
<file path=[Content_Types].xml><?xml version="1.0" encoding="utf-8"?>
<Types xmlns="http://schemas.openxmlformats.org/package/2006/content-types">
  <Default Extension="png" ContentType="image/png"/>
  <Override PartName="/xl/drawings/drawing9.xml" ContentType="application/vnd.openxmlformats-officedocument.drawing+xml"/>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70" windowWidth="28455" windowHeight="11955"/>
  </bookViews>
  <sheets>
    <sheet name="Rekapitulace stavby" sheetId="1" r:id="rId1"/>
    <sheet name="D.1.1-2. - Architektonick..." sheetId="2" r:id="rId2"/>
    <sheet name="D.1.4.a - Silnoproudá ele..." sheetId="3" r:id="rId3"/>
    <sheet name="D.1.4.b - Zdravotně techn..." sheetId="4" r:id="rId4"/>
    <sheet name="D.1.4.c - Vzduchotechnika" sheetId="5" r:id="rId5"/>
    <sheet name="D.1.4.d - Vytápění" sheetId="6" r:id="rId6"/>
    <sheet name="D.1.4.e - Měření a regulace" sheetId="7" r:id="rId7"/>
    <sheet name="D.1.4.f - Plyn" sheetId="8" r:id="rId8"/>
    <sheet name="D.1.5. - Gastrotechnologie" sheetId="9" r:id="rId9"/>
    <sheet name="VON - Vedlejší a ostatní ..." sheetId="10" r:id="rId10"/>
    <sheet name="Seznam figur" sheetId="11" r:id="rId11"/>
    <sheet name="Pokyny pro vyplnění" sheetId="12" r:id="rId12"/>
  </sheets>
  <definedNames>
    <definedName name="_xlnm._FilterDatabase" localSheetId="1" hidden="1">'D.1.1-2. - Architektonick...'!$C$114:$K$1881</definedName>
    <definedName name="_xlnm._FilterDatabase" localSheetId="2" hidden="1">'D.1.4.a - Silnoproudá ele...'!$C$89:$K$309</definedName>
    <definedName name="_xlnm._FilterDatabase" localSheetId="3" hidden="1">'D.1.4.b - Zdravotně techn...'!$C$89:$K$187</definedName>
    <definedName name="_xlnm._FilterDatabase" localSheetId="4" hidden="1">'D.1.4.c - Vzduchotechnika'!$C$88:$K$223</definedName>
    <definedName name="_xlnm._FilterDatabase" localSheetId="5" hidden="1">'D.1.4.d - Vytápění'!$C$94:$K$186</definedName>
    <definedName name="_xlnm._FilterDatabase" localSheetId="6" hidden="1">'D.1.4.e - Měření a regulace'!$C$88:$K$269</definedName>
    <definedName name="_xlnm._FilterDatabase" localSheetId="7" hidden="1">'D.1.4.f - Plyn'!$C$85:$K$147</definedName>
    <definedName name="_xlnm._FilterDatabase" localSheetId="8" hidden="1">'D.1.5. - Gastrotechnologie'!$C$84:$K$615</definedName>
    <definedName name="_xlnm._FilterDatabase" localSheetId="9" hidden="1">'VON - Vedlejší a ostatní ...'!$C$81:$K$102</definedName>
    <definedName name="_xlnm.Print_Titles" localSheetId="1">'D.1.1-2. - Architektonick...'!$114:$114</definedName>
    <definedName name="_xlnm.Print_Titles" localSheetId="2">'D.1.4.a - Silnoproudá ele...'!$89:$89</definedName>
    <definedName name="_xlnm.Print_Titles" localSheetId="3">'D.1.4.b - Zdravotně techn...'!$89:$89</definedName>
    <definedName name="_xlnm.Print_Titles" localSheetId="4">'D.1.4.c - Vzduchotechnika'!$88:$88</definedName>
    <definedName name="_xlnm.Print_Titles" localSheetId="5">'D.1.4.d - Vytápění'!$94:$94</definedName>
    <definedName name="_xlnm.Print_Titles" localSheetId="6">'D.1.4.e - Měření a regulace'!$88:$88</definedName>
    <definedName name="_xlnm.Print_Titles" localSheetId="7">'D.1.4.f - Plyn'!$85:$85</definedName>
    <definedName name="_xlnm.Print_Titles" localSheetId="8">'D.1.5. - Gastrotechnologie'!$84:$84</definedName>
    <definedName name="_xlnm.Print_Titles" localSheetId="0">'Rekapitulace stavby'!$52:$52</definedName>
    <definedName name="_xlnm.Print_Titles" localSheetId="10">'Seznam figur'!$9:$9</definedName>
    <definedName name="_xlnm.Print_Titles" localSheetId="9">'VON - Vedlejší a ostatní ...'!$81:$81</definedName>
    <definedName name="_xlnm.Print_Area" localSheetId="1">'D.1.1-2. - Architektonick...'!$C$4:$J$39,'D.1.1-2. - Architektonick...'!$C$45:$J$96,'D.1.1-2. - Architektonick...'!$C$102:$K$1881</definedName>
    <definedName name="_xlnm.Print_Area" localSheetId="2">'D.1.4.a - Silnoproudá ele...'!$C$4:$J$41,'D.1.4.a - Silnoproudá ele...'!$C$47:$J$69,'D.1.4.a - Silnoproudá ele...'!$C$75:$K$309</definedName>
    <definedName name="_xlnm.Print_Area" localSheetId="3">'D.1.4.b - Zdravotně techn...'!$C$4:$J$41,'D.1.4.b - Zdravotně techn...'!$C$47:$J$69,'D.1.4.b - Zdravotně techn...'!$C$75:$K$187</definedName>
    <definedName name="_xlnm.Print_Area" localSheetId="4">'D.1.4.c - Vzduchotechnika'!$C$4:$J$41,'D.1.4.c - Vzduchotechnika'!$C$47:$J$68,'D.1.4.c - Vzduchotechnika'!$C$74:$K$223</definedName>
    <definedName name="_xlnm.Print_Area" localSheetId="5">'D.1.4.d - Vytápění'!$C$4:$J$41,'D.1.4.d - Vytápění'!$C$47:$J$74,'D.1.4.d - Vytápění'!$C$80:$K$186</definedName>
    <definedName name="_xlnm.Print_Area" localSheetId="6">'D.1.4.e - Měření a regulace'!$C$4:$J$41,'D.1.4.e - Měření a regulace'!$C$47:$J$68,'D.1.4.e - Měření a regulace'!$C$74:$K$269</definedName>
    <definedName name="_xlnm.Print_Area" localSheetId="7">'D.1.4.f - Plyn'!$C$4:$J$41,'D.1.4.f - Plyn'!$C$47:$J$65,'D.1.4.f - Plyn'!$C$71:$K$147</definedName>
    <definedName name="_xlnm.Print_Area" localSheetId="8">'D.1.5. - Gastrotechnologie'!$C$4:$J$39,'D.1.5. - Gastrotechnologie'!$C$45:$J$66,'D.1.5. - Gastrotechnologie'!$C$72:$K$615</definedName>
    <definedName name="_xlnm.Print_Area" localSheetId="11">'Pokyny pro vyplnění'!$B$2:$K$71,'Pokyny pro vyplnění'!$B$74:$K$118,'Pokyny pro vyplnění'!$B$121:$K$161,'Pokyny pro vyplnění'!$B$164:$K$218</definedName>
    <definedName name="_xlnm.Print_Area" localSheetId="0">'Rekapitulace stavby'!$D$4:$AO$36,'Rekapitulace stavby'!$C$42:$AQ$65</definedName>
    <definedName name="_xlnm.Print_Area" localSheetId="10">'Seznam figur'!$C$4:$G$358</definedName>
    <definedName name="_xlnm.Print_Area" localSheetId="9">'VON - Vedlejší a ostatní ...'!$C$4:$J$39,'VON - Vedlejší a ostatní ...'!$C$45:$J$63,'VON - Vedlejší a ostatní ...'!$C$69:$K$102</definedName>
  </definedNames>
  <calcPr calcId="125725"/>
</workbook>
</file>

<file path=xl/calcChain.xml><?xml version="1.0" encoding="utf-8"?>
<calcChain xmlns="http://schemas.openxmlformats.org/spreadsheetml/2006/main">
  <c r="D7" i="11"/>
  <c r="J37" i="10"/>
  <c r="J36"/>
  <c r="AY64" i="1" s="1"/>
  <c r="J35" i="10"/>
  <c r="AX64" i="1" s="1"/>
  <c r="BI100" i="10"/>
  <c r="BH100"/>
  <c r="BG100"/>
  <c r="BF100"/>
  <c r="T100"/>
  <c r="R100"/>
  <c r="P100"/>
  <c r="BI97"/>
  <c r="BH97"/>
  <c r="BG97"/>
  <c r="BF97"/>
  <c r="T97"/>
  <c r="R97"/>
  <c r="P97"/>
  <c r="BI93"/>
  <c r="BH93"/>
  <c r="BG93"/>
  <c r="BF93"/>
  <c r="T93"/>
  <c r="R93"/>
  <c r="P93"/>
  <c r="BI90"/>
  <c r="BH90"/>
  <c r="BG90"/>
  <c r="BF90"/>
  <c r="T90"/>
  <c r="R90"/>
  <c r="P90"/>
  <c r="BI87"/>
  <c r="BH87"/>
  <c r="BG87"/>
  <c r="BF87"/>
  <c r="T87"/>
  <c r="R87"/>
  <c r="P87"/>
  <c r="BI85"/>
  <c r="BH85"/>
  <c r="BG85"/>
  <c r="BF85"/>
  <c r="T85"/>
  <c r="R85"/>
  <c r="P85"/>
  <c r="J79"/>
  <c r="J78"/>
  <c r="F78"/>
  <c r="F76"/>
  <c r="E74"/>
  <c r="J55"/>
  <c r="J54"/>
  <c r="F54"/>
  <c r="F52"/>
  <c r="E50"/>
  <c r="J18"/>
  <c r="E18"/>
  <c r="F79" s="1"/>
  <c r="J17"/>
  <c r="J12"/>
  <c r="J52" s="1"/>
  <c r="E7"/>
  <c r="E72" s="1"/>
  <c r="J37" i="9"/>
  <c r="J36"/>
  <c r="AY63" i="1"/>
  <c r="J35" i="9"/>
  <c r="AX63" i="1"/>
  <c r="BI614" i="9"/>
  <c r="BH614"/>
  <c r="BG614"/>
  <c r="BF614"/>
  <c r="T614"/>
  <c r="R614"/>
  <c r="P614"/>
  <c r="BI612"/>
  <c r="BH612"/>
  <c r="BG612"/>
  <c r="BF612"/>
  <c r="T612"/>
  <c r="R612"/>
  <c r="P612"/>
  <c r="BI608"/>
  <c r="BH608"/>
  <c r="BG608"/>
  <c r="BF608"/>
  <c r="T608"/>
  <c r="R608"/>
  <c r="P608"/>
  <c r="BI605"/>
  <c r="BH605"/>
  <c r="BG605"/>
  <c r="BF605"/>
  <c r="T605"/>
  <c r="R605"/>
  <c r="P605"/>
  <c r="BI602"/>
  <c r="BH602"/>
  <c r="BG602"/>
  <c r="BF602"/>
  <c r="T602"/>
  <c r="R602"/>
  <c r="P602"/>
  <c r="BI599"/>
  <c r="BH599"/>
  <c r="BG599"/>
  <c r="BF599"/>
  <c r="T599"/>
  <c r="R599"/>
  <c r="P599"/>
  <c r="BI596"/>
  <c r="BH596"/>
  <c r="BG596"/>
  <c r="BF596"/>
  <c r="T596"/>
  <c r="R596"/>
  <c r="P596"/>
  <c r="BI593"/>
  <c r="BH593"/>
  <c r="BG593"/>
  <c r="BF593"/>
  <c r="T593"/>
  <c r="R593"/>
  <c r="P593"/>
  <c r="BI590"/>
  <c r="BH590"/>
  <c r="BG590"/>
  <c r="BF590"/>
  <c r="T590"/>
  <c r="R590"/>
  <c r="P590"/>
  <c r="BI587"/>
  <c r="BH587"/>
  <c r="BG587"/>
  <c r="BF587"/>
  <c r="T587"/>
  <c r="R587"/>
  <c r="P587"/>
  <c r="BI584"/>
  <c r="BH584"/>
  <c r="BG584"/>
  <c r="BF584"/>
  <c r="T584"/>
  <c r="R584"/>
  <c r="P584"/>
  <c r="BI581"/>
  <c r="BH581"/>
  <c r="BG581"/>
  <c r="BF581"/>
  <c r="T581"/>
  <c r="R581"/>
  <c r="P581"/>
  <c r="BI578"/>
  <c r="BH578"/>
  <c r="BG578"/>
  <c r="BF578"/>
  <c r="T578"/>
  <c r="R578"/>
  <c r="P578"/>
  <c r="BI575"/>
  <c r="BH575"/>
  <c r="BG575"/>
  <c r="BF575"/>
  <c r="T575"/>
  <c r="R575"/>
  <c r="P575"/>
  <c r="BI572"/>
  <c r="BH572"/>
  <c r="BG572"/>
  <c r="BF572"/>
  <c r="T572"/>
  <c r="R572"/>
  <c r="P572"/>
  <c r="BI569"/>
  <c r="BH569"/>
  <c r="BG569"/>
  <c r="BF569"/>
  <c r="T569"/>
  <c r="R569"/>
  <c r="P569"/>
  <c r="BI566"/>
  <c r="BH566"/>
  <c r="BG566"/>
  <c r="BF566"/>
  <c r="T566"/>
  <c r="R566"/>
  <c r="P566"/>
  <c r="BI563"/>
  <c r="BH563"/>
  <c r="BG563"/>
  <c r="BF563"/>
  <c r="T563"/>
  <c r="R563"/>
  <c r="P563"/>
  <c r="BI560"/>
  <c r="BH560"/>
  <c r="BG560"/>
  <c r="BF560"/>
  <c r="T560"/>
  <c r="R560"/>
  <c r="P560"/>
  <c r="BI557"/>
  <c r="BH557"/>
  <c r="BG557"/>
  <c r="BF557"/>
  <c r="T557"/>
  <c r="R557"/>
  <c r="P557"/>
  <c r="BI554"/>
  <c r="BH554"/>
  <c r="BG554"/>
  <c r="BF554"/>
  <c r="T554"/>
  <c r="R554"/>
  <c r="P554"/>
  <c r="BI551"/>
  <c r="BH551"/>
  <c r="BG551"/>
  <c r="BF551"/>
  <c r="T551"/>
  <c r="R551"/>
  <c r="P551"/>
  <c r="BI548"/>
  <c r="BH548"/>
  <c r="BG548"/>
  <c r="BF548"/>
  <c r="T548"/>
  <c r="R548"/>
  <c r="P548"/>
  <c r="BI545"/>
  <c r="BH545"/>
  <c r="BG545"/>
  <c r="BF545"/>
  <c r="T545"/>
  <c r="R545"/>
  <c r="P545"/>
  <c r="BI542"/>
  <c r="BH542"/>
  <c r="BG542"/>
  <c r="BF542"/>
  <c r="T542"/>
  <c r="R542"/>
  <c r="P542"/>
  <c r="BI539"/>
  <c r="BH539"/>
  <c r="BG539"/>
  <c r="BF539"/>
  <c r="T539"/>
  <c r="R539"/>
  <c r="P539"/>
  <c r="BI536"/>
  <c r="BH536"/>
  <c r="BG536"/>
  <c r="BF536"/>
  <c r="T536"/>
  <c r="R536"/>
  <c r="P536"/>
  <c r="BI533"/>
  <c r="BH533"/>
  <c r="BG533"/>
  <c r="BF533"/>
  <c r="T533"/>
  <c r="R533"/>
  <c r="P533"/>
  <c r="BI530"/>
  <c r="BH530"/>
  <c r="BG530"/>
  <c r="BF530"/>
  <c r="T530"/>
  <c r="R530"/>
  <c r="P530"/>
  <c r="BI527"/>
  <c r="BH527"/>
  <c r="BG527"/>
  <c r="BF527"/>
  <c r="T527"/>
  <c r="R527"/>
  <c r="P527"/>
  <c r="BI524"/>
  <c r="BH524"/>
  <c r="BG524"/>
  <c r="BF524"/>
  <c r="T524"/>
  <c r="R524"/>
  <c r="P524"/>
  <c r="BI521"/>
  <c r="BH521"/>
  <c r="BG521"/>
  <c r="BF521"/>
  <c r="T521"/>
  <c r="R521"/>
  <c r="P521"/>
  <c r="BI518"/>
  <c r="BH518"/>
  <c r="BG518"/>
  <c r="BF518"/>
  <c r="T518"/>
  <c r="R518"/>
  <c r="P518"/>
  <c r="BI515"/>
  <c r="BH515"/>
  <c r="BG515"/>
  <c r="BF515"/>
  <c r="T515"/>
  <c r="R515"/>
  <c r="P515"/>
  <c r="BI512"/>
  <c r="BH512"/>
  <c r="BG512"/>
  <c r="BF512"/>
  <c r="T512"/>
  <c r="R512"/>
  <c r="P512"/>
  <c r="BI509"/>
  <c r="BH509"/>
  <c r="BG509"/>
  <c r="BF509"/>
  <c r="T509"/>
  <c r="R509"/>
  <c r="P509"/>
  <c r="BI506"/>
  <c r="BH506"/>
  <c r="BG506"/>
  <c r="BF506"/>
  <c r="T506"/>
  <c r="R506"/>
  <c r="P506"/>
  <c r="BI503"/>
  <c r="BH503"/>
  <c r="BG503"/>
  <c r="BF503"/>
  <c r="T503"/>
  <c r="R503"/>
  <c r="P503"/>
  <c r="BI500"/>
  <c r="BH500"/>
  <c r="BG500"/>
  <c r="BF500"/>
  <c r="T500"/>
  <c r="R500"/>
  <c r="P500"/>
  <c r="BI497"/>
  <c r="BH497"/>
  <c r="BG497"/>
  <c r="BF497"/>
  <c r="T497"/>
  <c r="R497"/>
  <c r="P497"/>
  <c r="BI494"/>
  <c r="BH494"/>
  <c r="BG494"/>
  <c r="BF494"/>
  <c r="T494"/>
  <c r="R494"/>
  <c r="P494"/>
  <c r="BI491"/>
  <c r="BH491"/>
  <c r="BG491"/>
  <c r="BF491"/>
  <c r="T491"/>
  <c r="R491"/>
  <c r="P491"/>
  <c r="BI488"/>
  <c r="BH488"/>
  <c r="BG488"/>
  <c r="BF488"/>
  <c r="T488"/>
  <c r="R488"/>
  <c r="P488"/>
  <c r="BI485"/>
  <c r="BH485"/>
  <c r="BG485"/>
  <c r="BF485"/>
  <c r="T485"/>
  <c r="R485"/>
  <c r="P485"/>
  <c r="BI482"/>
  <c r="BH482"/>
  <c r="BG482"/>
  <c r="BF482"/>
  <c r="T482"/>
  <c r="R482"/>
  <c r="P482"/>
  <c r="BI479"/>
  <c r="BH479"/>
  <c r="BG479"/>
  <c r="BF479"/>
  <c r="T479"/>
  <c r="R479"/>
  <c r="P479"/>
  <c r="BI476"/>
  <c r="BH476"/>
  <c r="BG476"/>
  <c r="BF476"/>
  <c r="T476"/>
  <c r="R476"/>
  <c r="P476"/>
  <c r="BI473"/>
  <c r="BH473"/>
  <c r="BG473"/>
  <c r="BF473"/>
  <c r="T473"/>
  <c r="R473"/>
  <c r="P473"/>
  <c r="BI470"/>
  <c r="BH470"/>
  <c r="BG470"/>
  <c r="BF470"/>
  <c r="T470"/>
  <c r="R470"/>
  <c r="P470"/>
  <c r="BI467"/>
  <c r="BH467"/>
  <c r="BG467"/>
  <c r="BF467"/>
  <c r="T467"/>
  <c r="R467"/>
  <c r="P467"/>
  <c r="BI464"/>
  <c r="BH464"/>
  <c r="BG464"/>
  <c r="BF464"/>
  <c r="T464"/>
  <c r="R464"/>
  <c r="P464"/>
  <c r="BI461"/>
  <c r="BH461"/>
  <c r="BG461"/>
  <c r="BF461"/>
  <c r="T461"/>
  <c r="R461"/>
  <c r="P461"/>
  <c r="BI458"/>
  <c r="BH458"/>
  <c r="BG458"/>
  <c r="BF458"/>
  <c r="T458"/>
  <c r="R458"/>
  <c r="P458"/>
  <c r="BI455"/>
  <c r="BH455"/>
  <c r="BG455"/>
  <c r="BF455"/>
  <c r="T455"/>
  <c r="R455"/>
  <c r="P455"/>
  <c r="BI452"/>
  <c r="BH452"/>
  <c r="BG452"/>
  <c r="BF452"/>
  <c r="T452"/>
  <c r="R452"/>
  <c r="P452"/>
  <c r="BI449"/>
  <c r="BH449"/>
  <c r="BG449"/>
  <c r="BF449"/>
  <c r="T449"/>
  <c r="R449"/>
  <c r="P449"/>
  <c r="BI446"/>
  <c r="BH446"/>
  <c r="BG446"/>
  <c r="BF446"/>
  <c r="T446"/>
  <c r="R446"/>
  <c r="P446"/>
  <c r="BI443"/>
  <c r="BH443"/>
  <c r="BG443"/>
  <c r="BF443"/>
  <c r="T443"/>
  <c r="R443"/>
  <c r="P443"/>
  <c r="BI440"/>
  <c r="BH440"/>
  <c r="BG440"/>
  <c r="BF440"/>
  <c r="T440"/>
  <c r="R440"/>
  <c r="P440"/>
  <c r="BI437"/>
  <c r="BH437"/>
  <c r="BG437"/>
  <c r="BF437"/>
  <c r="T437"/>
  <c r="R437"/>
  <c r="P437"/>
  <c r="BI434"/>
  <c r="BH434"/>
  <c r="BG434"/>
  <c r="BF434"/>
  <c r="T434"/>
  <c r="R434"/>
  <c r="P434"/>
  <c r="BI431"/>
  <c r="BH431"/>
  <c r="BG431"/>
  <c r="BF431"/>
  <c r="T431"/>
  <c r="R431"/>
  <c r="P431"/>
  <c r="BI428"/>
  <c r="BH428"/>
  <c r="BG428"/>
  <c r="BF428"/>
  <c r="T428"/>
  <c r="R428"/>
  <c r="P428"/>
  <c r="BI425"/>
  <c r="BH425"/>
  <c r="BG425"/>
  <c r="BF425"/>
  <c r="T425"/>
  <c r="R425"/>
  <c r="P425"/>
  <c r="BI422"/>
  <c r="BH422"/>
  <c r="BG422"/>
  <c r="BF422"/>
  <c r="T422"/>
  <c r="R422"/>
  <c r="P422"/>
  <c r="BI419"/>
  <c r="BH419"/>
  <c r="BG419"/>
  <c r="BF419"/>
  <c r="T419"/>
  <c r="R419"/>
  <c r="P419"/>
  <c r="BI416"/>
  <c r="BH416"/>
  <c r="BG416"/>
  <c r="BF416"/>
  <c r="T416"/>
  <c r="R416"/>
  <c r="P416"/>
  <c r="BI413"/>
  <c r="BH413"/>
  <c r="BG413"/>
  <c r="BF413"/>
  <c r="T413"/>
  <c r="R413"/>
  <c r="P413"/>
  <c r="BI410"/>
  <c r="BH410"/>
  <c r="BG410"/>
  <c r="BF410"/>
  <c r="T410"/>
  <c r="R410"/>
  <c r="P410"/>
  <c r="BI407"/>
  <c r="BH407"/>
  <c r="BG407"/>
  <c r="BF407"/>
  <c r="T407"/>
  <c r="R407"/>
  <c r="P407"/>
  <c r="BI404"/>
  <c r="BH404"/>
  <c r="BG404"/>
  <c r="BF404"/>
  <c r="T404"/>
  <c r="R404"/>
  <c r="P404"/>
  <c r="BI401"/>
  <c r="BH401"/>
  <c r="BG401"/>
  <c r="BF401"/>
  <c r="T401"/>
  <c r="R401"/>
  <c r="P401"/>
  <c r="BI398"/>
  <c r="BH398"/>
  <c r="BG398"/>
  <c r="BF398"/>
  <c r="T398"/>
  <c r="R398"/>
  <c r="P398"/>
  <c r="BI395"/>
  <c r="BH395"/>
  <c r="BG395"/>
  <c r="BF395"/>
  <c r="T395"/>
  <c r="R395"/>
  <c r="P395"/>
  <c r="BI392"/>
  <c r="BH392"/>
  <c r="BG392"/>
  <c r="BF392"/>
  <c r="T392"/>
  <c r="R392"/>
  <c r="P392"/>
  <c r="BI389"/>
  <c r="BH389"/>
  <c r="BG389"/>
  <c r="BF389"/>
  <c r="T389"/>
  <c r="R389"/>
  <c r="P389"/>
  <c r="BI386"/>
  <c r="BH386"/>
  <c r="BG386"/>
  <c r="BF386"/>
  <c r="T386"/>
  <c r="R386"/>
  <c r="P386"/>
  <c r="BI383"/>
  <c r="BH383"/>
  <c r="BG383"/>
  <c r="BF383"/>
  <c r="T383"/>
  <c r="R383"/>
  <c r="P383"/>
  <c r="BI380"/>
  <c r="BH380"/>
  <c r="BG380"/>
  <c r="BF380"/>
  <c r="T380"/>
  <c r="R380"/>
  <c r="P380"/>
  <c r="BI377"/>
  <c r="BH377"/>
  <c r="BG377"/>
  <c r="BF377"/>
  <c r="T377"/>
  <c r="R377"/>
  <c r="P377"/>
  <c r="BI374"/>
  <c r="BH374"/>
  <c r="BG374"/>
  <c r="BF374"/>
  <c r="T374"/>
  <c r="R374"/>
  <c r="P374"/>
  <c r="BI371"/>
  <c r="BH371"/>
  <c r="BG371"/>
  <c r="BF371"/>
  <c r="T371"/>
  <c r="R371"/>
  <c r="P371"/>
  <c r="BI368"/>
  <c r="BH368"/>
  <c r="BG368"/>
  <c r="BF368"/>
  <c r="T368"/>
  <c r="R368"/>
  <c r="P368"/>
  <c r="BI365"/>
  <c r="BH365"/>
  <c r="BG365"/>
  <c r="BF365"/>
  <c r="T365"/>
  <c r="R365"/>
  <c r="P365"/>
  <c r="BI362"/>
  <c r="BH362"/>
  <c r="BG362"/>
  <c r="BF362"/>
  <c r="T362"/>
  <c r="R362"/>
  <c r="P362"/>
  <c r="BI359"/>
  <c r="BH359"/>
  <c r="BG359"/>
  <c r="BF359"/>
  <c r="T359"/>
  <c r="R359"/>
  <c r="P359"/>
  <c r="BI356"/>
  <c r="BH356"/>
  <c r="BG356"/>
  <c r="BF356"/>
  <c r="T356"/>
  <c r="R356"/>
  <c r="P356"/>
  <c r="BI353"/>
  <c r="BH353"/>
  <c r="BG353"/>
  <c r="BF353"/>
  <c r="T353"/>
  <c r="R353"/>
  <c r="P353"/>
  <c r="BI350"/>
  <c r="BH350"/>
  <c r="BG350"/>
  <c r="BF350"/>
  <c r="T350"/>
  <c r="R350"/>
  <c r="P350"/>
  <c r="BI347"/>
  <c r="BH347"/>
  <c r="BG347"/>
  <c r="BF347"/>
  <c r="T347"/>
  <c r="R347"/>
  <c r="P347"/>
  <c r="BI344"/>
  <c r="BH344"/>
  <c r="BG344"/>
  <c r="BF344"/>
  <c r="T344"/>
  <c r="R344"/>
  <c r="P344"/>
  <c r="BI341"/>
  <c r="BH341"/>
  <c r="BG341"/>
  <c r="BF341"/>
  <c r="T341"/>
  <c r="R341"/>
  <c r="P341"/>
  <c r="BI338"/>
  <c r="BH338"/>
  <c r="BG338"/>
  <c r="BF338"/>
  <c r="T338"/>
  <c r="R338"/>
  <c r="P338"/>
  <c r="BI335"/>
  <c r="BH335"/>
  <c r="BG335"/>
  <c r="BF335"/>
  <c r="T335"/>
  <c r="R335"/>
  <c r="P335"/>
  <c r="BI332"/>
  <c r="BH332"/>
  <c r="BG332"/>
  <c r="BF332"/>
  <c r="T332"/>
  <c r="R332"/>
  <c r="P332"/>
  <c r="BI329"/>
  <c r="BH329"/>
  <c r="BG329"/>
  <c r="BF329"/>
  <c r="T329"/>
  <c r="R329"/>
  <c r="P329"/>
  <c r="BI326"/>
  <c r="BH326"/>
  <c r="BG326"/>
  <c r="BF326"/>
  <c r="T326"/>
  <c r="R326"/>
  <c r="P326"/>
  <c r="BI323"/>
  <c r="BH323"/>
  <c r="BG323"/>
  <c r="BF323"/>
  <c r="T323"/>
  <c r="R323"/>
  <c r="P323"/>
  <c r="BI320"/>
  <c r="BH320"/>
  <c r="BG320"/>
  <c r="BF320"/>
  <c r="T320"/>
  <c r="R320"/>
  <c r="P320"/>
  <c r="BI317"/>
  <c r="BH317"/>
  <c r="BG317"/>
  <c r="BF317"/>
  <c r="T317"/>
  <c r="R317"/>
  <c r="P317"/>
  <c r="BI313"/>
  <c r="BH313"/>
  <c r="BG313"/>
  <c r="BF313"/>
  <c r="T313"/>
  <c r="R313"/>
  <c r="P313"/>
  <c r="BI310"/>
  <c r="BH310"/>
  <c r="BG310"/>
  <c r="BF310"/>
  <c r="T310"/>
  <c r="R310"/>
  <c r="P310"/>
  <c r="BI307"/>
  <c r="BH307"/>
  <c r="BG307"/>
  <c r="BF307"/>
  <c r="T307"/>
  <c r="R307"/>
  <c r="P307"/>
  <c r="BI304"/>
  <c r="BH304"/>
  <c r="BG304"/>
  <c r="BF304"/>
  <c r="T304"/>
  <c r="R304"/>
  <c r="P304"/>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9"/>
  <c r="BH279"/>
  <c r="BG279"/>
  <c r="BF279"/>
  <c r="T279"/>
  <c r="R279"/>
  <c r="P279"/>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0"/>
  <c r="BH130"/>
  <c r="BG130"/>
  <c r="BF130"/>
  <c r="T130"/>
  <c r="R130"/>
  <c r="P130"/>
  <c r="BI127"/>
  <c r="BH127"/>
  <c r="BG127"/>
  <c r="BF127"/>
  <c r="T127"/>
  <c r="R127"/>
  <c r="P127"/>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6"/>
  <c r="BH96"/>
  <c r="BG96"/>
  <c r="BF96"/>
  <c r="T96"/>
  <c r="R96"/>
  <c r="P96"/>
  <c r="BI93"/>
  <c r="BH93"/>
  <c r="BG93"/>
  <c r="BF93"/>
  <c r="T93"/>
  <c r="R93"/>
  <c r="P93"/>
  <c r="BI90"/>
  <c r="BH90"/>
  <c r="BG90"/>
  <c r="BF90"/>
  <c r="T90"/>
  <c r="R90"/>
  <c r="P90"/>
  <c r="BI87"/>
  <c r="BH87"/>
  <c r="BG87"/>
  <c r="BF87"/>
  <c r="T87"/>
  <c r="R87"/>
  <c r="P87"/>
  <c r="J81"/>
  <c r="F81"/>
  <c r="F79"/>
  <c r="E77"/>
  <c r="J54"/>
  <c r="F54"/>
  <c r="F52"/>
  <c r="E50"/>
  <c r="J24"/>
  <c r="E24"/>
  <c r="J55" s="1"/>
  <c r="J23"/>
  <c r="J18"/>
  <c r="E18"/>
  <c r="F55" s="1"/>
  <c r="J17"/>
  <c r="J12"/>
  <c r="J79"/>
  <c r="E7"/>
  <c r="E48"/>
  <c r="J39" i="8"/>
  <c r="J38"/>
  <c r="AY62" i="1" s="1"/>
  <c r="J37" i="8"/>
  <c r="AX62" i="1"/>
  <c r="BI146" i="8"/>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J83"/>
  <c r="J82"/>
  <c r="F82"/>
  <c r="F80"/>
  <c r="E78"/>
  <c r="J59"/>
  <c r="J58"/>
  <c r="F58"/>
  <c r="F56"/>
  <c r="E54"/>
  <c r="J20"/>
  <c r="E20"/>
  <c r="F83"/>
  <c r="J19"/>
  <c r="J14"/>
  <c r="J80" s="1"/>
  <c r="E7"/>
  <c r="E74" s="1"/>
  <c r="J39" i="7"/>
  <c r="J38"/>
  <c r="AY61" i="1"/>
  <c r="J37" i="7"/>
  <c r="AX61" i="1"/>
  <c r="BI268" i="7"/>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J85"/>
  <c r="F85"/>
  <c r="F83"/>
  <c r="E81"/>
  <c r="J58"/>
  <c r="F58"/>
  <c r="F56"/>
  <c r="E54"/>
  <c r="J26"/>
  <c r="E26"/>
  <c r="J59" s="1"/>
  <c r="J25"/>
  <c r="J20"/>
  <c r="E20"/>
  <c r="F86" s="1"/>
  <c r="J19"/>
  <c r="J14"/>
  <c r="J83"/>
  <c r="E7"/>
  <c r="E50" s="1"/>
  <c r="J159" i="6"/>
  <c r="J39"/>
  <c r="J38"/>
  <c r="AY60" i="1"/>
  <c r="J37" i="6"/>
  <c r="AX60" i="1"/>
  <c r="BI185" i="6"/>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J72"/>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8"/>
  <c r="BH138"/>
  <c r="BG138"/>
  <c r="BF138"/>
  <c r="T138"/>
  <c r="R138"/>
  <c r="P138"/>
  <c r="BI136"/>
  <c r="BH136"/>
  <c r="BG136"/>
  <c r="BF136"/>
  <c r="T136"/>
  <c r="R136"/>
  <c r="P136"/>
  <c r="BI133"/>
  <c r="BH133"/>
  <c r="BG133"/>
  <c r="BF133"/>
  <c r="T133"/>
  <c r="R133"/>
  <c r="P133"/>
  <c r="BI131"/>
  <c r="BH131"/>
  <c r="BG131"/>
  <c r="BF131"/>
  <c r="T131"/>
  <c r="R131"/>
  <c r="P131"/>
  <c r="BI129"/>
  <c r="BH129"/>
  <c r="BG129"/>
  <c r="BF129"/>
  <c r="T129"/>
  <c r="R129"/>
  <c r="P129"/>
  <c r="BI127"/>
  <c r="BH127"/>
  <c r="BG127"/>
  <c r="BF127"/>
  <c r="T127"/>
  <c r="R127"/>
  <c r="P127"/>
  <c r="BI124"/>
  <c r="BH124"/>
  <c r="BG124"/>
  <c r="BF124"/>
  <c r="T124"/>
  <c r="R124"/>
  <c r="P124"/>
  <c r="BI122"/>
  <c r="BH122"/>
  <c r="BG122"/>
  <c r="BF122"/>
  <c r="T122"/>
  <c r="R122"/>
  <c r="P122"/>
  <c r="BI120"/>
  <c r="BH120"/>
  <c r="BG120"/>
  <c r="BF120"/>
  <c r="T120"/>
  <c r="R120"/>
  <c r="P120"/>
  <c r="BI116"/>
  <c r="BH116"/>
  <c r="BG116"/>
  <c r="BF116"/>
  <c r="T116"/>
  <c r="R116"/>
  <c r="P116"/>
  <c r="BI114"/>
  <c r="BH114"/>
  <c r="BG114"/>
  <c r="BF114"/>
  <c r="T114"/>
  <c r="R114"/>
  <c r="P114"/>
  <c r="BI111"/>
  <c r="BH111"/>
  <c r="BG111"/>
  <c r="BF111"/>
  <c r="T111"/>
  <c r="R111"/>
  <c r="P111"/>
  <c r="BI109"/>
  <c r="BH109"/>
  <c r="BG109"/>
  <c r="BF109"/>
  <c r="T109"/>
  <c r="R109"/>
  <c r="P109"/>
  <c r="BI107"/>
  <c r="BH107"/>
  <c r="BG107"/>
  <c r="BF107"/>
  <c r="T107"/>
  <c r="R107"/>
  <c r="P107"/>
  <c r="BI105"/>
  <c r="BH105"/>
  <c r="BG105"/>
  <c r="BF105"/>
  <c r="T105"/>
  <c r="R105"/>
  <c r="P105"/>
  <c r="BI102"/>
  <c r="BH102"/>
  <c r="BG102"/>
  <c r="BF102"/>
  <c r="T102"/>
  <c r="R102"/>
  <c r="P102"/>
  <c r="BI99"/>
  <c r="BH99"/>
  <c r="BG99"/>
  <c r="BF99"/>
  <c r="T99"/>
  <c r="R99"/>
  <c r="P99"/>
  <c r="BI97"/>
  <c r="BH97"/>
  <c r="BG97"/>
  <c r="BF97"/>
  <c r="T97"/>
  <c r="R97"/>
  <c r="P97"/>
  <c r="J91"/>
  <c r="F91"/>
  <c r="F89"/>
  <c r="E87"/>
  <c r="J58"/>
  <c r="F58"/>
  <c r="F56"/>
  <c r="E54"/>
  <c r="J26"/>
  <c r="E26"/>
  <c r="J92" s="1"/>
  <c r="J25"/>
  <c r="J20"/>
  <c r="E20"/>
  <c r="F59" s="1"/>
  <c r="J19"/>
  <c r="J14"/>
  <c r="J56"/>
  <c r="E7"/>
  <c r="E83" s="1"/>
  <c r="J39" i="5"/>
  <c r="J38"/>
  <c r="AY59" i="1" s="1"/>
  <c r="J37" i="5"/>
  <c r="AX59" i="1"/>
  <c r="BI222" i="5"/>
  <c r="BH222"/>
  <c r="BG222"/>
  <c r="BF222"/>
  <c r="T222"/>
  <c r="R222"/>
  <c r="P222"/>
  <c r="BI220"/>
  <c r="BH220"/>
  <c r="BG220"/>
  <c r="BF220"/>
  <c r="T220"/>
  <c r="R220"/>
  <c r="P220"/>
  <c r="BI218"/>
  <c r="BH218"/>
  <c r="BG218"/>
  <c r="BF218"/>
  <c r="T218"/>
  <c r="R218"/>
  <c r="P218"/>
  <c r="BI215"/>
  <c r="BH215"/>
  <c r="BG215"/>
  <c r="BF215"/>
  <c r="T215"/>
  <c r="R215"/>
  <c r="P215"/>
  <c r="BI213"/>
  <c r="BH213"/>
  <c r="BG213"/>
  <c r="BF213"/>
  <c r="T213"/>
  <c r="R213"/>
  <c r="P213"/>
  <c r="BI211"/>
  <c r="BH211"/>
  <c r="BG211"/>
  <c r="BF211"/>
  <c r="T211"/>
  <c r="R211"/>
  <c r="P211"/>
  <c r="BI209"/>
  <c r="BH209"/>
  <c r="BG209"/>
  <c r="BF209"/>
  <c r="T209"/>
  <c r="R209"/>
  <c r="P209"/>
  <c r="BI206"/>
  <c r="BH206"/>
  <c r="BG206"/>
  <c r="BF206"/>
  <c r="T206"/>
  <c r="R206"/>
  <c r="P206"/>
  <c r="BI204"/>
  <c r="BH204"/>
  <c r="BG204"/>
  <c r="BF204"/>
  <c r="T204"/>
  <c r="R204"/>
  <c r="P204"/>
  <c r="BI202"/>
  <c r="BH202"/>
  <c r="BG202"/>
  <c r="BF202"/>
  <c r="T202"/>
  <c r="R202"/>
  <c r="P202"/>
  <c r="BI200"/>
  <c r="BH200"/>
  <c r="BG200"/>
  <c r="BF200"/>
  <c r="T200"/>
  <c r="R200"/>
  <c r="P200"/>
  <c r="BI197"/>
  <c r="BH197"/>
  <c r="BG197"/>
  <c r="BF197"/>
  <c r="T197"/>
  <c r="R197"/>
  <c r="P197"/>
  <c r="BI195"/>
  <c r="BH195"/>
  <c r="BG195"/>
  <c r="BF195"/>
  <c r="T195"/>
  <c r="R195"/>
  <c r="P195"/>
  <c r="BI191"/>
  <c r="BH191"/>
  <c r="BG191"/>
  <c r="BF191"/>
  <c r="T191"/>
  <c r="R191"/>
  <c r="P191"/>
  <c r="BI188"/>
  <c r="BH188"/>
  <c r="BG188"/>
  <c r="BF188"/>
  <c r="T188"/>
  <c r="R188"/>
  <c r="P188"/>
  <c r="BI185"/>
  <c r="BH185"/>
  <c r="BG185"/>
  <c r="BF185"/>
  <c r="T185"/>
  <c r="R185"/>
  <c r="P185"/>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7"/>
  <c r="BH167"/>
  <c r="BG167"/>
  <c r="BF167"/>
  <c r="T167"/>
  <c r="R167"/>
  <c r="P167"/>
  <c r="BI164"/>
  <c r="BH164"/>
  <c r="BG164"/>
  <c r="BF164"/>
  <c r="T164"/>
  <c r="R164"/>
  <c r="P164"/>
  <c r="BI161"/>
  <c r="BH161"/>
  <c r="BG161"/>
  <c r="BF161"/>
  <c r="T161"/>
  <c r="R161"/>
  <c r="P161"/>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BI94"/>
  <c r="BH94"/>
  <c r="BG94"/>
  <c r="BF94"/>
  <c r="T94"/>
  <c r="R94"/>
  <c r="P94"/>
  <c r="BI91"/>
  <c r="BH91"/>
  <c r="BG91"/>
  <c r="BF91"/>
  <c r="T91"/>
  <c r="R91"/>
  <c r="P91"/>
  <c r="J85"/>
  <c r="F85"/>
  <c r="F83"/>
  <c r="E81"/>
  <c r="J58"/>
  <c r="F58"/>
  <c r="F56"/>
  <c r="E54"/>
  <c r="J26"/>
  <c r="E26"/>
  <c r="J86" s="1"/>
  <c r="J25"/>
  <c r="J20"/>
  <c r="E20"/>
  <c r="F86" s="1"/>
  <c r="J19"/>
  <c r="J14"/>
  <c r="J56" s="1"/>
  <c r="E7"/>
  <c r="E77"/>
  <c r="J39" i="4"/>
  <c r="J38"/>
  <c r="AY58" i="1" s="1"/>
  <c r="J37" i="4"/>
  <c r="AX58" i="1" s="1"/>
  <c r="BI186" i="4"/>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6"/>
  <c r="F86"/>
  <c r="F84"/>
  <c r="E82"/>
  <c r="J58"/>
  <c r="F58"/>
  <c r="F56"/>
  <c r="E54"/>
  <c r="J26"/>
  <c r="E26"/>
  <c r="J87" s="1"/>
  <c r="J25"/>
  <c r="J20"/>
  <c r="E20"/>
  <c r="F59" s="1"/>
  <c r="J19"/>
  <c r="J14"/>
  <c r="J56" s="1"/>
  <c r="E7"/>
  <c r="E78"/>
  <c r="J39" i="3"/>
  <c r="J38"/>
  <c r="AY57" i="1" s="1"/>
  <c r="J37" i="3"/>
  <c r="AX57" i="1" s="1"/>
  <c r="BI308" i="3"/>
  <c r="BH308"/>
  <c r="BG308"/>
  <c r="BF308"/>
  <c r="T308"/>
  <c r="R308"/>
  <c r="P308"/>
  <c r="BI306"/>
  <c r="BH306"/>
  <c r="BG306"/>
  <c r="BF306"/>
  <c r="T306"/>
  <c r="R306"/>
  <c r="P306"/>
  <c r="BI303"/>
  <c r="BH303"/>
  <c r="BG303"/>
  <c r="BF303"/>
  <c r="T303"/>
  <c r="T302"/>
  <c r="R303"/>
  <c r="R302"/>
  <c r="P303"/>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6"/>
  <c r="F86"/>
  <c r="F84"/>
  <c r="E82"/>
  <c r="J58"/>
  <c r="F58"/>
  <c r="F56"/>
  <c r="E54"/>
  <c r="J26"/>
  <c r="E26"/>
  <c r="J87" s="1"/>
  <c r="J25"/>
  <c r="J20"/>
  <c r="E20"/>
  <c r="F87" s="1"/>
  <c r="J19"/>
  <c r="J14"/>
  <c r="J84" s="1"/>
  <c r="E7"/>
  <c r="E78"/>
  <c r="J37" i="2"/>
  <c r="J36"/>
  <c r="AY55" i="1"/>
  <c r="J35" i="2"/>
  <c r="AX55" i="1"/>
  <c r="BI1877" i="2"/>
  <c r="BH1877"/>
  <c r="BG1877"/>
  <c r="BF1877"/>
  <c r="T1877"/>
  <c r="T1876"/>
  <c r="R1877"/>
  <c r="R1876"/>
  <c r="P1877"/>
  <c r="P1876"/>
  <c r="BI1871"/>
  <c r="BH1871"/>
  <c r="BG1871"/>
  <c r="BF1871"/>
  <c r="T1871"/>
  <c r="R1871"/>
  <c r="P1871"/>
  <c r="BI1866"/>
  <c r="BH1866"/>
  <c r="BG1866"/>
  <c r="BF1866"/>
  <c r="T1866"/>
  <c r="R1866"/>
  <c r="P1866"/>
  <c r="BI1850"/>
  <c r="BH1850"/>
  <c r="BG1850"/>
  <c r="BF1850"/>
  <c r="T1850"/>
  <c r="R1850"/>
  <c r="P1850"/>
  <c r="BI1750"/>
  <c r="BH1750"/>
  <c r="BG1750"/>
  <c r="BF1750"/>
  <c r="T1750"/>
  <c r="R1750"/>
  <c r="P1750"/>
  <c r="BI1734"/>
  <c r="BH1734"/>
  <c r="BG1734"/>
  <c r="BF1734"/>
  <c r="T1734"/>
  <c r="R1734"/>
  <c r="P1734"/>
  <c r="BI1718"/>
  <c r="BH1718"/>
  <c r="BG1718"/>
  <c r="BF1718"/>
  <c r="T1718"/>
  <c r="R1718"/>
  <c r="P1718"/>
  <c r="BI1713"/>
  <c r="BH1713"/>
  <c r="BG1713"/>
  <c r="BF1713"/>
  <c r="T1713"/>
  <c r="R1713"/>
  <c r="P1713"/>
  <c r="BI1710"/>
  <c r="BH1710"/>
  <c r="BG1710"/>
  <c r="BF1710"/>
  <c r="T1710"/>
  <c r="R1710"/>
  <c r="P1710"/>
  <c r="BI1703"/>
  <c r="BH1703"/>
  <c r="BG1703"/>
  <c r="BF1703"/>
  <c r="T1703"/>
  <c r="R1703"/>
  <c r="P1703"/>
  <c r="BI1696"/>
  <c r="BH1696"/>
  <c r="BG1696"/>
  <c r="BF1696"/>
  <c r="T1696"/>
  <c r="R1696"/>
  <c r="P1696"/>
  <c r="BI1675"/>
  <c r="BH1675"/>
  <c r="BG1675"/>
  <c r="BF1675"/>
  <c r="T1675"/>
  <c r="R1675"/>
  <c r="P1675"/>
  <c r="BI1671"/>
  <c r="BH1671"/>
  <c r="BG1671"/>
  <c r="BF1671"/>
  <c r="T1671"/>
  <c r="R1671"/>
  <c r="P1671"/>
  <c r="BI1667"/>
  <c r="BH1667"/>
  <c r="BG1667"/>
  <c r="BF1667"/>
  <c r="T1667"/>
  <c r="R1667"/>
  <c r="P1667"/>
  <c r="BI1663"/>
  <c r="BH1663"/>
  <c r="BG1663"/>
  <c r="BF1663"/>
  <c r="T1663"/>
  <c r="R1663"/>
  <c r="P1663"/>
  <c r="BI1659"/>
  <c r="BH1659"/>
  <c r="BG1659"/>
  <c r="BF1659"/>
  <c r="T1659"/>
  <c r="R1659"/>
  <c r="P1659"/>
  <c r="BI1646"/>
  <c r="BH1646"/>
  <c r="BG1646"/>
  <c r="BF1646"/>
  <c r="T1646"/>
  <c r="R1646"/>
  <c r="P1646"/>
  <c r="BI1642"/>
  <c r="BH1642"/>
  <c r="BG1642"/>
  <c r="BF1642"/>
  <c r="T1642"/>
  <c r="R1642"/>
  <c r="P1642"/>
  <c r="BI1636"/>
  <c r="BH1636"/>
  <c r="BG1636"/>
  <c r="BF1636"/>
  <c r="T1636"/>
  <c r="R1636"/>
  <c r="P1636"/>
  <c r="BI1630"/>
  <c r="BH1630"/>
  <c r="BG1630"/>
  <c r="BF1630"/>
  <c r="T1630"/>
  <c r="R1630"/>
  <c r="P1630"/>
  <c r="BI1624"/>
  <c r="BH1624"/>
  <c r="BG1624"/>
  <c r="BF1624"/>
  <c r="T1624"/>
  <c r="R1624"/>
  <c r="P1624"/>
  <c r="BI1620"/>
  <c r="BH1620"/>
  <c r="BG1620"/>
  <c r="BF1620"/>
  <c r="T1620"/>
  <c r="R1620"/>
  <c r="P1620"/>
  <c r="BI1616"/>
  <c r="BH1616"/>
  <c r="BG1616"/>
  <c r="BF1616"/>
  <c r="T1616"/>
  <c r="R1616"/>
  <c r="P1616"/>
  <c r="BI1613"/>
  <c r="BH1613"/>
  <c r="BG1613"/>
  <c r="BF1613"/>
  <c r="T1613"/>
  <c r="R1613"/>
  <c r="P1613"/>
  <c r="BI1610"/>
  <c r="BH1610"/>
  <c r="BG1610"/>
  <c r="BF1610"/>
  <c r="T1610"/>
  <c r="R1610"/>
  <c r="P1610"/>
  <c r="BI1592"/>
  <c r="BH1592"/>
  <c r="BG1592"/>
  <c r="BF1592"/>
  <c r="T1592"/>
  <c r="R1592"/>
  <c r="P1592"/>
  <c r="BI1588"/>
  <c r="BH1588"/>
  <c r="BG1588"/>
  <c r="BF1588"/>
  <c r="T1588"/>
  <c r="R1588"/>
  <c r="P1588"/>
  <c r="BI1576"/>
  <c r="BH1576"/>
  <c r="BG1576"/>
  <c r="BF1576"/>
  <c r="T1576"/>
  <c r="R1576"/>
  <c r="P1576"/>
  <c r="BI1564"/>
  <c r="BH1564"/>
  <c r="BG1564"/>
  <c r="BF1564"/>
  <c r="T1564"/>
  <c r="R1564"/>
  <c r="P1564"/>
  <c r="BI1560"/>
  <c r="BH1560"/>
  <c r="BG1560"/>
  <c r="BF1560"/>
  <c r="T1560"/>
  <c r="R1560"/>
  <c r="P1560"/>
  <c r="BI1556"/>
  <c r="BH1556"/>
  <c r="BG1556"/>
  <c r="BF1556"/>
  <c r="T1556"/>
  <c r="R1556"/>
  <c r="P1556"/>
  <c r="BI1550"/>
  <c r="BH1550"/>
  <c r="BG1550"/>
  <c r="BF1550"/>
  <c r="T1550"/>
  <c r="R1550"/>
  <c r="P1550"/>
  <c r="BI1545"/>
  <c r="BH1545"/>
  <c r="BG1545"/>
  <c r="BF1545"/>
  <c r="T1545"/>
  <c r="R1545"/>
  <c r="P1545"/>
  <c r="BI1541"/>
  <c r="BH1541"/>
  <c r="BG1541"/>
  <c r="BF1541"/>
  <c r="T1541"/>
  <c r="R1541"/>
  <c r="P1541"/>
  <c r="BI1538"/>
  <c r="BH1538"/>
  <c r="BG1538"/>
  <c r="BF1538"/>
  <c r="T1538"/>
  <c r="R1538"/>
  <c r="P1538"/>
  <c r="BI1534"/>
  <c r="BH1534"/>
  <c r="BG1534"/>
  <c r="BF1534"/>
  <c r="T1534"/>
  <c r="R1534"/>
  <c r="P1534"/>
  <c r="BI1529"/>
  <c r="BH1529"/>
  <c r="BG1529"/>
  <c r="BF1529"/>
  <c r="T1529"/>
  <c r="R1529"/>
  <c r="P1529"/>
  <c r="BI1526"/>
  <c r="BH1526"/>
  <c r="BG1526"/>
  <c r="BF1526"/>
  <c r="T1526"/>
  <c r="R1526"/>
  <c r="P1526"/>
  <c r="BI1522"/>
  <c r="BH1522"/>
  <c r="BG1522"/>
  <c r="BF1522"/>
  <c r="T1522"/>
  <c r="R1522"/>
  <c r="P1522"/>
  <c r="BI1519"/>
  <c r="BH1519"/>
  <c r="BG1519"/>
  <c r="BF1519"/>
  <c r="T1519"/>
  <c r="R1519"/>
  <c r="P1519"/>
  <c r="BI1515"/>
  <c r="BH1515"/>
  <c r="BG1515"/>
  <c r="BF1515"/>
  <c r="T1515"/>
  <c r="R1515"/>
  <c r="P1515"/>
  <c r="BI1513"/>
  <c r="BH1513"/>
  <c r="BG1513"/>
  <c r="BF1513"/>
  <c r="T1513"/>
  <c r="R1513"/>
  <c r="P1513"/>
  <c r="BI1507"/>
  <c r="BH1507"/>
  <c r="BG1507"/>
  <c r="BF1507"/>
  <c r="T1507"/>
  <c r="R1507"/>
  <c r="P1507"/>
  <c r="BI1503"/>
  <c r="BH1503"/>
  <c r="BG1503"/>
  <c r="BF1503"/>
  <c r="T1503"/>
  <c r="R1503"/>
  <c r="P1503"/>
  <c r="BI1499"/>
  <c r="BH1499"/>
  <c r="BG1499"/>
  <c r="BF1499"/>
  <c r="T1499"/>
  <c r="R1499"/>
  <c r="P1499"/>
  <c r="BI1493"/>
  <c r="BH1493"/>
  <c r="BG1493"/>
  <c r="BF1493"/>
  <c r="T1493"/>
  <c r="R1493"/>
  <c r="P1493"/>
  <c r="BI1489"/>
  <c r="BH1489"/>
  <c r="BG1489"/>
  <c r="BF1489"/>
  <c r="T1489"/>
  <c r="R1489"/>
  <c r="P1489"/>
  <c r="BI1486"/>
  <c r="BH1486"/>
  <c r="BG1486"/>
  <c r="BF1486"/>
  <c r="T1486"/>
  <c r="R1486"/>
  <c r="P1486"/>
  <c r="BI1474"/>
  <c r="BH1474"/>
  <c r="BG1474"/>
  <c r="BF1474"/>
  <c r="T1474"/>
  <c r="R1474"/>
  <c r="P1474"/>
  <c r="BI1462"/>
  <c r="BH1462"/>
  <c r="BG1462"/>
  <c r="BF1462"/>
  <c r="T1462"/>
  <c r="R1462"/>
  <c r="P1462"/>
  <c r="BI1450"/>
  <c r="BH1450"/>
  <c r="BG1450"/>
  <c r="BF1450"/>
  <c r="T1450"/>
  <c r="R1450"/>
  <c r="P1450"/>
  <c r="BI1432"/>
  <c r="BH1432"/>
  <c r="BG1432"/>
  <c r="BF1432"/>
  <c r="T1432"/>
  <c r="R1432"/>
  <c r="P1432"/>
  <c r="BI1427"/>
  <c r="BH1427"/>
  <c r="BG1427"/>
  <c r="BF1427"/>
  <c r="T1427"/>
  <c r="R1427"/>
  <c r="P1427"/>
  <c r="BI1424"/>
  <c r="BH1424"/>
  <c r="BG1424"/>
  <c r="BF1424"/>
  <c r="T1424"/>
  <c r="R1424"/>
  <c r="P1424"/>
  <c r="BI1414"/>
  <c r="BH1414"/>
  <c r="BG1414"/>
  <c r="BF1414"/>
  <c r="T1414"/>
  <c r="R1414"/>
  <c r="P1414"/>
  <c r="BI1411"/>
  <c r="BH1411"/>
  <c r="BG1411"/>
  <c r="BF1411"/>
  <c r="T1411"/>
  <c r="R1411"/>
  <c r="P1411"/>
  <c r="BI1405"/>
  <c r="BH1405"/>
  <c r="BG1405"/>
  <c r="BF1405"/>
  <c r="T1405"/>
  <c r="R1405"/>
  <c r="P1405"/>
  <c r="BI1402"/>
  <c r="BH1402"/>
  <c r="BG1402"/>
  <c r="BF1402"/>
  <c r="T1402"/>
  <c r="R1402"/>
  <c r="P1402"/>
  <c r="BI1382"/>
  <c r="BH1382"/>
  <c r="BG1382"/>
  <c r="BF1382"/>
  <c r="T1382"/>
  <c r="R1382"/>
  <c r="P1382"/>
  <c r="BI1379"/>
  <c r="BH1379"/>
  <c r="BG1379"/>
  <c r="BF1379"/>
  <c r="T1379"/>
  <c r="R1379"/>
  <c r="P1379"/>
  <c r="BI1376"/>
  <c r="BH1376"/>
  <c r="BG1376"/>
  <c r="BF1376"/>
  <c r="T1376"/>
  <c r="R1376"/>
  <c r="P1376"/>
  <c r="BI1371"/>
  <c r="BH1371"/>
  <c r="BG1371"/>
  <c r="BF1371"/>
  <c r="T1371"/>
  <c r="R1371"/>
  <c r="P1371"/>
  <c r="BI1366"/>
  <c r="BH1366"/>
  <c r="BG1366"/>
  <c r="BF1366"/>
  <c r="T1366"/>
  <c r="R1366"/>
  <c r="P1366"/>
  <c r="BI1361"/>
  <c r="BH1361"/>
  <c r="BG1361"/>
  <c r="BF1361"/>
  <c r="T1361"/>
  <c r="R1361"/>
  <c r="P1361"/>
  <c r="BI1329"/>
  <c r="BH1329"/>
  <c r="BG1329"/>
  <c r="BF1329"/>
  <c r="T1329"/>
  <c r="R1329"/>
  <c r="P1329"/>
  <c r="BI1324"/>
  <c r="BH1324"/>
  <c r="BG1324"/>
  <c r="BF1324"/>
  <c r="T1324"/>
  <c r="R1324"/>
  <c r="P1324"/>
  <c r="BI1297"/>
  <c r="BH1297"/>
  <c r="BG1297"/>
  <c r="BF1297"/>
  <c r="T1297"/>
  <c r="R1297"/>
  <c r="P1297"/>
  <c r="BI1292"/>
  <c r="BH1292"/>
  <c r="BG1292"/>
  <c r="BF1292"/>
  <c r="T1292"/>
  <c r="R1292"/>
  <c r="P1292"/>
  <c r="BI1288"/>
  <c r="BH1288"/>
  <c r="BG1288"/>
  <c r="BF1288"/>
  <c r="T1288"/>
  <c r="R1288"/>
  <c r="P1288"/>
  <c r="BI1285"/>
  <c r="BH1285"/>
  <c r="BG1285"/>
  <c r="BF1285"/>
  <c r="T1285"/>
  <c r="R1285"/>
  <c r="P1285"/>
  <c r="BI1282"/>
  <c r="BH1282"/>
  <c r="BG1282"/>
  <c r="BF1282"/>
  <c r="T1282"/>
  <c r="R1282"/>
  <c r="P1282"/>
  <c r="BI1276"/>
  <c r="BH1276"/>
  <c r="BG1276"/>
  <c r="BF1276"/>
  <c r="T1276"/>
  <c r="R1276"/>
  <c r="P1276"/>
  <c r="BI1270"/>
  <c r="BH1270"/>
  <c r="BG1270"/>
  <c r="BF1270"/>
  <c r="T1270"/>
  <c r="R1270"/>
  <c r="P1270"/>
  <c r="BI1266"/>
  <c r="BH1266"/>
  <c r="BG1266"/>
  <c r="BF1266"/>
  <c r="T1266"/>
  <c r="R1266"/>
  <c r="P1266"/>
  <c r="BI1263"/>
  <c r="BH1263"/>
  <c r="BG1263"/>
  <c r="BF1263"/>
  <c r="T1263"/>
  <c r="R1263"/>
  <c r="P1263"/>
  <c r="BI1261"/>
  <c r="BH1261"/>
  <c r="BG1261"/>
  <c r="BF1261"/>
  <c r="T1261"/>
  <c r="R1261"/>
  <c r="P1261"/>
  <c r="BI1259"/>
  <c r="BH1259"/>
  <c r="BG1259"/>
  <c r="BF1259"/>
  <c r="T1259"/>
  <c r="R1259"/>
  <c r="P1259"/>
  <c r="BI1257"/>
  <c r="BH1257"/>
  <c r="BG1257"/>
  <c r="BF1257"/>
  <c r="T1257"/>
  <c r="R1257"/>
  <c r="P1257"/>
  <c r="BI1255"/>
  <c r="BH1255"/>
  <c r="BG1255"/>
  <c r="BF1255"/>
  <c r="T1255"/>
  <c r="R1255"/>
  <c r="P1255"/>
  <c r="BI1253"/>
  <c r="BH1253"/>
  <c r="BG1253"/>
  <c r="BF1253"/>
  <c r="T1253"/>
  <c r="R1253"/>
  <c r="P1253"/>
  <c r="BI1251"/>
  <c r="BH1251"/>
  <c r="BG1251"/>
  <c r="BF1251"/>
  <c r="T1251"/>
  <c r="R1251"/>
  <c r="P1251"/>
  <c r="BI1246"/>
  <c r="BH1246"/>
  <c r="BG1246"/>
  <c r="BF1246"/>
  <c r="T1246"/>
  <c r="R1246"/>
  <c r="P1246"/>
  <c r="BI1244"/>
  <c r="BH1244"/>
  <c r="BG1244"/>
  <c r="BF1244"/>
  <c r="T1244"/>
  <c r="R1244"/>
  <c r="P1244"/>
  <c r="BI1239"/>
  <c r="BH1239"/>
  <c r="BG1239"/>
  <c r="BF1239"/>
  <c r="T1239"/>
  <c r="R1239"/>
  <c r="P1239"/>
  <c r="BI1237"/>
  <c r="BH1237"/>
  <c r="BG1237"/>
  <c r="BF1237"/>
  <c r="T1237"/>
  <c r="R1237"/>
  <c r="P1237"/>
  <c r="BI1235"/>
  <c r="BH1235"/>
  <c r="BG1235"/>
  <c r="BF1235"/>
  <c r="T1235"/>
  <c r="R1235"/>
  <c r="P1235"/>
  <c r="BI1233"/>
  <c r="BH1233"/>
  <c r="BG1233"/>
  <c r="BF1233"/>
  <c r="T1233"/>
  <c r="R1233"/>
  <c r="P1233"/>
  <c r="BI1226"/>
  <c r="BH1226"/>
  <c r="BG1226"/>
  <c r="BF1226"/>
  <c r="T1226"/>
  <c r="R1226"/>
  <c r="P1226"/>
  <c r="BI1222"/>
  <c r="BH1222"/>
  <c r="BG1222"/>
  <c r="BF1222"/>
  <c r="T1222"/>
  <c r="R1222"/>
  <c r="P1222"/>
  <c r="BI1216"/>
  <c r="BH1216"/>
  <c r="BG1216"/>
  <c r="BF1216"/>
  <c r="T1216"/>
  <c r="R1216"/>
  <c r="P1216"/>
  <c r="BI1214"/>
  <c r="BH1214"/>
  <c r="BG1214"/>
  <c r="BF1214"/>
  <c r="T1214"/>
  <c r="R1214"/>
  <c r="P1214"/>
  <c r="BI1209"/>
  <c r="BH1209"/>
  <c r="BG1209"/>
  <c r="BF1209"/>
  <c r="T1209"/>
  <c r="R1209"/>
  <c r="P1209"/>
  <c r="BI1205"/>
  <c r="BH1205"/>
  <c r="BG1205"/>
  <c r="BF1205"/>
  <c r="T1205"/>
  <c r="R1205"/>
  <c r="P1205"/>
  <c r="BI1203"/>
  <c r="BH1203"/>
  <c r="BG1203"/>
  <c r="BF1203"/>
  <c r="T1203"/>
  <c r="R1203"/>
  <c r="P1203"/>
  <c r="BI1198"/>
  <c r="BH1198"/>
  <c r="BG1198"/>
  <c r="BF1198"/>
  <c r="T1198"/>
  <c r="R1198"/>
  <c r="P1198"/>
  <c r="BI1196"/>
  <c r="BH1196"/>
  <c r="BG1196"/>
  <c r="BF1196"/>
  <c r="T1196"/>
  <c r="R1196"/>
  <c r="P1196"/>
  <c r="BI1191"/>
  <c r="BH1191"/>
  <c r="BG1191"/>
  <c r="BF1191"/>
  <c r="T1191"/>
  <c r="R1191"/>
  <c r="P1191"/>
  <c r="BI1187"/>
  <c r="BH1187"/>
  <c r="BG1187"/>
  <c r="BF1187"/>
  <c r="T1187"/>
  <c r="R1187"/>
  <c r="P1187"/>
  <c r="BI1184"/>
  <c r="BH1184"/>
  <c r="BG1184"/>
  <c r="BF1184"/>
  <c r="T1184"/>
  <c r="R1184"/>
  <c r="P1184"/>
  <c r="BI1182"/>
  <c r="BH1182"/>
  <c r="BG1182"/>
  <c r="BF1182"/>
  <c r="T1182"/>
  <c r="R1182"/>
  <c r="P1182"/>
  <c r="BI1178"/>
  <c r="BH1178"/>
  <c r="BG1178"/>
  <c r="BF1178"/>
  <c r="T1178"/>
  <c r="R1178"/>
  <c r="P1178"/>
  <c r="BI1176"/>
  <c r="BH1176"/>
  <c r="BG1176"/>
  <c r="BF1176"/>
  <c r="T1176"/>
  <c r="R1176"/>
  <c r="P1176"/>
  <c r="BI1172"/>
  <c r="BH1172"/>
  <c r="BG1172"/>
  <c r="BF1172"/>
  <c r="T1172"/>
  <c r="R1172"/>
  <c r="P1172"/>
  <c r="BI1163"/>
  <c r="BH1163"/>
  <c r="BG1163"/>
  <c r="BF1163"/>
  <c r="T1163"/>
  <c r="R1163"/>
  <c r="P1163"/>
  <c r="BI1157"/>
  <c r="BH1157"/>
  <c r="BG1157"/>
  <c r="BF1157"/>
  <c r="T1157"/>
  <c r="R1157"/>
  <c r="P1157"/>
  <c r="BI1151"/>
  <c r="BH1151"/>
  <c r="BG1151"/>
  <c r="BF1151"/>
  <c r="T1151"/>
  <c r="R1151"/>
  <c r="P1151"/>
  <c r="BI1143"/>
  <c r="BH1143"/>
  <c r="BG1143"/>
  <c r="BF1143"/>
  <c r="T1143"/>
  <c r="R1143"/>
  <c r="P1143"/>
  <c r="BI1135"/>
  <c r="BH1135"/>
  <c r="BG1135"/>
  <c r="BF1135"/>
  <c r="T1135"/>
  <c r="R1135"/>
  <c r="P1135"/>
  <c r="BI1132"/>
  <c r="BH1132"/>
  <c r="BG1132"/>
  <c r="BF1132"/>
  <c r="T1132"/>
  <c r="R1132"/>
  <c r="P1132"/>
  <c r="BI1129"/>
  <c r="BH1129"/>
  <c r="BG1129"/>
  <c r="BF1129"/>
  <c r="T1129"/>
  <c r="R1129"/>
  <c r="P1129"/>
  <c r="BI1124"/>
  <c r="BH1124"/>
  <c r="BG1124"/>
  <c r="BF1124"/>
  <c r="T1124"/>
  <c r="R1124"/>
  <c r="P1124"/>
  <c r="BI1120"/>
  <c r="BH1120"/>
  <c r="BG1120"/>
  <c r="BF1120"/>
  <c r="T1120"/>
  <c r="R1120"/>
  <c r="P1120"/>
  <c r="BI1117"/>
  <c r="BH1117"/>
  <c r="BG1117"/>
  <c r="BF1117"/>
  <c r="T1117"/>
  <c r="R1117"/>
  <c r="P1117"/>
  <c r="BI1115"/>
  <c r="BH1115"/>
  <c r="BG1115"/>
  <c r="BF1115"/>
  <c r="T1115"/>
  <c r="R1115"/>
  <c r="P1115"/>
  <c r="BI1113"/>
  <c r="BH1113"/>
  <c r="BG1113"/>
  <c r="BF1113"/>
  <c r="T1113"/>
  <c r="R1113"/>
  <c r="P1113"/>
  <c r="BI1108"/>
  <c r="BH1108"/>
  <c r="BG1108"/>
  <c r="BF1108"/>
  <c r="T1108"/>
  <c r="R1108"/>
  <c r="P1108"/>
  <c r="BI1103"/>
  <c r="BH1103"/>
  <c r="BG1103"/>
  <c r="BF1103"/>
  <c r="T1103"/>
  <c r="R1103"/>
  <c r="P1103"/>
  <c r="BI1099"/>
  <c r="BH1099"/>
  <c r="BG1099"/>
  <c r="BF1099"/>
  <c r="T1099"/>
  <c r="R1099"/>
  <c r="P1099"/>
  <c r="BI1095"/>
  <c r="BH1095"/>
  <c r="BG1095"/>
  <c r="BF1095"/>
  <c r="T1095"/>
  <c r="R1095"/>
  <c r="P1095"/>
  <c r="BI1093"/>
  <c r="BH1093"/>
  <c r="BG1093"/>
  <c r="BF1093"/>
  <c r="T1093"/>
  <c r="R1093"/>
  <c r="P1093"/>
  <c r="BI1091"/>
  <c r="BH1091"/>
  <c r="BG1091"/>
  <c r="BF1091"/>
  <c r="T1091"/>
  <c r="R1091"/>
  <c r="P1091"/>
  <c r="BI1089"/>
  <c r="BH1089"/>
  <c r="BG1089"/>
  <c r="BF1089"/>
  <c r="T1089"/>
  <c r="R1089"/>
  <c r="P1089"/>
  <c r="BI1087"/>
  <c r="BH1087"/>
  <c r="BG1087"/>
  <c r="BF1087"/>
  <c r="T1087"/>
  <c r="R1087"/>
  <c r="P1087"/>
  <c r="BI1082"/>
  <c r="BH1082"/>
  <c r="BG1082"/>
  <c r="BF1082"/>
  <c r="T1082"/>
  <c r="T1081" s="1"/>
  <c r="R1082"/>
  <c r="R1081" s="1"/>
  <c r="P1082"/>
  <c r="P1081"/>
  <c r="BI1078"/>
  <c r="BH1078"/>
  <c r="BG1078"/>
  <c r="BF1078"/>
  <c r="T1078"/>
  <c r="R1078"/>
  <c r="P1078"/>
  <c r="BI1075"/>
  <c r="BH1075"/>
  <c r="BG1075"/>
  <c r="BF1075"/>
  <c r="T1075"/>
  <c r="R1075"/>
  <c r="P1075"/>
  <c r="BI1071"/>
  <c r="BH1071"/>
  <c r="BG1071"/>
  <c r="BF1071"/>
  <c r="T1071"/>
  <c r="R1071"/>
  <c r="P1071"/>
  <c r="BI1066"/>
  <c r="BH1066"/>
  <c r="BG1066"/>
  <c r="BF1066"/>
  <c r="T1066"/>
  <c r="R1066"/>
  <c r="P1066"/>
  <c r="BI1062"/>
  <c r="BH1062"/>
  <c r="BG1062"/>
  <c r="BF1062"/>
  <c r="T1062"/>
  <c r="R1062"/>
  <c r="P1062"/>
  <c r="BI1059"/>
  <c r="BH1059"/>
  <c r="BG1059"/>
  <c r="BF1059"/>
  <c r="T1059"/>
  <c r="R1059"/>
  <c r="P1059"/>
  <c r="BI1052"/>
  <c r="BH1052"/>
  <c r="BG1052"/>
  <c r="BF1052"/>
  <c r="T1052"/>
  <c r="R1052"/>
  <c r="P1052"/>
  <c r="BI1047"/>
  <c r="BH1047"/>
  <c r="BG1047"/>
  <c r="BF1047"/>
  <c r="T1047"/>
  <c r="R1047"/>
  <c r="P1047"/>
  <c r="BI1042"/>
  <c r="BH1042"/>
  <c r="BG1042"/>
  <c r="BF1042"/>
  <c r="T1042"/>
  <c r="R1042"/>
  <c r="P1042"/>
  <c r="BI1035"/>
  <c r="BH1035"/>
  <c r="BG1035"/>
  <c r="BF1035"/>
  <c r="T1035"/>
  <c r="R1035"/>
  <c r="P1035"/>
  <c r="BI1028"/>
  <c r="BH1028"/>
  <c r="BG1028"/>
  <c r="BF1028"/>
  <c r="T1028"/>
  <c r="R1028"/>
  <c r="P1028"/>
  <c r="BI1023"/>
  <c r="BH1023"/>
  <c r="BG1023"/>
  <c r="BF1023"/>
  <c r="T1023"/>
  <c r="T1022"/>
  <c r="R1023"/>
  <c r="R1022" s="1"/>
  <c r="P1023"/>
  <c r="P1022"/>
  <c r="BI1019"/>
  <c r="BH1019"/>
  <c r="BG1019"/>
  <c r="BF1019"/>
  <c r="T1019"/>
  <c r="R1019"/>
  <c r="P1019"/>
  <c r="BI1015"/>
  <c r="BH1015"/>
  <c r="BG1015"/>
  <c r="BF1015"/>
  <c r="T1015"/>
  <c r="R1015"/>
  <c r="P1015"/>
  <c r="BI1011"/>
  <c r="BH1011"/>
  <c r="BG1011"/>
  <c r="BF1011"/>
  <c r="T1011"/>
  <c r="R1011"/>
  <c r="P1011"/>
  <c r="BI1007"/>
  <c r="BH1007"/>
  <c r="BG1007"/>
  <c r="BF1007"/>
  <c r="T1007"/>
  <c r="R1007"/>
  <c r="P1007"/>
  <c r="BI1003"/>
  <c r="BH1003"/>
  <c r="BG1003"/>
  <c r="BF1003"/>
  <c r="T1003"/>
  <c r="R1003"/>
  <c r="P1003"/>
  <c r="BI1000"/>
  <c r="BH1000"/>
  <c r="BG1000"/>
  <c r="BF1000"/>
  <c r="T1000"/>
  <c r="R1000"/>
  <c r="P1000"/>
  <c r="BI994"/>
  <c r="BH994"/>
  <c r="BG994"/>
  <c r="BF994"/>
  <c r="T994"/>
  <c r="R994"/>
  <c r="P994"/>
  <c r="BI974"/>
  <c r="BH974"/>
  <c r="BG974"/>
  <c r="BF974"/>
  <c r="T974"/>
  <c r="R974"/>
  <c r="P974"/>
  <c r="BI885"/>
  <c r="BH885"/>
  <c r="BG885"/>
  <c r="BF885"/>
  <c r="T885"/>
  <c r="R885"/>
  <c r="P885"/>
  <c r="BI876"/>
  <c r="BH876"/>
  <c r="BG876"/>
  <c r="BF876"/>
  <c r="T876"/>
  <c r="R876"/>
  <c r="P876"/>
  <c r="BI870"/>
  <c r="BH870"/>
  <c r="BG870"/>
  <c r="BF870"/>
  <c r="T870"/>
  <c r="R870"/>
  <c r="P870"/>
  <c r="BI849"/>
  <c r="BH849"/>
  <c r="BG849"/>
  <c r="BF849"/>
  <c r="T849"/>
  <c r="R849"/>
  <c r="P849"/>
  <c r="BI843"/>
  <c r="BH843"/>
  <c r="BG843"/>
  <c r="BF843"/>
  <c r="T843"/>
  <c r="R843"/>
  <c r="P843"/>
  <c r="BI827"/>
  <c r="BH827"/>
  <c r="BG827"/>
  <c r="BF827"/>
  <c r="T827"/>
  <c r="R827"/>
  <c r="P827"/>
  <c r="BI823"/>
  <c r="BH823"/>
  <c r="BG823"/>
  <c r="BF823"/>
  <c r="T823"/>
  <c r="R823"/>
  <c r="P823"/>
  <c r="BI819"/>
  <c r="BH819"/>
  <c r="BG819"/>
  <c r="BF819"/>
  <c r="T819"/>
  <c r="R819"/>
  <c r="P819"/>
  <c r="BI813"/>
  <c r="BH813"/>
  <c r="BG813"/>
  <c r="BF813"/>
  <c r="T813"/>
  <c r="R813"/>
  <c r="P813"/>
  <c r="BI806"/>
  <c r="BH806"/>
  <c r="BG806"/>
  <c r="BF806"/>
  <c r="T806"/>
  <c r="R806"/>
  <c r="P806"/>
  <c r="BI798"/>
  <c r="BH798"/>
  <c r="BG798"/>
  <c r="BF798"/>
  <c r="T798"/>
  <c r="R798"/>
  <c r="P798"/>
  <c r="BI793"/>
  <c r="BH793"/>
  <c r="BG793"/>
  <c r="BF793"/>
  <c r="T793"/>
  <c r="R793"/>
  <c r="P793"/>
  <c r="BI785"/>
  <c r="BH785"/>
  <c r="BG785"/>
  <c r="BF785"/>
  <c r="T785"/>
  <c r="R785"/>
  <c r="P785"/>
  <c r="BI740"/>
  <c r="BH740"/>
  <c r="BG740"/>
  <c r="BF740"/>
  <c r="T740"/>
  <c r="R740"/>
  <c r="P740"/>
  <c r="BI720"/>
  <c r="BH720"/>
  <c r="BG720"/>
  <c r="BF720"/>
  <c r="T720"/>
  <c r="R720"/>
  <c r="P720"/>
  <c r="BI700"/>
  <c r="BH700"/>
  <c r="BG700"/>
  <c r="BF700"/>
  <c r="T700"/>
  <c r="R700"/>
  <c r="P700"/>
  <c r="BI693"/>
  <c r="BH693"/>
  <c r="BG693"/>
  <c r="BF693"/>
  <c r="T693"/>
  <c r="R693"/>
  <c r="P693"/>
  <c r="BI688"/>
  <c r="BH688"/>
  <c r="BG688"/>
  <c r="BF688"/>
  <c r="T688"/>
  <c r="R688"/>
  <c r="P688"/>
  <c r="BI683"/>
  <c r="BH683"/>
  <c r="BG683"/>
  <c r="BF683"/>
  <c r="T683"/>
  <c r="R683"/>
  <c r="P683"/>
  <c r="BI680"/>
  <c r="BH680"/>
  <c r="BG680"/>
  <c r="BF680"/>
  <c r="T680"/>
  <c r="R680"/>
  <c r="P680"/>
  <c r="BI678"/>
  <c r="BH678"/>
  <c r="BG678"/>
  <c r="BF678"/>
  <c r="T678"/>
  <c r="R678"/>
  <c r="P678"/>
  <c r="BI670"/>
  <c r="BH670"/>
  <c r="BG670"/>
  <c r="BF670"/>
  <c r="T670"/>
  <c r="R670"/>
  <c r="P670"/>
  <c r="BI666"/>
  <c r="BH666"/>
  <c r="BG666"/>
  <c r="BF666"/>
  <c r="T666"/>
  <c r="R666"/>
  <c r="P666"/>
  <c r="BI658"/>
  <c r="BH658"/>
  <c r="BG658"/>
  <c r="BF658"/>
  <c r="T658"/>
  <c r="T657"/>
  <c r="R658"/>
  <c r="R657" s="1"/>
  <c r="P658"/>
  <c r="P657"/>
  <c r="BI651"/>
  <c r="BH651"/>
  <c r="BG651"/>
  <c r="BF651"/>
  <c r="T651"/>
  <c r="R651"/>
  <c r="P651"/>
  <c r="BI647"/>
  <c r="BH647"/>
  <c r="BG647"/>
  <c r="BF647"/>
  <c r="T647"/>
  <c r="R647"/>
  <c r="P647"/>
  <c r="BI643"/>
  <c r="BH643"/>
  <c r="BG643"/>
  <c r="BF643"/>
  <c r="T643"/>
  <c r="R643"/>
  <c r="P643"/>
  <c r="BI641"/>
  <c r="BH641"/>
  <c r="BG641"/>
  <c r="BF641"/>
  <c r="T641"/>
  <c r="R641"/>
  <c r="P641"/>
  <c r="BI638"/>
  <c r="BH638"/>
  <c r="BG638"/>
  <c r="BF638"/>
  <c r="T638"/>
  <c r="R638"/>
  <c r="P638"/>
  <c r="BI636"/>
  <c r="BH636"/>
  <c r="BG636"/>
  <c r="BF636"/>
  <c r="T636"/>
  <c r="R636"/>
  <c r="P636"/>
  <c r="BI634"/>
  <c r="BH634"/>
  <c r="BG634"/>
  <c r="BF634"/>
  <c r="T634"/>
  <c r="R634"/>
  <c r="P634"/>
  <c r="BI628"/>
  <c r="BH628"/>
  <c r="BG628"/>
  <c r="BF628"/>
  <c r="T628"/>
  <c r="R628"/>
  <c r="P628"/>
  <c r="BI625"/>
  <c r="BH625"/>
  <c r="BG625"/>
  <c r="BF625"/>
  <c r="T625"/>
  <c r="R625"/>
  <c r="P625"/>
  <c r="BI621"/>
  <c r="BH621"/>
  <c r="BG621"/>
  <c r="BF621"/>
  <c r="T621"/>
  <c r="R621"/>
  <c r="P621"/>
  <c r="BI618"/>
  <c r="BH618"/>
  <c r="BG618"/>
  <c r="BF618"/>
  <c r="T618"/>
  <c r="R618"/>
  <c r="P618"/>
  <c r="BI613"/>
  <c r="BH613"/>
  <c r="BG613"/>
  <c r="BF613"/>
  <c r="T613"/>
  <c r="R613"/>
  <c r="P613"/>
  <c r="BI600"/>
  <c r="BH600"/>
  <c r="BG600"/>
  <c r="BF600"/>
  <c r="T600"/>
  <c r="R600"/>
  <c r="P600"/>
  <c r="BI593"/>
  <c r="BH593"/>
  <c r="BG593"/>
  <c r="BF593"/>
  <c r="T593"/>
  <c r="R593"/>
  <c r="P593"/>
  <c r="BI588"/>
  <c r="BH588"/>
  <c r="BG588"/>
  <c r="BF588"/>
  <c r="T588"/>
  <c r="R588"/>
  <c r="P588"/>
  <c r="BI582"/>
  <c r="BH582"/>
  <c r="BG582"/>
  <c r="BF582"/>
  <c r="T582"/>
  <c r="R582"/>
  <c r="P582"/>
  <c r="BI577"/>
  <c r="BH577"/>
  <c r="BG577"/>
  <c r="BF577"/>
  <c r="T577"/>
  <c r="R577"/>
  <c r="P577"/>
  <c r="BI571"/>
  <c r="BH571"/>
  <c r="BG571"/>
  <c r="BF571"/>
  <c r="T571"/>
  <c r="R571"/>
  <c r="P571"/>
  <c r="BI561"/>
  <c r="BH561"/>
  <c r="BG561"/>
  <c r="BF561"/>
  <c r="T561"/>
  <c r="R561"/>
  <c r="P561"/>
  <c r="BI555"/>
  <c r="BH555"/>
  <c r="BG555"/>
  <c r="BF555"/>
  <c r="T555"/>
  <c r="R555"/>
  <c r="P555"/>
  <c r="BI549"/>
  <c r="BH549"/>
  <c r="BG549"/>
  <c r="BF549"/>
  <c r="T549"/>
  <c r="R549"/>
  <c r="P549"/>
  <c r="BI543"/>
  <c r="BH543"/>
  <c r="BG543"/>
  <c r="BF543"/>
  <c r="T543"/>
  <c r="R543"/>
  <c r="P543"/>
  <c r="BI524"/>
  <c r="BH524"/>
  <c r="BG524"/>
  <c r="BF524"/>
  <c r="T524"/>
  <c r="R524"/>
  <c r="P524"/>
  <c r="BI504"/>
  <c r="BH504"/>
  <c r="BG504"/>
  <c r="BF504"/>
  <c r="T504"/>
  <c r="R504"/>
  <c r="P504"/>
  <c r="BI456"/>
  <c r="BH456"/>
  <c r="BG456"/>
  <c r="BF456"/>
  <c r="T456"/>
  <c r="R456"/>
  <c r="P456"/>
  <c r="BI411"/>
  <c r="BH411"/>
  <c r="BG411"/>
  <c r="BF411"/>
  <c r="T411"/>
  <c r="R411"/>
  <c r="P411"/>
  <c r="BI405"/>
  <c r="BH405"/>
  <c r="BG405"/>
  <c r="BF405"/>
  <c r="T405"/>
  <c r="R405"/>
  <c r="P405"/>
  <c r="BI401"/>
  <c r="BH401"/>
  <c r="BG401"/>
  <c r="BF401"/>
  <c r="T401"/>
  <c r="R401"/>
  <c r="P401"/>
  <c r="BI397"/>
  <c r="BH397"/>
  <c r="BG397"/>
  <c r="BF397"/>
  <c r="T397"/>
  <c r="R397"/>
  <c r="P397"/>
  <c r="BI393"/>
  <c r="BH393"/>
  <c r="BG393"/>
  <c r="BF393"/>
  <c r="T393"/>
  <c r="R393"/>
  <c r="P393"/>
  <c r="BI389"/>
  <c r="BH389"/>
  <c r="BG389"/>
  <c r="BF389"/>
  <c r="T389"/>
  <c r="R389"/>
  <c r="P389"/>
  <c r="BI385"/>
  <c r="BH385"/>
  <c r="BG385"/>
  <c r="BF385"/>
  <c r="T385"/>
  <c r="R385"/>
  <c r="P385"/>
  <c r="BI381"/>
  <c r="BH381"/>
  <c r="BG381"/>
  <c r="BF381"/>
  <c r="T381"/>
  <c r="R381"/>
  <c r="P381"/>
  <c r="BI374"/>
  <c r="BH374"/>
  <c r="BG374"/>
  <c r="BF374"/>
  <c r="T374"/>
  <c r="R374"/>
  <c r="P374"/>
  <c r="BI372"/>
  <c r="BH372"/>
  <c r="BG372"/>
  <c r="BF372"/>
  <c r="T372"/>
  <c r="R372"/>
  <c r="P372"/>
  <c r="BI368"/>
  <c r="BH368"/>
  <c r="BG368"/>
  <c r="BF368"/>
  <c r="T368"/>
  <c r="R368"/>
  <c r="P368"/>
  <c r="BI359"/>
  <c r="BH359"/>
  <c r="BG359"/>
  <c r="BF359"/>
  <c r="T359"/>
  <c r="R359"/>
  <c r="P359"/>
  <c r="BI356"/>
  <c r="BH356"/>
  <c r="BG356"/>
  <c r="BF356"/>
  <c r="T356"/>
  <c r="R356"/>
  <c r="P356"/>
  <c r="BI350"/>
  <c r="BH350"/>
  <c r="BG350"/>
  <c r="BF350"/>
  <c r="T350"/>
  <c r="R350"/>
  <c r="P350"/>
  <c r="BI339"/>
  <c r="BH339"/>
  <c r="BG339"/>
  <c r="BF339"/>
  <c r="T339"/>
  <c r="R339"/>
  <c r="P339"/>
  <c r="BI331"/>
  <c r="BH331"/>
  <c r="BG331"/>
  <c r="BF331"/>
  <c r="T331"/>
  <c r="R331"/>
  <c r="P331"/>
  <c r="BI323"/>
  <c r="BH323"/>
  <c r="BG323"/>
  <c r="BF323"/>
  <c r="T323"/>
  <c r="R323"/>
  <c r="P323"/>
  <c r="BI318"/>
  <c r="BH318"/>
  <c r="BG318"/>
  <c r="BF318"/>
  <c r="T318"/>
  <c r="R318"/>
  <c r="P318"/>
  <c r="BI314"/>
  <c r="BH314"/>
  <c r="BG314"/>
  <c r="BF314"/>
  <c r="T314"/>
  <c r="R314"/>
  <c r="P314"/>
  <c r="BI308"/>
  <c r="BH308"/>
  <c r="BG308"/>
  <c r="BF308"/>
  <c r="T308"/>
  <c r="R308"/>
  <c r="P308"/>
  <c r="BI299"/>
  <c r="BH299"/>
  <c r="BG299"/>
  <c r="BF299"/>
  <c r="T299"/>
  <c r="R299"/>
  <c r="P299"/>
  <c r="BI293"/>
  <c r="BH293"/>
  <c r="BG293"/>
  <c r="BF293"/>
  <c r="T293"/>
  <c r="R293"/>
  <c r="P293"/>
  <c r="BI286"/>
  <c r="BH286"/>
  <c r="BG286"/>
  <c r="BF286"/>
  <c r="T286"/>
  <c r="R286"/>
  <c r="P286"/>
  <c r="BI268"/>
  <c r="BH268"/>
  <c r="BG268"/>
  <c r="BF268"/>
  <c r="T268"/>
  <c r="R268"/>
  <c r="P268"/>
  <c r="BI262"/>
  <c r="BH262"/>
  <c r="BG262"/>
  <c r="BF262"/>
  <c r="T262"/>
  <c r="R262"/>
  <c r="P262"/>
  <c r="BI257"/>
  <c r="BH257"/>
  <c r="BG257"/>
  <c r="BF257"/>
  <c r="T257"/>
  <c r="R257"/>
  <c r="P257"/>
  <c r="BI252"/>
  <c r="BH252"/>
  <c r="BG252"/>
  <c r="BF252"/>
  <c r="T252"/>
  <c r="R252"/>
  <c r="P252"/>
  <c r="BI245"/>
  <c r="BH245"/>
  <c r="BG245"/>
  <c r="BF245"/>
  <c r="T245"/>
  <c r="R245"/>
  <c r="P245"/>
  <c r="BI236"/>
  <c r="BH236"/>
  <c r="BG236"/>
  <c r="BF236"/>
  <c r="T236"/>
  <c r="R236"/>
  <c r="P236"/>
  <c r="BI230"/>
  <c r="BH230"/>
  <c r="BG230"/>
  <c r="BF230"/>
  <c r="T230"/>
  <c r="R230"/>
  <c r="P230"/>
  <c r="BI222"/>
  <c r="BH222"/>
  <c r="BG222"/>
  <c r="BF222"/>
  <c r="T222"/>
  <c r="T221" s="1"/>
  <c r="R222"/>
  <c r="R221"/>
  <c r="P222"/>
  <c r="P221" s="1"/>
  <c r="BI217"/>
  <c r="BH217"/>
  <c r="BG217"/>
  <c r="BF217"/>
  <c r="T217"/>
  <c r="R217"/>
  <c r="P217"/>
  <c r="BI212"/>
  <c r="BH212"/>
  <c r="BG212"/>
  <c r="BF212"/>
  <c r="T212"/>
  <c r="R212"/>
  <c r="P212"/>
  <c r="BI207"/>
  <c r="BH207"/>
  <c r="BG207"/>
  <c r="BF207"/>
  <c r="T207"/>
  <c r="R207"/>
  <c r="P207"/>
  <c r="BI203"/>
  <c r="BH203"/>
  <c r="BG203"/>
  <c r="BF203"/>
  <c r="T203"/>
  <c r="R203"/>
  <c r="P203"/>
  <c r="BI196"/>
  <c r="BH196"/>
  <c r="BG196"/>
  <c r="BF196"/>
  <c r="T196"/>
  <c r="R196"/>
  <c r="P196"/>
  <c r="BI191"/>
  <c r="BH191"/>
  <c r="BG191"/>
  <c r="BF191"/>
  <c r="T191"/>
  <c r="R191"/>
  <c r="P191"/>
  <c r="BI186"/>
  <c r="BH186"/>
  <c r="BG186"/>
  <c r="BF186"/>
  <c r="T186"/>
  <c r="R186"/>
  <c r="P186"/>
  <c r="BI179"/>
  <c r="BH179"/>
  <c r="BG179"/>
  <c r="BF179"/>
  <c r="T179"/>
  <c r="R179"/>
  <c r="P179"/>
  <c r="BI170"/>
  <c r="BH170"/>
  <c r="BG170"/>
  <c r="BF170"/>
  <c r="T170"/>
  <c r="R170"/>
  <c r="P170"/>
  <c r="BI162"/>
  <c r="BH162"/>
  <c r="BG162"/>
  <c r="BF162"/>
  <c r="T162"/>
  <c r="R162"/>
  <c r="P162"/>
  <c r="BI159"/>
  <c r="BH159"/>
  <c r="BG159"/>
  <c r="BF159"/>
  <c r="T159"/>
  <c r="R159"/>
  <c r="P159"/>
  <c r="BI155"/>
  <c r="BH155"/>
  <c r="BG155"/>
  <c r="BF155"/>
  <c r="T155"/>
  <c r="R155"/>
  <c r="P155"/>
  <c r="BI144"/>
  <c r="BH144"/>
  <c r="BG144"/>
  <c r="BF144"/>
  <c r="T144"/>
  <c r="R144"/>
  <c r="P144"/>
  <c r="BI139"/>
  <c r="BH139"/>
  <c r="BG139"/>
  <c r="BF139"/>
  <c r="T139"/>
  <c r="R139"/>
  <c r="P139"/>
  <c r="BI134"/>
  <c r="BH134"/>
  <c r="BG134"/>
  <c r="BF134"/>
  <c r="T134"/>
  <c r="R134"/>
  <c r="P134"/>
  <c r="BI130"/>
  <c r="BH130"/>
  <c r="BG130"/>
  <c r="BF130"/>
  <c r="T130"/>
  <c r="R130"/>
  <c r="P130"/>
  <c r="BI126"/>
  <c r="BH126"/>
  <c r="BG126"/>
  <c r="BF126"/>
  <c r="T126"/>
  <c r="R126"/>
  <c r="P126"/>
  <c r="BI122"/>
  <c r="BH122"/>
  <c r="BG122"/>
  <c r="BF122"/>
  <c r="T122"/>
  <c r="R122"/>
  <c r="P122"/>
  <c r="BI118"/>
  <c r="BH118"/>
  <c r="BG118"/>
  <c r="BF118"/>
  <c r="T118"/>
  <c r="R118"/>
  <c r="P118"/>
  <c r="J112"/>
  <c r="J111"/>
  <c r="F111"/>
  <c r="F109"/>
  <c r="E107"/>
  <c r="J55"/>
  <c r="J54"/>
  <c r="F54"/>
  <c r="F52"/>
  <c r="E50"/>
  <c r="J18"/>
  <c r="E18"/>
  <c r="F55" s="1"/>
  <c r="J17"/>
  <c r="J12"/>
  <c r="J52"/>
  <c r="E7"/>
  <c r="E105"/>
  <c r="L50" i="1"/>
  <c r="AM50"/>
  <c r="AM49"/>
  <c r="L49"/>
  <c r="AM47"/>
  <c r="L47"/>
  <c r="L45"/>
  <c r="L44"/>
  <c r="J1734" i="2"/>
  <c r="BK1613"/>
  <c r="J1550"/>
  <c r="BK1507"/>
  <c r="J843"/>
  <c r="BK666"/>
  <c r="J555"/>
  <c r="J359"/>
  <c r="BK257"/>
  <c r="J191"/>
  <c r="BK1667"/>
  <c r="J1564"/>
  <c r="BK1529"/>
  <c r="J1405"/>
  <c r="J1270"/>
  <c r="BK1237"/>
  <c r="J1182"/>
  <c r="J1108"/>
  <c r="J1075"/>
  <c r="BK1011"/>
  <c r="J870"/>
  <c r="BK819"/>
  <c r="BK678"/>
  <c r="BK621"/>
  <c r="J549"/>
  <c r="J368"/>
  <c r="J268"/>
  <c r="BK196"/>
  <c r="BK155"/>
  <c r="J1877"/>
  <c r="J1667"/>
  <c r="BK1610"/>
  <c r="J1526"/>
  <c r="BK1432"/>
  <c r="J1329"/>
  <c r="BK1257"/>
  <c r="J1216"/>
  <c r="BK1172"/>
  <c r="J1113"/>
  <c r="J1066"/>
  <c r="J1007"/>
  <c r="BK823"/>
  <c r="J678"/>
  <c r="J628"/>
  <c r="BK405"/>
  <c r="J339"/>
  <c r="J236"/>
  <c r="BK122"/>
  <c r="BK288" i="3"/>
  <c r="J270"/>
  <c r="J232"/>
  <c r="BK204"/>
  <c r="BK187"/>
  <c r="BK139"/>
  <c r="BK117"/>
  <c r="J308"/>
  <c r="J266"/>
  <c r="BK232"/>
  <c r="J206"/>
  <c r="J185"/>
  <c r="BK157"/>
  <c r="J141"/>
  <c r="J94"/>
  <c r="BK280"/>
  <c r="BK250"/>
  <c r="BK135"/>
  <c r="BK100"/>
  <c r="BK234"/>
  <c r="BK210"/>
  <c r="J179"/>
  <c r="J153"/>
  <c r="BK186" i="4"/>
  <c r="BK155"/>
  <c r="BK106"/>
  <c r="BK178"/>
  <c r="BK127"/>
  <c r="BK104"/>
  <c r="J172"/>
  <c r="J146"/>
  <c r="J127"/>
  <c r="BK108"/>
  <c r="J215" i="5"/>
  <c r="BK172"/>
  <c r="BK114"/>
  <c r="J209"/>
  <c r="BK152"/>
  <c r="J102"/>
  <c r="J175"/>
  <c r="BK129"/>
  <c r="J206"/>
  <c r="J138"/>
  <c r="BK94"/>
  <c r="J169" i="6"/>
  <c r="BK136"/>
  <c r="BK107"/>
  <c r="BK161"/>
  <c r="BK124"/>
  <c r="BK97"/>
  <c r="BK143"/>
  <c r="BK233" i="7"/>
  <c r="J214"/>
  <c r="J186"/>
  <c r="BK151"/>
  <c r="J107"/>
  <c r="J254"/>
  <c r="J210"/>
  <c r="BK165"/>
  <c r="BK137"/>
  <c r="BK99"/>
  <c r="J256"/>
  <c r="BK231"/>
  <c r="J198"/>
  <c r="J165"/>
  <c r="J149"/>
  <c r="J129"/>
  <c r="J115"/>
  <c r="J262"/>
  <c r="BK241"/>
  <c r="J202"/>
  <c r="BK186"/>
  <c r="BK161"/>
  <c r="BK131"/>
  <c r="BK97"/>
  <c r="BK130" i="8"/>
  <c r="J94"/>
  <c r="J130"/>
  <c r="J98"/>
  <c r="BK108"/>
  <c r="J124"/>
  <c r="BK90"/>
  <c r="BK566" i="9"/>
  <c r="J225"/>
  <c r="J209"/>
  <c r="J127"/>
  <c r="J581"/>
  <c r="J527"/>
  <c r="BK479"/>
  <c r="J431"/>
  <c r="BK362"/>
  <c r="J313"/>
  <c r="BK223"/>
  <c r="BK164"/>
  <c r="J98"/>
  <c r="J605"/>
  <c r="J590"/>
  <c r="BK533"/>
  <c r="J464"/>
  <c r="BK416"/>
  <c r="BK374"/>
  <c r="BK297"/>
  <c r="J259"/>
  <c r="BK230"/>
  <c r="J167"/>
  <c r="BK122"/>
  <c r="J90"/>
  <c r="J557"/>
  <c r="J518"/>
  <c r="J461"/>
  <c r="J377"/>
  <c r="BK329"/>
  <c r="J273"/>
  <c r="J200"/>
  <c r="BK143"/>
  <c r="BK87"/>
  <c r="J97" i="10"/>
  <c r="J1871" i="2"/>
  <c r="J1696"/>
  <c r="BK1592"/>
  <c r="J1515"/>
  <c r="BK1411"/>
  <c r="J1361"/>
  <c r="J1266"/>
  <c r="J1239"/>
  <c r="BK1203"/>
  <c r="BK1176"/>
  <c r="J1129"/>
  <c r="J1089"/>
  <c r="J1028"/>
  <c r="BK849"/>
  <c r="J688"/>
  <c r="BK625"/>
  <c r="BK549"/>
  <c r="J356"/>
  <c r="BK245"/>
  <c r="BK179"/>
  <c r="J1663"/>
  <c r="J1560"/>
  <c r="J1503"/>
  <c r="BK1414"/>
  <c r="J1282"/>
  <c r="BK1244"/>
  <c r="BK1191"/>
  <c r="BK1115"/>
  <c r="BK1078"/>
  <c r="J1003"/>
  <c r="J849"/>
  <c r="BK813"/>
  <c r="BK693"/>
  <c r="BK588"/>
  <c r="J456"/>
  <c r="BK374"/>
  <c r="J318"/>
  <c r="J230"/>
  <c r="BK170"/>
  <c r="BK1871"/>
  <c r="J1710"/>
  <c r="BK1630"/>
  <c r="J1545"/>
  <c r="J1519"/>
  <c r="J1427"/>
  <c r="J1297"/>
  <c r="J1253"/>
  <c r="J1196"/>
  <c r="BK1135"/>
  <c r="BK1095"/>
  <c r="J1059"/>
  <c r="J1011"/>
  <c r="J806"/>
  <c r="J658"/>
  <c r="BK618"/>
  <c r="J411"/>
  <c r="J350"/>
  <c r="BK262"/>
  <c r="J144"/>
  <c r="BK248" i="3"/>
  <c r="J222"/>
  <c r="J202"/>
  <c r="BK191"/>
  <c r="J161"/>
  <c r="J113"/>
  <c r="J303"/>
  <c r="BK276"/>
  <c r="J242"/>
  <c r="BK199"/>
  <c r="J169"/>
  <c r="BK155"/>
  <c r="J123"/>
  <c r="J300"/>
  <c r="J274"/>
  <c r="BK252"/>
  <c r="BK131"/>
  <c r="J107"/>
  <c r="BK246"/>
  <c r="BK222"/>
  <c r="J199"/>
  <c r="BK161"/>
  <c r="BK149"/>
  <c r="BK113"/>
  <c r="J182" i="4"/>
  <c r="BK153"/>
  <c r="J184"/>
  <c r="BK151"/>
  <c r="J125"/>
  <c r="BK102"/>
  <c r="J166"/>
  <c r="BK138"/>
  <c r="J117"/>
  <c r="J96"/>
  <c r="J200" i="5"/>
  <c r="BK154"/>
  <c r="J220"/>
  <c r="J158"/>
  <c r="J114"/>
  <c r="BK195"/>
  <c r="J150"/>
  <c r="J96"/>
  <c r="BK164"/>
  <c r="BK120"/>
  <c r="BK185" i="6"/>
  <c r="J167"/>
  <c r="BK133"/>
  <c r="BK111"/>
  <c r="J145"/>
  <c r="J107"/>
  <c r="BK171"/>
  <c r="BK141"/>
  <c r="J116"/>
  <c r="BK268" i="7"/>
  <c r="BK258"/>
  <c r="J218"/>
  <c r="BK180"/>
  <c r="BK147"/>
  <c r="BK113"/>
  <c r="BK145"/>
  <c r="BK91"/>
  <c r="J118" i="8"/>
  <c r="J142"/>
  <c r="J110"/>
  <c r="BK136"/>
  <c r="J90"/>
  <c r="J112"/>
  <c r="BK590" i="9"/>
  <c r="BK536"/>
  <c r="J509"/>
  <c r="BK500"/>
  <c r="J476"/>
  <c r="J467"/>
  <c r="J455"/>
  <c r="J443"/>
  <c r="J425"/>
  <c r="J407"/>
  <c r="BK383"/>
  <c r="J371"/>
  <c r="BK356"/>
  <c r="BK326"/>
  <c r="J310"/>
  <c r="BK294"/>
  <c r="BK279"/>
  <c r="J230"/>
  <c r="J185"/>
  <c r="J125"/>
  <c r="J596"/>
  <c r="J551"/>
  <c r="J500"/>
  <c r="BK449"/>
  <c r="J401"/>
  <c r="J350"/>
  <c r="J300"/>
  <c r="J215"/>
  <c r="J161"/>
  <c r="J113"/>
  <c r="BK612"/>
  <c r="BK602"/>
  <c r="J569"/>
  <c r="J515"/>
  <c r="J458"/>
  <c r="J410"/>
  <c r="J365"/>
  <c r="J294"/>
  <c r="BK253"/>
  <c r="J182"/>
  <c r="BK125"/>
  <c r="J584"/>
  <c r="BK539"/>
  <c r="J497"/>
  <c r="BK413"/>
  <c r="BK350"/>
  <c r="J297"/>
  <c r="BK236"/>
  <c r="J158"/>
  <c r="J96"/>
  <c r="J85" i="10"/>
  <c r="BK1710" i="2"/>
  <c r="BK1659"/>
  <c r="J1556"/>
  <c r="J1513"/>
  <c r="J1414"/>
  <c r="J1366"/>
  <c r="BK1270"/>
  <c r="J1246"/>
  <c r="J1222"/>
  <c r="J1191"/>
  <c r="J1132"/>
  <c r="BK1093"/>
  <c r="J1035"/>
  <c r="BK876"/>
  <c r="J693"/>
  <c r="BK634"/>
  <c r="J504"/>
  <c r="J286"/>
  <c r="BK207"/>
  <c r="BK134"/>
  <c r="J1620"/>
  <c r="BK1534"/>
  <c r="J1486"/>
  <c r="BK1376"/>
  <c r="BK1261"/>
  <c r="J1205"/>
  <c r="J1135"/>
  <c r="J1091"/>
  <c r="BK1019"/>
  <c r="J876"/>
  <c r="BK688"/>
  <c r="BK628"/>
  <c r="BK561"/>
  <c r="J405"/>
  <c r="BK359"/>
  <c r="J299"/>
  <c r="BK186"/>
  <c r="BK126"/>
  <c r="J1718"/>
  <c r="J1642"/>
  <c r="J1592"/>
  <c r="BK1522"/>
  <c r="BK1462"/>
  <c r="J1324"/>
  <c r="J1255"/>
  <c r="J1214"/>
  <c r="BK1184"/>
  <c r="BK1132"/>
  <c r="BK1091"/>
  <c r="BK974"/>
  <c r="J785"/>
  <c r="J643"/>
  <c r="J600"/>
  <c r="J393"/>
  <c r="BK356"/>
  <c r="J207"/>
  <c r="BK308" i="3"/>
  <c r="J284"/>
  <c r="J262"/>
  <c r="J218"/>
  <c r="BK189"/>
  <c r="J149"/>
  <c r="J115"/>
  <c r="J298"/>
  <c r="J268"/>
  <c r="J240"/>
  <c r="J204"/>
  <c r="J167"/>
  <c r="J143"/>
  <c r="BK105"/>
  <c r="J286"/>
  <c r="J254"/>
  <c r="BK137"/>
  <c r="BK109"/>
  <c r="BK242"/>
  <c r="J220"/>
  <c r="J195"/>
  <c r="BK181"/>
  <c r="BK165"/>
  <c r="J151"/>
  <c r="J109"/>
  <c r="BK174" i="4"/>
  <c r="J151"/>
  <c r="J92"/>
  <c r="J161"/>
  <c r="BK129"/>
  <c r="J106"/>
  <c r="J178"/>
  <c r="J153"/>
  <c r="BK131"/>
  <c r="J98"/>
  <c r="BK175" i="5"/>
  <c r="J123"/>
  <c r="BK213"/>
  <c r="J154"/>
  <c r="J108"/>
  <c r="J191"/>
  <c r="J161"/>
  <c r="BK102"/>
  <c r="BK204"/>
  <c r="J141"/>
  <c r="J99"/>
  <c r="J177" i="6"/>
  <c r="J149"/>
  <c r="BK120"/>
  <c r="BK179"/>
  <c r="J143"/>
  <c r="J122"/>
  <c r="BK175"/>
  <c r="BK149"/>
  <c r="J114"/>
  <c r="J264" i="7"/>
  <c r="BK237"/>
  <c r="J216"/>
  <c r="BK190"/>
  <c r="J155"/>
  <c r="BK103"/>
  <c r="J258"/>
  <c r="J239"/>
  <c r="J200"/>
  <c r="BK153"/>
  <c r="J109"/>
  <c r="J95"/>
  <c r="J233"/>
  <c r="BK220"/>
  <c r="J188"/>
  <c r="BK163"/>
  <c r="J141"/>
  <c r="J123"/>
  <c r="BK93"/>
  <c r="BK247"/>
  <c r="BK226"/>
  <c r="J204"/>
  <c r="BK188"/>
  <c r="J171"/>
  <c r="J139"/>
  <c r="BK115"/>
  <c r="BK132" i="8"/>
  <c r="BK102"/>
  <c r="J138"/>
  <c r="J102"/>
  <c r="BK126"/>
  <c r="J128"/>
  <c r="BK94"/>
  <c r="J575" i="9"/>
  <c r="J239"/>
  <c r="J206"/>
  <c r="BK158"/>
  <c r="J107"/>
  <c r="BK557"/>
  <c r="J485"/>
  <c r="BK437"/>
  <c r="BK410"/>
  <c r="J344"/>
  <c r="J262"/>
  <c r="J194"/>
  <c r="BK137"/>
  <c r="J104"/>
  <c r="J512"/>
  <c r="J473"/>
  <c r="J413"/>
  <c r="J368"/>
  <c r="BK307"/>
  <c r="BK270"/>
  <c r="J236"/>
  <c r="BK176"/>
  <c r="J143"/>
  <c r="J587"/>
  <c r="J554"/>
  <c r="J506"/>
  <c r="BK434"/>
  <c r="J362"/>
  <c r="BK300"/>
  <c r="BK227"/>
  <c r="BK173"/>
  <c r="BK98"/>
  <c r="J100" i="10"/>
  <c r="BK1877" i="2"/>
  <c r="BK1671"/>
  <c r="BK1564"/>
  <c r="BK1538"/>
  <c r="BK1486"/>
  <c r="BK720"/>
  <c r="BK638"/>
  <c r="BK456"/>
  <c r="BK339"/>
  <c r="BK230"/>
  <c r="J162"/>
  <c r="BK1642"/>
  <c r="BK1550"/>
  <c r="J1462"/>
  <c r="BK1366"/>
  <c r="J1259"/>
  <c r="BK1226"/>
  <c r="BK1143"/>
  <c r="J1087"/>
  <c r="BK1023"/>
  <c r="BK885"/>
  <c r="BK700"/>
  <c r="BK636"/>
  <c r="J571"/>
  <c r="J401"/>
  <c r="BK331"/>
  <c r="J245"/>
  <c r="J179"/>
  <c r="J122"/>
  <c r="BK1713"/>
  <c r="J1636"/>
  <c r="BK1576"/>
  <c r="BK1515"/>
  <c r="BK1405"/>
  <c r="J1292"/>
  <c r="BK1246"/>
  <c r="J1203"/>
  <c r="J1151"/>
  <c r="J1099"/>
  <c r="BK1047"/>
  <c r="BK870"/>
  <c r="J700"/>
  <c r="J651"/>
  <c r="J613"/>
  <c r="J543"/>
  <c r="BK368"/>
  <c r="BK268"/>
  <c r="BK159"/>
  <c r="BK298" i="3"/>
  <c r="BK274"/>
  <c r="BK254"/>
  <c r="BK214"/>
  <c r="BK175"/>
  <c r="J129"/>
  <c r="BK111"/>
  <c r="BK300"/>
  <c r="BK284"/>
  <c r="J260"/>
  <c r="BK224"/>
  <c r="BK197"/>
  <c r="J165"/>
  <c r="J125"/>
  <c r="BK296"/>
  <c r="BK262"/>
  <c r="BK151"/>
  <c r="J121"/>
  <c r="BK244"/>
  <c r="BK216"/>
  <c r="J193"/>
  <c r="J173"/>
  <c r="BK143"/>
  <c r="J105"/>
  <c r="J164" i="4"/>
  <c r="J142"/>
  <c r="J168"/>
  <c r="J144"/>
  <c r="J119"/>
  <c r="BK98"/>
  <c r="BK164"/>
  <c r="J140"/>
  <c r="BK121"/>
  <c r="BK100"/>
  <c r="BK202" i="5"/>
  <c r="BK156"/>
  <c r="BK222"/>
  <c r="BK197"/>
  <c r="BK135"/>
  <c r="BK206"/>
  <c r="J164"/>
  <c r="J105"/>
  <c r="BK147"/>
  <c r="BK123"/>
  <c r="BK181" i="6"/>
  <c r="J163"/>
  <c r="BK114"/>
  <c r="J183"/>
  <c r="J151"/>
  <c r="BK116"/>
  <c r="BK173"/>
  <c r="J153"/>
  <c r="J129"/>
  <c r="BK200" i="7"/>
  <c r="BK171"/>
  <c r="J135"/>
  <c r="J117"/>
  <c r="BK264"/>
  <c r="BK224"/>
  <c r="BK169"/>
  <c r="BK149"/>
  <c r="J103"/>
  <c r="BK266"/>
  <c r="J235"/>
  <c r="BK212"/>
  <c r="J184"/>
  <c r="J159"/>
  <c r="BK133"/>
  <c r="BK121"/>
  <c r="J99"/>
  <c r="BK249"/>
  <c r="J228"/>
  <c r="J208"/>
  <c r="J190"/>
  <c r="BK176"/>
  <c r="J143"/>
  <c r="J119"/>
  <c r="J116" i="8"/>
  <c r="J100"/>
  <c r="J122"/>
  <c r="J144"/>
  <c r="BK146"/>
  <c r="BK114"/>
  <c r="BK587" i="9"/>
  <c r="BK267"/>
  <c r="BK244"/>
  <c r="BK191"/>
  <c r="J140"/>
  <c r="J101"/>
  <c r="BK554"/>
  <c r="BK503"/>
  <c r="BK455"/>
  <c r="J392"/>
  <c r="BK341"/>
  <c r="J241"/>
  <c r="BK200"/>
  <c r="BK130"/>
  <c r="J612"/>
  <c r="BK596"/>
  <c r="BK560"/>
  <c r="J494"/>
  <c r="J440"/>
  <c r="BK407"/>
  <c r="J347"/>
  <c r="BK313"/>
  <c r="J279"/>
  <c r="BK239"/>
  <c r="J188"/>
  <c r="BK152"/>
  <c r="BK578"/>
  <c r="J542"/>
  <c r="J503"/>
  <c r="BK431"/>
  <c r="BK353"/>
  <c r="BK304"/>
  <c r="J247"/>
  <c r="BK182"/>
  <c r="BK110"/>
  <c r="BK93" i="10"/>
  <c r="J87"/>
  <c r="BK1850" i="2"/>
  <c r="J1630"/>
  <c r="BK1545"/>
  <c r="BK1503"/>
  <c r="BK1371"/>
  <c r="BK1285"/>
  <c r="BK1251"/>
  <c r="BK1216"/>
  <c r="J1187"/>
  <c r="J1143"/>
  <c r="BK1103"/>
  <c r="BK1042"/>
  <c r="BK994"/>
  <c r="J740"/>
  <c r="BK643"/>
  <c r="BK411"/>
  <c r="BK308"/>
  <c r="J196"/>
  <c r="J130"/>
  <c r="J1610"/>
  <c r="J1534"/>
  <c r="BK1450"/>
  <c r="BK1329"/>
  <c r="J1257"/>
  <c r="BK1214"/>
  <c r="J1178"/>
  <c r="J1095"/>
  <c r="BK1066"/>
  <c r="BK1035"/>
  <c r="J974"/>
  <c r="BK658"/>
  <c r="J625"/>
  <c r="BK555"/>
  <c r="BK385"/>
  <c r="J293"/>
  <c r="BK191"/>
  <c r="BK118"/>
  <c r="BK1718"/>
  <c r="J1659"/>
  <c r="BK1588"/>
  <c r="J1507"/>
  <c r="BK1382"/>
  <c r="BK1282"/>
  <c r="BK1239"/>
  <c r="J1209"/>
  <c r="J1163"/>
  <c r="J1117"/>
  <c r="BK1082"/>
  <c r="J885"/>
  <c r="J720"/>
  <c r="J641"/>
  <c r="J588"/>
  <c r="J385"/>
  <c r="J331"/>
  <c r="BK212"/>
  <c r="AS56" i="1"/>
  <c r="J131" i="3"/>
  <c r="J100"/>
  <c r="J294"/>
  <c r="BK264"/>
  <c r="J230"/>
  <c r="J187"/>
  <c r="BK145"/>
  <c r="J117"/>
  <c r="J290"/>
  <c r="BK256"/>
  <c r="BK141"/>
  <c r="J119"/>
  <c r="J258"/>
  <c r="BK230"/>
  <c r="BK208"/>
  <c r="J183"/>
  <c r="BK171"/>
  <c r="BK147"/>
  <c r="BK107"/>
  <c r="J170" i="4"/>
  <c r="BK144"/>
  <c r="BK96"/>
  <c r="BK166"/>
  <c r="BK133"/>
  <c r="J108"/>
  <c r="BK180"/>
  <c r="BK157"/>
  <c r="J129"/>
  <c r="BK111"/>
  <c r="BK220" i="5"/>
  <c r="BK185"/>
  <c r="J135"/>
  <c r="BK211"/>
  <c r="BK191"/>
  <c r="BK132"/>
  <c r="BK200"/>
  <c r="BK181"/>
  <c r="BK138"/>
  <c r="BK215"/>
  <c r="J156"/>
  <c r="J111"/>
  <c r="J179" i="6"/>
  <c r="BK153"/>
  <c r="BK122"/>
  <c r="J181"/>
  <c r="J157"/>
  <c r="J120"/>
  <c r="BK177"/>
  <c r="BK151"/>
  <c r="J131"/>
  <c r="J102"/>
  <c r="BK262" i="7"/>
  <c r="BK235"/>
  <c r="BK198"/>
  <c r="J169"/>
  <c r="J127"/>
  <c r="BK184"/>
  <c r="J153"/>
  <c r="BK129"/>
  <c r="J134" i="8"/>
  <c r="BK98"/>
  <c r="J126"/>
  <c r="J146"/>
  <c r="BK112"/>
  <c r="BK122"/>
  <c r="BK88"/>
  <c r="BK551" i="9"/>
  <c r="BK524"/>
  <c r="BK506"/>
  <c r="BK494"/>
  <c r="BK470"/>
  <c r="BK458"/>
  <c r="BK446"/>
  <c r="BK428"/>
  <c r="J416"/>
  <c r="J389"/>
  <c r="BK377"/>
  <c r="BK368"/>
  <c r="J341"/>
  <c r="J317"/>
  <c r="J304"/>
  <c r="BK282"/>
  <c r="BK259"/>
  <c r="BK212"/>
  <c r="BK161"/>
  <c r="J110"/>
  <c r="BK572"/>
  <c r="BK515"/>
  <c r="BK467"/>
  <c r="J422"/>
  <c r="J359"/>
  <c r="J332"/>
  <c r="BK233"/>
  <c r="BK179"/>
  <c r="BK127"/>
  <c r="BK93"/>
  <c r="BK608"/>
  <c r="J593"/>
  <c r="J548"/>
  <c r="BK491"/>
  <c r="J437"/>
  <c r="BK401"/>
  <c r="BK323"/>
  <c r="J285"/>
  <c r="J233"/>
  <c r="J197"/>
  <c r="J146"/>
  <c r="J602"/>
  <c r="J560"/>
  <c r="BK509"/>
  <c r="J449"/>
  <c r="BK365"/>
  <c r="J326"/>
  <c r="J270"/>
  <c r="J179"/>
  <c r="J134"/>
  <c r="BK100" i="10"/>
  <c r="J1866" i="2"/>
  <c r="J1675"/>
  <c r="J1576"/>
  <c r="BK1526"/>
  <c r="J1450"/>
  <c r="BK1379"/>
  <c r="BK1324"/>
  <c r="J1263"/>
  <c r="J1237"/>
  <c r="J1198"/>
  <c r="J1172"/>
  <c r="J1124"/>
  <c r="J1078"/>
  <c r="J1023"/>
  <c r="J813"/>
  <c r="BK680"/>
  <c r="BK613"/>
  <c r="BK401"/>
  <c r="BK323"/>
  <c r="J222"/>
  <c r="J155"/>
  <c r="J1646"/>
  <c r="J1588"/>
  <c r="J1432"/>
  <c r="BK1297"/>
  <c r="J1235"/>
  <c r="BK1151"/>
  <c r="BK1099"/>
  <c r="J1062"/>
  <c r="BK1007"/>
  <c r="BK827"/>
  <c r="BK740"/>
  <c r="J647"/>
  <c r="BK577"/>
  <c r="J381"/>
  <c r="BK286"/>
  <c r="J203"/>
  <c r="BK139"/>
  <c r="J1750"/>
  <c r="J1671"/>
  <c r="J1613"/>
  <c r="J1538"/>
  <c r="J1499"/>
  <c r="J1379"/>
  <c r="BK1288"/>
  <c r="J1244"/>
  <c r="BK1205"/>
  <c r="BK1157"/>
  <c r="J1103"/>
  <c r="BK1062"/>
  <c r="J1015"/>
  <c r="J819"/>
  <c r="BK683"/>
  <c r="J636"/>
  <c r="J577"/>
  <c r="BK318"/>
  <c r="BK252"/>
  <c r="J126"/>
  <c r="BK294" i="3"/>
  <c r="J272"/>
  <c r="J234"/>
  <c r="J197"/>
  <c r="BK169"/>
  <c r="BK127"/>
  <c r="BK96"/>
  <c r="BK290"/>
  <c r="J246"/>
  <c r="J210"/>
  <c r="BK179"/>
  <c r="J159"/>
  <c r="BK129"/>
  <c r="J292"/>
  <c r="BK266"/>
  <c r="J236"/>
  <c r="BK125"/>
  <c r="J264"/>
  <c r="BK236"/>
  <c r="J212"/>
  <c r="J189"/>
  <c r="J175"/>
  <c r="J157"/>
  <c r="J135"/>
  <c r="BK98"/>
  <c r="BK168" i="4"/>
  <c r="BK140"/>
  <c r="J180"/>
  <c r="BK146"/>
  <c r="BK123"/>
  <c r="J100"/>
  <c r="BK170"/>
  <c r="J136"/>
  <c r="J113"/>
  <c r="BK188" i="5"/>
  <c r="J152"/>
  <c r="J222"/>
  <c r="J185"/>
  <c r="J126"/>
  <c r="J197"/>
  <c r="J167"/>
  <c r="BK144"/>
  <c r="BK209"/>
  <c r="BK161"/>
  <c r="BK117"/>
  <c r="BK183" i="6"/>
  <c r="J165"/>
  <c r="BK131"/>
  <c r="BK99"/>
  <c r="BK155"/>
  <c r="J111"/>
  <c r="BK169"/>
  <c r="BK147"/>
  <c r="BK127"/>
  <c r="J97"/>
  <c r="BK260" i="7"/>
  <c r="J231"/>
  <c r="J206"/>
  <c r="J174"/>
  <c r="BK139"/>
  <c r="BK101"/>
  <c r="J247"/>
  <c r="BK208"/>
  <c r="J163"/>
  <c r="BK135"/>
  <c r="BK105"/>
  <c r="J243"/>
  <c r="BK228"/>
  <c r="BK210"/>
  <c r="J176"/>
  <c r="J151"/>
  <c r="J131"/>
  <c r="BK117"/>
  <c r="J105"/>
  <c r="BK252"/>
  <c r="BK239"/>
  <c r="J212"/>
  <c r="J192"/>
  <c r="J178"/>
  <c r="J147"/>
  <c r="BK123"/>
  <c r="BK142" i="8"/>
  <c r="BK110"/>
  <c r="J92"/>
  <c r="J120"/>
  <c r="BK140"/>
  <c r="BK92"/>
  <c r="J108"/>
  <c r="BK581" i="9"/>
  <c r="BK250"/>
  <c r="J223"/>
  <c r="BK194"/>
  <c r="J130"/>
  <c r="J93"/>
  <c r="BK548"/>
  <c r="BK512"/>
  <c r="J452"/>
  <c r="J374"/>
  <c r="BK335"/>
  <c r="BK221"/>
  <c r="BK167"/>
  <c r="J122"/>
  <c r="J545"/>
  <c r="J488"/>
  <c r="BK422"/>
  <c r="J383"/>
  <c r="J329"/>
  <c r="BK291"/>
  <c r="J256"/>
  <c r="J212"/>
  <c r="J173"/>
  <c r="J599"/>
  <c r="BK563"/>
  <c r="BK521"/>
  <c r="BK464"/>
  <c r="BK386"/>
  <c r="BK332"/>
  <c r="J288"/>
  <c r="BK185"/>
  <c r="BK140"/>
  <c r="BK97" i="10"/>
  <c r="BK85"/>
  <c r="BK1703" i="2"/>
  <c r="BK1646"/>
  <c r="BK1519"/>
  <c r="J1424"/>
  <c r="J683"/>
  <c r="BK582"/>
  <c r="J397"/>
  <c r="BK293"/>
  <c r="J212"/>
  <c r="J139"/>
  <c r="BK1616"/>
  <c r="J1493"/>
  <c r="BK1427"/>
  <c r="J1285"/>
  <c r="BK1253"/>
  <c r="BK1198"/>
  <c r="BK1120"/>
  <c r="J1093"/>
  <c r="BK1052"/>
  <c r="BK1000"/>
  <c r="BK806"/>
  <c r="BK651"/>
  <c r="J593"/>
  <c r="BK504"/>
  <c r="J389"/>
  <c r="J314"/>
  <c r="BK222"/>
  <c r="J134"/>
  <c r="BK1734"/>
  <c r="BK1696"/>
  <c r="BK1620"/>
  <c r="J1541"/>
  <c r="J1489"/>
  <c r="J1376"/>
  <c r="BK1276"/>
  <c r="BK1235"/>
  <c r="BK1182"/>
  <c r="J1120"/>
  <c r="BK1087"/>
  <c r="J1019"/>
  <c r="J798"/>
  <c r="J638"/>
  <c r="J582"/>
  <c r="BK381"/>
  <c r="BK314"/>
  <c r="BK203"/>
  <c r="BK306" i="3"/>
  <c r="BK282"/>
  <c r="BK260"/>
  <c r="J224"/>
  <c r="BK193"/>
  <c r="BK167"/>
  <c r="J98"/>
  <c r="BK292"/>
  <c r="J278"/>
  <c r="J244"/>
  <c r="BK218"/>
  <c r="J177"/>
  <c r="J147"/>
  <c r="J111"/>
  <c r="J288"/>
  <c r="BK270"/>
  <c r="BK240"/>
  <c r="J127"/>
  <c r="BK272"/>
  <c r="BK226"/>
  <c r="BK202"/>
  <c r="BK185"/>
  <c r="J163"/>
  <c r="BK115"/>
  <c r="BK172" i="4"/>
  <c r="J149"/>
  <c r="J186"/>
  <c r="BK159"/>
  <c r="J131"/>
  <c r="J111"/>
  <c r="BK182"/>
  <c r="J155"/>
  <c r="J133"/>
  <c r="BK115"/>
  <c r="BK94"/>
  <c r="BK178" i="5"/>
  <c r="BK150"/>
  <c r="J218"/>
  <c r="BK169"/>
  <c r="J120"/>
  <c r="J188"/>
  <c r="J147"/>
  <c r="BK218"/>
  <c r="J181"/>
  <c r="BK105"/>
  <c r="J175" i="6"/>
  <c r="J147"/>
  <c r="J127"/>
  <c r="BK167"/>
  <c r="J141"/>
  <c r="J105"/>
  <c r="BK157"/>
  <c r="J133"/>
  <c r="J252" i="7"/>
  <c r="J220"/>
  <c r="BK194"/>
  <c r="J161"/>
  <c r="J121"/>
  <c r="BK95"/>
  <c r="J241"/>
  <c r="BK202"/>
  <c r="BK155"/>
  <c r="BK111"/>
  <c r="J97"/>
  <c r="BK245"/>
  <c r="BK222"/>
  <c r="BK206"/>
  <c r="BK178"/>
  <c r="BK143"/>
  <c r="BK125"/>
  <c r="J101"/>
  <c r="J245"/>
  <c r="J224"/>
  <c r="BK216"/>
  <c r="J194"/>
  <c r="J180"/>
  <c r="J157"/>
  <c r="J125"/>
  <c r="BK138" i="8"/>
  <c r="BK104"/>
  <c r="J140"/>
  <c r="BK106"/>
  <c r="BK134"/>
  <c r="BK144"/>
  <c r="J104"/>
  <c r="J578" i="9"/>
  <c r="BK256"/>
  <c r="J219"/>
  <c r="BK170"/>
  <c r="BK116"/>
  <c r="J87"/>
  <c r="BK545"/>
  <c r="BK488"/>
  <c r="BK443"/>
  <c r="J404"/>
  <c r="J353"/>
  <c r="BK264"/>
  <c r="BK209"/>
  <c r="BK149"/>
  <c r="BK614"/>
  <c r="J608"/>
  <c r="J572"/>
  <c r="BK518"/>
  <c r="BK485"/>
  <c r="BK425"/>
  <c r="J398"/>
  <c r="J320"/>
  <c r="BK288"/>
  <c r="J250"/>
  <c r="BK203"/>
  <c r="BK134"/>
  <c r="BK593"/>
  <c r="BK530"/>
  <c r="J479"/>
  <c r="BK392"/>
  <c r="BK338"/>
  <c r="J291"/>
  <c r="BK225"/>
  <c r="J155"/>
  <c r="BK104"/>
  <c r="J93" i="10"/>
  <c r="BK90"/>
  <c r="J1713" i="2"/>
  <c r="BK1663"/>
  <c r="BK1560"/>
  <c r="J1522"/>
  <c r="J1474"/>
  <c r="J1382"/>
  <c r="BK1292"/>
  <c r="BK1259"/>
  <c r="BK1233"/>
  <c r="BK1196"/>
  <c r="BK1163"/>
  <c r="BK1117"/>
  <c r="BK1071"/>
  <c r="BK1003"/>
  <c r="BK793"/>
  <c r="J670"/>
  <c r="BK593"/>
  <c r="BK389"/>
  <c r="J262"/>
  <c r="J217"/>
  <c r="BK144"/>
  <c r="BK1636"/>
  <c r="BK1489"/>
  <c r="J1402"/>
  <c r="BK1263"/>
  <c r="J1233"/>
  <c r="BK1129"/>
  <c r="BK1089"/>
  <c r="BK1059"/>
  <c r="BK1015"/>
  <c r="J823"/>
  <c r="J793"/>
  <c r="BK641"/>
  <c r="J618"/>
  <c r="J524"/>
  <c r="BK397"/>
  <c r="BK350"/>
  <c r="J257"/>
  <c r="BK217"/>
  <c r="BK130"/>
  <c r="J1850"/>
  <c r="BK1675"/>
  <c r="J1616"/>
  <c r="J1529"/>
  <c r="BK1474"/>
  <c r="J1371"/>
  <c r="J1261"/>
  <c r="BK1222"/>
  <c r="BK1178"/>
  <c r="BK1108"/>
  <c r="J1071"/>
  <c r="BK1028"/>
  <c r="J827"/>
  <c r="J680"/>
  <c r="J634"/>
  <c r="J561"/>
  <c r="J374"/>
  <c r="J308"/>
  <c r="J170"/>
  <c r="BK258" i="3"/>
  <c r="J228"/>
  <c r="BK212"/>
  <c r="J181"/>
  <c r="J171"/>
  <c r="BK121"/>
  <c r="BK92"/>
  <c r="BK286"/>
  <c r="J250"/>
  <c r="J216"/>
  <c r="BK183"/>
  <c r="BK163"/>
  <c r="J139"/>
  <c r="BK102"/>
  <c r="J282"/>
  <c r="BK268"/>
  <c r="BK238"/>
  <c r="BK123"/>
  <c r="J92"/>
  <c r="J238"/>
  <c r="J214"/>
  <c r="J191"/>
  <c r="BK177"/>
  <c r="J155"/>
  <c r="J137"/>
  <c r="BK94"/>
  <c r="J159" i="4"/>
  <c r="J121"/>
  <c r="J176"/>
  <c r="J138"/>
  <c r="J115"/>
  <c r="J94"/>
  <c r="BK176"/>
  <c r="BK149"/>
  <c r="J123"/>
  <c r="J102"/>
  <c r="J213" i="5"/>
  <c r="BK167"/>
  <c r="BK111"/>
  <c r="J202"/>
  <c r="J144"/>
  <c r="BK99"/>
  <c r="J169"/>
  <c r="J117"/>
  <c r="J195"/>
  <c r="J132"/>
  <c r="BK96"/>
  <c r="J173" i="6"/>
  <c r="BK145"/>
  <c r="J185"/>
  <c r="BK163"/>
  <c r="BK129"/>
  <c r="BK102"/>
  <c r="J161"/>
  <c r="J124"/>
  <c r="BK109"/>
  <c r="J266" i="7"/>
  <c r="J249"/>
  <c r="J226"/>
  <c r="BK192"/>
  <c r="BK157"/>
  <c r="BK119"/>
  <c r="BK174"/>
  <c r="J137"/>
  <c r="J113"/>
  <c r="BK124" i="8"/>
  <c r="J106"/>
  <c r="J136"/>
  <c r="BK100"/>
  <c r="BK118"/>
  <c r="J132"/>
  <c r="J96"/>
  <c r="J563" i="9"/>
  <c r="J539"/>
  <c r="J521"/>
  <c r="BK497"/>
  <c r="BK473"/>
  <c r="BK461"/>
  <c r="BK452"/>
  <c r="BK440"/>
  <c r="J419"/>
  <c r="BK395"/>
  <c r="BK380"/>
  <c r="BK359"/>
  <c r="BK347"/>
  <c r="BK320"/>
  <c r="J307"/>
  <c r="BK285"/>
  <c r="J276"/>
  <c r="BK247"/>
  <c r="BK197"/>
  <c r="J137"/>
  <c r="BK96"/>
  <c r="BK542"/>
  <c r="J482"/>
  <c r="J434"/>
  <c r="J386"/>
  <c r="J338"/>
  <c r="J253"/>
  <c r="J203"/>
  <c r="BK146"/>
  <c r="J119"/>
  <c r="J614"/>
  <c r="BK605"/>
  <c r="BK575"/>
  <c r="J530"/>
  <c r="BK482"/>
  <c r="BK419"/>
  <c r="J380"/>
  <c r="BK371"/>
  <c r="BK310"/>
  <c r="J267"/>
  <c r="BK241"/>
  <c r="J221"/>
  <c r="J170"/>
  <c r="BK113"/>
  <c r="J566"/>
  <c r="BK527"/>
  <c r="J470"/>
  <c r="BK389"/>
  <c r="J335"/>
  <c r="BK276"/>
  <c r="BK188"/>
  <c r="J152"/>
  <c r="BK107"/>
  <c r="J90" i="10"/>
  <c r="BK1750" i="2"/>
  <c r="J1624"/>
  <c r="BK1541"/>
  <c r="BK1493"/>
  <c r="BK1402"/>
  <c r="J1288"/>
  <c r="BK1255"/>
  <c r="BK1209"/>
  <c r="J1184"/>
  <c r="J1157"/>
  <c r="BK1113"/>
  <c r="J1052"/>
  <c r="J1000"/>
  <c r="BK785"/>
  <c r="BK647"/>
  <c r="BK571"/>
  <c r="BK372"/>
  <c r="J252"/>
  <c r="J186"/>
  <c r="J118"/>
  <c r="BK1499"/>
  <c r="J1411"/>
  <c r="J1276"/>
  <c r="J1251"/>
  <c r="BK1187"/>
  <c r="BK1124"/>
  <c r="J1082"/>
  <c r="J1047"/>
  <c r="J994"/>
  <c r="BK798"/>
  <c r="J666"/>
  <c r="BK600"/>
  <c r="BK543"/>
  <c r="BK393"/>
  <c r="J323"/>
  <c r="BK236"/>
  <c r="J159"/>
  <c r="BK1866"/>
  <c r="J1703"/>
  <c r="BK1624"/>
  <c r="BK1556"/>
  <c r="BK1513"/>
  <c r="BK1424"/>
  <c r="BK1361"/>
  <c r="BK1266"/>
  <c r="J1226"/>
  <c r="J1176"/>
  <c r="J1115"/>
  <c r="BK1075"/>
  <c r="J1042"/>
  <c r="BK843"/>
  <c r="BK670"/>
  <c r="J621"/>
  <c r="BK524"/>
  <c r="J372"/>
  <c r="BK299"/>
  <c r="BK162"/>
  <c r="J296" i="3"/>
  <c r="BK278"/>
  <c r="J256"/>
  <c r="J226"/>
  <c r="J208"/>
  <c r="BK173"/>
  <c r="J133"/>
  <c r="J102"/>
  <c r="J306"/>
  <c r="J280"/>
  <c r="BK220"/>
  <c r="BK195"/>
  <c r="BK153"/>
  <c r="BK119"/>
  <c r="BK303"/>
  <c r="J276"/>
  <c r="J248"/>
  <c r="BK133"/>
  <c r="J96"/>
  <c r="J252"/>
  <c r="BK228"/>
  <c r="BK206"/>
  <c r="BK159"/>
  <c r="J145"/>
  <c r="BK184" i="4"/>
  <c r="J157"/>
  <c r="BK117"/>
  <c r="J174"/>
  <c r="BK136"/>
  <c r="BK113"/>
  <c r="BK92"/>
  <c r="BK161"/>
  <c r="BK142"/>
  <c r="BK125"/>
  <c r="BK119"/>
  <c r="J104"/>
  <c r="J211" i="5"/>
  <c r="BK158"/>
  <c r="BK108"/>
  <c r="J204"/>
  <c r="BK141"/>
  <c r="BK91"/>
  <c r="J178"/>
  <c r="BK126"/>
  <c r="J94"/>
  <c r="J172"/>
  <c r="J129"/>
  <c r="J91"/>
  <c r="J171" i="6"/>
  <c r="BK138"/>
  <c r="J109"/>
  <c r="BK165"/>
  <c r="J138"/>
  <c r="J99"/>
  <c r="J155"/>
  <c r="J136"/>
  <c r="BK105"/>
  <c r="J268" i="7"/>
  <c r="BK256"/>
  <c r="J222"/>
  <c r="BK196"/>
  <c r="J167"/>
  <c r="J111"/>
  <c r="J91"/>
  <c r="BK214"/>
  <c r="BK167"/>
  <c r="BK141"/>
  <c r="BK107"/>
  <c r="J260"/>
  <c r="J237"/>
  <c r="BK204"/>
  <c r="BK182"/>
  <c r="J145"/>
  <c r="BK127"/>
  <c r="BK109"/>
  <c r="BK254"/>
  <c r="BK243"/>
  <c r="BK218"/>
  <c r="J196"/>
  <c r="J182"/>
  <c r="BK159"/>
  <c r="J133"/>
  <c r="J93"/>
  <c r="BK120" i="8"/>
  <c r="BK96"/>
  <c r="BK128"/>
  <c r="J88"/>
  <c r="J114"/>
  <c r="BK116"/>
  <c r="BK599" i="9"/>
  <c r="J264"/>
  <c r="J227"/>
  <c r="BK215"/>
  <c r="J176"/>
  <c r="BK119"/>
  <c r="BK584"/>
  <c r="J536"/>
  <c r="BK476"/>
  <c r="J428"/>
  <c r="BK398"/>
  <c r="J356"/>
  <c r="BK273"/>
  <c r="BK206"/>
  <c r="BK155"/>
  <c r="J116"/>
  <c r="J524"/>
  <c r="J446"/>
  <c r="BK404"/>
  <c r="BK317"/>
  <c r="J282"/>
  <c r="J244"/>
  <c r="J191"/>
  <c r="J164"/>
  <c r="BK101"/>
  <c r="BK569"/>
  <c r="J533"/>
  <c r="J491"/>
  <c r="J395"/>
  <c r="BK344"/>
  <c r="J323"/>
  <c r="BK262"/>
  <c r="BK219"/>
  <c r="J149"/>
  <c r="BK90"/>
  <c r="BK87" i="10"/>
  <c r="T646" i="2" l="1"/>
  <c r="P646"/>
  <c r="R646"/>
  <c r="BK91" i="4"/>
  <c r="J91"/>
  <c r="J64" s="1"/>
  <c r="BK110"/>
  <c r="J110" s="1"/>
  <c r="J65" s="1"/>
  <c r="T110"/>
  <c r="R135"/>
  <c r="P148"/>
  <c r="R148"/>
  <c r="R163"/>
  <c r="BK149" i="5"/>
  <c r="J149" s="1"/>
  <c r="J65" s="1"/>
  <c r="T149"/>
  <c r="T90" s="1"/>
  <c r="BK194"/>
  <c r="J194"/>
  <c r="J67" s="1"/>
  <c r="P194"/>
  <c r="BK96" i="6"/>
  <c r="J96"/>
  <c r="J64" s="1"/>
  <c r="R96"/>
  <c r="P101"/>
  <c r="BK113"/>
  <c r="J113" s="1"/>
  <c r="J66" s="1"/>
  <c r="T113"/>
  <c r="P119"/>
  <c r="P118" s="1"/>
  <c r="T119"/>
  <c r="T118" s="1"/>
  <c r="R126"/>
  <c r="P135"/>
  <c r="T135"/>
  <c r="BK160"/>
  <c r="J160"/>
  <c r="J73" s="1"/>
  <c r="R160"/>
  <c r="P90" i="7"/>
  <c r="BK173"/>
  <c r="J173" s="1"/>
  <c r="J65" s="1"/>
  <c r="R173"/>
  <c r="P230"/>
  <c r="BK251"/>
  <c r="J251" s="1"/>
  <c r="J67" s="1"/>
  <c r="P251"/>
  <c r="P87" i="8"/>
  <c r="P86" s="1"/>
  <c r="AU62" i="1" s="1"/>
  <c r="R87" i="8"/>
  <c r="R86" s="1"/>
  <c r="P117" i="2"/>
  <c r="BK229"/>
  <c r="J229"/>
  <c r="J63" s="1"/>
  <c r="T229"/>
  <c r="R349"/>
  <c r="P380"/>
  <c r="BK410"/>
  <c r="J410" s="1"/>
  <c r="J67" s="1"/>
  <c r="R410"/>
  <c r="T410"/>
  <c r="BK570"/>
  <c r="J570" s="1"/>
  <c r="J68" s="1"/>
  <c r="P570"/>
  <c r="R570"/>
  <c r="T570"/>
  <c r="BK612"/>
  <c r="J612" s="1"/>
  <c r="J69" s="1"/>
  <c r="P612"/>
  <c r="R612"/>
  <c r="T612"/>
  <c r="BK620"/>
  <c r="J620" s="1"/>
  <c r="J70" s="1"/>
  <c r="P620"/>
  <c r="R620"/>
  <c r="T620"/>
  <c r="BK665"/>
  <c r="J665" s="1"/>
  <c r="J74" s="1"/>
  <c r="P665"/>
  <c r="R665"/>
  <c r="T665"/>
  <c r="BK682"/>
  <c r="J682" s="1"/>
  <c r="J75" s="1"/>
  <c r="P682"/>
  <c r="R682"/>
  <c r="T682"/>
  <c r="BK805"/>
  <c r="J805" s="1"/>
  <c r="J76" s="1"/>
  <c r="P805"/>
  <c r="T805"/>
  <c r="P999"/>
  <c r="P998" s="1"/>
  <c r="T999"/>
  <c r="T998"/>
  <c r="P1027"/>
  <c r="T1027"/>
  <c r="P1065"/>
  <c r="BK1086"/>
  <c r="J1086" s="1"/>
  <c r="J84" s="1"/>
  <c r="R1086"/>
  <c r="BK1123"/>
  <c r="J1123" s="1"/>
  <c r="J85" s="1"/>
  <c r="T1123"/>
  <c r="P1190"/>
  <c r="R1190"/>
  <c r="BK1269"/>
  <c r="J1269"/>
  <c r="J87"/>
  <c r="R1269"/>
  <c r="T1269"/>
  <c r="P1291"/>
  <c r="T1291"/>
  <c r="P1492"/>
  <c r="T1492"/>
  <c r="P1544"/>
  <c r="T1544"/>
  <c r="P1555"/>
  <c r="T1555"/>
  <c r="P1619"/>
  <c r="R1619"/>
  <c r="BK1702"/>
  <c r="J1702" s="1"/>
  <c r="J93" s="1"/>
  <c r="R1702"/>
  <c r="BK1865"/>
  <c r="J1865" s="1"/>
  <c r="J94" s="1"/>
  <c r="R1865"/>
  <c r="BK91" i="3"/>
  <c r="J91" s="1"/>
  <c r="J64" s="1"/>
  <c r="R91"/>
  <c r="BK104"/>
  <c r="J104" s="1"/>
  <c r="J65" s="1"/>
  <c r="T104"/>
  <c r="P201"/>
  <c r="R201"/>
  <c r="BK305"/>
  <c r="J305"/>
  <c r="J68" s="1"/>
  <c r="R305"/>
  <c r="P91" i="4"/>
  <c r="R91"/>
  <c r="P110"/>
  <c r="BK135"/>
  <c r="J135"/>
  <c r="J66"/>
  <c r="T135"/>
  <c r="BK163"/>
  <c r="J163"/>
  <c r="J68"/>
  <c r="P163"/>
  <c r="R149" i="5"/>
  <c r="R90"/>
  <c r="P184"/>
  <c r="T184"/>
  <c r="R194"/>
  <c r="BK101" i="6"/>
  <c r="J101"/>
  <c r="J65" s="1"/>
  <c r="R101"/>
  <c r="P113"/>
  <c r="BK126"/>
  <c r="J126" s="1"/>
  <c r="J69" s="1"/>
  <c r="T126"/>
  <c r="R135"/>
  <c r="P140"/>
  <c r="R140"/>
  <c r="P160"/>
  <c r="BK90" i="7"/>
  <c r="J90" s="1"/>
  <c r="J64" s="1"/>
  <c r="T90"/>
  <c r="P173"/>
  <c r="BK230"/>
  <c r="J230" s="1"/>
  <c r="J66" s="1"/>
  <c r="T230"/>
  <c r="R251"/>
  <c r="BK87" i="8"/>
  <c r="J87"/>
  <c r="J64"/>
  <c r="T87"/>
  <c r="T86" s="1"/>
  <c r="R86" i="9"/>
  <c r="T218"/>
  <c r="T133" s="1"/>
  <c r="BK303"/>
  <c r="J303"/>
  <c r="J63"/>
  <c r="P303"/>
  <c r="R303"/>
  <c r="R316"/>
  <c r="P611"/>
  <c r="P96" i="10"/>
  <c r="T117" i="2"/>
  <c r="R229"/>
  <c r="P349"/>
  <c r="BK380"/>
  <c r="J380" s="1"/>
  <c r="J65" s="1"/>
  <c r="T380"/>
  <c r="R805"/>
  <c r="BK999"/>
  <c r="R999"/>
  <c r="R998"/>
  <c r="BK1027"/>
  <c r="J1027" s="1"/>
  <c r="J81" s="1"/>
  <c r="R1027"/>
  <c r="BK1065"/>
  <c r="J1065" s="1"/>
  <c r="J82" s="1"/>
  <c r="R1065"/>
  <c r="T1065"/>
  <c r="P1086"/>
  <c r="T1086"/>
  <c r="P1123"/>
  <c r="R1123"/>
  <c r="BK1190"/>
  <c r="J1190"/>
  <c r="J86"/>
  <c r="T1190"/>
  <c r="P1269"/>
  <c r="BK1291"/>
  <c r="J1291"/>
  <c r="J88" s="1"/>
  <c r="R1291"/>
  <c r="BK1492"/>
  <c r="J1492"/>
  <c r="J89" s="1"/>
  <c r="R1492"/>
  <c r="BK1544"/>
  <c r="J1544"/>
  <c r="J90" s="1"/>
  <c r="R1544"/>
  <c r="BK1555"/>
  <c r="J1555"/>
  <c r="J91" s="1"/>
  <c r="R1555"/>
  <c r="BK1619"/>
  <c r="J1619"/>
  <c r="J92" s="1"/>
  <c r="T1619"/>
  <c r="P1702"/>
  <c r="T1702"/>
  <c r="P1865"/>
  <c r="T1865"/>
  <c r="P91" i="3"/>
  <c r="T91"/>
  <c r="P104"/>
  <c r="R104"/>
  <c r="BK201"/>
  <c r="J201"/>
  <c r="J66" s="1"/>
  <c r="T201"/>
  <c r="P305"/>
  <c r="T305"/>
  <c r="T91" i="4"/>
  <c r="R110"/>
  <c r="P135"/>
  <c r="BK148"/>
  <c r="J148" s="1"/>
  <c r="J67" s="1"/>
  <c r="T148"/>
  <c r="T163"/>
  <c r="P149" i="5"/>
  <c r="P90" s="1"/>
  <c r="P89" s="1"/>
  <c r="AU59" i="1" s="1"/>
  <c r="BK184" i="5"/>
  <c r="J184" s="1"/>
  <c r="J66" s="1"/>
  <c r="R184"/>
  <c r="T194"/>
  <c r="P96" i="6"/>
  <c r="T96"/>
  <c r="T101"/>
  <c r="R113"/>
  <c r="BK119"/>
  <c r="J119"/>
  <c r="J68"/>
  <c r="R119"/>
  <c r="R118" s="1"/>
  <c r="P126"/>
  <c r="BK135"/>
  <c r="J135" s="1"/>
  <c r="J70" s="1"/>
  <c r="BK140"/>
  <c r="J140"/>
  <c r="J71" s="1"/>
  <c r="T140"/>
  <c r="T160"/>
  <c r="R90" i="7"/>
  <c r="R89" s="1"/>
  <c r="T173"/>
  <c r="R230"/>
  <c r="T251"/>
  <c r="BK86" i="9"/>
  <c r="J86" s="1"/>
  <c r="J60" s="1"/>
  <c r="T86"/>
  <c r="P218"/>
  <c r="P133" s="1"/>
  <c r="BK316"/>
  <c r="J316"/>
  <c r="J64" s="1"/>
  <c r="T316"/>
  <c r="T611"/>
  <c r="P84" i="10"/>
  <c r="P83" s="1"/>
  <c r="P82" s="1"/>
  <c r="AU64" i="1" s="1"/>
  <c r="T84" i="10"/>
  <c r="T96"/>
  <c r="BK117" i="2"/>
  <c r="J117"/>
  <c r="J61"/>
  <c r="R117"/>
  <c r="P229"/>
  <c r="BK349"/>
  <c r="J349"/>
  <c r="J64" s="1"/>
  <c r="T349"/>
  <c r="R380"/>
  <c r="P410"/>
  <c r="P409" s="1"/>
  <c r="P86" i="9"/>
  <c r="BK218"/>
  <c r="J218"/>
  <c r="J62" s="1"/>
  <c r="R218"/>
  <c r="R133"/>
  <c r="T303"/>
  <c r="P316"/>
  <c r="BK611"/>
  <c r="J611"/>
  <c r="J65"/>
  <c r="R611"/>
  <c r="BK84" i="10"/>
  <c r="R84"/>
  <c r="BK96"/>
  <c r="J96" s="1"/>
  <c r="J62" s="1"/>
  <c r="R96"/>
  <c r="BK646" i="2"/>
  <c r="J646" s="1"/>
  <c r="J72" s="1"/>
  <c r="BK657"/>
  <c r="J657"/>
  <c r="J73" s="1"/>
  <c r="BK1081"/>
  <c r="J1081"/>
  <c r="J83"/>
  <c r="BK1876"/>
  <c r="J1876" s="1"/>
  <c r="J95" s="1"/>
  <c r="BK302" i="3"/>
  <c r="J302" s="1"/>
  <c r="J67" s="1"/>
  <c r="BK133" i="9"/>
  <c r="J133"/>
  <c r="J61" s="1"/>
  <c r="BK1022" i="2"/>
  <c r="J1022"/>
  <c r="J79"/>
  <c r="BK90" i="5"/>
  <c r="J90" s="1"/>
  <c r="J64" s="1"/>
  <c r="BK221" i="2"/>
  <c r="J221" s="1"/>
  <c r="J62" s="1"/>
  <c r="F55" i="10"/>
  <c r="BE87"/>
  <c r="BE90"/>
  <c r="BE97"/>
  <c r="J76"/>
  <c r="BE100"/>
  <c r="E48"/>
  <c r="BE85"/>
  <c r="BE93"/>
  <c r="E75" i="9"/>
  <c r="F82"/>
  <c r="BE113"/>
  <c r="BE161"/>
  <c r="BE164"/>
  <c r="BE167"/>
  <c r="BE170"/>
  <c r="BE191"/>
  <c r="BE203"/>
  <c r="BE212"/>
  <c r="BE221"/>
  <c r="BE230"/>
  <c r="BE241"/>
  <c r="BE250"/>
  <c r="BE282"/>
  <c r="BE313"/>
  <c r="BE317"/>
  <c r="BE341"/>
  <c r="BE371"/>
  <c r="BE377"/>
  <c r="BE383"/>
  <c r="BE404"/>
  <c r="BE422"/>
  <c r="BE425"/>
  <c r="BE437"/>
  <c r="BE461"/>
  <c r="BE476"/>
  <c r="BE512"/>
  <c r="BE515"/>
  <c r="BE545"/>
  <c r="BE551"/>
  <c r="BE572"/>
  <c r="BE599"/>
  <c r="J52"/>
  <c r="BE93"/>
  <c r="BE96"/>
  <c r="BE101"/>
  <c r="BE104"/>
  <c r="BE110"/>
  <c r="BE116"/>
  <c r="BE119"/>
  <c r="BE134"/>
  <c r="BE137"/>
  <c r="BE155"/>
  <c r="BE158"/>
  <c r="BE197"/>
  <c r="BE206"/>
  <c r="BE219"/>
  <c r="BE259"/>
  <c r="BE262"/>
  <c r="BE273"/>
  <c r="BE300"/>
  <c r="BE329"/>
  <c r="BE350"/>
  <c r="BE353"/>
  <c r="BE356"/>
  <c r="BE359"/>
  <c r="BE374"/>
  <c r="BE386"/>
  <c r="BE389"/>
  <c r="BE392"/>
  <c r="BE395"/>
  <c r="BE428"/>
  <c r="BE440"/>
  <c r="BE449"/>
  <c r="BE452"/>
  <c r="BE455"/>
  <c r="BE467"/>
  <c r="BE473"/>
  <c r="BE497"/>
  <c r="BE509"/>
  <c r="BE524"/>
  <c r="BE527"/>
  <c r="BE533"/>
  <c r="BE536"/>
  <c r="BE539"/>
  <c r="BE548"/>
  <c r="BE557"/>
  <c r="BE578"/>
  <c r="BE596"/>
  <c r="BE602"/>
  <c r="BE605"/>
  <c r="BE608"/>
  <c r="BE612"/>
  <c r="BE614"/>
  <c r="J82"/>
  <c r="BE107"/>
  <c r="BE125"/>
  <c r="BE140"/>
  <c r="BE173"/>
  <c r="BE182"/>
  <c r="BE185"/>
  <c r="BE188"/>
  <c r="BE194"/>
  <c r="BE209"/>
  <c r="BE215"/>
  <c r="BE227"/>
  <c r="BE236"/>
  <c r="BE244"/>
  <c r="BE247"/>
  <c r="BE253"/>
  <c r="BE256"/>
  <c r="BE267"/>
  <c r="BE276"/>
  <c r="BE285"/>
  <c r="BE291"/>
  <c r="BE294"/>
  <c r="BE304"/>
  <c r="BE307"/>
  <c r="BE320"/>
  <c r="BE323"/>
  <c r="BE326"/>
  <c r="BE344"/>
  <c r="BE347"/>
  <c r="BE365"/>
  <c r="BE368"/>
  <c r="BE380"/>
  <c r="BE407"/>
  <c r="BE413"/>
  <c r="BE419"/>
  <c r="BE431"/>
  <c r="BE458"/>
  <c r="BE470"/>
  <c r="BE482"/>
  <c r="BE491"/>
  <c r="BE494"/>
  <c r="BE500"/>
  <c r="BE503"/>
  <c r="BE506"/>
  <c r="BE518"/>
  <c r="BE521"/>
  <c r="BE530"/>
  <c r="BE560"/>
  <c r="BE566"/>
  <c r="BE575"/>
  <c r="BE581"/>
  <c r="BE587"/>
  <c r="BE593"/>
  <c r="BE87"/>
  <c r="BE90"/>
  <c r="BE98"/>
  <c r="BE122"/>
  <c r="BE127"/>
  <c r="BE130"/>
  <c r="BE143"/>
  <c r="BE146"/>
  <c r="BE149"/>
  <c r="BE152"/>
  <c r="BE176"/>
  <c r="BE179"/>
  <c r="BE200"/>
  <c r="BE223"/>
  <c r="BE225"/>
  <c r="BE233"/>
  <c r="BE239"/>
  <c r="BE264"/>
  <c r="BE270"/>
  <c r="BE279"/>
  <c r="BE288"/>
  <c r="BE297"/>
  <c r="BE310"/>
  <c r="BE332"/>
  <c r="BE335"/>
  <c r="BE338"/>
  <c r="BE362"/>
  <c r="BE398"/>
  <c r="BE401"/>
  <c r="BE410"/>
  <c r="BE416"/>
  <c r="BE434"/>
  <c r="BE443"/>
  <c r="BE446"/>
  <c r="BE464"/>
  <c r="BE479"/>
  <c r="BE485"/>
  <c r="BE488"/>
  <c r="BE542"/>
  <c r="BE554"/>
  <c r="BE563"/>
  <c r="BE569"/>
  <c r="BE584"/>
  <c r="BE590"/>
  <c r="E50" i="8"/>
  <c r="BE98"/>
  <c r="BE106"/>
  <c r="BE124"/>
  <c r="BE140"/>
  <c r="BE146"/>
  <c r="J56"/>
  <c r="F59"/>
  <c r="BE92"/>
  <c r="BE94"/>
  <c r="BE96"/>
  <c r="BE100"/>
  <c r="BE102"/>
  <c r="BE104"/>
  <c r="BE114"/>
  <c r="BE120"/>
  <c r="BE122"/>
  <c r="BE128"/>
  <c r="BE130"/>
  <c r="BE108"/>
  <c r="BE110"/>
  <c r="BE112"/>
  <c r="BE118"/>
  <c r="BE132"/>
  <c r="BE134"/>
  <c r="BE88"/>
  <c r="BE90"/>
  <c r="BE116"/>
  <c r="BE126"/>
  <c r="BE136"/>
  <c r="BE138"/>
  <c r="BE142"/>
  <c r="BE144"/>
  <c r="J56" i="7"/>
  <c r="F59"/>
  <c r="BE99"/>
  <c r="BE101"/>
  <c r="BE103"/>
  <c r="BE105"/>
  <c r="BE107"/>
  <c r="BE109"/>
  <c r="BE123"/>
  <c r="BE127"/>
  <c r="BE147"/>
  <c r="BE149"/>
  <c r="BE155"/>
  <c r="BE163"/>
  <c r="BE167"/>
  <c r="BE198"/>
  <c r="BE231"/>
  <c r="BE256"/>
  <c r="BE260"/>
  <c r="BE264"/>
  <c r="BK118" i="6"/>
  <c r="J118"/>
  <c r="J67" s="1"/>
  <c r="E77" i="7"/>
  <c r="J86"/>
  <c r="BE95"/>
  <c r="BE111"/>
  <c r="BE115"/>
  <c r="BE117"/>
  <c r="BE125"/>
  <c r="BE131"/>
  <c r="BE137"/>
  <c r="BE139"/>
  <c r="BE151"/>
  <c r="BE165"/>
  <c r="BE169"/>
  <c r="BE171"/>
  <c r="BE188"/>
  <c r="BE194"/>
  <c r="BE200"/>
  <c r="BE208"/>
  <c r="BE212"/>
  <c r="BE214"/>
  <c r="BE224"/>
  <c r="BE237"/>
  <c r="BE249"/>
  <c r="BE258"/>
  <c r="BE262"/>
  <c r="BE93"/>
  <c r="BE113"/>
  <c r="BE121"/>
  <c r="BE141"/>
  <c r="BE143"/>
  <c r="BE159"/>
  <c r="BE178"/>
  <c r="BE180"/>
  <c r="BE184"/>
  <c r="BE186"/>
  <c r="BE190"/>
  <c r="BE192"/>
  <c r="BE196"/>
  <c r="BE216"/>
  <c r="BE218"/>
  <c r="BE220"/>
  <c r="BE226"/>
  <c r="BE228"/>
  <c r="BE233"/>
  <c r="BE235"/>
  <c r="BE243"/>
  <c r="BE247"/>
  <c r="BE252"/>
  <c r="BE91"/>
  <c r="BE97"/>
  <c r="BE119"/>
  <c r="BE129"/>
  <c r="BE133"/>
  <c r="BE135"/>
  <c r="BE145"/>
  <c r="BE153"/>
  <c r="BE157"/>
  <c r="BE161"/>
  <c r="BE174"/>
  <c r="BE176"/>
  <c r="BE182"/>
  <c r="BE202"/>
  <c r="BE204"/>
  <c r="BE206"/>
  <c r="BE210"/>
  <c r="BE222"/>
  <c r="BE239"/>
  <c r="BE241"/>
  <c r="BE245"/>
  <c r="BE254"/>
  <c r="BE266"/>
  <c r="BE268"/>
  <c r="BK89" i="5"/>
  <c r="J89"/>
  <c r="J63"/>
  <c r="E50" i="6"/>
  <c r="J59"/>
  <c r="J89"/>
  <c r="F92"/>
  <c r="BE102"/>
  <c r="BE107"/>
  <c r="BE116"/>
  <c r="BE124"/>
  <c r="BE129"/>
  <c r="BE133"/>
  <c r="BE138"/>
  <c r="BE145"/>
  <c r="BE151"/>
  <c r="BE155"/>
  <c r="BE167"/>
  <c r="BE99"/>
  <c r="BE111"/>
  <c r="BE114"/>
  <c r="BE122"/>
  <c r="BE127"/>
  <c r="BE136"/>
  <c r="BE141"/>
  <c r="BE147"/>
  <c r="BE149"/>
  <c r="BE153"/>
  <c r="BE157"/>
  <c r="BE163"/>
  <c r="BE165"/>
  <c r="BE171"/>
  <c r="BE97"/>
  <c r="BE105"/>
  <c r="BE109"/>
  <c r="BE120"/>
  <c r="BE131"/>
  <c r="BE143"/>
  <c r="BE161"/>
  <c r="BE169"/>
  <c r="BE173"/>
  <c r="BE175"/>
  <c r="BE177"/>
  <c r="BE179"/>
  <c r="BE181"/>
  <c r="BE183"/>
  <c r="BE185"/>
  <c r="E50" i="5"/>
  <c r="BE141"/>
  <c r="BE147"/>
  <c r="BE167"/>
  <c r="BE169"/>
  <c r="BE175"/>
  <c r="BE181"/>
  <c r="BE188"/>
  <c r="BE191"/>
  <c r="BE195"/>
  <c r="BE197"/>
  <c r="BE200"/>
  <c r="BE220"/>
  <c r="J59"/>
  <c r="BE96"/>
  <c r="BE108"/>
  <c r="BE111"/>
  <c r="BE120"/>
  <c r="BE123"/>
  <c r="BE132"/>
  <c r="BE150"/>
  <c r="BE152"/>
  <c r="BE172"/>
  <c r="BE202"/>
  <c r="BE209"/>
  <c r="BE211"/>
  <c r="F59"/>
  <c r="J83"/>
  <c r="BE102"/>
  <c r="BE114"/>
  <c r="BE117"/>
  <c r="BE138"/>
  <c r="BE154"/>
  <c r="BE156"/>
  <c r="BE158"/>
  <c r="BE161"/>
  <c r="BE164"/>
  <c r="BE178"/>
  <c r="BE185"/>
  <c r="BE204"/>
  <c r="BE213"/>
  <c r="BE218"/>
  <c r="BE222"/>
  <c r="BE91"/>
  <c r="BE94"/>
  <c r="BE99"/>
  <c r="BE105"/>
  <c r="BE126"/>
  <c r="BE129"/>
  <c r="BE135"/>
  <c r="BE144"/>
  <c r="BE206"/>
  <c r="BE215"/>
  <c r="J59" i="4"/>
  <c r="J84"/>
  <c r="F87"/>
  <c r="BE92"/>
  <c r="BE102"/>
  <c r="BE104"/>
  <c r="BE106"/>
  <c r="BE113"/>
  <c r="BE115"/>
  <c r="BE117"/>
  <c r="BE123"/>
  <c r="BE127"/>
  <c r="BE136"/>
  <c r="BE144"/>
  <c r="BE168"/>
  <c r="E50"/>
  <c r="BE96"/>
  <c r="BE98"/>
  <c r="BE100"/>
  <c r="BE108"/>
  <c r="BE111"/>
  <c r="BE119"/>
  <c r="BE121"/>
  <c r="BE125"/>
  <c r="BE129"/>
  <c r="BE131"/>
  <c r="BE138"/>
  <c r="BE140"/>
  <c r="BE142"/>
  <c r="BE146"/>
  <c r="BE149"/>
  <c r="BE155"/>
  <c r="BE157"/>
  <c r="BE159"/>
  <c r="BE164"/>
  <c r="BE174"/>
  <c r="BE178"/>
  <c r="BE182"/>
  <c r="BE94"/>
  <c r="BE133"/>
  <c r="BE151"/>
  <c r="BE153"/>
  <c r="BE161"/>
  <c r="BE166"/>
  <c r="BE170"/>
  <c r="BE172"/>
  <c r="BE176"/>
  <c r="BE180"/>
  <c r="BE184"/>
  <c r="BE186"/>
  <c r="E50" i="3"/>
  <c r="J56"/>
  <c r="J59"/>
  <c r="BE117"/>
  <c r="BE119"/>
  <c r="BE123"/>
  <c r="BE129"/>
  <c r="BE139"/>
  <c r="BE159"/>
  <c r="BE171"/>
  <c r="BE173"/>
  <c r="BE175"/>
  <c r="BE179"/>
  <c r="BE185"/>
  <c r="BE195"/>
  <c r="BE197"/>
  <c r="BE199"/>
  <c r="BE204"/>
  <c r="BE206"/>
  <c r="BE214"/>
  <c r="BE232"/>
  <c r="BE238"/>
  <c r="BE248"/>
  <c r="BE254"/>
  <c r="BE260"/>
  <c r="BE270"/>
  <c r="J999" i="2"/>
  <c r="J78"/>
  <c r="BE94" i="3"/>
  <c r="BE96"/>
  <c r="BE102"/>
  <c r="BE115"/>
  <c r="BE147"/>
  <c r="BE244"/>
  <c r="BE278"/>
  <c r="BE282"/>
  <c r="BE288"/>
  <c r="BE294"/>
  <c r="BE298"/>
  <c r="BE306"/>
  <c r="BE308"/>
  <c r="F59"/>
  <c r="BE98"/>
  <c r="BE107"/>
  <c r="BE109"/>
  <c r="BE111"/>
  <c r="BE113"/>
  <c r="BE121"/>
  <c r="BE127"/>
  <c r="BE131"/>
  <c r="BE133"/>
  <c r="BE161"/>
  <c r="BE177"/>
  <c r="BE181"/>
  <c r="BE218"/>
  <c r="BE222"/>
  <c r="BE226"/>
  <c r="BE230"/>
  <c r="BE234"/>
  <c r="BE236"/>
  <c r="BE246"/>
  <c r="BE256"/>
  <c r="BE258"/>
  <c r="BE268"/>
  <c r="BE272"/>
  <c r="BE274"/>
  <c r="BE284"/>
  <c r="BE290"/>
  <c r="BE296"/>
  <c r="BE300"/>
  <c r="BE92"/>
  <c r="BE100"/>
  <c r="BE105"/>
  <c r="BE125"/>
  <c r="BE135"/>
  <c r="BE137"/>
  <c r="BE141"/>
  <c r="BE143"/>
  <c r="BE145"/>
  <c r="BE149"/>
  <c r="BE151"/>
  <c r="BE153"/>
  <c r="BE155"/>
  <c r="BE157"/>
  <c r="BE163"/>
  <c r="BE165"/>
  <c r="BE167"/>
  <c r="BE169"/>
  <c r="BE183"/>
  <c r="BE187"/>
  <c r="BE189"/>
  <c r="BE191"/>
  <c r="BE193"/>
  <c r="BE202"/>
  <c r="BE208"/>
  <c r="BE210"/>
  <c r="BE212"/>
  <c r="BE216"/>
  <c r="BE220"/>
  <c r="BE224"/>
  <c r="BE228"/>
  <c r="BE240"/>
  <c r="BE242"/>
  <c r="BE250"/>
  <c r="BE252"/>
  <c r="BE262"/>
  <c r="BE264"/>
  <c r="BE266"/>
  <c r="BE276"/>
  <c r="BE280"/>
  <c r="BE286"/>
  <c r="BE292"/>
  <c r="BE303"/>
  <c r="J109" i="2"/>
  <c r="BE122"/>
  <c r="F112"/>
  <c r="BE126"/>
  <c r="BE130"/>
  <c r="BE139"/>
  <c r="BE155"/>
  <c r="BE159"/>
  <c r="BE186"/>
  <c r="BE191"/>
  <c r="BE196"/>
  <c r="BE207"/>
  <c r="BE222"/>
  <c r="BE230"/>
  <c r="BE245"/>
  <c r="BE257"/>
  <c r="BE293"/>
  <c r="BE350"/>
  <c r="BE372"/>
  <c r="BE374"/>
  <c r="BE389"/>
  <c r="BE401"/>
  <c r="BE504"/>
  <c r="BE571"/>
  <c r="BE593"/>
  <c r="BE600"/>
  <c r="BE613"/>
  <c r="BE621"/>
  <c r="BE636"/>
  <c r="BE641"/>
  <c r="BE651"/>
  <c r="BE666"/>
  <c r="BE688"/>
  <c r="BE798"/>
  <c r="BE819"/>
  <c r="BE849"/>
  <c r="BE885"/>
  <c r="BE994"/>
  <c r="BE1003"/>
  <c r="BE1011"/>
  <c r="BE1015"/>
  <c r="BE1023"/>
  <c r="BE1035"/>
  <c r="BE1042"/>
  <c r="BE1071"/>
  <c r="BE1087"/>
  <c r="BE1089"/>
  <c r="BE1115"/>
  <c r="BE1129"/>
  <c r="BE1163"/>
  <c r="BE1178"/>
  <c r="BE1182"/>
  <c r="BE1191"/>
  <c r="BE1203"/>
  <c r="BE1209"/>
  <c r="BE1216"/>
  <c r="BE1233"/>
  <c r="BE1235"/>
  <c r="BE1237"/>
  <c r="BE1244"/>
  <c r="BE1255"/>
  <c r="BE1263"/>
  <c r="BE1270"/>
  <c r="BE1285"/>
  <c r="BE1324"/>
  <c r="BE1329"/>
  <c r="BE1366"/>
  <c r="BE1379"/>
  <c r="BE1402"/>
  <c r="BE1414"/>
  <c r="BE1427"/>
  <c r="BE1450"/>
  <c r="BE1462"/>
  <c r="BE1489"/>
  <c r="BE1493"/>
  <c r="BE1503"/>
  <c r="BE1513"/>
  <c r="BE1519"/>
  <c r="BE1534"/>
  <c r="BE1538"/>
  <c r="BE1545"/>
  <c r="BE1550"/>
  <c r="BE1564"/>
  <c r="BE1592"/>
  <c r="BE1636"/>
  <c r="BE1646"/>
  <c r="BE1663"/>
  <c r="BE1671"/>
  <c r="BE1696"/>
  <c r="BE1703"/>
  <c r="BE1734"/>
  <c r="BE1750"/>
  <c r="BE1866"/>
  <c r="BE1877"/>
  <c r="E48"/>
  <c r="BE134"/>
  <c r="BE144"/>
  <c r="BE162"/>
  <c r="BE179"/>
  <c r="BE212"/>
  <c r="BE262"/>
  <c r="BE268"/>
  <c r="BE299"/>
  <c r="BE308"/>
  <c r="BE323"/>
  <c r="BE339"/>
  <c r="BE356"/>
  <c r="BE381"/>
  <c r="BE393"/>
  <c r="BE411"/>
  <c r="BE456"/>
  <c r="BE524"/>
  <c r="BE582"/>
  <c r="BE625"/>
  <c r="BE634"/>
  <c r="BE638"/>
  <c r="BE643"/>
  <c r="BE647"/>
  <c r="BE670"/>
  <c r="BE680"/>
  <c r="BE683"/>
  <c r="BE720"/>
  <c r="BE785"/>
  <c r="BE823"/>
  <c r="BE827"/>
  <c r="BE876"/>
  <c r="BE1019"/>
  <c r="BE1028"/>
  <c r="BE1047"/>
  <c r="BE1052"/>
  <c r="BE1059"/>
  <c r="BE1075"/>
  <c r="BE1082"/>
  <c r="BE1095"/>
  <c r="BE1103"/>
  <c r="BE1113"/>
  <c r="BE1117"/>
  <c r="BE1124"/>
  <c r="BE1132"/>
  <c r="BE1135"/>
  <c r="BE1151"/>
  <c r="BE1157"/>
  <c r="BE1176"/>
  <c r="BE1184"/>
  <c r="BE1196"/>
  <c r="BE1198"/>
  <c r="BE1222"/>
  <c r="BE1239"/>
  <c r="BE1251"/>
  <c r="BE1259"/>
  <c r="BE1266"/>
  <c r="BE1288"/>
  <c r="BE1292"/>
  <c r="BE1361"/>
  <c r="BE1371"/>
  <c r="BE1411"/>
  <c r="BE1424"/>
  <c r="BE1432"/>
  <c r="BE1486"/>
  <c r="BE1507"/>
  <c r="BE1526"/>
  <c r="BE1560"/>
  <c r="BE1576"/>
  <c r="BE1613"/>
  <c r="BE1624"/>
  <c r="BE1630"/>
  <c r="BE1659"/>
  <c r="BE118"/>
  <c r="BE170"/>
  <c r="BE203"/>
  <c r="BE217"/>
  <c r="BE236"/>
  <c r="BE252"/>
  <c r="BE286"/>
  <c r="BE314"/>
  <c r="BE318"/>
  <c r="BE331"/>
  <c r="BE359"/>
  <c r="BE368"/>
  <c r="BE385"/>
  <c r="BE397"/>
  <c r="BE405"/>
  <c r="BE543"/>
  <c r="BE549"/>
  <c r="BE555"/>
  <c r="BE561"/>
  <c r="BE577"/>
  <c r="BE588"/>
  <c r="BE618"/>
  <c r="BE628"/>
  <c r="BE658"/>
  <c r="BE678"/>
  <c r="BE693"/>
  <c r="BE700"/>
  <c r="BE740"/>
  <c r="BE793"/>
  <c r="BE806"/>
  <c r="BE813"/>
  <c r="BE843"/>
  <c r="BE870"/>
  <c r="BE974"/>
  <c r="BE1000"/>
  <c r="BE1007"/>
  <c r="BE1062"/>
  <c r="BE1066"/>
  <c r="BE1078"/>
  <c r="BE1091"/>
  <c r="BE1093"/>
  <c r="BE1099"/>
  <c r="BE1108"/>
  <c r="BE1120"/>
  <c r="BE1143"/>
  <c r="BE1172"/>
  <c r="BE1187"/>
  <c r="BE1205"/>
  <c r="BE1214"/>
  <c r="BE1226"/>
  <c r="BE1246"/>
  <c r="BE1253"/>
  <c r="BE1257"/>
  <c r="BE1261"/>
  <c r="BE1276"/>
  <c r="BE1282"/>
  <c r="BE1297"/>
  <c r="BE1376"/>
  <c r="BE1382"/>
  <c r="BE1405"/>
  <c r="BE1474"/>
  <c r="BE1499"/>
  <c r="BE1515"/>
  <c r="BE1522"/>
  <c r="BE1529"/>
  <c r="BE1541"/>
  <c r="BE1556"/>
  <c r="BE1588"/>
  <c r="BE1610"/>
  <c r="BE1616"/>
  <c r="BE1620"/>
  <c r="BE1642"/>
  <c r="BE1667"/>
  <c r="BE1675"/>
  <c r="BE1710"/>
  <c r="BE1713"/>
  <c r="BE1718"/>
  <c r="BE1850"/>
  <c r="BE1871"/>
  <c r="F37" i="3"/>
  <c r="BB57" i="1"/>
  <c r="F36" i="5"/>
  <c r="BA59" i="1" s="1"/>
  <c r="J36" i="6"/>
  <c r="AW60" i="1"/>
  <c r="F38" i="7"/>
  <c r="BC61" i="1" s="1"/>
  <c r="F35" i="10"/>
  <c r="BB64" i="1"/>
  <c r="F35" i="2"/>
  <c r="BB55" i="1" s="1"/>
  <c r="F39" i="5"/>
  <c r="BD59" i="1"/>
  <c r="F39" i="3"/>
  <c r="BD57" i="1" s="1"/>
  <c r="F38" i="4"/>
  <c r="BC58" i="1"/>
  <c r="F38" i="6"/>
  <c r="BC60" i="1" s="1"/>
  <c r="F39" i="8"/>
  <c r="BD62" i="1"/>
  <c r="F37" i="9"/>
  <c r="BD63" i="1" s="1"/>
  <c r="J34" i="2"/>
  <c r="AW55" i="1"/>
  <c r="F37" i="4"/>
  <c r="BB58" i="1" s="1"/>
  <c r="F37" i="6"/>
  <c r="BB60" i="1"/>
  <c r="F36" i="7"/>
  <c r="BA61" i="1" s="1"/>
  <c r="J34" i="10"/>
  <c r="AW64" i="1"/>
  <c r="F37" i="10"/>
  <c r="BD64" i="1" s="1"/>
  <c r="AS54"/>
  <c r="F36" i="2"/>
  <c r="BC55" i="1" s="1"/>
  <c r="F36" i="6"/>
  <c r="BA60" i="1"/>
  <c r="J36" i="7"/>
  <c r="AW61" i="1" s="1"/>
  <c r="F36" i="8"/>
  <c r="BA62" i="1"/>
  <c r="F34" i="9"/>
  <c r="BA63" i="1" s="1"/>
  <c r="F34" i="2"/>
  <c r="BA55" i="1"/>
  <c r="J36" i="4"/>
  <c r="AW58" i="1" s="1"/>
  <c r="F39" i="4"/>
  <c r="BD58" i="1"/>
  <c r="F37" i="5"/>
  <c r="BB59" i="1" s="1"/>
  <c r="F38" i="8"/>
  <c r="BC62" i="1"/>
  <c r="F34" i="10"/>
  <c r="BA64" i="1" s="1"/>
  <c r="F36" i="10"/>
  <c r="BC64" i="1"/>
  <c r="F36" i="3"/>
  <c r="BA57" i="1" s="1"/>
  <c r="F36" i="4"/>
  <c r="BA58" i="1"/>
  <c r="J36" i="5"/>
  <c r="AW59" i="1" s="1"/>
  <c r="F39" i="7"/>
  <c r="BD61" i="1"/>
  <c r="J34" i="9"/>
  <c r="AW63" i="1" s="1"/>
  <c r="J36" i="3"/>
  <c r="AW57" i="1" s="1"/>
  <c r="F38" i="3"/>
  <c r="BC57" i="1" s="1"/>
  <c r="F38" i="5"/>
  <c r="BC59" i="1" s="1"/>
  <c r="F37" i="8"/>
  <c r="BB62" i="1" s="1"/>
  <c r="J36" i="8"/>
  <c r="AW62" i="1" s="1"/>
  <c r="F35" i="9"/>
  <c r="BB63" i="1" s="1"/>
  <c r="F37" i="2"/>
  <c r="BD55" i="1" s="1"/>
  <c r="F39" i="6"/>
  <c r="BD60" i="1" s="1"/>
  <c r="F36" i="9"/>
  <c r="BC63" i="1" s="1"/>
  <c r="F37" i="7"/>
  <c r="BB61" i="1" s="1"/>
  <c r="R645" i="2" l="1"/>
  <c r="R116" s="1"/>
  <c r="R115" s="1"/>
  <c r="R89" i="5"/>
  <c r="T645" i="2"/>
  <c r="T89" i="5"/>
  <c r="P645" i="2"/>
  <c r="P116" s="1"/>
  <c r="BK83" i="10"/>
  <c r="BK82" s="1"/>
  <c r="J82" s="1"/>
  <c r="J59" s="1"/>
  <c r="T83"/>
  <c r="T82" s="1"/>
  <c r="T85" i="9"/>
  <c r="T95" i="6"/>
  <c r="R1026" i="2"/>
  <c r="T1026"/>
  <c r="R409"/>
  <c r="P85" i="9"/>
  <c r="AU63" i="1" s="1"/>
  <c r="P95" i="6"/>
  <c r="AU60" i="1" s="1"/>
  <c r="R85" i="9"/>
  <c r="R90" i="4"/>
  <c r="R90" i="3"/>
  <c r="R83" i="10"/>
  <c r="R82" s="1"/>
  <c r="T90" i="4"/>
  <c r="T89" i="7"/>
  <c r="P1026" i="2"/>
  <c r="P89" i="7"/>
  <c r="AU61" i="1" s="1"/>
  <c r="T90" i="3"/>
  <c r="P90"/>
  <c r="AU57" i="1" s="1"/>
  <c r="BK998" i="2"/>
  <c r="BK645" s="1"/>
  <c r="P90" i="4"/>
  <c r="AU58" i="1" s="1"/>
  <c r="T409" i="2"/>
  <c r="T116" s="1"/>
  <c r="R95" i="6"/>
  <c r="BK86" i="8"/>
  <c r="J86"/>
  <c r="J63" s="1"/>
  <c r="BK1026" i="2"/>
  <c r="J1026" s="1"/>
  <c r="J80" s="1"/>
  <c r="J84" i="10"/>
  <c r="J61" s="1"/>
  <c r="BK409" i="2"/>
  <c r="J409"/>
  <c r="J66" s="1"/>
  <c r="BK90" i="3"/>
  <c r="J90" s="1"/>
  <c r="J32" s="1"/>
  <c r="AG57" i="1" s="1"/>
  <c r="BK90" i="4"/>
  <c r="J90" s="1"/>
  <c r="J63" s="1"/>
  <c r="BK89" i="7"/>
  <c r="J89"/>
  <c r="J63" s="1"/>
  <c r="BK85" i="9"/>
  <c r="J85" s="1"/>
  <c r="J59" s="1"/>
  <c r="BK95" i="6"/>
  <c r="J95" s="1"/>
  <c r="J63" s="1"/>
  <c r="F35" i="4"/>
  <c r="AZ58" i="1" s="1"/>
  <c r="J35" i="6"/>
  <c r="AV60" i="1" s="1"/>
  <c r="AT60" s="1"/>
  <c r="BB56"/>
  <c r="AX56"/>
  <c r="BC56"/>
  <c r="AY56"/>
  <c r="F33" i="9"/>
  <c r="AZ63" i="1" s="1"/>
  <c r="J33" i="10"/>
  <c r="AV64" i="1"/>
  <c r="AT64" s="1"/>
  <c r="J35" i="3"/>
  <c r="AV57" i="1" s="1"/>
  <c r="AT57" s="1"/>
  <c r="J35" i="4"/>
  <c r="AV58" i="1" s="1"/>
  <c r="AT58" s="1"/>
  <c r="F35" i="5"/>
  <c r="AZ59" i="1"/>
  <c r="J32" i="5"/>
  <c r="AG59" i="1" s="1"/>
  <c r="F35" i="6"/>
  <c r="AZ60" i="1"/>
  <c r="J35" i="7"/>
  <c r="AV61" i="1" s="1"/>
  <c r="AT61" s="1"/>
  <c r="J35" i="8"/>
  <c r="AV62" i="1" s="1"/>
  <c r="AT62" s="1"/>
  <c r="BD56"/>
  <c r="BA56"/>
  <c r="AW56" s="1"/>
  <c r="J33" i="9"/>
  <c r="AV63" i="1" s="1"/>
  <c r="AT63" s="1"/>
  <c r="F35" i="3"/>
  <c r="AZ57" i="1" s="1"/>
  <c r="F35" i="8"/>
  <c r="AZ62" i="1"/>
  <c r="F33" i="2"/>
  <c r="AZ55" i="1" s="1"/>
  <c r="J35" i="5"/>
  <c r="AV59" i="1"/>
  <c r="AT59" s="1"/>
  <c r="F35" i="7"/>
  <c r="AZ61" i="1" s="1"/>
  <c r="F33" i="10"/>
  <c r="AZ64" i="1" s="1"/>
  <c r="J33" i="2"/>
  <c r="AV55" i="1" s="1"/>
  <c r="AT55" s="1"/>
  <c r="AN57" l="1"/>
  <c r="T115" i="2"/>
  <c r="P115"/>
  <c r="AU55" i="1" s="1"/>
  <c r="BK116" i="2"/>
  <c r="BK115" s="1"/>
  <c r="J115" s="1"/>
  <c r="J59" s="1"/>
  <c r="J998"/>
  <c r="J77" s="1"/>
  <c r="J63" i="3"/>
  <c r="J83" i="10"/>
  <c r="J60"/>
  <c r="J645" i="2"/>
  <c r="J71" s="1"/>
  <c r="AN59" i="1"/>
  <c r="J41" i="5"/>
  <c r="J41" i="3"/>
  <c r="J32" i="7"/>
  <c r="AG61" i="1"/>
  <c r="AU56"/>
  <c r="J30" i="10"/>
  <c r="AG64" i="1" s="1"/>
  <c r="BB54"/>
  <c r="AX54"/>
  <c r="J32" i="8"/>
  <c r="AG62" i="1" s="1"/>
  <c r="J32" i="4"/>
  <c r="AG58" i="1"/>
  <c r="AZ56"/>
  <c r="AV56" s="1"/>
  <c r="AT56" s="1"/>
  <c r="J30" i="9"/>
  <c r="AG63" i="1" s="1"/>
  <c r="BA54"/>
  <c r="W30"/>
  <c r="BD54"/>
  <c r="W33" s="1"/>
  <c r="J32" i="6"/>
  <c r="AG60" i="1"/>
  <c r="BC54"/>
  <c r="W32" s="1"/>
  <c r="J41" i="7" l="1"/>
  <c r="J39" i="9"/>
  <c r="J39" i="10"/>
  <c r="J41" i="8"/>
  <c r="J41" i="4"/>
  <c r="J116" i="2"/>
  <c r="J60" s="1"/>
  <c r="J41" i="6"/>
  <c r="AN60" i="1"/>
  <c r="AN64"/>
  <c r="AN58"/>
  <c r="AN61"/>
  <c r="AN62"/>
  <c r="AN63"/>
  <c r="W31"/>
  <c r="AW54"/>
  <c r="AK30"/>
  <c r="AU54"/>
  <c r="AY54"/>
  <c r="J30" i="2"/>
  <c r="AG55" i="1"/>
  <c r="AG56"/>
  <c r="AZ54"/>
  <c r="AV54"/>
  <c r="AK29"/>
  <c r="AN56" l="1"/>
  <c r="J39" i="2"/>
  <c r="AN55" i="1"/>
  <c r="AG54"/>
  <c r="AK26"/>
  <c r="AK35" s="1"/>
  <c r="W29"/>
  <c r="AT54"/>
  <c r="AN54" l="1"/>
</calcChain>
</file>

<file path=xl/sharedStrings.xml><?xml version="1.0" encoding="utf-8"?>
<sst xmlns="http://schemas.openxmlformats.org/spreadsheetml/2006/main" count="29660" uniqueCount="3620">
  <si>
    <t>Export Komplet</t>
  </si>
  <si>
    <t>VZ</t>
  </si>
  <si>
    <t>2.0</t>
  </si>
  <si>
    <t>ZAMOK</t>
  </si>
  <si>
    <t>False</t>
  </si>
  <si>
    <t>{fa9a9d54-1d8a-4473-9bec-c3adb407bfe2}</t>
  </si>
  <si>
    <t>0,01</t>
  </si>
  <si>
    <t>21</t>
  </si>
  <si>
    <t>15</t>
  </si>
  <si>
    <t>REKAPITULACE STAVBY</t>
  </si>
  <si>
    <t>v ---  níže se nacházejí doplnkové a pomocné údaje k sestavám  --- v</t>
  </si>
  <si>
    <t>Návod na vyplnění</t>
  </si>
  <si>
    <t>0,001</t>
  </si>
  <si>
    <t>Kód:</t>
  </si>
  <si>
    <t>2023-30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</si>
  <si>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</si>
  <si>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</si>
  <si>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ŠKOLNÍ KUCHYNĚ A JÍDELNY GLP</t>
  </si>
  <si>
    <t>KSO:</t>
  </si>
  <si>
    <t/>
  </si>
  <si>
    <t>CC-CZ:</t>
  </si>
  <si>
    <t>Místo:</t>
  </si>
  <si>
    <t>GYMNÁZIUM LUĎKA PIKA, PLZEŇ</t>
  </si>
  <si>
    <t>Datum:</t>
  </si>
  <si>
    <t>3. 5. 2023</t>
  </si>
  <si>
    <t>Zadavatel:</t>
  </si>
  <si>
    <t>IČ:</t>
  </si>
  <si>
    <t>DIČ:</t>
  </si>
  <si>
    <t>Uchazeč:</t>
  </si>
  <si>
    <t>Vyplň údaj</t>
  </si>
  <si>
    <t>Projektant:</t>
  </si>
  <si>
    <t>ING. MALOTÍN PETR</t>
  </si>
  <si>
    <t>True</t>
  </si>
  <si>
    <t>Zpracovatel:</t>
  </si>
  <si>
    <t>Michal Jirka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</si>
  <si>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</si>
  <si>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</si>
  <si>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</si>
  <si>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</si>
  <si>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</si>
  <si>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</si>
  <si>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</si>
  <si>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</si>
  <si>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</si>
  <si>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</si>
  <si>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</si>
  <si>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</si>
  <si>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</si>
  <si>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</si>
  <si>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</si>
  <si>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</si>
  <si>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</si>
  <si>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</si>
  <si>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</si>
  <si>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</si>
  <si>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</si>
  <si>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</si>
  <si>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</si>
  <si>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</si>
  <si>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</si>
  <si>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</si>
  <si>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</si>
  <si>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</si>
  <si>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</si>
  <si>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</si>
  <si>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</si>
  <si>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</si>
  <si>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</si>
  <si>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</si>
  <si>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</si>
  <si>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</si>
  <si>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</si>
  <si>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</si>
  <si>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</si>
  <si>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</si>
  <si>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</si>
  <si>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D.1.1-2.</t>
  </si>
  <si>
    <t>Architektonicko-stavební a konstruční řešení</t>
  </si>
  <si>
    <t>STA</t>
  </si>
  <si>
    <t>1</t>
  </si>
  <si>
    <t>{715d91b0-e150-405f-8ccf-043d8ae87aad}</t>
  </si>
  <si>
    <t>2</t>
  </si>
  <si>
    <t>D.1.4.</t>
  </si>
  <si>
    <t>Technika prostředí staveb</t>
  </si>
  <si>
    <t>{69100b22-9edf-46f2-aca0-8f22f54aaec4}</t>
  </si>
  <si>
    <t>D.1.4.a</t>
  </si>
  <si>
    <t>Silnoproudá elektrotechnika</t>
  </si>
  <si>
    <t>Soupis</t>
  </si>
  <si>
    <t>{5b9b3e02-bd65-4f66-9633-31f7232fd0de}</t>
  </si>
  <si>
    <t>D.1.4.b</t>
  </si>
  <si>
    <t>Zdravotně technické instalace</t>
  </si>
  <si>
    <t>{29ccb1d7-7d98-4415-b78b-5ae9496f6404}</t>
  </si>
  <si>
    <t>D.1.4.c</t>
  </si>
  <si>
    <t>Vzduchotechnika</t>
  </si>
  <si>
    <t>{9a1f2cbf-1ea9-4701-bceb-1edc0d9aa2cf}</t>
  </si>
  <si>
    <t>D.1.4.d</t>
  </si>
  <si>
    <t>Vytápění</t>
  </si>
  <si>
    <t>{14807554-4c6a-4ada-a0c0-797ba10f892f}</t>
  </si>
  <si>
    <t>D.1.4.e</t>
  </si>
  <si>
    <t>Měření a regulace</t>
  </si>
  <si>
    <t>{271c8e5e-1cde-4d5a-85bb-4b4fda7b29fd}</t>
  </si>
  <si>
    <t>D.1.4.f</t>
  </si>
  <si>
    <t>Plyn</t>
  </si>
  <si>
    <t>{56d3d073-eb60-4676-aa33-9b5cd3e0f7b6}</t>
  </si>
  <si>
    <t>D.1.5.</t>
  </si>
  <si>
    <t>Gastrotechnologie</t>
  </si>
  <si>
    <t>{512b5ed6-2c01-4934-b7b3-dd5de342f36f}</t>
  </si>
  <si>
    <t>VON</t>
  </si>
  <si>
    <t xml:space="preserve">Vedlejší a ostatní rozpočtové náklady </t>
  </si>
  <si>
    <t>{8510685c-e7bf-4010-a4aa-f5371ca6145d}</t>
  </si>
  <si>
    <t>OMYVNÁT</t>
  </si>
  <si>
    <t>288,187</t>
  </si>
  <si>
    <t>MALBY</t>
  </si>
  <si>
    <t>1035,585</t>
  </si>
  <si>
    <t>KRYCÍ LIST SOUPISU PRACÍ</t>
  </si>
  <si>
    <t>KEROBKL</t>
  </si>
  <si>
    <t>170,475</t>
  </si>
  <si>
    <t>P6</t>
  </si>
  <si>
    <t>11,8</t>
  </si>
  <si>
    <t>P5</t>
  </si>
  <si>
    <t>12,1</t>
  </si>
  <si>
    <t>P4</t>
  </si>
  <si>
    <t>165,1</t>
  </si>
  <si>
    <t>Objekt:</t>
  </si>
  <si>
    <t>P3</t>
  </si>
  <si>
    <t>45</t>
  </si>
  <si>
    <t>D.1.1-2. - Architektonicko-stavební a konstruční řešení</t>
  </si>
  <si>
    <t>P2</t>
  </si>
  <si>
    <t>87</t>
  </si>
  <si>
    <t>P1</t>
  </si>
  <si>
    <t>11,6</t>
  </si>
  <si>
    <t>NÁTĚR_767</t>
  </si>
  <si>
    <t>60,951</t>
  </si>
  <si>
    <t>RÝHA80RUČ</t>
  </si>
  <si>
    <t>31,2</t>
  </si>
  <si>
    <t>rýha80stroj</t>
  </si>
  <si>
    <t>17,4</t>
  </si>
  <si>
    <t>lože_ruč</t>
  </si>
  <si>
    <t>obsyp_ruč</t>
  </si>
  <si>
    <t>12,48</t>
  </si>
  <si>
    <t>zásyp_ruč</t>
  </si>
  <si>
    <t>35,54</t>
  </si>
  <si>
    <t>zásyp_stroj</t>
  </si>
  <si>
    <t>7,54</t>
  </si>
  <si>
    <t>SKLÁDKA</t>
  </si>
  <si>
    <t>14,445</t>
  </si>
  <si>
    <t>lože_stroj</t>
  </si>
  <si>
    <t>1,16</t>
  </si>
  <si>
    <t>obsyp_stroj</t>
  </si>
  <si>
    <t>8,7</t>
  </si>
  <si>
    <t>ŠACHTA</t>
  </si>
  <si>
    <t>8,925</t>
  </si>
  <si>
    <t>P8</t>
  </si>
  <si>
    <t>3</t>
  </si>
  <si>
    <t>P7</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</si>
  <si>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</si>
  <si>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</si>
  <si>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</si>
  <si>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</si>
  <si>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</si>
  <si>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</si>
  <si>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</si>
  <si>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</si>
  <si>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</si>
  <si>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</si>
  <si>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</si>
  <si>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61 - Úprava povrchů vnitřních</t>
  </si>
  <si>
    <t xml:space="preserve">      63 - Podlahy a podlahové konstrukce</t>
  </si>
  <si>
    <t xml:space="preserve">      64 - Osazování výplní otvorů</t>
  </si>
  <si>
    <t xml:space="preserve">    8 - Trubní vedení</t>
  </si>
  <si>
    <t xml:space="preserve">    9 - Ostatní konstrukce a práce, bourání</t>
  </si>
  <si>
    <t xml:space="preserve">      91 - Doplňující konstrukce a práce pozemních komunikací, letišť a ploch</t>
  </si>
  <si>
    <t xml:space="preserve">      94 - Lešení a stavební výtahy</t>
  </si>
  <si>
    <t xml:space="preserve">      95 - Různé dokončovací konstrukce a práce pozemních staveb</t>
  </si>
  <si>
    <t xml:space="preserve">      96 - Bourání konstrukcí</t>
  </si>
  <si>
    <t xml:space="preserve">      97 - Prorážení otvorů a ostatní bourací práce</t>
  </si>
  <si>
    <t xml:space="preserve">      99 - Přesun hmot a manipulace se sutí</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</si>
  <si>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</si>
  <si>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</si>
  <si>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</si>
  <si>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</si>
  <si>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</si>
  <si>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</si>
  <si>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725 - Zdravotechnika - zařizovací předměty</t>
  </si>
  <si>
    <t xml:space="preserve">    763 - Konstrukce suché výstavby</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</si>
  <si>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</si>
  <si>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</si>
  <si>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</si>
  <si>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</si>
  <si>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</si>
  <si>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</si>
  <si>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</si>
  <si>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</si>
  <si>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</si>
  <si>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</si>
  <si>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</si>
  <si>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</si>
  <si>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</si>
  <si>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</si>
  <si>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</si>
  <si>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</si>
  <si>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</si>
  <si>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</si>
  <si>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</si>
  <si>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</si>
  <si>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</si>
  <si>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</si>
  <si>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</si>
  <si>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</si>
  <si>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</si>
  <si>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</si>
  <si>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</si>
  <si>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</si>
  <si>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113106023</t>
  </si>
  <si>
    <t>Rozebrání dlažeb při překopech komunikací pro pěší ze zámkové dlažby ručně</t>
  </si>
  <si>
    <t>m2</t>
  </si>
  <si>
    <t>CS ÚRS 2023 01</t>
  </si>
  <si>
    <t>4</t>
  </si>
  <si>
    <t>722217237</t>
  </si>
  <si>
    <t>PP</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</si>
  <si>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</si>
  <si>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Online PSC</t>
  </si>
  <si>
    <t>https://podminky.urs.cz/item/CS_URS_2023_01/113106023</t>
  </si>
  <si>
    <t>VV</t>
  </si>
  <si>
    <t>3"P8</t>
  </si>
  <si>
    <t>113107023</t>
  </si>
  <si>
    <t>Odstranění podkladu z kameniva drceného tl přes 200 do 300 mm při překopech ručně</t>
  </si>
  <si>
    <t>-1009812597</t>
  </si>
  <si>
    <t>Odstranění podkladů nebo krytů při překopech inženýrských sítí s přemístěním hmot na skládku ve vzdálenosti do 3 m nebo s naložením na dopravní prostředek ručně z kameniva hrubého drceného, o tl. vrstvy přes 200 do 300 mm</t>
  </si>
  <si>
    <t>https://podminky.urs.cz/item/CS_URS_2023_01/113107023</t>
  </si>
  <si>
    <t>113107424</t>
  </si>
  <si>
    <t>Odstranění podkladu z kameniva drceného tl přes 300 do 400 mm při překopech strojně pl do 15 m2</t>
  </si>
  <si>
    <t>-66647775</t>
  </si>
  <si>
    <t>Odstranění podkladů nebo krytů při překopech inženýrských sítí s přemístěním hmot na skládku ve vzdálenosti do 3 m nebo s naložením na dopravní prostředek strojně plochy jednotlivě do 15 m2 z kameniva hrubého drceného, o tl. vrstvy přes 300 do 400 mm</t>
  </si>
  <si>
    <t>https://podminky.urs.cz/item/CS_URS_2023_01/113107424</t>
  </si>
  <si>
    <t>113107443</t>
  </si>
  <si>
    <t>Odstranění podkladu živičných tl přes 100 do 150 mm při překopech strojně pl do 15 m2</t>
  </si>
  <si>
    <t>1968141045</t>
  </si>
  <si>
    <t>Odstranění podkladů nebo krytů při překopech inženýrských sítí s přemístěním hmot na skládku ve vzdálenosti do 3 m nebo s naložením na dopravní prostředek strojně plochy jednotlivě do 15 m2 živičných, o tl. vrstvy přes 100 do 150 mm</t>
  </si>
  <si>
    <t>https://podminky.urs.cz/item/CS_URS_2023_01/113107443</t>
  </si>
  <si>
    <t>15"P7</t>
  </si>
  <si>
    <t>5</t>
  </si>
  <si>
    <t>132212131</t>
  </si>
  <si>
    <t>Hloubení nezapažených rýh šířky do 800 mm v soudržných horninách třídy těžitelnosti I skupiny 3 ručně</t>
  </si>
  <si>
    <t>m3</t>
  </si>
  <si>
    <t>1237842947</t>
  </si>
  <si>
    <t>Hloubení nezapažených rýh šířky do 800 mm ručně s urovnáním dna do předepsaného profilu a spádu v hornině třídy těžitelnosti I skupiny 3 soudržných</t>
  </si>
  <si>
    <t>https://podminky.urs.cz/item/CS_URS_2023_01/132212131</t>
  </si>
  <si>
    <t>0,6*1,0*52"vnitřní rozvod splašková kanalizace mč 1,3,10,11,12</t>
  </si>
  <si>
    <t>Součet</t>
  </si>
  <si>
    <t>6</t>
  </si>
  <si>
    <t>132254104</t>
  </si>
  <si>
    <t>Hloubení rýh zapažených š do 800 mm v hornině třídy těžitelnosti I skupiny 3 objem přes 100 m3 strojně</t>
  </si>
  <si>
    <t>1255989644</t>
  </si>
  <si>
    <t>Hloubení zapažených rýh šířky do 800 mm strojně s urovnáním dna do předepsaného profilu a spádu v hornině třídy těžitelnosti I skupiny 3 přes 100 m3</t>
  </si>
  <si>
    <t>https://podminky.urs.cz/item/CS_URS_2023_01/132254104</t>
  </si>
  <si>
    <t xml:space="preserve">0,8*1,45*15"VZT KANÁL </t>
  </si>
  <si>
    <t>7</t>
  </si>
  <si>
    <t>133212811</t>
  </si>
  <si>
    <t>Hloubení nezapažených šachet v hornině třídy těžitelnosti I skupiny 3 plocha výkopu do 4 m2 ručně</t>
  </si>
  <si>
    <t>-1767256653</t>
  </si>
  <si>
    <t>Hloubení nezapažených šachet ručně v horninách třídy těžitelnosti I skupiny 3, půdorysná plocha výkopu do 4 m2</t>
  </si>
  <si>
    <t>https://podminky.urs.cz/item/CS_URS_2023_01/133212811</t>
  </si>
  <si>
    <t xml:space="preserve">MČ 1 - STROJOVNA VZT </t>
  </si>
  <si>
    <t>VÝKOP PRO ŠACHTU VZT</t>
  </si>
  <si>
    <t>1,5*1,5*1,5</t>
  </si>
  <si>
    <t>Mezisoučet</t>
  </si>
  <si>
    <t xml:space="preserve">VÝKOP U TUKOVÉ KANALIZACE </t>
  </si>
  <si>
    <t>3*1,85</t>
  </si>
  <si>
    <t>8</t>
  </si>
  <si>
    <t>151811131</t>
  </si>
  <si>
    <t>Osazení pažicího boxu hl výkopu do 4 m š do 1,2 m</t>
  </si>
  <si>
    <t>-142301492</t>
  </si>
  <si>
    <t>Zřízení pažicích boxů pro pažení a rozepření stěn rýh podzemního vedení hloubka výkopu do 4 m, šířka do 1,2 m</t>
  </si>
  <si>
    <t>https://podminky.urs.cz/item/CS_URS_2023_01/151811131</t>
  </si>
  <si>
    <t xml:space="preserve">2*1,45*15"VZT KANÁL </t>
  </si>
  <si>
    <t>9</t>
  </si>
  <si>
    <t>151811231</t>
  </si>
  <si>
    <t>Odstranění pažicího boxu hl výkopu do 4 m š do 1,2 m</t>
  </si>
  <si>
    <t>-672525338</t>
  </si>
  <si>
    <t>Odstranění pažicích boxů pro pažení a rozepření stěn rýh podzemního vedení hloubka výkopu do 4 m, šířka do 1,2 m</t>
  </si>
  <si>
    <t>https://podminky.urs.cz/item/CS_URS_2023_01/151811231</t>
  </si>
  <si>
    <t>10</t>
  </si>
  <si>
    <t>162211311</t>
  </si>
  <si>
    <t>Vodorovné přemístění výkopku z horniny třídy těžitelnosti I skupiny 1 až 3 stavebním kolečkem do 10 m</t>
  </si>
  <si>
    <t>962132539</t>
  </si>
  <si>
    <t>Vodorovné přemístění výkopku nebo sypaniny stavebním kolečkem s vyprázdněním kolečka na hromady nebo do dopravního prostředku na vzdálenost do 10 m z horniny třídy těžitelnosti I, skupiny 1 až 3</t>
  </si>
  <si>
    <t>https://podminky.urs.cz/item/CS_URS_2023_01/162211311</t>
  </si>
  <si>
    <t xml:space="preserve">odvoz přebytečného výkopku z vnitřku budovy </t>
  </si>
  <si>
    <t>11</t>
  </si>
  <si>
    <t>162211319</t>
  </si>
  <si>
    <t>Příplatek k vodorovnému přemístění výkopku z horniny třídy těžitelnosti I skupiny 1 až 3 stavebním kolečkem za každých dalších 10 m</t>
  </si>
  <si>
    <t>1597461608</t>
  </si>
  <si>
    <t>Vodorovné přemístění výkopku nebo sypaniny stavebním kolečkem s vyprázdněním kolečka na hromady nebo do dopravního prostředku na vzdálenost do 10 m Příplatek za každých dalších 10 m k ceně -1311</t>
  </si>
  <si>
    <t>https://podminky.urs.cz/item/CS_URS_2023_01/162211319</t>
  </si>
  <si>
    <t>21,405*2 'Přepočtené koeficientem množství</t>
  </si>
  <si>
    <t>12</t>
  </si>
  <si>
    <t>162751117</t>
  </si>
  <si>
    <t>Vodorovné přemístění přes 9 000 do 10000 m výkopku/sypaniny z horniny třídy těžitelnosti I skupiny 1 až 3</t>
  </si>
  <si>
    <t>693507056</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</si>
  <si>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</si>
  <si>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https://podminky.urs.cz/item/CS_URS_2023_01/162751117</t>
  </si>
  <si>
    <t>RÝHA80RUČ-zásyp_ruč</t>
  </si>
  <si>
    <t>rýha80stroj-zásyp_stroj</t>
  </si>
  <si>
    <t>13</t>
  </si>
  <si>
    <t>162751119</t>
  </si>
  <si>
    <t>Příplatek k vodorovnému přemístění výkopku/sypaniny z horniny třídy těžitelnosti I skupiny 1 až 3 ZKD 1000 m přes 10000 m</t>
  </si>
  <si>
    <t>920753166</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</si>
  <si>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</si>
  <si>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https://podminky.urs.cz/item/CS_URS_2023_01/162751119</t>
  </si>
  <si>
    <t>14,445*10 'Přepočtené koeficientem množství</t>
  </si>
  <si>
    <t>14</t>
  </si>
  <si>
    <t>171201231</t>
  </si>
  <si>
    <t>Poplatek za uložení zeminy a kamení na recyklační skládce (skládkovné) kód odpadu 17 05 04</t>
  </si>
  <si>
    <t>t</t>
  </si>
  <si>
    <t>1669269668</t>
  </si>
  <si>
    <t>Poplatek za uložení stavebního odpadu na recyklační skládce (skládkovné) zeminy a kamení zatříděného do Katalogu odpadů pod kódem 17 05 04</t>
  </si>
  <si>
    <t>https://podminky.urs.cz/item/CS_URS_2023_01/171201231</t>
  </si>
  <si>
    <t>14,445*1,8 'Přepočtené koeficientem množství</t>
  </si>
  <si>
    <t>174111101</t>
  </si>
  <si>
    <t>Zásyp jam, šachet rýh nebo kolem objektů sypaninou se zhutněním ručně</t>
  </si>
  <si>
    <t>-307209695</t>
  </si>
  <si>
    <t>Zásyp sypaninou z jakékoliv horniny ručně s uložením výkopku ve vrstvách se zhutněním jam, šachet, rýh nebo kolem objektů v těchto vykopávkách</t>
  </si>
  <si>
    <t>https://podminky.urs.cz/item/CS_URS_2023_01/174111101</t>
  </si>
  <si>
    <t xml:space="preserve">0,8*1,45*14,5"VZT KANÁL </t>
  </si>
  <si>
    <t>RÝHA80RUČ-lože_ruč-obsyp_ruč</t>
  </si>
  <si>
    <t>16</t>
  </si>
  <si>
    <t>174151101</t>
  </si>
  <si>
    <t>Zásyp jam, šachet rýh nebo kolem objektů sypaninou se zhutněním</t>
  </si>
  <si>
    <t>732560017</t>
  </si>
  <si>
    <t>Zásyp sypaninou z jakékoliv horniny strojně s uložením výkopku ve vrstvách se zhutněním jam, šachet, rýh nebo kolem objektů v těchto vykopávkách</t>
  </si>
  <si>
    <t>https://podminky.urs.cz/item/CS_URS_2023_01/174151101</t>
  </si>
  <si>
    <t>rýha80stroj-lože_stroj-obsyp_stroj</t>
  </si>
  <si>
    <t>17</t>
  </si>
  <si>
    <t>175111101</t>
  </si>
  <si>
    <t>Obsypání potrubí ručně sypaninou bez prohození, uloženou do 3 m</t>
  </si>
  <si>
    <t>1491338245</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</si>
  <si>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</si>
  <si>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https://podminky.urs.cz/item/CS_URS_2023_01/175111101</t>
  </si>
  <si>
    <t>0,6*0,4*52"vnitřní rozvod splašková kanalizace mč 1,3,10,11,12</t>
  </si>
  <si>
    <t>18</t>
  </si>
  <si>
    <t>175151101</t>
  </si>
  <si>
    <t>Obsypání potrubí strojně sypaninou bez prohození, uloženou do 3 m</t>
  </si>
  <si>
    <t>-1499652190</t>
  </si>
  <si>
    <t>Obsypání potrubí strojně sypaninou z vhodných třídy těžitelnosti I a II, skupiny 1 až 4 nebo materiálem připraveným podél výkopu ve vzdálenosti do 3 m od jeho kraje, pro jakoukoliv hloubku výkopu a míru zhutnění bez prohození sypaniny</t>
  </si>
  <si>
    <t>https://podminky.urs.cz/item/CS_URS_2023_01/175151101</t>
  </si>
  <si>
    <t xml:space="preserve">0,8*0,75*14,5"VZT KANÁL </t>
  </si>
  <si>
    <t>19</t>
  </si>
  <si>
    <t>M</t>
  </si>
  <si>
    <t>58331351</t>
  </si>
  <si>
    <t>kamenivo těžené drobné frakce 0/4</t>
  </si>
  <si>
    <t>-1082824760</t>
  </si>
  <si>
    <t>obsyp_ruč+obsyp_stroj</t>
  </si>
  <si>
    <t>21,18*2 'Přepočtené koeficientem množství</t>
  </si>
  <si>
    <t>Zakládání</t>
  </si>
  <si>
    <t>20</t>
  </si>
  <si>
    <t>275313511</t>
  </si>
  <si>
    <t>Základové patky z betonu tř. C 12/15</t>
  </si>
  <si>
    <t>1001040031</t>
  </si>
  <si>
    <t>Základy z betonu prostého patky a bloky z betonu kamenem neprokládaného tř. C 12/15</t>
  </si>
  <si>
    <t>https://podminky.urs.cz/item/CS_URS_2023_01/275313511</t>
  </si>
  <si>
    <t>mč 15 - jídelna 3</t>
  </si>
  <si>
    <t xml:space="preserve">zabetonování šachty čerpadla tukové kanalizace </t>
  </si>
  <si>
    <t>0,92*2,11*1,50</t>
  </si>
  <si>
    <t>Svislé a kompletní konstrukce</t>
  </si>
  <si>
    <t>310237241</t>
  </si>
  <si>
    <t>Zazdívka otvorů pl přes 0,09 do 0,25 m2 ve zdivu nadzákladovém cihlami pálenými tl do 300 mm</t>
  </si>
  <si>
    <t>kus</t>
  </si>
  <si>
    <t>-999708176</t>
  </si>
  <si>
    <t>Zazdívka otvorů ve zdivu nadzákladovém cihlami pálenými plochy přes 0,09 m2 do 0,25 m2, ve zdi tl. do 300 mm</t>
  </si>
  <si>
    <t>https://podminky.urs.cz/item/CS_URS_2023_01/310237241</t>
  </si>
  <si>
    <t>vysekání otvorů pro zabetonovábní průduchů mč 14,15 a 11</t>
  </si>
  <si>
    <t>22</t>
  </si>
  <si>
    <t>311231115</t>
  </si>
  <si>
    <t>Zdivo nosné z cihel dl 290 mm P7 až 15 na SMS 5 MPa</t>
  </si>
  <si>
    <t>1661620895</t>
  </si>
  <si>
    <t>Zdivo z cihel pálených nosné z cihel plných dl. 290 mm P 7 až 15, na maltu ze suché směsi 5 MPa</t>
  </si>
  <si>
    <t>https://podminky.urs.cz/item/CS_URS_2023_01/311231115</t>
  </si>
  <si>
    <t>stěna mezi mč 14 a 15</t>
  </si>
  <si>
    <t>0,3*2,9*(1,25+3,65+0,5)</t>
  </si>
  <si>
    <t>-0,3*3,65*2,2</t>
  </si>
  <si>
    <t>stěna mezi ma 13 a 14</t>
  </si>
  <si>
    <t>0,30*2,9*0,3*2</t>
  </si>
  <si>
    <t>23</t>
  </si>
  <si>
    <t>312311811</t>
  </si>
  <si>
    <t>Výplňová zeď z betonu prostého tř. C 12/15</t>
  </si>
  <si>
    <t>680497291</t>
  </si>
  <si>
    <t>Nadzákladové zdi z betonu prostého výplňové bez zvláštních nároků na vliv prostředí tř. C 12/15</t>
  </si>
  <si>
    <t>https://podminky.urs.cz/item/CS_URS_2023_01/312311811</t>
  </si>
  <si>
    <t>zabetonování  průduchů mč 14,15 a 11</t>
  </si>
  <si>
    <t>2*PI*0,05*2,20</t>
  </si>
  <si>
    <t>0,15*0,6*2,20*2</t>
  </si>
  <si>
    <t>24</t>
  </si>
  <si>
    <t>317142422</t>
  </si>
  <si>
    <t>Překlad nenosný pórobetonový š 100 mm v do 250 mm na tenkovrstvou maltu dl přes 1000 do 1250 mm</t>
  </si>
  <si>
    <t>-1991575734</t>
  </si>
  <si>
    <t>Překlady nenosné z pórobetonu osazené do tenkého maltového lože, výšky do 250 mm, šířky překladu 100 mm, délky překladu přes 1000 do 1250 mm</t>
  </si>
  <si>
    <t>https://podminky.urs.cz/item/CS_URS_2023_01/317142422</t>
  </si>
  <si>
    <t>2" P1</t>
  </si>
  <si>
    <t>25</t>
  </si>
  <si>
    <t>317142444</t>
  </si>
  <si>
    <t>Překlad nenosný pórobetonový š 150 mm v do 250 mm na tenkovrstvou maltu dl přes 1250 do 1500 mm</t>
  </si>
  <si>
    <t>1899428314</t>
  </si>
  <si>
    <t>Překlady nenosné z pórobetonu osazené do tenkého maltového lože, výšky do 250 mm, šířky překladu 150 mm, délky překladu přes 1250 do 1500 mm</t>
  </si>
  <si>
    <t>https://podminky.urs.cz/item/CS_URS_2023_01/317142444</t>
  </si>
  <si>
    <t>1" P6</t>
  </si>
  <si>
    <t>26</t>
  </si>
  <si>
    <t>317234410</t>
  </si>
  <si>
    <t>Vyzdívka mezi nosníky z cihel pálených na MC</t>
  </si>
  <si>
    <t>199957877</t>
  </si>
  <si>
    <t>Vyzdívka mezi nosníky cihlami pálenými na maltu cementovou</t>
  </si>
  <si>
    <t>https://podminky.urs.cz/item/CS_URS_2023_01/317234410</t>
  </si>
  <si>
    <t>P4 - HEA 120</t>
  </si>
  <si>
    <t>3*2,0*0,12*0,15</t>
  </si>
  <si>
    <t>27</t>
  </si>
  <si>
    <t>317944321</t>
  </si>
  <si>
    <t>Válcované nosníky do č.12 dodatečně osazované do připravených otvorů</t>
  </si>
  <si>
    <t>-1302468805</t>
  </si>
  <si>
    <t>Válcované nosníky dodatečně osazované do připravených otvorů bez zazdění hlav do č. 12</t>
  </si>
  <si>
    <t>https://podminky.urs.cz/item/CS_URS_2023_01/317944321</t>
  </si>
  <si>
    <t>P2 - L60/60/6 dl. 2,0 m</t>
  </si>
  <si>
    <t>4*2,0*5,42/1000*1,1</t>
  </si>
  <si>
    <t>P3 - L70/70/8 dl. 1,3 m</t>
  </si>
  <si>
    <t>1*1,3*8,37/1000*1,1</t>
  </si>
  <si>
    <t>4*2,0*19,9/1000*1,1</t>
  </si>
  <si>
    <t>P7 - L60/60/6 dl. 1,1 m</t>
  </si>
  <si>
    <t>10*1,1*5,42/1000*1,1</t>
  </si>
  <si>
    <t>P8 - L60/60/6 dl. 1,3 m</t>
  </si>
  <si>
    <t>6*1,3*5,42/1000*1,1</t>
  </si>
  <si>
    <t>4*1,1*5,42/1000*1,1</t>
  </si>
  <si>
    <t>28</t>
  </si>
  <si>
    <t>340271045</t>
  </si>
  <si>
    <t>Zazdívka otvorů v příčkách nebo stěnách pl přes 1 do 4 m2 tvárnicemi pórobetonovými tl 150 mm</t>
  </si>
  <si>
    <t>2047822684</t>
  </si>
  <si>
    <t>Zazdívka otvorů v příčkách nebo stěnách pórobetonovými tvárnicemi plochy přes 1 m2 do 4 m2, objemová hmotnost 500 kg/m3, tloušťka příčky 150 mm</t>
  </si>
  <si>
    <t>https://podminky.urs.cz/item/CS_URS_2023_01/340271045</t>
  </si>
  <si>
    <t>1,2*1,97"zazdívka otvoru mč 11</t>
  </si>
  <si>
    <t>1,2*2,25"zazdívka otvoru z chodby do mč 12</t>
  </si>
  <si>
    <t>1,6*2,25</t>
  </si>
  <si>
    <t>29</t>
  </si>
  <si>
    <t>342272225</t>
  </si>
  <si>
    <t>Příčka z pórobetonových hladkých tvárnic na tenkovrstvou maltu tl 100 mm</t>
  </si>
  <si>
    <t>1097926692</t>
  </si>
  <si>
    <t>Příčky z pórobetonových tvárnic hladkých na tenké maltové lože objemová hmotnost do 500 kg/m3, tloušťka příčky 100 mm</t>
  </si>
  <si>
    <t>https://podminky.urs.cz/item/CS_URS_2023_01/342272225</t>
  </si>
  <si>
    <t>2,9*(4,655+2,42+0,95)"mč 04,05</t>
  </si>
  <si>
    <t>1,2*1,2"mč 12</t>
  </si>
  <si>
    <t>30</t>
  </si>
  <si>
    <t>342272245</t>
  </si>
  <si>
    <t>Příčka z pórobetonových hladkých tvárnic na tenkovrstvou maltu tl 150 mm</t>
  </si>
  <si>
    <t>817153903</t>
  </si>
  <si>
    <t>Příčky z pórobetonových tvárnic hladkých na tenké maltové lože objemová hmotnost do 500 kg/m3, tloušťka příčky 150 mm</t>
  </si>
  <si>
    <t>https://podminky.urs.cz/item/CS_URS_2023_01/342272245</t>
  </si>
  <si>
    <t>2,9*4,40"mezi mč 11 a 12</t>
  </si>
  <si>
    <t>1,5*5,055"mč 11</t>
  </si>
  <si>
    <t>2,5*1,75"zazdívka otvoru z chodby do mč 12</t>
  </si>
  <si>
    <t>2,9*(2,525-0,45-0,15)"příčka v mč 16</t>
  </si>
  <si>
    <t>1,75*2,5"školník - dílna</t>
  </si>
  <si>
    <t>31</t>
  </si>
  <si>
    <t>342291112</t>
  </si>
  <si>
    <t>Ukotvení příček montážní polyuretanovou pěnou tl příčky přes 100 mm</t>
  </si>
  <si>
    <t>m</t>
  </si>
  <si>
    <t>1541104172</t>
  </si>
  <si>
    <t>Ukotvení příček polyuretanovou pěnou, tl. příčky přes 100 mm</t>
  </si>
  <si>
    <t>https://podminky.urs.cz/item/CS_URS_2023_01/342291112</t>
  </si>
  <si>
    <t>4,40"mezi mč 11 a 12</t>
  </si>
  <si>
    <t>2,525-0,45-0,15"příčka v mč 16</t>
  </si>
  <si>
    <t>32</t>
  </si>
  <si>
    <t>342291121</t>
  </si>
  <si>
    <t>Ukotvení příček k cihelným konstrukcím plochými kotvami</t>
  </si>
  <si>
    <t>47041841</t>
  </si>
  <si>
    <t>Ukotvení příček plochými kotvami, do konstrukce cihelné</t>
  </si>
  <si>
    <t>https://podminky.urs.cz/item/CS_URS_2023_01/342291121</t>
  </si>
  <si>
    <t>7*2,9</t>
  </si>
  <si>
    <t>33</t>
  </si>
  <si>
    <t>342291111</t>
  </si>
  <si>
    <t>Ukotvení příček montážní polyuretanovou pěnou tl příčky do 100 mm</t>
  </si>
  <si>
    <t>-2102510304</t>
  </si>
  <si>
    <t>Ukotvení příček polyuretanovou pěnou, tl. příčky do 100 mm</t>
  </si>
  <si>
    <t>https://podminky.urs.cz/item/CS_URS_2023_01/342291111</t>
  </si>
  <si>
    <t>4,655+2,42+0,95"mč 04,05</t>
  </si>
  <si>
    <t>34</t>
  </si>
  <si>
    <t>346244381</t>
  </si>
  <si>
    <t>Plentování jednostranné v do 200 mm válcovaných nosníků cihlami</t>
  </si>
  <si>
    <t>-667201082</t>
  </si>
  <si>
    <t>Plentování ocelových válcovaných nosníků jednostranné cihlami na maltu, výška stojiny do 200 mm</t>
  </si>
  <si>
    <t>https://podminky.urs.cz/item/CS_URS_2023_01/346244381</t>
  </si>
  <si>
    <t>2*2,0*0,12</t>
  </si>
  <si>
    <t>P5 - I120</t>
  </si>
  <si>
    <t>0,2*4,1*2*2</t>
  </si>
  <si>
    <t>35</t>
  </si>
  <si>
    <t>346272216</t>
  </si>
  <si>
    <t>Přizdívka z pórobetonových tvárnic tl 50 mm</t>
  </si>
  <si>
    <t>1924783486</t>
  </si>
  <si>
    <t>Přizdívky z pórobetonových tvárnic objemová hmotnost do 500 kg/m3, na tenké maltové lože, tloušťka přizdívky 50 mm</t>
  </si>
  <si>
    <t>https://podminky.urs.cz/item/CS_URS_2023_01/346272216</t>
  </si>
  <si>
    <t>MČ 06 - OBEZDÍVKA ZA WC</t>
  </si>
  <si>
    <t>0,975*1,05+0,15*0,4+0,575*0,50</t>
  </si>
  <si>
    <t>MČ 04 - PŘIZDÍVKA ZA UMYVADLY A SPRCHOU</t>
  </si>
  <si>
    <t>1,2*1,42+2,9*0,9</t>
  </si>
  <si>
    <t>36</t>
  </si>
  <si>
    <t>346272236</t>
  </si>
  <si>
    <t>Přizdívka z pórobetonových tvárnic tl 100 mm</t>
  </si>
  <si>
    <t>-1351126022</t>
  </si>
  <si>
    <t>Přizdívky z pórobetonových tvárnic objemová hmotnost do 500 kg/m3, na tenké maltové lože, tloušťka přizdívky 100 mm</t>
  </si>
  <si>
    <t>https://podminky.urs.cz/item/CS_URS_2023_01/346272236</t>
  </si>
  <si>
    <t xml:space="preserve">MČ 10 PŘIZDÍVKA ZA UMYVADLEM </t>
  </si>
  <si>
    <t>0,7*1,20</t>
  </si>
  <si>
    <t xml:space="preserve">MČ 12 PŘIZDÍVKA ZA UMYVADLEM </t>
  </si>
  <si>
    <t>0,575*1,20</t>
  </si>
  <si>
    <t xml:space="preserve">MČ 12 PŘIZDÍVKA U CHODBOVÉ ZDI V. 1300 </t>
  </si>
  <si>
    <t>1,3*4,225</t>
  </si>
  <si>
    <t>Vodorovné konstrukce</t>
  </si>
  <si>
    <t>37</t>
  </si>
  <si>
    <t>413941123</t>
  </si>
  <si>
    <t>Osazování ocelových válcovaných nosníků stropů I, IE, U, UE nebo L č. 14 až 22 nebo výšky přes 120 do 220 mm</t>
  </si>
  <si>
    <t>-1072492020</t>
  </si>
  <si>
    <t>Osazování ocelových válcovaných nosníků ve stropech I nebo IE nebo U nebo UE nebo L č. 14 až 22 nebo výšky přes 120 do 220 mm</t>
  </si>
  <si>
    <t>https://podminky.urs.cz/item/CS_URS_2023_01/413941123</t>
  </si>
  <si>
    <t>P5 - I200 dl. 4,1 m - 4ks</t>
  </si>
  <si>
    <t>4*4,1*26,3/1000</t>
  </si>
  <si>
    <t>38</t>
  </si>
  <si>
    <t>13010722</t>
  </si>
  <si>
    <t>ocel profilová jakost S235JR (11 375) průřez I (IPN) 200</t>
  </si>
  <si>
    <t>-745741669</t>
  </si>
  <si>
    <t>0,431*1,1 'Přepočtené koeficientem množství</t>
  </si>
  <si>
    <t>39</t>
  </si>
  <si>
    <t>451572111</t>
  </si>
  <si>
    <t>Lože pod potrubí otevřený výkop z kameniva drobného těženého</t>
  </si>
  <si>
    <t>1214494916</t>
  </si>
  <si>
    <t>Lože pod potrubí, stoky a drobné objekty v otevřeném výkopu z kameniva drobného těženého 0 až 4 mm</t>
  </si>
  <si>
    <t>https://podminky.urs.cz/item/CS_URS_2023_01/451572111</t>
  </si>
  <si>
    <t>0,6*0,1*52"vnitřní rozvod splašková kanalizace mč 1,3,10,11,12</t>
  </si>
  <si>
    <t xml:space="preserve">0,8*0,1*14,5"VZT KANÁL </t>
  </si>
  <si>
    <t>40</t>
  </si>
  <si>
    <t>452112122</t>
  </si>
  <si>
    <t>Osazení betonových prstenců nebo rámů v do 200 mm</t>
  </si>
  <si>
    <t>659019278</t>
  </si>
  <si>
    <t>Osazení betonových dílců prstenců nebo rámů pod poklopy a mříže, výšky přes 100 do 200 mm</t>
  </si>
  <si>
    <t>https://podminky.urs.cz/item/CS_URS_2023_01/452112122</t>
  </si>
  <si>
    <t>1"KANÁL VZT</t>
  </si>
  <si>
    <t>41</t>
  </si>
  <si>
    <t>59224188</t>
  </si>
  <si>
    <t>prstenec šachtový vyrovnávací betonový 625x120x120mm</t>
  </si>
  <si>
    <t>-1500862682</t>
  </si>
  <si>
    <t>42</t>
  </si>
  <si>
    <t>452312141</t>
  </si>
  <si>
    <t>Sedlové lože z betonu prostého bez zvýšených nároků na prostředí tř. C 16/20 otevřený výkop</t>
  </si>
  <si>
    <t>454653054</t>
  </si>
  <si>
    <t>Podkladní a zajišťovací konstrukce z betonu prostého v otevřeném výkopu bez zvýšených nároků na prostředí sedlové lože pod potrubí z betonu tř. C 16/20</t>
  </si>
  <si>
    <t>https://podminky.urs.cz/item/CS_URS_2023_01/452312141</t>
  </si>
  <si>
    <t>LOŽE POD ŠACHTY VZT</t>
  </si>
  <si>
    <t>1,5*1,5*0,15*2</t>
  </si>
  <si>
    <t>Komunikace pozemní</t>
  </si>
  <si>
    <t>43</t>
  </si>
  <si>
    <t>564962111</t>
  </si>
  <si>
    <t>Podklad z mechanicky zpevněného kameniva MZK tl 200 mm</t>
  </si>
  <si>
    <t>-121336562</t>
  </si>
  <si>
    <t>Podklad z mechanicky zpevněného kameniva MZK (minerální beton) s rozprostřením a s hutněním, po zhutnění tl. 200 mm</t>
  </si>
  <si>
    <t>https://podminky.urs.cz/item/CS_URS_2023_01/564962111</t>
  </si>
  <si>
    <t>44</t>
  </si>
  <si>
    <t>566901132</t>
  </si>
  <si>
    <t>Vyspravení podkladu po překopech inženýrských sítí plochy do 15 m2 štěrkodrtí tl. 150 mm</t>
  </si>
  <si>
    <t>1753804957</t>
  </si>
  <si>
    <t>Vyspravení podkladu po překopech inženýrských sítí plochy do 15 m2 s rozprostřením a zhutněním štěrkodrtí tl. 150 mm</t>
  </si>
  <si>
    <t>https://podminky.urs.cz/item/CS_URS_2023_01/566901132</t>
  </si>
  <si>
    <t>566901133</t>
  </si>
  <si>
    <t>Vyspravení podkladu po překopech inženýrských sítí plochy do 15 m2 štěrkodrtí tl. 200 mm</t>
  </si>
  <si>
    <t>1050387720</t>
  </si>
  <si>
    <t>Vyspravení podkladu po překopech inženýrských sítí plochy do 15 m2 s rozprostřením a zhutněním štěrkodrtí tl. 200 mm</t>
  </si>
  <si>
    <t>https://podminky.urs.cz/item/CS_URS_2023_01/566901133</t>
  </si>
  <si>
    <t>46</t>
  </si>
  <si>
    <t>566901142</t>
  </si>
  <si>
    <t>Vyspravení podkladu po překopech inženýrských sítí plochy do 15 m2 kamenivem hrubým drceným tl. 150 mm</t>
  </si>
  <si>
    <t>2077463587</t>
  </si>
  <si>
    <t>Vyspravení podkladu po překopech inženýrských sítí plochy do 15 m2 s rozprostřením a zhutněním kamenivem hrubým drceným tl. 150 mm</t>
  </si>
  <si>
    <t>https://podminky.urs.cz/item/CS_URS_2023_01/566901142</t>
  </si>
  <si>
    <t>47</t>
  </si>
  <si>
    <t>566901161</t>
  </si>
  <si>
    <t>Vyspravení podkladu po překopech inženýrských sítí plochy do 15 m2 obalovaným kamenivem ACP (OK) tl. 100 mm</t>
  </si>
  <si>
    <t>-701429681</t>
  </si>
  <si>
    <t>Vyspravení podkladu po překopech inženýrských sítí plochy do 15 m2 s rozprostřením a zhutněním obalovaným kamenivem ACP (OK) tl. 100 mm</t>
  </si>
  <si>
    <t>https://podminky.urs.cz/item/CS_URS_2023_01/566901161</t>
  </si>
  <si>
    <t>48</t>
  </si>
  <si>
    <t>572340111</t>
  </si>
  <si>
    <t>Vyspravení krytu komunikací po překopech pl do 15 m2 asfaltovým betonem ACO (AB) tl přes 30 do 50 mm</t>
  </si>
  <si>
    <t>1994856646</t>
  </si>
  <si>
    <t>Vyspravení krytu komunikací po překopech inženýrských sítí plochy do 15 m2 asfaltovým betonem ACO (AB), po zhutnění tl. přes 30 do 50 mm</t>
  </si>
  <si>
    <t>https://podminky.urs.cz/item/CS_URS_2023_01/572340111</t>
  </si>
  <si>
    <t>49</t>
  </si>
  <si>
    <t>596211110</t>
  </si>
  <si>
    <t>Kladení zámkové dlažby komunikací pro pěší ručně tl 60 mm skupiny A pl do 50 m2</t>
  </si>
  <si>
    <t>-478854615</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</si>
  <si>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</si>
  <si>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https://podminky.urs.cz/item/CS_URS_2023_01/596211110</t>
  </si>
  <si>
    <t>Úpravy povrchů, podlahy a osazování výplní</t>
  </si>
  <si>
    <t>61</t>
  </si>
  <si>
    <t>Úprava povrchů vnitřních</t>
  </si>
  <si>
    <t>50</t>
  </si>
  <si>
    <t>611321131</t>
  </si>
  <si>
    <t>Potažení vnitřních rovných stropů vápenocementovým štukem tloušťky do 3 mm</t>
  </si>
  <si>
    <t>-302434895</t>
  </si>
  <si>
    <t>Potažení vnitřních ploch vápenocementovým štukem tloušťky do 3 mm vodorovných konstrukcí stropů rovných</t>
  </si>
  <si>
    <t>https://podminky.urs.cz/item/CS_URS_2023_01/611321131</t>
  </si>
  <si>
    <t>STROPY</t>
  </si>
  <si>
    <t>m.č. 01</t>
  </si>
  <si>
    <t>m.č. 02</t>
  </si>
  <si>
    <t>m.č. 03</t>
  </si>
  <si>
    <t>6,1</t>
  </si>
  <si>
    <t>m.č. 04</t>
  </si>
  <si>
    <t>3,6</t>
  </si>
  <si>
    <t>m.č. 05</t>
  </si>
  <si>
    <t>7,2</t>
  </si>
  <si>
    <t>m.č. 06</t>
  </si>
  <si>
    <t>m.č. 07</t>
  </si>
  <si>
    <t>1,2</t>
  </si>
  <si>
    <t>m.č. 08</t>
  </si>
  <si>
    <t>5,2</t>
  </si>
  <si>
    <t>m.č. 09</t>
  </si>
  <si>
    <t>14,6</t>
  </si>
  <si>
    <t>m.č. 10</t>
  </si>
  <si>
    <t>6,9</t>
  </si>
  <si>
    <t>m.č. 11</t>
  </si>
  <si>
    <t>59</t>
  </si>
  <si>
    <t>m.č. 12</t>
  </si>
  <si>
    <t>m.č. 13</t>
  </si>
  <si>
    <t>69</t>
  </si>
  <si>
    <t>m.č. 14</t>
  </si>
  <si>
    <t>68</t>
  </si>
  <si>
    <t>m.č. 15</t>
  </si>
  <si>
    <t>m.č. 16</t>
  </si>
  <si>
    <t>m.č. 17</t>
  </si>
  <si>
    <t>12,2</t>
  </si>
  <si>
    <t xml:space="preserve">CHODBA/ŠATNY - POUZE V ROZSAHU OPRAV </t>
  </si>
  <si>
    <t>60</t>
  </si>
  <si>
    <t>m.č. 18</t>
  </si>
  <si>
    <t>m.č. 19</t>
  </si>
  <si>
    <t>14,5</t>
  </si>
  <si>
    <t>51</t>
  </si>
  <si>
    <t>612321131</t>
  </si>
  <si>
    <t>Potažení vnitřních stěn vápenocementovým štukem tloušťky do 3 mm</t>
  </si>
  <si>
    <t>1001396587</t>
  </si>
  <si>
    <t>Potažení vnitřních ploch vápenocementovým štukem tloušťky do 3 mm svislých konstrukcí stěn</t>
  </si>
  <si>
    <t>https://podminky.urs.cz/item/CS_URS_2023_01/612321131</t>
  </si>
  <si>
    <t>STĚNY</t>
  </si>
  <si>
    <t>2,9*15</t>
  </si>
  <si>
    <t>2,9*14,1</t>
  </si>
  <si>
    <t>2,9*9,9</t>
  </si>
  <si>
    <t>2,9*11,2</t>
  </si>
  <si>
    <t>2,9*6,5</t>
  </si>
  <si>
    <t>2,9*4,9</t>
  </si>
  <si>
    <t>2,9*10,5</t>
  </si>
  <si>
    <t>2,9*16,3</t>
  </si>
  <si>
    <t>2,9*10,84</t>
  </si>
  <si>
    <t>2,9*32</t>
  </si>
  <si>
    <t>2,9*22,15</t>
  </si>
  <si>
    <t>2,9*35</t>
  </si>
  <si>
    <t>2,9*36</t>
  </si>
  <si>
    <t>2,9*28</t>
  </si>
  <si>
    <t>2,9*11,38</t>
  </si>
  <si>
    <t>2,9*14,31</t>
  </si>
  <si>
    <t>2,9*(48,25+2,98+2,67+4,655+2,988)</t>
  </si>
  <si>
    <t>mč 18</t>
  </si>
  <si>
    <t>(2,4+1,5)/2*2,2*2</t>
  </si>
  <si>
    <t>2,4*4,3+1,5*4,3</t>
  </si>
  <si>
    <t>2,6*24</t>
  </si>
  <si>
    <t>ODPOČET KAREMICKÉ OBKLADY RESP. CEMENTOVÁ OMÍTKA</t>
  </si>
  <si>
    <t>-KEROBKL</t>
  </si>
  <si>
    <t>52</t>
  </si>
  <si>
    <t>612321121</t>
  </si>
  <si>
    <t>Vápenocementová omítka hladká jednovrstvá vnitřních stěn nanášená ručně</t>
  </si>
  <si>
    <t>645347578</t>
  </si>
  <si>
    <t>Omítka vápenocementová vnitřních ploch nanášená ručně jednovrstvá, tloušťky do 10 mm hladká svislých konstrukcí stěn</t>
  </si>
  <si>
    <t>https://podminky.urs.cz/item/CS_URS_2023_01/612321121</t>
  </si>
  <si>
    <t xml:space="preserve">OMÍTKA NA NOVÝCH STĚNÁCH A PŘÍČKÁCH </t>
  </si>
  <si>
    <t>2*2,9*(1,25+3,65+0,5)</t>
  </si>
  <si>
    <t>0,3*(3,65+2,2*2)</t>
  </si>
  <si>
    <t>2*2,9*0,3*2</t>
  </si>
  <si>
    <t>PŘÍČKY 100 mm</t>
  </si>
  <si>
    <t>2,9*(4,655+2,42+0,95)*2"příčky mč 04,05</t>
  </si>
  <si>
    <t>PŘÍČKY 150 mm</t>
  </si>
  <si>
    <t>(2,9-2,0)*4,40*2"mezi mč 11 a 12</t>
  </si>
  <si>
    <t>2,9*(2,525-0,45-0,15)*2"příčka v mč 16</t>
  </si>
  <si>
    <t>1,75*2,5*2"školník - dílna</t>
  </si>
  <si>
    <t>(2,9-2,0)*0,9</t>
  </si>
  <si>
    <t>53</t>
  </si>
  <si>
    <t>612331121</t>
  </si>
  <si>
    <t>Cementová omítka hladká jednovrstvá vnitřních stěn nanášená ručně</t>
  </si>
  <si>
    <t>-3546781</t>
  </si>
  <si>
    <t>Omítka cementová vnitřních ploch nanášená ručně jednovrstvá, tloušťky do 10 mm hladká svislých konstrukcí stěn</t>
  </si>
  <si>
    <t>https://podminky.urs.cz/item/CS_URS_2023_01/612331121</t>
  </si>
  <si>
    <t>cementová omítka pod obklady</t>
  </si>
  <si>
    <t>2*9,9</t>
  </si>
  <si>
    <t>2*6,5</t>
  </si>
  <si>
    <t>2*4,9</t>
  </si>
  <si>
    <t>1,2*0,8</t>
  </si>
  <si>
    <t>2*32</t>
  </si>
  <si>
    <t>1,5*10,41</t>
  </si>
  <si>
    <t>2*22,15</t>
  </si>
  <si>
    <t>1,2*2,5</t>
  </si>
  <si>
    <t>54</t>
  </si>
  <si>
    <t>611325412</t>
  </si>
  <si>
    <t>Oprava vnitřní vápenocementové hladké omítky stropů v rozsahu plochy přes 10 do 30 %</t>
  </si>
  <si>
    <t>1329488787</t>
  </si>
  <si>
    <t>Oprava vápenocementové omítky vnitřních ploch hladké, tloušťky do 20 mm stropů, v rozsahu opravované plochy přes 10 do 30%</t>
  </si>
  <si>
    <t>https://podminky.urs.cz/item/CS_URS_2023_01/611325412</t>
  </si>
  <si>
    <t>55</t>
  </si>
  <si>
    <t>611325413</t>
  </si>
  <si>
    <t>Oprava vnitřní vápenocementové hladké omítky stropů v rozsahu plochy přes 30 do 50 %</t>
  </si>
  <si>
    <t>923080926</t>
  </si>
  <si>
    <t>Oprava vápenocementové omítky vnitřních ploch hladké, tloušťky do 20 mm stropů, v rozsahu opravované plochy přes 30 do 50%</t>
  </si>
  <si>
    <t>https://podminky.urs.cz/item/CS_URS_2023_01/611325413</t>
  </si>
  <si>
    <t>56</t>
  </si>
  <si>
    <t>612325412</t>
  </si>
  <si>
    <t>Oprava vnitřní vápenocementové hladké omítky stěn v rozsahu plochy přes 10 do 30 %</t>
  </si>
  <si>
    <t>1960453380</t>
  </si>
  <si>
    <t>Oprava vápenocementové omítky vnitřních ploch hladké, tloušťky do 20 mm stěn, v rozsahu opravované plochy přes 10 do 30%</t>
  </si>
  <si>
    <t>https://podminky.urs.cz/item/CS_URS_2023_01/612325412</t>
  </si>
  <si>
    <t>57</t>
  </si>
  <si>
    <t>612325413</t>
  </si>
  <si>
    <t>Oprava vnitřní vápenocementové hladké omítky stěn v rozsahu plochy přes 30 do 50 %</t>
  </si>
  <si>
    <t>1255501820</t>
  </si>
  <si>
    <t>Oprava vápenocementové omítky vnitřních ploch hladké, tloušťky do 20 mm stěn, v rozsahu opravované plochy přes 30 do 50%</t>
  </si>
  <si>
    <t>https://podminky.urs.cz/item/CS_URS_2023_01/612325413</t>
  </si>
  <si>
    <t>63</t>
  </si>
  <si>
    <t>Podlahy a podlahové konstrukce</t>
  </si>
  <si>
    <t>58</t>
  </si>
  <si>
    <t>631311126</t>
  </si>
  <si>
    <t>Mazanina tl přes 80 do 120 mm z betonu prostého bez zvýšených nároků na prostředí tř. C 25/30</t>
  </si>
  <si>
    <t>202861188</t>
  </si>
  <si>
    <t>Mazanina z betonu prostého bez zvýšených nároků na prostředí tl. přes 80 do 120 mm tř. C 25/30</t>
  </si>
  <si>
    <t>https://podminky.urs.cz/item/CS_URS_2023_01/631311126</t>
  </si>
  <si>
    <t>P3*0,1</t>
  </si>
  <si>
    <t>P2*0,1</t>
  </si>
  <si>
    <t>631311136</t>
  </si>
  <si>
    <t>Mazanina tl přes 120 do 240 mm z betonu prostého bez zvýšených nároků na prostředí tř. C 25/30</t>
  </si>
  <si>
    <t>1773921665</t>
  </si>
  <si>
    <t>Mazanina z betonu prostého bez zvýšených nároků na prostředí tl. přes 120 do 240 mm tř. C 25/30</t>
  </si>
  <si>
    <t>https://podminky.urs.cz/item/CS_URS_2023_01/631311136</t>
  </si>
  <si>
    <t>P1*0,14</t>
  </si>
  <si>
    <t>631319173</t>
  </si>
  <si>
    <t>Příplatek k mazanině tl přes 80 do 120 mm za stržení povrchu spodní vrstvy před vložením výztuže</t>
  </si>
  <si>
    <t>1757189525</t>
  </si>
  <si>
    <t>Příplatek k cenám mazanin za stržení povrchu spodní vrstvy mazaniny latí před vložením výztuže nebo pletiva pro tl. obou vrstev mazaniny přes 80 do 120 mm</t>
  </si>
  <si>
    <t>https://podminky.urs.cz/item/CS_URS_2023_01/631319173</t>
  </si>
  <si>
    <t>631319013</t>
  </si>
  <si>
    <t>Příplatek k mazanině tl přes 120 do 240 mm za přehlazení povrchu</t>
  </si>
  <si>
    <t>1412086077</t>
  </si>
  <si>
    <t>Příplatek k cenám mazanin za úpravu povrchu mazaniny přehlazením, mazanina tl. přes 120 do 240 mm</t>
  </si>
  <si>
    <t>https://podminky.urs.cz/item/CS_URS_2023_01/631319013</t>
  </si>
  <si>
    <t>62</t>
  </si>
  <si>
    <t>631362021</t>
  </si>
  <si>
    <t>Výztuž mazanin svařovanými sítěmi Kari</t>
  </si>
  <si>
    <t>518830354</t>
  </si>
  <si>
    <t>Výztuž mazanin ze svařovaných sítí z drátů typu KARI</t>
  </si>
  <si>
    <t>https://podminky.urs.cz/item/CS_URS_2023_01/631362021</t>
  </si>
  <si>
    <t>P3*4,44/1000*1,1</t>
  </si>
  <si>
    <t>P2*4,44/1000*1,1</t>
  </si>
  <si>
    <t>P1*4,44/1000*1,1</t>
  </si>
  <si>
    <t>632481213</t>
  </si>
  <si>
    <t>Separační vrstva z PE fólie</t>
  </si>
  <si>
    <t>378767895</t>
  </si>
  <si>
    <t>Separační vrstva k oddělení podlahových vrstev z polyetylénové fólie</t>
  </si>
  <si>
    <t>https://podminky.urs.cz/item/CS_URS_2023_01/632481213</t>
  </si>
  <si>
    <t>64</t>
  </si>
  <si>
    <t>Osazování výplní otvorů</t>
  </si>
  <si>
    <t>642942611</t>
  </si>
  <si>
    <t>Osazování zárubní nebo rámů dveřních kovových do 2,5 m2 na montážní pěnu</t>
  </si>
  <si>
    <t>-1521174341</t>
  </si>
  <si>
    <t>Osazování zárubní nebo rámů kovových dveřních lisovaných nebo z úhelníků bez dveřních křídel na montážní pěnu, plochy otvoru do 2,5 m2</t>
  </si>
  <si>
    <t>https://podminky.urs.cz/item/CS_URS_2023_01/642942611</t>
  </si>
  <si>
    <t>1" D6</t>
  </si>
  <si>
    <t>65</t>
  </si>
  <si>
    <t>55331491</t>
  </si>
  <si>
    <t>zárubeň jednokřídlá ocelová pro zdění tl stěny 160-200mm rozměru 700/1970, 2100mm</t>
  </si>
  <si>
    <t>1687681712</t>
  </si>
  <si>
    <t>Trubní vedení</t>
  </si>
  <si>
    <t>66</t>
  </si>
  <si>
    <t>871440420</t>
  </si>
  <si>
    <t>Montáž kanalizačního potrubí korugovaného SN 12 z polypropylenu DN 600</t>
  </si>
  <si>
    <t>1957471677</t>
  </si>
  <si>
    <t>Montáž kanalizačního potrubí z plastů z polypropylenu PP korugovaného nebo žebrovaného SN 12 DN 600</t>
  </si>
  <si>
    <t>https://podminky.urs.cz/item/CS_URS_2023_01/871440420</t>
  </si>
  <si>
    <t>15"KANÁL VZT</t>
  </si>
  <si>
    <t>67</t>
  </si>
  <si>
    <t>28617272</t>
  </si>
  <si>
    <t>trubka kanalizační PP korugovaná DN 600x6000mm SN12</t>
  </si>
  <si>
    <t>-942183328</t>
  </si>
  <si>
    <t>15*1,05 'Přepočtené koeficientem množství</t>
  </si>
  <si>
    <t>894411311</t>
  </si>
  <si>
    <t>Osazení betonových nebo železobetonových dílců pro šachty skruží rovných</t>
  </si>
  <si>
    <t>-1275943151</t>
  </si>
  <si>
    <t>https://podminky.urs.cz/item/CS_URS_2023_01/894411311</t>
  </si>
  <si>
    <t xml:space="preserve">ŠACHTY VZT KANÁLU </t>
  </si>
  <si>
    <t>4+2</t>
  </si>
  <si>
    <t>59224065</t>
  </si>
  <si>
    <t>skruž betonová DN 1000x250, 100x25x12cm</t>
  </si>
  <si>
    <t>-1622307571</t>
  </si>
  <si>
    <t>70</t>
  </si>
  <si>
    <t>59224068</t>
  </si>
  <si>
    <t>skruž betonová DN 1000x500 PS, 100x50x12cm</t>
  </si>
  <si>
    <t>223442267</t>
  </si>
  <si>
    <t>71</t>
  </si>
  <si>
    <t>894412411</t>
  </si>
  <si>
    <t>Osazení betonových nebo železobetonových dílců pro šachty skruží přechodových</t>
  </si>
  <si>
    <t>200133555</t>
  </si>
  <si>
    <t>https://podminky.urs.cz/item/CS_URS_2023_01/894412411</t>
  </si>
  <si>
    <t>72</t>
  </si>
  <si>
    <t>59224120</t>
  </si>
  <si>
    <t>skruž betonová přechodová 62,5/100x60x9cm, stupadla poplastovaná</t>
  </si>
  <si>
    <t>2059756338</t>
  </si>
  <si>
    <t>73</t>
  </si>
  <si>
    <t>894-R</t>
  </si>
  <si>
    <t xml:space="preserve">Napojení trub VZT kanálu do šachet </t>
  </si>
  <si>
    <t>Vlastní položka</t>
  </si>
  <si>
    <t>145851757</t>
  </si>
  <si>
    <t>Ostatní konstrukce a práce, bourání</t>
  </si>
  <si>
    <t>91</t>
  </si>
  <si>
    <t>Doplňující konstrukce a práce pozemních komunikací, letišť a ploch</t>
  </si>
  <si>
    <t>74</t>
  </si>
  <si>
    <t>919732211</t>
  </si>
  <si>
    <t>Styčná spára napojení nového živičného povrchu na stávající za tepla š 15 mm hl 25 mm s prořezáním</t>
  </si>
  <si>
    <t>279873098</t>
  </si>
  <si>
    <t>Styčná pracovní spára při napojení nového živičného povrchu na stávající se zalitím za tepla modifikovanou asfaltovou hmotou s posypem vápenným hydrátem šířky do 15 mm, hloubky do 25 mm včetně prořezání spáry</t>
  </si>
  <si>
    <t>https://podminky.urs.cz/item/CS_URS_2023_01/919732211</t>
  </si>
  <si>
    <t>2*15</t>
  </si>
  <si>
    <t>75</t>
  </si>
  <si>
    <t>919735113</t>
  </si>
  <si>
    <t>Řezání stávajícího živičného krytu hl přes 100 do 150 mm</t>
  </si>
  <si>
    <t>-1569624246</t>
  </si>
  <si>
    <t>Řezání stávajícího živičného krytu nebo podkladu hloubky přes 100 do 150 mm</t>
  </si>
  <si>
    <t>https://podminky.urs.cz/item/CS_URS_2023_01/919735113</t>
  </si>
  <si>
    <t>PŘEKOP PRO KANÁL VZT</t>
  </si>
  <si>
    <t>94</t>
  </si>
  <si>
    <t>Lešení a stavební výtahy</t>
  </si>
  <si>
    <t>76</t>
  </si>
  <si>
    <t>949101111</t>
  </si>
  <si>
    <t>Lešení pomocné pro objekty pozemních staveb s lešeňovou podlahou v do 1,9 m zatížení do 150 kg/m2</t>
  </si>
  <si>
    <t>433136064</t>
  </si>
  <si>
    <t>Lešení pomocné pracovní pro objekty pozemních staveb pro zatížení do 150 kg/m2, o výšce lešeňové podlahy do 1,9 m</t>
  </si>
  <si>
    <t>https://podminky.urs.cz/item/CS_URS_2023_01/949101111</t>
  </si>
  <si>
    <t>359,4" zakratí řešených místností</t>
  </si>
  <si>
    <t>m.č. 18 a 19</t>
  </si>
  <si>
    <t>10+14,5</t>
  </si>
  <si>
    <t>95</t>
  </si>
  <si>
    <t>Různé dokončovací konstrukce a práce pozemních staveb</t>
  </si>
  <si>
    <t>77</t>
  </si>
  <si>
    <t>952901111</t>
  </si>
  <si>
    <t>Vyčištění budov bytové a občanské výstavby při výšce podlaží do 4 m</t>
  </si>
  <si>
    <t>1487938931</t>
  </si>
  <si>
    <t>Vyčištění budov nebo objektů před předáním do užívání budov bytové nebo občanské výstavby, světlé výšky podlaží do 4 m</t>
  </si>
  <si>
    <t>https://podminky.urs.cz/item/CS_URS_2023_01/952901111</t>
  </si>
  <si>
    <t>383,9"ŘEŠENÝ PROSTOR</t>
  </si>
  <si>
    <t>78</t>
  </si>
  <si>
    <t>953943211</t>
  </si>
  <si>
    <t>Osazování hasicího přístroje</t>
  </si>
  <si>
    <t>1706865907</t>
  </si>
  <si>
    <t>Osazování drobných kovových předmětů kotvených do stěny hasicího přístroje</t>
  </si>
  <si>
    <t>https://podminky.urs.cz/item/CS_URS_2023_01/953943211</t>
  </si>
  <si>
    <t>V kuchyni je doporučeno osadit 1 ks hasicího přístroje sněhového S6 s hasící schopností 43A, 233B a 75F na hašení tuků.</t>
  </si>
  <si>
    <t>V prostoru jídelen budou rovnoměrně osazeny 3 ks hasicích přístrojů práškových s hasící schopností 21A.</t>
  </si>
  <si>
    <t>79</t>
  </si>
  <si>
    <t>4493221R</t>
  </si>
  <si>
    <t>přístroj hasicí ruční sněhový S6 s hasící schopností 43A, 233B a 75F na hašení tuků</t>
  </si>
  <si>
    <t>-477964669</t>
  </si>
  <si>
    <t>80</t>
  </si>
  <si>
    <t>4493211R</t>
  </si>
  <si>
    <t>přístroj hasicí ruční práškový s hasící schopností 21A</t>
  </si>
  <si>
    <t>561340062</t>
  </si>
  <si>
    <t>96</t>
  </si>
  <si>
    <t>Bourání konstrukcí</t>
  </si>
  <si>
    <t>81</t>
  </si>
  <si>
    <t>962031132</t>
  </si>
  <si>
    <t>Bourání příček z cihel pálených na MVC tl do 100 mm</t>
  </si>
  <si>
    <t>-1786297668</t>
  </si>
  <si>
    <t>Bourání příček z cihel, tvárnic nebo příčkovek z cihel pálených, plných nebo dutých na maltu vápennou nebo vápenocementovou, tl. do 100 mm</t>
  </si>
  <si>
    <t>https://podminky.urs.cz/item/CS_URS_2023_01/962031132</t>
  </si>
  <si>
    <t>2,92*(4,31+2,56+4,155+0,98+1,31+3,18)</t>
  </si>
  <si>
    <t>82</t>
  </si>
  <si>
    <t>962031133</t>
  </si>
  <si>
    <t>Bourání příček z cihel pálených na MVC tl do 150 mm</t>
  </si>
  <si>
    <t>1368374229</t>
  </si>
  <si>
    <t>Bourání příček z cihel, tvárnic nebo příčkovek z cihel pálených, plných nebo dutých na maltu vápennou nebo vápenocementovou, tl. do 150 mm</t>
  </si>
  <si>
    <t>https://podminky.urs.cz/item/CS_URS_2023_01/962031133</t>
  </si>
  <si>
    <t>2,92*2,075</t>
  </si>
  <si>
    <t>83</t>
  </si>
  <si>
    <t>962032231</t>
  </si>
  <si>
    <t>Bourání zdiva z cihel pálených nebo vápenopískových na MV nebo MVC přes 1 m3</t>
  </si>
  <si>
    <t>1415180166</t>
  </si>
  <si>
    <t>Bourání zdiva nadzákladového z cihel nebo tvárnic z cihel pálených nebo vápenopískových, na maltu vápennou nebo vápenocementovou, objemu přes 1 m3</t>
  </si>
  <si>
    <t>https://podminky.urs.cz/item/CS_URS_2023_01/962032231</t>
  </si>
  <si>
    <t>2,86*6,15*0,2</t>
  </si>
  <si>
    <t>2,86*3,65*0,32-(1,96*2*0,32)</t>
  </si>
  <si>
    <t>2,92*(6,95+1,33)*0,18</t>
  </si>
  <si>
    <t>84</t>
  </si>
  <si>
    <t>965042231</t>
  </si>
  <si>
    <t>Bourání podkladů pod dlažby nebo mazanin betonových nebo z litého asfaltu tl přes 100 mm pl do 4 m2</t>
  </si>
  <si>
    <t>-2054909864</t>
  </si>
  <si>
    <t>Bourání mazanin betonových nebo z litého asfaltu tl. přes 100 mm, plochy do 4 m2</t>
  </si>
  <si>
    <t>https://podminky.urs.cz/item/CS_URS_2023_01/965042231</t>
  </si>
  <si>
    <t>65,7*0,18</t>
  </si>
  <si>
    <t>20,2*0,18</t>
  </si>
  <si>
    <t>15*0,18</t>
  </si>
  <si>
    <t>6,7*0,18</t>
  </si>
  <si>
    <t>1,4*0,18</t>
  </si>
  <si>
    <t>2,3*0,18</t>
  </si>
  <si>
    <t>m.č. 20</t>
  </si>
  <si>
    <t>12*0,18</t>
  </si>
  <si>
    <t>m.č. 21</t>
  </si>
  <si>
    <t>5,7*0,18</t>
  </si>
  <si>
    <t>85</t>
  </si>
  <si>
    <t>965049112</t>
  </si>
  <si>
    <t>Příplatek k bourání betonových mazanin za bourání mazanin se svařovanou sítí tl přes 100 mm</t>
  </si>
  <si>
    <t>860102774</t>
  </si>
  <si>
    <t>Bourání mazanin Příplatek k cenám za bourání mazanin betonových se svařovanou sítí, tl. přes 100 mm</t>
  </si>
  <si>
    <t>https://podminky.urs.cz/item/CS_URS_2023_01/965049112</t>
  </si>
  <si>
    <t>86</t>
  </si>
  <si>
    <t>965081213</t>
  </si>
  <si>
    <t>Bourání podlah z dlaždic keramických nebo xylolitových tl do 10 mm plochy přes 1 m2</t>
  </si>
  <si>
    <t>-1847655045</t>
  </si>
  <si>
    <t>Bourání podlah z dlaždic bez podkladního lože nebo mazaniny, s jakoukoliv výplní spár keramických nebo xylolitových tl. do 10 mm, plochy přes 1 m2</t>
  </si>
  <si>
    <t>https://podminky.urs.cz/item/CS_URS_2023_01/965081213</t>
  </si>
  <si>
    <t>11,5</t>
  </si>
  <si>
    <t>3,7</t>
  </si>
  <si>
    <t>4,4</t>
  </si>
  <si>
    <t>bourání podlah na úrověň izolace</t>
  </si>
  <si>
    <t>65,7</t>
  </si>
  <si>
    <t>20,2</t>
  </si>
  <si>
    <t>6,7</t>
  </si>
  <si>
    <t>1,4</t>
  </si>
  <si>
    <t>2,3</t>
  </si>
  <si>
    <t>5,7</t>
  </si>
  <si>
    <t>965081611</t>
  </si>
  <si>
    <t>Odsekání soklíků rovných</t>
  </si>
  <si>
    <t>1927887893</t>
  </si>
  <si>
    <t>Odsekání soklíků včetně otlučení podkladní omítky až na zdivo rovných</t>
  </si>
  <si>
    <t>https://podminky.urs.cz/item/CS_URS_2023_01/965081611</t>
  </si>
  <si>
    <t>9,9</t>
  </si>
  <si>
    <t>88</t>
  </si>
  <si>
    <t>968062455</t>
  </si>
  <si>
    <t>Vybourání dřevěných dveřních zárubní pl do 2 m2</t>
  </si>
  <si>
    <t>-528413936</t>
  </si>
  <si>
    <t>Vybourání dřevěných rámů oken s křídly, dveřních zárubní, vrat, stěn, ostění nebo obkladů dveřních zárubní, plochy do 2 m2</t>
  </si>
  <si>
    <t>https://podminky.urs.cz/item/CS_URS_2023_01/968062455</t>
  </si>
  <si>
    <t>2*(0,7*1,97)</t>
  </si>
  <si>
    <t>89</t>
  </si>
  <si>
    <t>968072455</t>
  </si>
  <si>
    <t>Vybourání kovových dveřních zárubní pl do 2 m2</t>
  </si>
  <si>
    <t>-1602345592</t>
  </si>
  <si>
    <t>Vybourání kovových rámů oken s křídly, dveřních zárubní, vrat, stěn, ostění nebo obkladů dveřních zárubní, plochy do 2 m2</t>
  </si>
  <si>
    <t>https://podminky.urs.cz/item/CS_URS_2023_01/968072455</t>
  </si>
  <si>
    <t>0,6*1,97</t>
  </si>
  <si>
    <t>8*(0,8*1,97)</t>
  </si>
  <si>
    <t>8*(0,9*1,97)</t>
  </si>
  <si>
    <t>97</t>
  </si>
  <si>
    <t>Prorážení otvorů a ostatní bourací práce</t>
  </si>
  <si>
    <t>90</t>
  </si>
  <si>
    <t>971033561</t>
  </si>
  <si>
    <t>Vybourání otvorů ve zdivu cihelném pl do 1 m2 na MVC nebo MV tl do 600 mm</t>
  </si>
  <si>
    <t>-1128449207</t>
  </si>
  <si>
    <t>Vybourání otvorů ve zdivu základovém nebo nadzákladovém z cihel, tvárnic, příčkovek z cihel pálených na maltu vápennou nebo vápenocementovou plochy do 1 m2, tl. do 600 mm</t>
  </si>
  <si>
    <t>https://podminky.urs.cz/item/CS_URS_2023_01/971033561</t>
  </si>
  <si>
    <t>MČ 1 - STROJOVNA VZT</t>
  </si>
  <si>
    <t xml:space="preserve">PROSTUP VE ZDI </t>
  </si>
  <si>
    <t>0,45*0,94*0,84</t>
  </si>
  <si>
    <t>971033331</t>
  </si>
  <si>
    <t>Vybourání otvorů ve zdivu cihelném pl do 0,09 m2 na MVC nebo MV tl do 150 mm</t>
  </si>
  <si>
    <t>281631601</t>
  </si>
  <si>
    <t>Vybourání otvorů ve zdivu základovém nebo nadzákladovém z cihel, tvárnic, příčkovek z cihel pálených na maltu vápennou nebo vápenocementovou plochy do 0,09 m2, tl. do 150 mm</t>
  </si>
  <si>
    <t>https://podminky.urs.cz/item/CS_URS_2023_01/971033331</t>
  </si>
  <si>
    <t>92</t>
  </si>
  <si>
    <t>971042551</t>
  </si>
  <si>
    <t>Vybourání otvorů v betonových příčkách a zdech pl do 1 m2</t>
  </si>
  <si>
    <t>-2035667873</t>
  </si>
  <si>
    <t>Vybourání otvorů v betonových příčkách a zdech základových nebo nadzákladových plochy do 1 m2, tl. jakékoliv</t>
  </si>
  <si>
    <t>https://podminky.urs.cz/item/CS_URS_2023_01/971042551</t>
  </si>
  <si>
    <t>0,8*1,0*1,0"PROSTUP ZÁKLADEM PRO VZT MČ 1 - STROJOVNA VZT</t>
  </si>
  <si>
    <t>93</t>
  </si>
  <si>
    <t>973031824</t>
  </si>
  <si>
    <t>Vysekání kapes ve zdivu cihelném na MV nebo MVC pro zavázání zdí tl do 300 mm</t>
  </si>
  <si>
    <t>1639949806</t>
  </si>
  <si>
    <t>Vysekání výklenků nebo kapes ve zdivu z cihel na maltu vápennou nebo vápenocementovou kapes pro zavázání nových zdí, tl. do 300 mm</t>
  </si>
  <si>
    <t>https://podminky.urs.cz/item/CS_URS_2023_01/973031824</t>
  </si>
  <si>
    <t>2,9*4"mč 13,14,15</t>
  </si>
  <si>
    <t>974031142</t>
  </si>
  <si>
    <t>Vysekání rýh ve zdivu cihelném hl do 70 mm š do 70 mm</t>
  </si>
  <si>
    <t>1136761812</t>
  </si>
  <si>
    <t>Vysekání rýh ve zdivu cihelném na maltu vápennou nebo vápenocementovou do hl. 70 mm a šířky do 70 mm</t>
  </si>
  <si>
    <t>https://podminky.urs.cz/item/CS_URS_2023_01/974031142</t>
  </si>
  <si>
    <t>4*2,0</t>
  </si>
  <si>
    <t>1*1,3</t>
  </si>
  <si>
    <t>10*1,1</t>
  </si>
  <si>
    <t>6*1,3</t>
  </si>
  <si>
    <t>4*1,1</t>
  </si>
  <si>
    <t>974031664</t>
  </si>
  <si>
    <t>Vysekání rýh ve zdivu cihelném pro vtahování nosníků hl do 150 mm v do 150 mm</t>
  </si>
  <si>
    <t>1358709694</t>
  </si>
  <si>
    <t>Vysekání rýh ve zdivu cihelném na maltu vápennou nebo vápenocementovou pro vtahování nosníků do zdí, před vybouráním otvoru do hl. 150 mm, při v. nosníku do 150 mm</t>
  </si>
  <si>
    <t>https://podminky.urs.cz/item/CS_URS_2023_01/974031664</t>
  </si>
  <si>
    <t>975043121</t>
  </si>
  <si>
    <t>Jednořadové podchycení stropů pro osazení nosníků v do 3,5 m pro zatížení přes 750 do 1000 kg/m</t>
  </si>
  <si>
    <t>-1820260703</t>
  </si>
  <si>
    <t>Jednořadové podchycení stropů pro osazení nosníků dřevěnou výztuhou v. podchycení do 3,5 m, a při zatížení hmotností přes 750 do 1000 kg/m</t>
  </si>
  <si>
    <t>https://podminky.urs.cz/item/CS_URS_2023_01/975043121</t>
  </si>
  <si>
    <t>DOČASNÉ PODEPŘENÍ STROPŮ PŘI PROVÁDĚNÍ DODATEČNÝCH OCELOVÝCH PŘEKLADŮ (Z OBOU STRAN)</t>
  </si>
  <si>
    <t>2*3,0</t>
  </si>
  <si>
    <t>2*2,3</t>
  </si>
  <si>
    <t>2*2,1</t>
  </si>
  <si>
    <t>2*5,1</t>
  </si>
  <si>
    <t>978011161</t>
  </si>
  <si>
    <t>Otlučení (osekání) vnitřní vápenné nebo vápenocementové omítky stropů v rozsahu přes 30 do 50 %</t>
  </si>
  <si>
    <t>-1526900987</t>
  </si>
  <si>
    <t>Otlučení vápenných nebo vápenocementových omítek vnitřních ploch stropů, v rozsahu přes 30 do 50 %</t>
  </si>
  <si>
    <t>https://podminky.urs.cz/item/CS_URS_2023_01/978011161</t>
  </si>
  <si>
    <t>98</t>
  </si>
  <si>
    <t>978013161</t>
  </si>
  <si>
    <t>Otlučení (osekání) vnitřní vápenné nebo vápenocementové omítky stěn v rozsahu přes 30 do 50 %</t>
  </si>
  <si>
    <t>1299957363</t>
  </si>
  <si>
    <t>Otlučení vápenných nebo vápenocementových omítek vnitřních ploch stěn s vyškrabáním spar, s očištěním zdiva, v rozsahu přes 30 do 50 %</t>
  </si>
  <si>
    <t>https://podminky.urs.cz/item/CS_URS_2023_01/978013161</t>
  </si>
  <si>
    <t>99</t>
  </si>
  <si>
    <t>978035117</t>
  </si>
  <si>
    <t>Odstranění tenkovrstvé omítky tl do 2 mm obroušením v rozsahu přes 50 do 100 %</t>
  </si>
  <si>
    <t>200897916</t>
  </si>
  <si>
    <t>Odstranění tenkovrstvých omítek nebo štuku tloušťky do 2 mm obroušením, rozsahu přes 50 do 100%</t>
  </si>
  <si>
    <t>https://podminky.urs.cz/item/CS_URS_2023_01/978035117</t>
  </si>
  <si>
    <t>100</t>
  </si>
  <si>
    <t>978059541</t>
  </si>
  <si>
    <t>Odsekání a odebrání obkladů stěn z vnitřních obkládaček plochy přes 1 m2</t>
  </si>
  <si>
    <t>-1860961177</t>
  </si>
  <si>
    <t>Odsekání obkladů stěn včetně otlučení podkladní omítky až na zdivo z obkládaček vnitřních, z jakýchkoliv materiálů, plochy přes 1 m2</t>
  </si>
  <si>
    <t>https://podminky.urs.cz/item/CS_URS_2023_01/978059541</t>
  </si>
  <si>
    <t>2*4,47</t>
  </si>
  <si>
    <t>2*14</t>
  </si>
  <si>
    <t>2*12,45</t>
  </si>
  <si>
    <t>2*5,56</t>
  </si>
  <si>
    <t>2*1,75</t>
  </si>
  <si>
    <t>2*1,3</t>
  </si>
  <si>
    <t>2*0,9</t>
  </si>
  <si>
    <t>101</t>
  </si>
  <si>
    <t>979051121</t>
  </si>
  <si>
    <t>Očištění zámkových dlaždic se spárováním z kameniva těženého při překopech inženýrských sítí</t>
  </si>
  <si>
    <t>-1215248747</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</si>
  <si>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t>
  </si>
  <si>
    <t>https://podminky.urs.cz/item/CS_URS_2023_01/979051121</t>
  </si>
  <si>
    <t>Přesun hmot a manipulace se sutí</t>
  </si>
  <si>
    <t>997</t>
  </si>
  <si>
    <t>Přesun sutě</t>
  </si>
  <si>
    <t>102</t>
  </si>
  <si>
    <t>997013211</t>
  </si>
  <si>
    <t>Vnitrostaveništní doprava suti a vybouraných hmot pro budovy v do 6 m ručně</t>
  </si>
  <si>
    <t>1957272679</t>
  </si>
  <si>
    <t>Vnitrostaveništní doprava suti a vybouraných hmot vodorovně do 50 m svisle ručně pro budovy a haly výšky do 6 m</t>
  </si>
  <si>
    <t>https://podminky.urs.cz/item/CS_URS_2023_01/997013211</t>
  </si>
  <si>
    <t>103</t>
  </si>
  <si>
    <t>997013501</t>
  </si>
  <si>
    <t>Odvoz suti a vybouraných hmot na skládku nebo meziskládku do 1 km se složením</t>
  </si>
  <si>
    <t>-1821709665</t>
  </si>
  <si>
    <t>Odvoz suti a vybouraných hmot na skládku nebo meziskládku se složením, na vzdálenost do 1 km</t>
  </si>
  <si>
    <t>https://podminky.urs.cz/item/CS_URS_2023_01/997013501</t>
  </si>
  <si>
    <t>P</t>
  </si>
  <si>
    <t>Poznámka k položce:_x000D_
VEŠKERÉ ŘEZIVO Z KROVU BUDE ODVEZENO A SLOŽENO V RÁMCI MĚSTA PÍSEK NA MÍSTĚ URČENÉM INVESTOREM (106,59 t) !!!</t>
  </si>
  <si>
    <t>104</t>
  </si>
  <si>
    <t>997013509</t>
  </si>
  <si>
    <t>Příplatek k odvozu suti a vybouraných hmot na skládku ZKD 1 km přes 1 km</t>
  </si>
  <si>
    <t>920435789</t>
  </si>
  <si>
    <t>Odvoz suti a vybouraných hmot na skládku nebo meziskládku se složením, na vzdálenost Příplatek k ceně za každý další i započatý 1 km přes 1 km</t>
  </si>
  <si>
    <t>https://podminky.urs.cz/item/CS_URS_2023_01/997013509</t>
  </si>
  <si>
    <t>122,874*19 'Přepočtené koeficientem množství</t>
  </si>
  <si>
    <t>105</t>
  </si>
  <si>
    <t>997013871</t>
  </si>
  <si>
    <t>Poplatek za uložení stavebního odpadu na recyklační skládce (skládkovné) směsného stavebního a demoličního kód odpadu 17 09 04</t>
  </si>
  <si>
    <t>321712998</t>
  </si>
  <si>
    <t>Poplatek za uložení stavebního odpadu na recyklační skládce (skládkovné) směsného stavebního a demoličního zatříděného do Katalogu odpadů pod kódem 17 09 04</t>
  </si>
  <si>
    <t>https://podminky.urs.cz/item/CS_URS_2023_01/997013871</t>
  </si>
  <si>
    <t>122,874-10,02-4,74</t>
  </si>
  <si>
    <t>106</t>
  </si>
  <si>
    <t>997013873</t>
  </si>
  <si>
    <t>-97120836</t>
  </si>
  <si>
    <t>https://podminky.urs.cz/item/CS_URS_2023_01/997013873</t>
  </si>
  <si>
    <t>1,32+8,70</t>
  </si>
  <si>
    <t>107</t>
  </si>
  <si>
    <t>997013875</t>
  </si>
  <si>
    <t>Poplatek za uložení stavebního odpadu na recyklační skládce (skládkovné) asfaltového bez obsahu dehtu zatříděného do Katalogu odpadů pod kódem 17 03 02</t>
  </si>
  <si>
    <t>1136596282</t>
  </si>
  <si>
    <t>https://podminky.urs.cz/item/CS_URS_2023_01/997013875</t>
  </si>
  <si>
    <t>998</t>
  </si>
  <si>
    <t>Přesun hmot</t>
  </si>
  <si>
    <t>108</t>
  </si>
  <si>
    <t>998018001</t>
  </si>
  <si>
    <t>Přesun hmot ruční pro budovy v do 6 m</t>
  </si>
  <si>
    <t>2132762306</t>
  </si>
  <si>
    <t>Přesun hmot pro budovy občanské výstavby, bydlení, výrobu a služby ruční - bez užití mechanizace vodorovná dopravní vzdálenost do 100 m pro budovy s jakoukoliv nosnou konstrukcí výšky do 6 m</t>
  </si>
  <si>
    <t>https://podminky.urs.cz/item/CS_URS_2023_01/998018001</t>
  </si>
  <si>
    <t>PSV</t>
  </si>
  <si>
    <t>Práce a dodávky PSV</t>
  </si>
  <si>
    <t>711</t>
  </si>
  <si>
    <t>Izolace proti vodě, vlhkosti a plynům</t>
  </si>
  <si>
    <t>109</t>
  </si>
  <si>
    <t>711141559</t>
  </si>
  <si>
    <t>Provedení izolace proti zemní vlhkosti pásy přitavením vodorovné NAIP</t>
  </si>
  <si>
    <t>1813145018</t>
  </si>
  <si>
    <t>Provedení izolace proti zemní vlhkosti pásy přitavením NAIP na ploše vodorovné V</t>
  </si>
  <si>
    <t>https://podminky.urs.cz/item/CS_URS_2023_01/711141559</t>
  </si>
  <si>
    <t>2*P3</t>
  </si>
  <si>
    <t>2*P2</t>
  </si>
  <si>
    <t>2*P1</t>
  </si>
  <si>
    <t>110</t>
  </si>
  <si>
    <t>711142559</t>
  </si>
  <si>
    <t>Provedení izolace proti zemní vlhkosti pásy přitavením svislé NAIP</t>
  </si>
  <si>
    <t>1691805729</t>
  </si>
  <si>
    <t>Provedení izolace proti zemní vlhkosti pásy přitavením NAIP na ploše svislé S</t>
  </si>
  <si>
    <t>https://podminky.urs.cz/item/CS_URS_2023_01/711142559</t>
  </si>
  <si>
    <t xml:space="preserve">Z vnější strany obvodové zdi se provede utěsnění odstraněné tukové tlakové kanalizace </t>
  </si>
  <si>
    <t>a následně se doplnění svislá hydroizolace přitavením na stávající živičnou hydroizolaci</t>
  </si>
  <si>
    <t>1,5*1,5*2</t>
  </si>
  <si>
    <t>111</t>
  </si>
  <si>
    <t>DEK.1010151880</t>
  </si>
  <si>
    <t>GLASTEK 40 SPECIAL MINERAL (role/7,5m2)</t>
  </si>
  <si>
    <t>811119876</t>
  </si>
  <si>
    <t>(P1+P2+P3)*1,15</t>
  </si>
  <si>
    <t>1,5*1,5*1,2</t>
  </si>
  <si>
    <t>112</t>
  </si>
  <si>
    <t>DEK.1010151220</t>
  </si>
  <si>
    <t>ELASTEK 40 SPECIAL MINERAL (role/7,5m2)</t>
  </si>
  <si>
    <t>1671549739</t>
  </si>
  <si>
    <t>113</t>
  </si>
  <si>
    <t>711161212</t>
  </si>
  <si>
    <t>Izolace proti zemní vlhkosti nopovou fólií svislá, nopek v 8,0 mm, tl do 0,6 mm</t>
  </si>
  <si>
    <t>1603278751</t>
  </si>
  <si>
    <t>Izolace proti zemní vlhkosti a beztlakové vodě nopovými fóliemi na ploše svislé S vrstva ochranná, odvětrávací a drenážní výška nopku 8,0 mm, tl. fólie do 0,6 mm</t>
  </si>
  <si>
    <t>https://podminky.urs.cz/item/CS_URS_2023_01/711161212</t>
  </si>
  <si>
    <t>2,0*2,0*1,2</t>
  </si>
  <si>
    <t>114</t>
  </si>
  <si>
    <t>998711101</t>
  </si>
  <si>
    <t>Přesun hmot tonážní pro izolace proti vodě, vlhkosti a plynům v objektech v do 6 m</t>
  </si>
  <si>
    <t>-1276300902</t>
  </si>
  <si>
    <t>Přesun hmot pro izolace proti vodě, vlhkosti a plynům stanovený z hmotnosti přesunovaného materiálu vodorovná dopravní vzdálenost do 50 m v objektech výšky do 6 m</t>
  </si>
  <si>
    <t>https://podminky.urs.cz/item/CS_URS_2023_01/998711101</t>
  </si>
  <si>
    <t>115</t>
  </si>
  <si>
    <t>998711181</t>
  </si>
  <si>
    <t>Příplatek k přesunu hmot tonážní 711 prováděný bez použití mechanizace</t>
  </si>
  <si>
    <t>-1683346142</t>
  </si>
  <si>
    <t>Přesun hmot pro izolace proti vodě, vlhkosti a plynům stanovený z hmotnosti přesunovaného materiálu Příplatek k cenám za přesun prováděný bez použití mechanizace pro jakoukoliv výšku objektu</t>
  </si>
  <si>
    <t>https://podminky.urs.cz/item/CS_URS_2023_01/998711181</t>
  </si>
  <si>
    <t>713</t>
  </si>
  <si>
    <t>Izolace tepelné</t>
  </si>
  <si>
    <t>116</t>
  </si>
  <si>
    <t>713121111</t>
  </si>
  <si>
    <t>Montáž izolace tepelné podlah volně kladenými rohožemi, pásy, dílci, deskami 1 vrstva</t>
  </si>
  <si>
    <t>359720025</t>
  </si>
  <si>
    <t>Montáž tepelné izolace podlah rohožemi, pásy, deskami, dílci, bloky (izolační materiál ve specifikaci) kladenými volně jednovrstvá</t>
  </si>
  <si>
    <t>https://podminky.urs.cz/item/CS_URS_2023_01/713121111</t>
  </si>
  <si>
    <t>P3+P2</t>
  </si>
  <si>
    <t>117</t>
  </si>
  <si>
    <t>28376417</t>
  </si>
  <si>
    <t>deska XPS hrana polodrážková a hladký povrch 300kPA tl 50mm</t>
  </si>
  <si>
    <t>1748992930</t>
  </si>
  <si>
    <t>118</t>
  </si>
  <si>
    <t>998713101</t>
  </si>
  <si>
    <t>Přesun hmot tonážní pro izolace tepelné v objektech v do 6 m</t>
  </si>
  <si>
    <t>1936062050</t>
  </si>
  <si>
    <t>Přesun hmot pro izolace tepelné stanovený z hmotnosti přesunovaného materiálu vodorovná dopravní vzdálenost do 50 m v objektech výšky do 6 m</t>
  </si>
  <si>
    <t>https://podminky.urs.cz/item/CS_URS_2023_01/998713101</t>
  </si>
  <si>
    <t>119</t>
  </si>
  <si>
    <t>998713181</t>
  </si>
  <si>
    <t>Příplatek k přesunu hmot tonážní 713 prováděný bez použití mechanizace</t>
  </si>
  <si>
    <t>1017963201</t>
  </si>
  <si>
    <t>Přesun hmot pro izolace tepelné stanovený z hmotnosti přesunovaného materiálu Příplatek k cenám za přesun prováděný bez použití mechanizace pro jakoukoliv výšku objektu</t>
  </si>
  <si>
    <t>https://podminky.urs.cz/item/CS_URS_2023_01/998713181</t>
  </si>
  <si>
    <t>721</t>
  </si>
  <si>
    <t>Zdravotechnika - vnitřní kanalizace</t>
  </si>
  <si>
    <t>120</t>
  </si>
  <si>
    <t>721210813</t>
  </si>
  <si>
    <t>Demontáž vpustí podlahových z kyselinovzdorné kameniny DN 100</t>
  </si>
  <si>
    <t>-1650511098</t>
  </si>
  <si>
    <t>Demontáž kanalizačního příslušenství vpustí podlahových z kyselinovzdorné kameniny DN 100</t>
  </si>
  <si>
    <t>https://podminky.urs.cz/item/CS_URS_2023_01/721210813</t>
  </si>
  <si>
    <t>1"ŠKRABKA BRAMBOR</t>
  </si>
  <si>
    <t>725</t>
  </si>
  <si>
    <t>Zdravotechnika - zařizovací předměty</t>
  </si>
  <si>
    <t>121</t>
  </si>
  <si>
    <t>V9</t>
  </si>
  <si>
    <t>Odpadkový koš (5-10l), nerezové provedení, kompletní dodávka viz odkaz vypis vybavení</t>
  </si>
  <si>
    <t>1238575743</t>
  </si>
  <si>
    <t>122</t>
  </si>
  <si>
    <t>V10</t>
  </si>
  <si>
    <t>WC štětka, nerezové provedení, kompletní dodávka viz odkaz vypis vybavení</t>
  </si>
  <si>
    <t>-1502623996</t>
  </si>
  <si>
    <t>123</t>
  </si>
  <si>
    <t>V11</t>
  </si>
  <si>
    <t>Držák na toaletní papír, nerezové provedení, nerezové provedení, kompletní dodávka viz odkaz vypis vybavení</t>
  </si>
  <si>
    <t>285938168</t>
  </si>
  <si>
    <t>124</t>
  </si>
  <si>
    <t>V12</t>
  </si>
  <si>
    <t>Háček na ručník, nerezové provedení, kompletní dodávka viz odkaz vypis vybavení</t>
  </si>
  <si>
    <t>-842503807</t>
  </si>
  <si>
    <t>125</t>
  </si>
  <si>
    <t>725330820</t>
  </si>
  <si>
    <t>Demontáž výlevka diturvitová</t>
  </si>
  <si>
    <t>soubor</t>
  </si>
  <si>
    <t>1752608837</t>
  </si>
  <si>
    <t>Demontáž výlevek bez výtokových armatur a bez nádrže a splachovacího potrubí diturvitových</t>
  </si>
  <si>
    <t>https://podminky.urs.cz/item/CS_URS_2023_01/725330820</t>
  </si>
  <si>
    <t>1"ÚKLID</t>
  </si>
  <si>
    <t>126</t>
  </si>
  <si>
    <t>725820801</t>
  </si>
  <si>
    <t>Demontáž baterie nástěnné do G 3 / 4</t>
  </si>
  <si>
    <t>494164873</t>
  </si>
  <si>
    <t>Demontáž baterií nástěnných do G 3/4</t>
  </si>
  <si>
    <t>https://podminky.urs.cz/item/CS_URS_2023_01/725820801</t>
  </si>
  <si>
    <t>1"VÝLEVKA ÚKLID</t>
  </si>
  <si>
    <t>127</t>
  </si>
  <si>
    <t>72598012R</t>
  </si>
  <si>
    <t>Dvířka 15/30</t>
  </si>
  <si>
    <t>1191304875</t>
  </si>
  <si>
    <t>MČ 6</t>
  </si>
  <si>
    <t>128</t>
  </si>
  <si>
    <t>725-R</t>
  </si>
  <si>
    <t>Montáž zrcadel zavěšením</t>
  </si>
  <si>
    <t>1052683989</t>
  </si>
  <si>
    <t>3" V7</t>
  </si>
  <si>
    <t>1" V8</t>
  </si>
  <si>
    <t>129</t>
  </si>
  <si>
    <t>V7</t>
  </si>
  <si>
    <t>Zrcadlo v hliníkovém rámu, rozměr 600/800mm, kompletní dodávka viz odkaz vypis vybavení</t>
  </si>
  <si>
    <t>-703329469</t>
  </si>
  <si>
    <t>130</t>
  </si>
  <si>
    <t>V8</t>
  </si>
  <si>
    <t>Zrcadlo v hliníkovém rámu, rozměr 400/600mm, kompletní dodávka viz odkaz vypis vybavení</t>
  </si>
  <si>
    <t>1082195089</t>
  </si>
  <si>
    <t>131</t>
  </si>
  <si>
    <t>998725101</t>
  </si>
  <si>
    <t>Přesun hmot tonážní pro zařizovací předměty v objektech v do 6 m</t>
  </si>
  <si>
    <t>-1082263469</t>
  </si>
  <si>
    <t>Přesun hmot pro zařizovací předměty stanovený z hmotnosti přesunovaného materiálu vodorovná dopravní vzdálenost do 50 m v objektech výšky do 6 m</t>
  </si>
  <si>
    <t>https://podminky.urs.cz/item/CS_URS_2023_01/998725101</t>
  </si>
  <si>
    <t>132</t>
  </si>
  <si>
    <t>998725181</t>
  </si>
  <si>
    <t>Příplatek k přesunu hmot tonážní 725 prováděný bez použití mechanizace</t>
  </si>
  <si>
    <t>466744218</t>
  </si>
  <si>
    <t>Přesun hmot pro zařizovací předměty stanovený z hmotnosti přesunovaného materiálu Příplatek k cenám za přesun prováděný bez použití mechanizace pro jakoukoliv výšku objektu</t>
  </si>
  <si>
    <t>https://podminky.urs.cz/item/CS_URS_2023_01/998725181</t>
  </si>
  <si>
    <t>763</t>
  </si>
  <si>
    <t>Konstrukce suché výstavby</t>
  </si>
  <si>
    <t>133</t>
  </si>
  <si>
    <t>763113341</t>
  </si>
  <si>
    <t>SDK příčka instalační tl 155 - 650 mm zdvojený profil CW+UW 50 desky 2xH2 12,5 s izolací EI 60 Rw do 54 dB</t>
  </si>
  <si>
    <t>-875354730</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</si>
  <si>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tl. 155 - 650 mm, profil 50</t>
  </si>
  <si>
    <t>https://podminky.urs.cz/item/CS_URS_2023_01/763113341</t>
  </si>
  <si>
    <t>2,9*6,15</t>
  </si>
  <si>
    <t>134</t>
  </si>
  <si>
    <t>763121714</t>
  </si>
  <si>
    <t>SDK stěna předsazená základní penetrační nátěr</t>
  </si>
  <si>
    <t>304741329</t>
  </si>
  <si>
    <t>Stěna předsazená ze sádrokartonových desek ostatní konstrukce a práce na předsazených stěnách ze sádrokartonových desek základní penetrační nátěr</t>
  </si>
  <si>
    <t>https://podminky.urs.cz/item/CS_URS_2023_01/763121714</t>
  </si>
  <si>
    <t>135</t>
  </si>
  <si>
    <t>763121761</t>
  </si>
  <si>
    <t>Příplatek k SDK stěně předsazené za rovinnost kvality Q3</t>
  </si>
  <si>
    <t>695345226</t>
  </si>
  <si>
    <t>Stěna předsazená ze sádrokartonových desek Příplatek k cenám za rovinnost kvality speciální tmelení kvality Q3</t>
  </si>
  <si>
    <t>https://podminky.urs.cz/item/CS_URS_2023_01/763121761</t>
  </si>
  <si>
    <t>136</t>
  </si>
  <si>
    <t>763131451</t>
  </si>
  <si>
    <t>SDK podhled deska 1xH2 12,5 bez izolace dvouvrstvá spodní kce profil CD+UD</t>
  </si>
  <si>
    <t>1752355213</t>
  </si>
  <si>
    <t>Podhled ze sádrokartonových desek dvouvrstvá zavěšená spodní konstrukce z ocelových profilů CD, UD jednoduše opláštěná deskou impregnovanou H2, tl. 12,5 mm, bez izolace</t>
  </si>
  <si>
    <t>https://podminky.urs.cz/item/CS_URS_2023_01/763131451</t>
  </si>
  <si>
    <t>MČ 04 - SDK KASTLÍK 400X350 MM</t>
  </si>
  <si>
    <t>0,4*2,4</t>
  </si>
  <si>
    <t>MČ 15 - SDK KASTLÍK 400X350 MM</t>
  </si>
  <si>
    <t>0,4*1,0</t>
  </si>
  <si>
    <t>137</t>
  </si>
  <si>
    <t>763131721</t>
  </si>
  <si>
    <t>SDK podhled skoková změna v do 0,5 m</t>
  </si>
  <si>
    <t>-1324701873</t>
  </si>
  <si>
    <t>Podhled ze sádrokartonových desek ostatní práce a konstrukce na podhledech ze sádrokartonových desek skokové změny výšky podhledu do 0,5 m</t>
  </si>
  <si>
    <t>https://podminky.urs.cz/item/CS_URS_2023_01/763131721</t>
  </si>
  <si>
    <t>2,4</t>
  </si>
  <si>
    <t>1,0+0,40</t>
  </si>
  <si>
    <t>138</t>
  </si>
  <si>
    <t>763131722</t>
  </si>
  <si>
    <t>SDK podhled skoková změna v přes 0,5 m</t>
  </si>
  <si>
    <t>859547616</t>
  </si>
  <si>
    <t>Podhled ze sádrokartonových desek ostatní práce a konstrukce na podhledech ze sádrokartonových desek skokové změny výšky podhledu přes 0,5 m</t>
  </si>
  <si>
    <t>https://podminky.urs.cz/item/CS_URS_2023_01/763131722</t>
  </si>
  <si>
    <t xml:space="preserve">doplnění čela podhledu v chodbě </t>
  </si>
  <si>
    <t>2,0</t>
  </si>
  <si>
    <t>139</t>
  </si>
  <si>
    <t>763131761</t>
  </si>
  <si>
    <t>Příplatek k SDK podhledu za plochu do 3 m2 jednotlivě</t>
  </si>
  <si>
    <t>-514666726</t>
  </si>
  <si>
    <t>Podhled ze sádrokartonových desek Příplatek k cenám za plochu do 3 m2 jednotlivě</t>
  </si>
  <si>
    <t>https://podminky.urs.cz/item/CS_URS_2023_01/763131761</t>
  </si>
  <si>
    <t>140</t>
  </si>
  <si>
    <t>7631318R</t>
  </si>
  <si>
    <t>Demontáž podhledu/kastlíku  (kastlík kanálu teplovzdušného vytápění)</t>
  </si>
  <si>
    <t>1379443434</t>
  </si>
  <si>
    <t>Demontáž podhledu/kastlíku (kastlík kanálu teplovzdušného vytápění)</t>
  </si>
  <si>
    <t xml:space="preserve">ŠATNY </t>
  </si>
  <si>
    <t xml:space="preserve">KUCHYNĚ </t>
  </si>
  <si>
    <t>JÍDELNA 1</t>
  </si>
  <si>
    <t>141</t>
  </si>
  <si>
    <t>763172322</t>
  </si>
  <si>
    <t>Montáž dvířek revizních jednoplášťových SDK kcí vel. 300x300 mm pro příčky a předsazené stěny</t>
  </si>
  <si>
    <t>997573083</t>
  </si>
  <si>
    <t>Montáž dvířek pro konstrukce ze sádrokartonových desek revizních jednoplášťových pro příčky a předsazené stěny velikost (šxv) 300 x 300 mm</t>
  </si>
  <si>
    <t>https://podminky.urs.cz/item/CS_URS_2023_01/763172322</t>
  </si>
  <si>
    <t>6"mč 15</t>
  </si>
  <si>
    <t>142</t>
  </si>
  <si>
    <t>59030711</t>
  </si>
  <si>
    <t>dvířka revizní jednokřídlá s automatickým zámkem 300x300mm</t>
  </si>
  <si>
    <t>402562790</t>
  </si>
  <si>
    <t>143</t>
  </si>
  <si>
    <t>763172352</t>
  </si>
  <si>
    <t>Montáž dvířek revizních jednoplášťových SDK kcí vel. 300 x 300 mm pro podhledy</t>
  </si>
  <si>
    <t>-1631586093</t>
  </si>
  <si>
    <t>Montáž dvířek pro konstrukce ze sádrokartonových desek revizních jednoplášťových pro podhledy velikost (šxv) 300 x 300 mm</t>
  </si>
  <si>
    <t>https://podminky.urs.cz/item/CS_URS_2023_01/763172352</t>
  </si>
  <si>
    <t>2"MČ 4</t>
  </si>
  <si>
    <t>144</t>
  </si>
  <si>
    <t>-1908170702</t>
  </si>
  <si>
    <t>145</t>
  </si>
  <si>
    <t>998763301</t>
  </si>
  <si>
    <t>Přesun hmot tonážní pro sádrokartonové konstrukce v objektech v do 6 m</t>
  </si>
  <si>
    <t>-1855971888</t>
  </si>
  <si>
    <t>Přesun hmot pro konstrukce montované z desek sádrokartonových, sádrovláknitých, cementovláknitých nebo cementových stanovený z hmotnosti přesunovaného materiálu vodorovná dopravní vzdálenost do 50 m v objektech výšky do 6 m</t>
  </si>
  <si>
    <t>https://podminky.urs.cz/item/CS_URS_2023_01/998763301</t>
  </si>
  <si>
    <t>146</t>
  </si>
  <si>
    <t>998763381</t>
  </si>
  <si>
    <t>Příplatek k přesunu hmot tonážní 763 SDK prováděný bez použití mechanizace</t>
  </si>
  <si>
    <t>242863909</t>
  </si>
  <si>
    <t>Přesun hmot pro konstrukce montované z desek sádrokartonových, sádrovláknitých, cementovláknitých nebo cementových Příplatek k cenám za přesun prováděný bez použití mechanizace pro jakoukoliv výšku objektu</t>
  </si>
  <si>
    <t>https://podminky.urs.cz/item/CS_URS_2023_01/998763381</t>
  </si>
  <si>
    <t>766</t>
  </si>
  <si>
    <t>Konstrukce truhlářské</t>
  </si>
  <si>
    <t>147</t>
  </si>
  <si>
    <t>766660001</t>
  </si>
  <si>
    <t>Montáž dveřních křídel otvíravých jednokřídlových š do 0,8 m do ocelové zárubně</t>
  </si>
  <si>
    <t>-1482879134</t>
  </si>
  <si>
    <t>Montáž dveřních křídel dřevěných nebo plastových otevíravých do ocelové zárubně povrchově upravených jednokřídlových, šířky do 800 mm</t>
  </si>
  <si>
    <t>https://podminky.urs.cz/item/CS_URS_2023_01/766660001</t>
  </si>
  <si>
    <t>148</t>
  </si>
  <si>
    <t>D6</t>
  </si>
  <si>
    <t>Dveře vnitřní dřevěné, jednokřídlové, otočné, opláštěné PDF deskou, rozměr 700/1970mm, s větrací mřížkou 400/250mm, kompletní dodávka viz odkaz D6</t>
  </si>
  <si>
    <t>-1965151618</t>
  </si>
  <si>
    <t>149</t>
  </si>
  <si>
    <t>766660002</t>
  </si>
  <si>
    <t>Montáž dveřních křídel otvíravých jednokřídlových š přes 0,8 m do ocelové zárubně</t>
  </si>
  <si>
    <t>-719054128</t>
  </si>
  <si>
    <t>Montáž dveřních křídel dřevěných nebo plastových otevíravých do ocelové zárubně povrchově upravených jednokřídlových, šířky přes 800 mm</t>
  </si>
  <si>
    <t>https://podminky.urs.cz/item/CS_URS_2023_01/766660002</t>
  </si>
  <si>
    <t>1" D7</t>
  </si>
  <si>
    <t>150</t>
  </si>
  <si>
    <t>D7</t>
  </si>
  <si>
    <t>Dveře vnitřní dřevěné, jednokřídlové, otočné, opláštěné PDF deskou do stávající ocelové zárubně, rozměr 900/1970mm, kompletní dodávka viz odkaz D7</t>
  </si>
  <si>
    <t>65014984</t>
  </si>
  <si>
    <t>151</t>
  </si>
  <si>
    <t>766681114</t>
  </si>
  <si>
    <t>Montáž zárubní rámových pro dveře jednokřídlové š do 900 mm</t>
  </si>
  <si>
    <t>-1685959242</t>
  </si>
  <si>
    <t>Montáž zárubní dřevěných, plastových nebo z lamina rámových, pro dveře jednokřídlové, šířky do 900 mm</t>
  </si>
  <si>
    <t>https://podminky.urs.cz/item/CS_URS_2023_01/766681114</t>
  </si>
  <si>
    <t>1"D8</t>
  </si>
  <si>
    <t>152</t>
  </si>
  <si>
    <t>766660131</t>
  </si>
  <si>
    <t>Montáž dveřních křídel otvíravých jednokřídlových š do 0,8 m masivní dřevo do dřevěné rámové zárubně</t>
  </si>
  <si>
    <t>544447689</t>
  </si>
  <si>
    <t>Montáž dveřních křídel dřevěných nebo plastových otevíravých do dřevěné rámové zárubně z masivního dřeva jednokřídlových, šířky do 800 mm</t>
  </si>
  <si>
    <t>https://podminky.urs.cz/item/CS_URS_2023_01/766660131</t>
  </si>
  <si>
    <t>1" D8</t>
  </si>
  <si>
    <t>153</t>
  </si>
  <si>
    <t>D8</t>
  </si>
  <si>
    <t>Dveře vnitřní dřevěné, jednokřídlové, otočné vč dřevěné masivní zárubně, rozměr 600/1200mm, kompletní dodávka viz odkaz D8</t>
  </si>
  <si>
    <t>1411855309</t>
  </si>
  <si>
    <t>Dveře vnitřní dřevěné, jednokřídlové, otočné vč dřevěně masivní zárubně, rozměr 600/1200mm, kompletní dodávka viz odkaz D8</t>
  </si>
  <si>
    <t>154</t>
  </si>
  <si>
    <t>766682111</t>
  </si>
  <si>
    <t>Montáž zárubní obložkových pro dveře jednokřídlové tl stěny do 170 mm</t>
  </si>
  <si>
    <t>-889105068</t>
  </si>
  <si>
    <t>Montáž zárubní dřevěných, plastových nebo z lamina obložkových, pro dveře jednokřídlové, tloušťky stěny do 170 mm</t>
  </si>
  <si>
    <t>https://podminky.urs.cz/item/CS_URS_2023_01/766682111</t>
  </si>
  <si>
    <t>D1,3,5, D4 - 2x</t>
  </si>
  <si>
    <t>8+6-2</t>
  </si>
  <si>
    <t>155</t>
  </si>
  <si>
    <t>766682112</t>
  </si>
  <si>
    <t>Montáž zárubní obložkových pro dveře jednokřídlové tl stěny přes 170 do 350 mm</t>
  </si>
  <si>
    <t>1573553575</t>
  </si>
  <si>
    <t>Montáž zárubní dřevěných, plastových nebo z lamina obložkových, pro dveře jednokřídlové, tloušťky stěny přes 170 do 350 mm</t>
  </si>
  <si>
    <t>https://podminky.urs.cz/item/CS_URS_2023_01/766682112</t>
  </si>
  <si>
    <t>2"D4 - 2x</t>
  </si>
  <si>
    <t>156</t>
  </si>
  <si>
    <t>766660171</t>
  </si>
  <si>
    <t>Montáž dveřních křídel otvíravých jednokřídlových š do 0,8 m do obložkové zárubně</t>
  </si>
  <si>
    <t>861200702</t>
  </si>
  <si>
    <t>Montáž dveřních křídel dřevěných nebo plastových otevíravých do obložkové zárubně povrchově upravených jednokřídlových, šířky do 800 mm</t>
  </si>
  <si>
    <t>https://podminky.urs.cz/item/CS_URS_2023_01/766660171</t>
  </si>
  <si>
    <t>3" D3</t>
  </si>
  <si>
    <t>4" D4</t>
  </si>
  <si>
    <t>1" D5</t>
  </si>
  <si>
    <t>157</t>
  </si>
  <si>
    <t>D3</t>
  </si>
  <si>
    <t>Replika - dveře vnitřní dřevěné, jednokřídlové, otočné vč obložkové zárubně, rozměr 800/2000mm, kompletní dodávka viz odkaz D3</t>
  </si>
  <si>
    <t>-726294562</t>
  </si>
  <si>
    <t>158</t>
  </si>
  <si>
    <t>D4</t>
  </si>
  <si>
    <t>Replika - dveře vnitřní dřevěné, jednokřídlové, otočné vč obložkové zárubně, rozměr 800/2000mm, s větrací mřážkou 500/250mm, kompletní dodávka viz odkaz D4</t>
  </si>
  <si>
    <t>-1330647232</t>
  </si>
  <si>
    <t>159</t>
  </si>
  <si>
    <t>D5</t>
  </si>
  <si>
    <t>Replika - dveře vnitřní dřevěné, jednokřídlové, otočné vč obložkové zárubně, rozměr 700/2000mm, s větrací mřážkou 400/250mm, kompletní dodávka viz odkaz D5</t>
  </si>
  <si>
    <t>43342485</t>
  </si>
  <si>
    <t>160</t>
  </si>
  <si>
    <t>766660172</t>
  </si>
  <si>
    <t>Montáž dveřních křídel otvíravých jednokřídlových š přes 0,8 m do obložkové zárubně</t>
  </si>
  <si>
    <t>-769358512</t>
  </si>
  <si>
    <t>Montáž dveřních křídel dřevěných nebo plastových otevíravých do obložkové zárubně povrchově upravených jednokřídlových, šířky přes 800 mm</t>
  </si>
  <si>
    <t>https://podminky.urs.cz/item/CS_URS_2023_01/766660172</t>
  </si>
  <si>
    <t>6" D1</t>
  </si>
  <si>
    <t>161</t>
  </si>
  <si>
    <t>D1</t>
  </si>
  <si>
    <t>Replika - dveře vnitřní dřevěné, jednokřídlové, otočné vč obložkové zárubně, rozměr 950/2000mm, kompletní dodávka viz odkaz D1</t>
  </si>
  <si>
    <t>1216233075</t>
  </si>
  <si>
    <t>162</t>
  </si>
  <si>
    <t>766691914</t>
  </si>
  <si>
    <t>Vyvěšení nebo zavěšení dřevěných křídel dveří pl do 2 m2</t>
  </si>
  <si>
    <t>-775647971</t>
  </si>
  <si>
    <t>Ostatní práce vyvěšení nebo zavěšení křídel dřevěných dveřních, plochy do 2 m2</t>
  </si>
  <si>
    <t>https://podminky.urs.cz/item/CS_URS_2023_01/766691914</t>
  </si>
  <si>
    <t>1" m.č. 9 - MASO</t>
  </si>
  <si>
    <t>163</t>
  </si>
  <si>
    <t>V3</t>
  </si>
  <si>
    <t>Odborná repase - dveře vnitřní dřevěné, jednokřídlové, otočné vč obložkové zárubně, rozměr 950/2200mm, kompletní provedení viz odkaz vypis vybavení</t>
  </si>
  <si>
    <t>-1100192977</t>
  </si>
  <si>
    <t>164</t>
  </si>
  <si>
    <t>V4</t>
  </si>
  <si>
    <t>Odborná repase - dveře vnitřní dřevěné, jednokřídlové, otočné vč obložkové zárubně, rozměr 750/1700mm, kompletní provedení viz odkaz vypis vybavení</t>
  </si>
  <si>
    <t>966981674</t>
  </si>
  <si>
    <t>165</t>
  </si>
  <si>
    <t>V5</t>
  </si>
  <si>
    <t>Odborná repase - dřevěná vestavěná skříň sedmidílná s prosklením, rozměr 4000/2100mm, kompletní provedení viz odkaz vypis vybavení</t>
  </si>
  <si>
    <t>953801710</t>
  </si>
  <si>
    <t>166</t>
  </si>
  <si>
    <t>V6</t>
  </si>
  <si>
    <t>Odborná repase - dřevěná vestavěná skříň třídílná s prosklením, rozměr 1700/2100mm, kompletní provedení viz odkaz vypis vybavení</t>
  </si>
  <si>
    <t>1786429274</t>
  </si>
  <si>
    <t>167</t>
  </si>
  <si>
    <t>V1</t>
  </si>
  <si>
    <t>Sestava jídelního stolu vč 4kusů otočných židlí, rozměr 1200/800mm, kompletní dodávka viz odkaz výpis vybavení</t>
  </si>
  <si>
    <t>1063614861</t>
  </si>
  <si>
    <t>168</t>
  </si>
  <si>
    <t>V2</t>
  </si>
  <si>
    <t>Sestava jídelního stolu vč 2kusů otočných židlí, rozměr 800/800mm, kompletní dodávka viz odkaz výpis vybavení</t>
  </si>
  <si>
    <t>2109528476</t>
  </si>
  <si>
    <t>169</t>
  </si>
  <si>
    <t>998766101</t>
  </si>
  <si>
    <t>Přesun hmot tonážní pro kce truhlářské v objektech v do 6 m</t>
  </si>
  <si>
    <t>1882347778</t>
  </si>
  <si>
    <t>Přesun hmot pro konstrukce truhlářské stanovený z hmotnosti přesunovaného materiálu vodorovná dopravní vzdálenost do 50 m v objektech výšky do 6 m</t>
  </si>
  <si>
    <t>https://podminky.urs.cz/item/CS_URS_2023_01/998766101</t>
  </si>
  <si>
    <t>170</t>
  </si>
  <si>
    <t>998766181</t>
  </si>
  <si>
    <t>Příplatek k přesunu hmot tonážní 766 prováděný bez použití mechanizace</t>
  </si>
  <si>
    <t>1108641397</t>
  </si>
  <si>
    <t>Přesun hmot pro konstrukce truhlářské stanovený z hmotnosti přesunovaného materiálu Příplatek k ceně za přesun prováděný bez použití mechanizace pro jakoukoliv výšku objektu</t>
  </si>
  <si>
    <t>https://podminky.urs.cz/item/CS_URS_2023_01/998766181</t>
  </si>
  <si>
    <t>767</t>
  </si>
  <si>
    <t>Konstrukce zámečnické</t>
  </si>
  <si>
    <t>171</t>
  </si>
  <si>
    <t>767122812</t>
  </si>
  <si>
    <t>Demontáž stěn s výplní z drátěné sítě, svařovaných</t>
  </si>
  <si>
    <t>-1752171333</t>
  </si>
  <si>
    <t>Demontáž stěn a příček s výplní z drátěné sítě svařovaných</t>
  </si>
  <si>
    <t>https://podminky.urs.cz/item/CS_URS_2023_01/767122812</t>
  </si>
  <si>
    <t>DEMONTÁŽ STĚNA ŠATNY 1</t>
  </si>
  <si>
    <t>2,9*4,655</t>
  </si>
  <si>
    <t>172</t>
  </si>
  <si>
    <t>767995111</t>
  </si>
  <si>
    <t>Montáž atypických zámečnických konstrukcí hm do 5 kg</t>
  </si>
  <si>
    <t>kg</t>
  </si>
  <si>
    <t>-1551401100</t>
  </si>
  <si>
    <t>Montáž ostatních atypických zámečnických konstrukcí hmotnosti do 5 kg</t>
  </si>
  <si>
    <t>https://podminky.urs.cz/item/CS_URS_2023_01/767995111</t>
  </si>
  <si>
    <t xml:space="preserve">P4 - HEA 120 - spojení překladů pásky proti klopení </t>
  </si>
  <si>
    <t>173</t>
  </si>
  <si>
    <t>13011042</t>
  </si>
  <si>
    <t>tyč ocelová plochá jakost S235JR (11 375) 50x3mm</t>
  </si>
  <si>
    <t>600935248</t>
  </si>
  <si>
    <t>5/1000*1,1</t>
  </si>
  <si>
    <t>174</t>
  </si>
  <si>
    <t>998767101</t>
  </si>
  <si>
    <t>Přesun hmot tonážní pro zámečnické konstrukce v objektech v do 6 m</t>
  </si>
  <si>
    <t>-223447555</t>
  </si>
  <si>
    <t>Přesun hmot pro zámečnické konstrukce stanovený z hmotnosti přesunovaného materiálu vodorovná dopravní vzdálenost do 50 m v objektech výšky do 6 m</t>
  </si>
  <si>
    <t>https://podminky.urs.cz/item/CS_URS_2023_01/998767101</t>
  </si>
  <si>
    <t>175</t>
  </si>
  <si>
    <t>998767181</t>
  </si>
  <si>
    <t>Příplatek k přesunu hmot tonážní 767 prováděný bez použití mechanizace</t>
  </si>
  <si>
    <t>406004967</t>
  </si>
  <si>
    <t>Přesun hmot pro zámečnické konstrukce stanovený z hmotnosti přesunovaného materiálu Příplatek k cenám za přesun prováděný bez použití mechanizace pro jakoukoliv výšku objektu</t>
  </si>
  <si>
    <t>https://podminky.urs.cz/item/CS_URS_2023_01/998767181</t>
  </si>
  <si>
    <t>771</t>
  </si>
  <si>
    <t>Podlahy z dlaždic</t>
  </si>
  <si>
    <t>176</t>
  </si>
  <si>
    <t>771111011</t>
  </si>
  <si>
    <t>Vysátí podkladu před pokládkou dlažby</t>
  </si>
  <si>
    <t>1548573962</t>
  </si>
  <si>
    <t>Příprava podkladu před provedením dlažby vysátí podlah</t>
  </si>
  <si>
    <t>https://podminky.urs.cz/item/CS_URS_2023_01/771111011</t>
  </si>
  <si>
    <t>P5+P4+P3+P2+P1</t>
  </si>
  <si>
    <t>177</t>
  </si>
  <si>
    <t>771121011</t>
  </si>
  <si>
    <t>Nátěr penetrační na podlahu</t>
  </si>
  <si>
    <t>-61159080</t>
  </si>
  <si>
    <t>Příprava podkladu před provedením dlažby nátěr penetrační na podlahu</t>
  </si>
  <si>
    <t>https://podminky.urs.cz/item/CS_URS_2023_01/771121011</t>
  </si>
  <si>
    <t>P3+P2+P1</t>
  </si>
  <si>
    <t>178</t>
  </si>
  <si>
    <t>771151016</t>
  </si>
  <si>
    <t>Samonivelační stěrka podlah pevnosti 20 MPa tl přes 12 do 15 mm</t>
  </si>
  <si>
    <t>1364556104</t>
  </si>
  <si>
    <t>Příprava podkladu před provedením dlažby samonivelační stěrka min.pevnosti 20 MPa, tloušťky přes 12 do 15 mm</t>
  </si>
  <si>
    <t>https://podminky.urs.cz/item/CS_URS_2023_01/771151016</t>
  </si>
  <si>
    <t>179</t>
  </si>
  <si>
    <t>771474112</t>
  </si>
  <si>
    <t>Montáž soklů z dlaždic keramických rovných flexibilní lepidlo v přes 65 do 90 mm</t>
  </si>
  <si>
    <t>1473767953</t>
  </si>
  <si>
    <t>Montáž soklů z dlaždic keramických lepených flexibilním lepidlem rovných, výšky přes 65 do 90 mm</t>
  </si>
  <si>
    <t>https://podminky.urs.cz/item/CS_URS_2023_01/771474112</t>
  </si>
  <si>
    <t>pro ker. dl. 600/600</t>
  </si>
  <si>
    <t>pro ker dl. 300/300</t>
  </si>
  <si>
    <t>11,2</t>
  </si>
  <si>
    <t>11,38</t>
  </si>
  <si>
    <t>pro ker dů. 200/200</t>
  </si>
  <si>
    <t>22,15</t>
  </si>
  <si>
    <t xml:space="preserve">Na chodbě bude stávající historická dlažba doplněna dobovým soklíkem s podžlábkem a jednou přídlažbou v barevném řešení ( červenohnědá ) </t>
  </si>
  <si>
    <t>jako u stávajícího dobového soklíku. Viz materiálové řešení F-3.</t>
  </si>
  <si>
    <t>(4,655-0,8)*2</t>
  </si>
  <si>
    <t>180</t>
  </si>
  <si>
    <t>59761271</t>
  </si>
  <si>
    <t>sokl-dlažba keramická slinutá hladká do interiéru i exteriéru 600x72mm (viz. materiálové standardy)</t>
  </si>
  <si>
    <t>669159237</t>
  </si>
  <si>
    <t>99/0,6*1,03</t>
  </si>
  <si>
    <t>181</t>
  </si>
  <si>
    <t>59761416</t>
  </si>
  <si>
    <t>sokl-dlažba keramická slinutá hladká do interiéru i exteriéru 300x80mm (viz. materiálové standardy)</t>
  </si>
  <si>
    <t>-135392774</t>
  </si>
  <si>
    <t>48,48/0,3*1,03</t>
  </si>
  <si>
    <t>182</t>
  </si>
  <si>
    <t>5976141R</t>
  </si>
  <si>
    <t>sokl s požlábkem-dlažba keramická slinutá hladká do interiéru (viz. materiálové standardy)</t>
  </si>
  <si>
    <t>1644874288</t>
  </si>
  <si>
    <t>55,15/0,2*1,03</t>
  </si>
  <si>
    <t>285</t>
  </si>
  <si>
    <t>183</t>
  </si>
  <si>
    <t>sokl_dobový</t>
  </si>
  <si>
    <t>sokl dobový s podžlábkem 150 x 150 mm (místnost chodby/šatny), viz. materiálové standardy F3</t>
  </si>
  <si>
    <t>886287192</t>
  </si>
  <si>
    <t>4,655-0,8</t>
  </si>
  <si>
    <t>184</t>
  </si>
  <si>
    <t>sokl_přídlažba</t>
  </si>
  <si>
    <t>přídlažba pro dobový sokl 150 x 150 mm (místnost chodby/šatny), viz. materiálové standardy F3</t>
  </si>
  <si>
    <t>1765462249</t>
  </si>
  <si>
    <t>185</t>
  </si>
  <si>
    <t>771574112</t>
  </si>
  <si>
    <t>Montáž podlah keramických hladkých lepených flexibilním lepidlem přes 9 do 12 ks/m2</t>
  </si>
  <si>
    <t>670683400</t>
  </si>
  <si>
    <t>Montáž podlah z dlaždic keramických lepených flexibilním lepidlem maloformátových hladkých přes 9 do 12 ks/m2</t>
  </si>
  <si>
    <t>https://podminky.urs.cz/item/CS_URS_2023_01/771574112</t>
  </si>
  <si>
    <t>186</t>
  </si>
  <si>
    <t>59761016</t>
  </si>
  <si>
    <t>dlažba keramická slinutá hladká do interiéru i exteriéru přes 9 do 12ks/m2 (viz. materiálové standardy)</t>
  </si>
  <si>
    <t>-1432462514</t>
  </si>
  <si>
    <t>39,7*1,1 'Přepočtené koeficientem množství</t>
  </si>
  <si>
    <t>187</t>
  </si>
  <si>
    <t>771574115</t>
  </si>
  <si>
    <t>Montáž podlah keramických hladkých lepených flexibilním lepidlem přes 22 do 25 ks/m2</t>
  </si>
  <si>
    <t>2040621880</t>
  </si>
  <si>
    <t>Montáž podlah z dlaždic keramických lepených flexibilním lepidlem maloformátových hladkých přes 22 do 25 ks/m2</t>
  </si>
  <si>
    <t>https://podminky.urs.cz/item/CS_URS_2023_01/771574115</t>
  </si>
  <si>
    <t>m.č. 8,10,11,12</t>
  </si>
  <si>
    <t>P5+P2</t>
  </si>
  <si>
    <t>188</t>
  </si>
  <si>
    <t>59761432</t>
  </si>
  <si>
    <t>dlažba keramická slinutá hladká do interiéru i exteriéru pro vysoké mechanické namáhání přes 22 do 25ks/m2 (viz. materiálové standardy)</t>
  </si>
  <si>
    <t>471146057</t>
  </si>
  <si>
    <t>99,1*1,1 'Přepočtené koeficientem množství</t>
  </si>
  <si>
    <t>189</t>
  </si>
  <si>
    <t>771574153</t>
  </si>
  <si>
    <t>Montáž podlah keramických velkoformátových hladkých lepených flexibilním lepidlem přes 2 do 4 ks/m2</t>
  </si>
  <si>
    <t>1295706233</t>
  </si>
  <si>
    <t>Montáž podlah z dlaždic keramických lepených flexibilním lepidlem velkoformátových hladkých přes 2 do 4 ks/m2</t>
  </si>
  <si>
    <t>https://podminky.urs.cz/item/CS_URS_2023_01/771574153</t>
  </si>
  <si>
    <t xml:space="preserve">m.č. 15 </t>
  </si>
  <si>
    <t>190</t>
  </si>
  <si>
    <t>59761008</t>
  </si>
  <si>
    <t>dlažba velkoformátová keramická slinutá hladká do interiéru i exteriéru přes 2 do 4ks/m2 (viz. materiálové standardy)</t>
  </si>
  <si>
    <t>1211658826</t>
  </si>
  <si>
    <t>182*1,15 'Přepočtené koeficientem množství</t>
  </si>
  <si>
    <t>191</t>
  </si>
  <si>
    <t>771591112</t>
  </si>
  <si>
    <t>Izolace pod dlažbu nátěrem nebo stěrkou ve dvou vrstvách</t>
  </si>
  <si>
    <t>644974200</t>
  </si>
  <si>
    <t>Izolace podlahy pod dlažbu nátěrem nebo stěrkou ve dvou vrstvách</t>
  </si>
  <si>
    <t>https://podminky.urs.cz/item/CS_URS_2023_01/771591112</t>
  </si>
  <si>
    <t>192</t>
  </si>
  <si>
    <t>771591115</t>
  </si>
  <si>
    <t>Podlahy spárování silikonem</t>
  </si>
  <si>
    <t>464449192</t>
  </si>
  <si>
    <t>Podlahy - dokončovací práce spárování silikonem</t>
  </si>
  <si>
    <t>https://podminky.urs.cz/item/CS_URS_2023_01/771591115</t>
  </si>
  <si>
    <t>6,5</t>
  </si>
  <si>
    <t>4,9</t>
  </si>
  <si>
    <t>0,7</t>
  </si>
  <si>
    <t>10,41</t>
  </si>
  <si>
    <t>2,5</t>
  </si>
  <si>
    <t>193</t>
  </si>
  <si>
    <t>771591241</t>
  </si>
  <si>
    <t>Izolace těsnícími pásy vnitřní kout</t>
  </si>
  <si>
    <t>599662563</t>
  </si>
  <si>
    <t>Izolace podlahy pod dlažbu těsnícími izolačními pásy vnitřní kout</t>
  </si>
  <si>
    <t>https://podminky.urs.cz/item/CS_URS_2023_01/771591241</t>
  </si>
  <si>
    <t>194</t>
  </si>
  <si>
    <t>771591242</t>
  </si>
  <si>
    <t>Izolace těsnícími pásy vnější roh</t>
  </si>
  <si>
    <t>2077961635</t>
  </si>
  <si>
    <t>Izolace podlahy pod dlažbu těsnícími izolačními pásy vnější roh</t>
  </si>
  <si>
    <t>https://podminky.urs.cz/item/CS_URS_2023_01/771591242</t>
  </si>
  <si>
    <t>195</t>
  </si>
  <si>
    <t>771591264</t>
  </si>
  <si>
    <t>Izolace těsnícími pásy mezi podlahou a stěnou</t>
  </si>
  <si>
    <t>653107375</t>
  </si>
  <si>
    <t>Izolace podlahy pod dlažbu těsnícími izolačními pásy mezi podlahou a stěnu</t>
  </si>
  <si>
    <t>https://podminky.urs.cz/item/CS_URS_2023_01/771591264</t>
  </si>
  <si>
    <t>10,5</t>
  </si>
  <si>
    <t>10,84</t>
  </si>
  <si>
    <t>196</t>
  </si>
  <si>
    <t>998771101</t>
  </si>
  <si>
    <t>Přesun hmot tonážní pro podlahy z dlaždic v objektech v do 6 m</t>
  </si>
  <si>
    <t>941932468</t>
  </si>
  <si>
    <t>Přesun hmot pro podlahy z dlaždic stanovený z hmotnosti přesunovaného materiálu vodorovná dopravní vzdálenost do 50 m v objektech výšky do 6 m</t>
  </si>
  <si>
    <t>https://podminky.urs.cz/item/CS_URS_2023_01/998771101</t>
  </si>
  <si>
    <t>197</t>
  </si>
  <si>
    <t>998771181</t>
  </si>
  <si>
    <t>Příplatek k přesunu hmot tonážní 771 prováděný bez použití mechanizace</t>
  </si>
  <si>
    <t>-92124038</t>
  </si>
  <si>
    <t>Přesun hmot pro podlahy z dlaždic stanovený z hmotnosti přesunovaného materiálu Příplatek k ceně za přesun prováděný bez použití mechanizace pro jakoukoliv výšku objektu</t>
  </si>
  <si>
    <t>https://podminky.urs.cz/item/CS_URS_2023_01/998771181</t>
  </si>
  <si>
    <t>775</t>
  </si>
  <si>
    <t>Podlahy skládané</t>
  </si>
  <si>
    <t>198</t>
  </si>
  <si>
    <t>775111311</t>
  </si>
  <si>
    <t>Vysátí podkladu skládaných podlah</t>
  </si>
  <si>
    <t>875584228</t>
  </si>
  <si>
    <t>Příprava podkladu skládaných podlah vysátí podlah</t>
  </si>
  <si>
    <t>https://podminky.urs.cz/item/CS_URS_2023_01/775111311</t>
  </si>
  <si>
    <t>199</t>
  </si>
  <si>
    <t>775121111</t>
  </si>
  <si>
    <t>Vodou ředitelná penetrace savého podkladu skládaných podlah</t>
  </si>
  <si>
    <t>1087008006</t>
  </si>
  <si>
    <t>Příprava podkladu skládaných podlah penetrace vodou ředitelná na savý podklad (válečkováním) podlah</t>
  </si>
  <si>
    <t>https://podminky.urs.cz/item/CS_URS_2023_01/775121111</t>
  </si>
  <si>
    <t>200</t>
  </si>
  <si>
    <t>775141114</t>
  </si>
  <si>
    <t>Stěrka podlahová nivelační pro vyrovnání podkladu skládaných podlah pevnosti 20 MPa tl přes 8 do 10 mm</t>
  </si>
  <si>
    <t>481877776</t>
  </si>
  <si>
    <t>Příprava podkladu skládaných podlah vyrovnání samonivelační stěrkou podlah min.pevnosti 20 MPa, tloušťky přes 8 do 10 mm</t>
  </si>
  <si>
    <t>https://podminky.urs.cz/item/CS_URS_2023_01/775141114</t>
  </si>
  <si>
    <t>201</t>
  </si>
  <si>
    <t>775413401</t>
  </si>
  <si>
    <t>Montáž podlahové lišty obvodové lepené</t>
  </si>
  <si>
    <t>1087410144</t>
  </si>
  <si>
    <t>Montáž lišty obvodové lepené</t>
  </si>
  <si>
    <t>https://podminky.urs.cz/item/CS_URS_2023_01/775413401</t>
  </si>
  <si>
    <t>14,1</t>
  </si>
  <si>
    <t>202</t>
  </si>
  <si>
    <t>61418203</t>
  </si>
  <si>
    <t>lišta podlahová dřevěná dub 25x25mm</t>
  </si>
  <si>
    <t>2058368340</t>
  </si>
  <si>
    <t>203</t>
  </si>
  <si>
    <t>775541151</t>
  </si>
  <si>
    <t>Montáž podlah plovoucích z lamel laminátových</t>
  </si>
  <si>
    <t>522060235</t>
  </si>
  <si>
    <t>Montáž podlah plovoucích z velkoplošných lamel dýhovaných a laminovaných bez podložky, spojovaných zaklapnutím</t>
  </si>
  <si>
    <t>https://podminky.urs.cz/item/CS_URS_2023_01/775541151</t>
  </si>
  <si>
    <t>204</t>
  </si>
  <si>
    <t>61198018</t>
  </si>
  <si>
    <t>podlaha plovoucí laminátová spoj zaklapnutím V spára tř 32 tl 8mm</t>
  </si>
  <si>
    <t>73467063</t>
  </si>
  <si>
    <t>11,8*1,08 'Přepočtené koeficientem množství</t>
  </si>
  <si>
    <t>205</t>
  </si>
  <si>
    <t>775591191</t>
  </si>
  <si>
    <t>Montáž podložky vyrovnávací a tlumící pro plovoucí podlahy</t>
  </si>
  <si>
    <t>-1051990956</t>
  </si>
  <si>
    <t>Ostatní prvky pro plovoucí podlahy montáž podložky vyrovnávací a tlumící</t>
  </si>
  <si>
    <t>https://podminky.urs.cz/item/CS_URS_2023_01/775591191</t>
  </si>
  <si>
    <t>206</t>
  </si>
  <si>
    <t>61155354</t>
  </si>
  <si>
    <t>podložka izolační z pěnového PE 5mm</t>
  </si>
  <si>
    <t>960580590</t>
  </si>
  <si>
    <t>207</t>
  </si>
  <si>
    <t>775591197</t>
  </si>
  <si>
    <t>Montáž parozábrany se samolepícím proužkem pro plovoucí podlahy</t>
  </si>
  <si>
    <t>128094377</t>
  </si>
  <si>
    <t>Ostatní prvky pro plovoucí podlahy montáž parozábrany se samolepícím proužkem</t>
  </si>
  <si>
    <t>https://podminky.urs.cz/item/CS_URS_2023_01/775591197</t>
  </si>
  <si>
    <t>208</t>
  </si>
  <si>
    <t>61155368</t>
  </si>
  <si>
    <t>podložka izolační z pěnového PE s parozábranou 3mm na povrchu s LDPE fólií 0,2mm a samolepícím proužkem 15mm celková š 1,1m</t>
  </si>
  <si>
    <t>485380887</t>
  </si>
  <si>
    <t>P6/1,1</t>
  </si>
  <si>
    <t>10,727*1,1 'Přepočtené koeficientem množství</t>
  </si>
  <si>
    <t>209</t>
  </si>
  <si>
    <t>998775101</t>
  </si>
  <si>
    <t>Přesun hmot tonážní pro podlahy dřevěné v objektech v do 6 m</t>
  </si>
  <si>
    <t>-999639127</t>
  </si>
  <si>
    <t>Přesun hmot pro podlahy skládané stanovený z hmotnosti přesunovaného materiálu vodorovná dopravní vzdálenost do 50 m v objektech výšky do 6 m</t>
  </si>
  <si>
    <t>https://podminky.urs.cz/item/CS_URS_2023_01/998775101</t>
  </si>
  <si>
    <t>210</t>
  </si>
  <si>
    <t>998775181</t>
  </si>
  <si>
    <t>Příplatek k přesunu hmot tonážní 775 prováděný bez použití mechanizace</t>
  </si>
  <si>
    <t>244510973</t>
  </si>
  <si>
    <t>Přesun hmot pro podlahy skládané stanovený z hmotnosti přesunovaného materiálu Příplatek k cenám za přesun prováděný bez použití mechanizace pro jakoukoliv výšku objektu</t>
  </si>
  <si>
    <t>https://podminky.urs.cz/item/CS_URS_2023_01/998775181</t>
  </si>
  <si>
    <t>776</t>
  </si>
  <si>
    <t>Podlahy povlakové</t>
  </si>
  <si>
    <t>211</t>
  </si>
  <si>
    <t>776201812</t>
  </si>
  <si>
    <t>Demontáž lepených povlakových podlah s podložkou ručně</t>
  </si>
  <si>
    <t>-1788149487</t>
  </si>
  <si>
    <t>Demontáž povlakových podlahovin lepených ručně s podložkou</t>
  </si>
  <si>
    <t>https://podminky.urs.cz/item/CS_URS_2023_01/776201812</t>
  </si>
  <si>
    <t>11,8" m.č. 01 - kancelář</t>
  </si>
  <si>
    <t>212</t>
  </si>
  <si>
    <t>776410811</t>
  </si>
  <si>
    <t>Odstranění soklíků a lišt pryžových nebo plastových</t>
  </si>
  <si>
    <t>-2075310527</t>
  </si>
  <si>
    <t>Demontáž soklíků nebo lišt pryžových nebo plastových</t>
  </si>
  <si>
    <t>https://podminky.urs.cz/item/CS_URS_2023_01/776410811</t>
  </si>
  <si>
    <t>14" m.č. 01 - kancelář</t>
  </si>
  <si>
    <t>781</t>
  </si>
  <si>
    <t>Dokončovací práce - obklady</t>
  </si>
  <si>
    <t>213</t>
  </si>
  <si>
    <t>781111011</t>
  </si>
  <si>
    <t>Ometení (oprášení) stěny při přípravě podkladu</t>
  </si>
  <si>
    <t>1766875921</t>
  </si>
  <si>
    <t>Příprava podkladu před provedením obkladu oprášení (ometení) stěny</t>
  </si>
  <si>
    <t>https://podminky.urs.cz/item/CS_URS_2023_01/781111011</t>
  </si>
  <si>
    <t>214</t>
  </si>
  <si>
    <t>781121011</t>
  </si>
  <si>
    <t>Nátěr penetrační na stěnu</t>
  </si>
  <si>
    <t>-926918813</t>
  </si>
  <si>
    <t>Příprava podkladu před provedením obkladu nátěr penetrační na stěnu</t>
  </si>
  <si>
    <t>https://podminky.urs.cz/item/CS_URS_2023_01/781121011</t>
  </si>
  <si>
    <t>215</t>
  </si>
  <si>
    <t>781131112</t>
  </si>
  <si>
    <t>Izolace pod obklad nátěrem nebo stěrkou ve dvou vrstvách</t>
  </si>
  <si>
    <t>170194480</t>
  </si>
  <si>
    <t>Izolace stěny pod obklad izolace nátěrem nebo stěrkou ve dvou vrstvách</t>
  </si>
  <si>
    <t>https://podminky.urs.cz/item/CS_URS_2023_01/781131112</t>
  </si>
  <si>
    <t>2*10,5</t>
  </si>
  <si>
    <t>2*10,84</t>
  </si>
  <si>
    <t>216</t>
  </si>
  <si>
    <t>781131232</t>
  </si>
  <si>
    <t>Izolace pod obklad těsnícími pásy pro styčné nebo dilatační spáry</t>
  </si>
  <si>
    <t>-704435355</t>
  </si>
  <si>
    <t>Izolace stěny pod obklad izolace těsnícími izolačními pásy pro styčné nebo dilatační spáry</t>
  </si>
  <si>
    <t>https://podminky.urs.cz/item/CS_URS_2023_01/781131232</t>
  </si>
  <si>
    <t>(6+2)*2,0</t>
  </si>
  <si>
    <t>(10+10)*2,0</t>
  </si>
  <si>
    <t>(7+6)*2,0</t>
  </si>
  <si>
    <t>217</t>
  </si>
  <si>
    <t>781151031</t>
  </si>
  <si>
    <t>Celoplošné vyrovnání podkladu stěrkou tl 3 mm</t>
  </si>
  <si>
    <t>1867620321</t>
  </si>
  <si>
    <t>Příprava podkladu před provedením obkladu celoplošné vyrovnání podkladu stěrkou, tloušťky 3 mm</t>
  </si>
  <si>
    <t>https://podminky.urs.cz/item/CS_URS_2023_01/781151031</t>
  </si>
  <si>
    <t>218</t>
  </si>
  <si>
    <t>781474154</t>
  </si>
  <si>
    <t>Montáž obkladů vnitřních keramických velkoformátových hladkých přes 4 do 6 ks/m2 lepených flexibilním lepidlem</t>
  </si>
  <si>
    <t>-2062254222</t>
  </si>
  <si>
    <t>Montáž obkladů vnitřních stěn z dlaždic keramických lepených flexibilním lepidlem velkoformátových hladkých přes 4 do 6 ks/m2</t>
  </si>
  <si>
    <t>https://podminky.urs.cz/item/CS_URS_2023_01/781474154</t>
  </si>
  <si>
    <t>219</t>
  </si>
  <si>
    <t>59761001</t>
  </si>
  <si>
    <t>obklad velkoformátový keramický hladký přes 4 do 6ks/m2</t>
  </si>
  <si>
    <t>1089661562</t>
  </si>
  <si>
    <t>170,475*1,1 'Přepočtené koeficientem množství</t>
  </si>
  <si>
    <t>220</t>
  </si>
  <si>
    <t>998781101</t>
  </si>
  <si>
    <t>Přesun hmot tonážní pro obklady keramické v objektech v do 6 m</t>
  </si>
  <si>
    <t>214689059</t>
  </si>
  <si>
    <t>Přesun hmot pro obklady keramické stanovený z hmotnosti přesunovaného materiálu vodorovná dopravní vzdálenost do 50 m v objektech výšky do 6 m</t>
  </si>
  <si>
    <t>https://podminky.urs.cz/item/CS_URS_2023_01/998781101</t>
  </si>
  <si>
    <t>221</t>
  </si>
  <si>
    <t>998781181</t>
  </si>
  <si>
    <t>Příplatek k přesunu hmot tonážní 781 prováděný bez použití mechanizace</t>
  </si>
  <si>
    <t>1123773125</t>
  </si>
  <si>
    <t>Přesun hmot pro obklady keramické stanovený z hmotnosti přesunovaného materiálu Příplatek k cenám za přesun prováděný bez použití mechanizace pro jakoukoliv výšku objektu</t>
  </si>
  <si>
    <t>https://podminky.urs.cz/item/CS_URS_2023_01/998781181</t>
  </si>
  <si>
    <t>783</t>
  </si>
  <si>
    <t>Dokončovací práce - nátěry</t>
  </si>
  <si>
    <t>222</t>
  </si>
  <si>
    <t>783301311</t>
  </si>
  <si>
    <t>Odmaštění zámečnických konstrukcí vodou ředitelným odmašťovačem</t>
  </si>
  <si>
    <t>1632534029</t>
  </si>
  <si>
    <t>Příprava podkladu zámečnických konstrukcí před provedením nátěru odmaštění odmašťovačem vodou ředitelným</t>
  </si>
  <si>
    <t>https://podminky.urs.cz/item/CS_URS_2023_01/783301311</t>
  </si>
  <si>
    <t>223</t>
  </si>
  <si>
    <t>783301401</t>
  </si>
  <si>
    <t>Ometení zámečnických konstrukcí</t>
  </si>
  <si>
    <t>134180976</t>
  </si>
  <si>
    <t>Příprava podkladu zámečnických konstrukcí před provedením nátěru ometení</t>
  </si>
  <si>
    <t>https://podminky.urs.cz/item/CS_URS_2023_01/783301401</t>
  </si>
  <si>
    <t>KLECE ŠATEN RAL 7038</t>
  </si>
  <si>
    <t>2,86*(2,9+2,9+6,75+6,75-0,85-2*0,6)</t>
  </si>
  <si>
    <t>224</t>
  </si>
  <si>
    <t>783306807</t>
  </si>
  <si>
    <t>Odstranění nátěru ze zámečnických konstrukcí odstraňovačem nátěrů</t>
  </si>
  <si>
    <t>112151657</t>
  </si>
  <si>
    <t>Odstranění nátěrů ze zámečnických konstrukcí odstraňovačem nátěrů s obroušením</t>
  </si>
  <si>
    <t>https://podminky.urs.cz/item/CS_URS_2023_01/783306807</t>
  </si>
  <si>
    <t>MČ 3 - POKLOP</t>
  </si>
  <si>
    <t>0,6*1,20</t>
  </si>
  <si>
    <t>225</t>
  </si>
  <si>
    <t>783314101</t>
  </si>
  <si>
    <t>Základní jednonásobný syntetický nátěr zámečnických konstrukcí</t>
  </si>
  <si>
    <t>1210062949</t>
  </si>
  <si>
    <t>Základní nátěr zámečnických konstrukcí jednonásobný syntetický</t>
  </si>
  <si>
    <t>https://podminky.urs.cz/item/CS_URS_2023_01/783314101</t>
  </si>
  <si>
    <t>226</t>
  </si>
  <si>
    <t>783315101</t>
  </si>
  <si>
    <t>Mezinátěr jednonásobný syntetický standardní zámečnických konstrukcí</t>
  </si>
  <si>
    <t>-904331663</t>
  </si>
  <si>
    <t>Mezinátěr zámečnických konstrukcí jednonásobný syntetický standardní</t>
  </si>
  <si>
    <t>https://podminky.urs.cz/item/CS_URS_2023_01/783315101</t>
  </si>
  <si>
    <t>227</t>
  </si>
  <si>
    <t>783317101</t>
  </si>
  <si>
    <t>Krycí jednonásobný syntetický standardní nátěr zámečnických konstrukcí</t>
  </si>
  <si>
    <t>965582662</t>
  </si>
  <si>
    <t>Krycí nátěr (email) zámečnických konstrukcí jednonásobný syntetický standardní</t>
  </si>
  <si>
    <t>https://podminky.urs.cz/item/CS_URS_2023_01/783317101</t>
  </si>
  <si>
    <t xml:space="preserve">OCELOVÉ ZÁRUBNĚ </t>
  </si>
  <si>
    <t>1*0,2*(1,97+0,7+1,97)" D6</t>
  </si>
  <si>
    <t>1*0,2*(1,97+0,9+1,97)" D7</t>
  </si>
  <si>
    <t>KONZOLE (TÁHLA ROZVODŮ VYTÁPĚNÍ mč 11,12,13,14,15,17</t>
  </si>
  <si>
    <t>45*0,2</t>
  </si>
  <si>
    <t>228</t>
  </si>
  <si>
    <t>783601305</t>
  </si>
  <si>
    <t>Odmaštění žebrových trub vodou ředitelným odmašťovačem před provedením nátěru</t>
  </si>
  <si>
    <t>2043442484</t>
  </si>
  <si>
    <t>Příprava podkladu otopných těles před provedením nátěrů žebrových trub odmaštěním vodou ředitelným</t>
  </si>
  <si>
    <t>https://podminky.urs.cz/item/CS_URS_2023_01/783601305</t>
  </si>
  <si>
    <t xml:space="preserve">40"NÁTĚR OTOPNÝCH TĚLES ŽEBROVÝCH </t>
  </si>
  <si>
    <t>229</t>
  </si>
  <si>
    <t>783601401</t>
  </si>
  <si>
    <t>Ometení žebrových trub před provedením nátěru</t>
  </si>
  <si>
    <t>-1246785138</t>
  </si>
  <si>
    <t>Příprava podkladu otopných těles před provedením nátěrů žebrových trub očištění ometením</t>
  </si>
  <si>
    <t>https://podminky.urs.cz/item/CS_URS_2023_01/783601401</t>
  </si>
  <si>
    <t>230</t>
  </si>
  <si>
    <t>783606803</t>
  </si>
  <si>
    <t>Odstranění nátěrů ze žebrových trub odstraňovačem nátěrů</t>
  </si>
  <si>
    <t>-1971880237</t>
  </si>
  <si>
    <t>Odstranění nátěrů z otopných těles žebrových trub odstraňovačem nátěrů s obroušením</t>
  </si>
  <si>
    <t>https://podminky.urs.cz/item/CS_URS_2023_01/783606803</t>
  </si>
  <si>
    <t>231</t>
  </si>
  <si>
    <t>783614101</t>
  </si>
  <si>
    <t>Základní jednonásobný syntetický nátěr žebrových trub</t>
  </si>
  <si>
    <t>854898780</t>
  </si>
  <si>
    <t>Základní nátěr otopných těles jednonásobný žebrových trub syntetický</t>
  </si>
  <si>
    <t>https://podminky.urs.cz/item/CS_URS_2023_01/783614101</t>
  </si>
  <si>
    <t>232</t>
  </si>
  <si>
    <t>783617107</t>
  </si>
  <si>
    <t>Krycí dvojnásobný syntetický nátěr žebrových trub</t>
  </si>
  <si>
    <t>-1484425809</t>
  </si>
  <si>
    <t>Krycí nátěr (email) otopných těles žebrových trub dvojnásobný syntetický</t>
  </si>
  <si>
    <t>https://podminky.urs.cz/item/CS_URS_2023_01/783617107</t>
  </si>
  <si>
    <t xml:space="preserve">NÁTĚR OTOPNÝCH TĚLES ŽEBROVÝCH </t>
  </si>
  <si>
    <t>mč 2 - 2ks</t>
  </si>
  <si>
    <t>2,0*2</t>
  </si>
  <si>
    <t>mč 4 -1 ks</t>
  </si>
  <si>
    <t>2,0*1</t>
  </si>
  <si>
    <t>mč 5 - 1ks</t>
  </si>
  <si>
    <t>mč 11 - 1ks</t>
  </si>
  <si>
    <t>4,0*1</t>
  </si>
  <si>
    <t>mč 13 - 2 ks</t>
  </si>
  <si>
    <t>4,0*2</t>
  </si>
  <si>
    <t>mč 14 - 2ks</t>
  </si>
  <si>
    <t>mč 15 - 3ks</t>
  </si>
  <si>
    <t>2,0*2+4,0*1</t>
  </si>
  <si>
    <t>mč 17 - 1ks</t>
  </si>
  <si>
    <t>233</t>
  </si>
  <si>
    <t>783806811</t>
  </si>
  <si>
    <t>Odstranění nátěrů z omítek oškrábáním</t>
  </si>
  <si>
    <t>992047272</t>
  </si>
  <si>
    <t>https://podminky.urs.cz/item/CS_URS_2023_01/783806811</t>
  </si>
  <si>
    <t>2*3,12</t>
  </si>
  <si>
    <t>784</t>
  </si>
  <si>
    <t>Dokončovací práce - malby a tapety</t>
  </si>
  <si>
    <t>234</t>
  </si>
  <si>
    <t>784171101</t>
  </si>
  <si>
    <t>Zakrytí vnitřních podlah včetně pozdějšího odkrytí</t>
  </si>
  <si>
    <t>-1162460241</t>
  </si>
  <si>
    <t>Zakrytí nemalovaných ploch (materiál ve specifikaci) včetně pozdějšího odkrytí podlah</t>
  </si>
  <si>
    <t>https://podminky.urs.cz/item/CS_URS_2023_01/784171101</t>
  </si>
  <si>
    <t>359,4" zakrytí řešených místností</t>
  </si>
  <si>
    <t>235</t>
  </si>
  <si>
    <t>58124844</t>
  </si>
  <si>
    <t>fólie pro malířské potřeby zakrývací tl 25µ 4x5m</t>
  </si>
  <si>
    <t>1381763263</t>
  </si>
  <si>
    <t>383,9*1,1 'Přepočtené koeficientem množství</t>
  </si>
  <si>
    <t>236</t>
  </si>
  <si>
    <t>784181101</t>
  </si>
  <si>
    <t>Základní akrylátová jednonásobná bezbarvá penetrace podkladu v místnostech v do 3,80 m</t>
  </si>
  <si>
    <t>-707055197</t>
  </si>
  <si>
    <t>Penetrace podkladu jednonásobná základní akrylátová bezbarvá v místnostech výšky do 3,80 m</t>
  </si>
  <si>
    <t>https://podminky.urs.cz/item/CS_URS_2023_01/784181101</t>
  </si>
  <si>
    <t>MALBY+OMYVNÁT</t>
  </si>
  <si>
    <t>237</t>
  </si>
  <si>
    <t>784211101</t>
  </si>
  <si>
    <t>Dvojnásobné bílé malby ze směsí za mokra výborně oděruvzdorných v místnostech v do 3,80 m</t>
  </si>
  <si>
    <t>1379517851</t>
  </si>
  <si>
    <t>Malby z malířských směsí oděruvzdorných za mokra dvojnásobné, bílé za mokra oděruvzdorné výborně v místnostech výšky do 3,80 m</t>
  </si>
  <si>
    <t>https://podminky.urs.cz/item/CS_URS_2023_01/784211101</t>
  </si>
  <si>
    <t>2*11,2</t>
  </si>
  <si>
    <t>2,15*35</t>
  </si>
  <si>
    <t>2,15*36</t>
  </si>
  <si>
    <t>2,15*28</t>
  </si>
  <si>
    <t>2,15*11,38</t>
  </si>
  <si>
    <t>1,95*14,6</t>
  </si>
  <si>
    <t>238</t>
  </si>
  <si>
    <t>784211163</t>
  </si>
  <si>
    <t>Příplatek k cenám 2x maleb ze směsí za mokra oděruvzdorných za barevnou malbu středně sytého odstínu</t>
  </si>
  <si>
    <t>1773762858</t>
  </si>
  <si>
    <t>Malby z malířských směsí oděruvzdorných za mokra Příplatek k cenám dvojnásobných maleb za provádění barevné malby tónované na tónovacích automatech, v odstínu středně sytém</t>
  </si>
  <si>
    <t>https://podminky.urs.cz/item/CS_URS_2023_01/784211163</t>
  </si>
  <si>
    <t>239</t>
  </si>
  <si>
    <t>784221101</t>
  </si>
  <si>
    <t>Dvojnásobné bílé malby ze směsí za sucha dobře otěruvzdorných v místnostech do 3,80 m</t>
  </si>
  <si>
    <t>-1154775720</t>
  </si>
  <si>
    <t>Malby z malířských směsí otěruvzdorných za sucha dvojnásobné, bílé za sucha otěruvzdorné dobře v místnostech výšky do 3,80 m</t>
  </si>
  <si>
    <t>https://podminky.urs.cz/item/CS_URS_2023_01/784221101</t>
  </si>
  <si>
    <t xml:space="preserve">ODPOČET NOVÝ KERAMICKÝ OBKLAD + OMYVATELNÝ NÁTĚR </t>
  </si>
  <si>
    <t>-OMYVNÁT</t>
  </si>
  <si>
    <t>ODPOČET STÁVAJÍCÍ OBKL</t>
  </si>
  <si>
    <t>-1*5*1,5</t>
  </si>
  <si>
    <t>-2*10,5</t>
  </si>
  <si>
    <t>-(2*10,84)-(1,2*0,7)</t>
  </si>
  <si>
    <t>240</t>
  </si>
  <si>
    <t>784221153</t>
  </si>
  <si>
    <t>Příplatek k cenám 2x maleb za sucha otěruvzdorných za barevnou malbu v odstínu středně sytém</t>
  </si>
  <si>
    <t>118374147</t>
  </si>
  <si>
    <t>Malby z malířských směsí otěruvzdorných za sucha Příplatek k cenám dvojnásobných maleb na tónovacích automatech, v odstínu středně sytém</t>
  </si>
  <si>
    <t>https://podminky.urs.cz/item/CS_URS_2023_01/784221153</t>
  </si>
  <si>
    <t>m.č. 02 - STĚNY</t>
  </si>
  <si>
    <t xml:space="preserve">69"STROP </t>
  </si>
  <si>
    <t xml:space="preserve">2,9*35"STĚNY </t>
  </si>
  <si>
    <t>68"STROP</t>
  </si>
  <si>
    <t>2,9*36"STĚNY</t>
  </si>
  <si>
    <t>45"STROP</t>
  </si>
  <si>
    <t>2,9*28"STĚNY</t>
  </si>
  <si>
    <t>786</t>
  </si>
  <si>
    <t>Dokončovací práce - čalounické úpravy</t>
  </si>
  <si>
    <t>241</t>
  </si>
  <si>
    <t>78661400R</t>
  </si>
  <si>
    <t>Montáž rolety plochy do 4 m2</t>
  </si>
  <si>
    <t>1945557250</t>
  </si>
  <si>
    <t>ZPĚTNÁ MONTÁŽ ROLET mč 12</t>
  </si>
  <si>
    <t>242</t>
  </si>
  <si>
    <t>786614DEM</t>
  </si>
  <si>
    <t>Demontáž rolet plochy do 4 m2</t>
  </si>
  <si>
    <t>1871995901</t>
  </si>
  <si>
    <t>DEMONTÁŽ ROLET mč 12</t>
  </si>
  <si>
    <t>HZS</t>
  </si>
  <si>
    <t>Hodinové zúčtovací sazby</t>
  </si>
  <si>
    <t>243</t>
  </si>
  <si>
    <t>HZS2121</t>
  </si>
  <si>
    <t>Hodinová zúčtovací sazba truhlář</t>
  </si>
  <si>
    <t>hod</t>
  </si>
  <si>
    <t>512</t>
  </si>
  <si>
    <t>-144134145</t>
  </si>
  <si>
    <t>Hodinové zúčtovací sazby profesí PSV provádění stavebních konstrukcí truhlář</t>
  </si>
  <si>
    <t>https://podminky.urs.cz/item/CS_URS_2023_01/HZS2121</t>
  </si>
  <si>
    <t xml:space="preserve">50" montáž stolních jídelních sestav </t>
  </si>
  <si>
    <t>D.1.4. - Technika prostředí staveb</t>
  </si>
  <si>
    <t>Soupis:</t>
  </si>
  <si>
    <t>D.1.4.a - Silnoproudá elektrotechnika</t>
  </si>
  <si>
    <t>D1 - Dodávky zařízení</t>
  </si>
  <si>
    <t>D2 - Materiál elektromontážní</t>
  </si>
  <si>
    <t>D3 - Elektromontáže</t>
  </si>
  <si>
    <t>D4 - Demontáže</t>
  </si>
  <si>
    <t>D5 - Ostatní náklady</t>
  </si>
  <si>
    <t>Dodávky zařízení</t>
  </si>
  <si>
    <t>000436848</t>
  </si>
  <si>
    <t>Jistič 4P 250A 25KA</t>
  </si>
  <si>
    <t>ks</t>
  </si>
  <si>
    <t>000900853</t>
  </si>
  <si>
    <t>Svítidlo S1 LED svítidlo 56W/4000K/7701lm, IP66</t>
  </si>
  <si>
    <t>000900888</t>
  </si>
  <si>
    <t>Svítidlo S2 LED svítidlo 63W/4000K/12200lm, 230V</t>
  </si>
  <si>
    <t>000900889</t>
  </si>
  <si>
    <t>Svítidlo S3 LED svítidlo 2x12W/4000K, E27, IP43</t>
  </si>
  <si>
    <t>000900890</t>
  </si>
  <si>
    <t>Svítidlo N1 LED nouzové svítidlo 1W/90lm, IP44 samostatnost 1hod univerzální piktogram</t>
  </si>
  <si>
    <t>000900891</t>
  </si>
  <si>
    <t>Svítidlo N2 LED nouzové svítidlo 2W/210lm, IP42 samostatnost 1hod</t>
  </si>
  <si>
    <t>D2</t>
  </si>
  <si>
    <t>Materiál elektromontážní</t>
  </si>
  <si>
    <t>000101313</t>
  </si>
  <si>
    <t>kabel 1kV CYKY 5x50</t>
  </si>
  <si>
    <t>000101311</t>
  </si>
  <si>
    <t>kabel 1kV CYKY 5x25</t>
  </si>
  <si>
    <t>000101309</t>
  </si>
  <si>
    <t>kabel CYKY 5x10</t>
  </si>
  <si>
    <t>000101308</t>
  </si>
  <si>
    <t>kabel CYKY 5x6</t>
  </si>
  <si>
    <t>000101306</t>
  </si>
  <si>
    <t>kabel CYKY 5x2,5</t>
  </si>
  <si>
    <t>000101106</t>
  </si>
  <si>
    <t>kabel CYKY 3x2,5</t>
  </si>
  <si>
    <t>000101105</t>
  </si>
  <si>
    <t>kabel CYKY 3x1,5</t>
  </si>
  <si>
    <t>000101005</t>
  </si>
  <si>
    <t>kabel CYKY 2x1,5</t>
  </si>
  <si>
    <t>000101205</t>
  </si>
  <si>
    <t>kabel CYKY 4x1,5</t>
  </si>
  <si>
    <t>000175115</t>
  </si>
  <si>
    <t>kabel CYKYLo 3x1,5</t>
  </si>
  <si>
    <t>000160308</t>
  </si>
  <si>
    <t>šňůra CGSG 5x6</t>
  </si>
  <si>
    <t>000160309</t>
  </si>
  <si>
    <t>šňůra CGSG 5x10</t>
  </si>
  <si>
    <t>000160310</t>
  </si>
  <si>
    <t>šňůra CGSG 5x16</t>
  </si>
  <si>
    <t>000199211</t>
  </si>
  <si>
    <t>svorka Wago 273-100  3x1,5mm2 krabicová bezšroubo</t>
  </si>
  <si>
    <t>000199212</t>
  </si>
  <si>
    <t>svorka Wago 273-101  5x1,5mm2 krabicová bezšroubo</t>
  </si>
  <si>
    <t>000199215</t>
  </si>
  <si>
    <t>svorka Wago 273-155  5x1,5mm2 krabicová bezšroubo</t>
  </si>
  <si>
    <t>000199222</t>
  </si>
  <si>
    <t>svorka Wago 273-104  3x2,5mm2 krabicová bezšroubo</t>
  </si>
  <si>
    <t>000173108</t>
  </si>
  <si>
    <t>vodič CYA 6  /H07V-K/</t>
  </si>
  <si>
    <t>000171108</t>
  </si>
  <si>
    <t>vodič CY 6  /H07V-U/</t>
  </si>
  <si>
    <t>000311116</t>
  </si>
  <si>
    <t>krabice univerzální/odbočná KU68-1902 vč.KO68</t>
  </si>
  <si>
    <t>000311217</t>
  </si>
  <si>
    <t>krabice přístrojová KP67/3</t>
  </si>
  <si>
    <t>000312911</t>
  </si>
  <si>
    <t>krabicová rozvodka</t>
  </si>
  <si>
    <t>000323115</t>
  </si>
  <si>
    <t>trubka kovová ohebná KOPEX 3329</t>
  </si>
  <si>
    <t>000323117</t>
  </si>
  <si>
    <t>trubka kovová ohebná KOPEX 3348</t>
  </si>
  <si>
    <t>000322123</t>
  </si>
  <si>
    <t>trubka PVC tuhá střední namáhání 4020 vč.příchytek a tvar.prvků vč. tvar. prvků a podpěr</t>
  </si>
  <si>
    <t>000321122</t>
  </si>
  <si>
    <t>trubka ohebná PVC monoflex 1416E</t>
  </si>
  <si>
    <t>000321125</t>
  </si>
  <si>
    <t>trubka ohebná PVC monoflex 1432</t>
  </si>
  <si>
    <t>000364045</t>
  </si>
  <si>
    <t>60X300  ŽLAB KABELOVÝ DRÁTĚNÝ 60X300 ŽÁROVÝ ZIN vč. tvar. prvků a podpěr</t>
  </si>
  <si>
    <t>000411191</t>
  </si>
  <si>
    <t>spínač 10A/250Vstř/IP44  řaz.1</t>
  </si>
  <si>
    <t>000421391</t>
  </si>
  <si>
    <t>rámeček krycí 1přístroj</t>
  </si>
  <si>
    <t>000411193</t>
  </si>
  <si>
    <t>spínač 10A/250Vstř/IP44  řaz.5</t>
  </si>
  <si>
    <t>000421391.1</t>
  </si>
  <si>
    <t>rámeček krycí  1přístroj</t>
  </si>
  <si>
    <t>000411154</t>
  </si>
  <si>
    <t>spínač Valena 10A/250Vstř řaz.5             774405</t>
  </si>
  <si>
    <t>000421391.2</t>
  </si>
  <si>
    <t>rámeček krycí Valena 1přístroj /čirý pruh   774461</t>
  </si>
  <si>
    <t>000411151</t>
  </si>
  <si>
    <t>spínač Valena 10A/250Vstř řaz.1</t>
  </si>
  <si>
    <t>000411153</t>
  </si>
  <si>
    <t>přepínač 10A/250Vstř řaz.7</t>
  </si>
  <si>
    <t>000423002</t>
  </si>
  <si>
    <t>zásuvka 16A/250Vstř IP44 clonky</t>
  </si>
  <si>
    <t>000420002</t>
  </si>
  <si>
    <t>zásuvka 16A/250Vstř</t>
  </si>
  <si>
    <t>000420091</t>
  </si>
  <si>
    <t>rámeček pro  přístroj</t>
  </si>
  <si>
    <t>000425223</t>
  </si>
  <si>
    <t>zásuvka nástěnná 5pól/16A/400V/IP44</t>
  </si>
  <si>
    <t>000415232</t>
  </si>
  <si>
    <t>VYPÍNAČ 3P 40A 400V IP44</t>
  </si>
  <si>
    <t>Ks</t>
  </si>
  <si>
    <t>000900481</t>
  </si>
  <si>
    <t>Závěs pro svítidlo S1 - závitová tyč</t>
  </si>
  <si>
    <t>000900080</t>
  </si>
  <si>
    <t>doplnění rozvaděče RS2</t>
  </si>
  <si>
    <t>000900892</t>
  </si>
  <si>
    <t>doplnění rozvaděče RM2</t>
  </si>
  <si>
    <t>000900241</t>
  </si>
  <si>
    <t>drobný  upevňovací a spojovací materiál</t>
  </si>
  <si>
    <t>000900264</t>
  </si>
  <si>
    <t>projektová dokumentace skut. stavu</t>
  </si>
  <si>
    <t>Elektromontáže</t>
  </si>
  <si>
    <t>210810105</t>
  </si>
  <si>
    <t>kabel Cu(-1kV CYKY) pevně ulož do 3x120/4x95/5x50</t>
  </si>
  <si>
    <t>210810103</t>
  </si>
  <si>
    <t>kabel Cu(-1kV CYKY)pevně uložený do 3x70/4x50/5x35</t>
  </si>
  <si>
    <t>210810053</t>
  </si>
  <si>
    <t>kabel(-CYKY) pevně ulož.do 5x10/12x4/19x2,5/24x1,5</t>
  </si>
  <si>
    <t>210810052</t>
  </si>
  <si>
    <t>kabel(-CYKY) pevně uložený do 5x6/7x4/12x1,5</t>
  </si>
  <si>
    <t>210810048</t>
  </si>
  <si>
    <t>kabel(-CYKY) pevně uložený do 3x6/4x4/7x2,5</t>
  </si>
  <si>
    <t>210800024</t>
  </si>
  <si>
    <t>kabel Cu plochý(-CYKYL) pod omítkou do 3x2,5</t>
  </si>
  <si>
    <t>210802448</t>
  </si>
  <si>
    <t>šňůra střední pevně uložená do 2x16/4x10/5x6</t>
  </si>
  <si>
    <t>210802464</t>
  </si>
  <si>
    <t>šňůra střední pevně uložená do 4x16/5x10</t>
  </si>
  <si>
    <t>210802472</t>
  </si>
  <si>
    <t>šňůra střední pevně uložená do 5x16</t>
  </si>
  <si>
    <t>210100001</t>
  </si>
  <si>
    <t>ukončení v rozvaděči vč.zapojení vodiče do 2,5mm2</t>
  </si>
  <si>
    <t>210100006</t>
  </si>
  <si>
    <t>ukončení v rozvaděči vč.zapojení vodiče do 50mm2</t>
  </si>
  <si>
    <t>210100004</t>
  </si>
  <si>
    <t>ukončení v rozvaděči vč.zapojení vodiče do 25mm2</t>
  </si>
  <si>
    <t>210100003</t>
  </si>
  <si>
    <t>ukončení v rozvaděči vč.zapojení vodiče do 16mm2</t>
  </si>
  <si>
    <t>210100002</t>
  </si>
  <si>
    <t>ukončení v rozvaděči vč.zapojení vodiče do 6mm2</t>
  </si>
  <si>
    <t>210800851</t>
  </si>
  <si>
    <t>vodič Cu(-CY,CYA) pevně uložený do 1x35</t>
  </si>
  <si>
    <t>210010311</t>
  </si>
  <si>
    <t>krabice odbočná bez svorkovnice a zapojení(-KO68)</t>
  </si>
  <si>
    <t>210010301</t>
  </si>
  <si>
    <t>krabice přístrojová bez zapojení</t>
  </si>
  <si>
    <t>210010351</t>
  </si>
  <si>
    <t>krabicová rozvodka vč.ukonč.a zapojení (-6455/11)</t>
  </si>
  <si>
    <t>210010044</t>
  </si>
  <si>
    <t>trubka kov ohebná pevně uložená typ 3329/pr.29</t>
  </si>
  <si>
    <t>210010046</t>
  </si>
  <si>
    <t>trubka kov ohebná pevně uložená typ 3348/pr.48</t>
  </si>
  <si>
    <t>210010022</t>
  </si>
  <si>
    <t>trubka plast tuhá pevně uložená do průměru 25</t>
  </si>
  <si>
    <t>210010002</t>
  </si>
  <si>
    <t>trubka plast ohebná,pod omítkou,typ 2316/pr.16</t>
  </si>
  <si>
    <t>210010005</t>
  </si>
  <si>
    <t>trubka plast ohebná,pod omítkou,typ 2336/pr.36</t>
  </si>
  <si>
    <t>210020133</t>
  </si>
  <si>
    <t>kabelový rošt do š.40cm</t>
  </si>
  <si>
    <t>210110041</t>
  </si>
  <si>
    <t>spínač zapuštěný vč.zapojení 1pólový/řazení 1</t>
  </si>
  <si>
    <t>210110046</t>
  </si>
  <si>
    <t>spínač zapuštěný vč.zapojení sériový</t>
  </si>
  <si>
    <t>210110043</t>
  </si>
  <si>
    <t>přepínač zapuštěný vč.zapojení sériový/řazení 5-5A</t>
  </si>
  <si>
    <t>210110046.1</t>
  </si>
  <si>
    <t>přepínač zapuštěný vč.zapojení křížový/řazení 7</t>
  </si>
  <si>
    <t>210111012</t>
  </si>
  <si>
    <t>zásuvka domovní zapuštěná vč.zapojení průběžně</t>
  </si>
  <si>
    <t>210111011</t>
  </si>
  <si>
    <t>zásuvka domovní zapuštěná vč.zapojení</t>
  </si>
  <si>
    <t>210111106</t>
  </si>
  <si>
    <t>zásuvka/přívodka průmyslová vč.zapojení 3P+N+Z/16A</t>
  </si>
  <si>
    <t>210120807</t>
  </si>
  <si>
    <t>přístroj vč.zapoj.do63A/3pól</t>
  </si>
  <si>
    <t>210120502</t>
  </si>
  <si>
    <t>jistič 3pól bez zapojení do 250A</t>
  </si>
  <si>
    <t>210990625</t>
  </si>
  <si>
    <t>svítidlo LED stropní</t>
  </si>
  <si>
    <t>210990635</t>
  </si>
  <si>
    <t>úprava rozvaděče</t>
  </si>
  <si>
    <t>210990457</t>
  </si>
  <si>
    <t>úprava stáv. elektroinstalace</t>
  </si>
  <si>
    <t>210990222</t>
  </si>
  <si>
    <t>práce mimo ceník</t>
  </si>
  <si>
    <t>210990207</t>
  </si>
  <si>
    <t>práce v rozvaděči</t>
  </si>
  <si>
    <t>210990562</t>
  </si>
  <si>
    <t>Revize systému včetně funkčních zkoušek</t>
  </si>
  <si>
    <t>Demontáže</t>
  </si>
  <si>
    <t>210990208</t>
  </si>
  <si>
    <t>demontáž stáv elektroinstalace /dmtž         /dmtž</t>
  </si>
  <si>
    <t>demontáž stáv elektroinstalace /dmtž /dmtž</t>
  </si>
  <si>
    <t>Ostatní náklady</t>
  </si>
  <si>
    <t>219990065</t>
  </si>
  <si>
    <t>zjištění stáv. stavu elektroinstalace</t>
  </si>
  <si>
    <t>210990634</t>
  </si>
  <si>
    <t>připojení technologie gastro</t>
  </si>
  <si>
    <t>D.1.4.b - Zdravotně technické instalace</t>
  </si>
  <si>
    <t>D1 - Sanita a spotřebiče</t>
  </si>
  <si>
    <t>D2 - Odpadní armatury, vodovodní armatury a baterie</t>
  </si>
  <si>
    <t>D3 - Vodovodní potrubí</t>
  </si>
  <si>
    <t>D4 - Kanalizační potrubí</t>
  </si>
  <si>
    <t>D5 - Ostatní</t>
  </si>
  <si>
    <t>Sanita a spotřebiče</t>
  </si>
  <si>
    <t>Pol17</t>
  </si>
  <si>
    <t>umyvadlo/umyvátko, montáž</t>
  </si>
  <si>
    <t>Pol18</t>
  </si>
  <si>
    <t>kloset závěsný, montáž</t>
  </si>
  <si>
    <t>Pol19</t>
  </si>
  <si>
    <t>výlevka, montáž</t>
  </si>
  <si>
    <t>Pol20</t>
  </si>
  <si>
    <t>sprchový kout včetně zástěny, montáž</t>
  </si>
  <si>
    <t>Pol21</t>
  </si>
  <si>
    <t>demontáž stávajícího umyvadla/umyvátka včetně baterie</t>
  </si>
  <si>
    <t>Pol22</t>
  </si>
  <si>
    <t>demontáž stávajícího klosetu klasik</t>
  </si>
  <si>
    <t>Pol23</t>
  </si>
  <si>
    <t>demontáž stávající výlevky včetně baterie</t>
  </si>
  <si>
    <t>Pol24</t>
  </si>
  <si>
    <t>demontáž kuchyňského dřezu (výřez 3)</t>
  </si>
  <si>
    <t>Pol25</t>
  </si>
  <si>
    <t>demontáž myčky nádobí (výřez 3)</t>
  </si>
  <si>
    <t>Odpadní armatury, vodovodní armatury a baterie</t>
  </si>
  <si>
    <t>Pol26</t>
  </si>
  <si>
    <t>sprchový sifon (HL.540)</t>
  </si>
  <si>
    <t>-1158261634</t>
  </si>
  <si>
    <t>Pol27</t>
  </si>
  <si>
    <t>umyvadlový sifon (HL.132/40)</t>
  </si>
  <si>
    <t>-465552010</t>
  </si>
  <si>
    <t>Pol28</t>
  </si>
  <si>
    <t>skrytá splachovací nádržka pro kloset do SDK předstěny, montážní výška 82 cm (Geberit)</t>
  </si>
  <si>
    <t>-1115477993</t>
  </si>
  <si>
    <t>Pol29</t>
  </si>
  <si>
    <t>výlevkový sifon (HL.513-100G/50)</t>
  </si>
  <si>
    <t>524378829</t>
  </si>
  <si>
    <t>Pol30</t>
  </si>
  <si>
    <t>umyvadlová baterie, stojánková</t>
  </si>
  <si>
    <t>1875645540</t>
  </si>
  <si>
    <t>Pol31</t>
  </si>
  <si>
    <t>sprchová baterie, nástěnná</t>
  </si>
  <si>
    <t>390471912</t>
  </si>
  <si>
    <t>Pol32</t>
  </si>
  <si>
    <t>výlevková/dřezová baterie, stojánková</t>
  </si>
  <si>
    <t>-826886502</t>
  </si>
  <si>
    <t>Pol33</t>
  </si>
  <si>
    <t>rohový ventil</t>
  </si>
  <si>
    <t>-587529863</t>
  </si>
  <si>
    <t>Pol34</t>
  </si>
  <si>
    <t>kulový ventil</t>
  </si>
  <si>
    <t>-1220643877</t>
  </si>
  <si>
    <t>Pol35</t>
  </si>
  <si>
    <t>podlahová vpusť (HL.317)</t>
  </si>
  <si>
    <t>-1157325925</t>
  </si>
  <si>
    <t>Pol36</t>
  </si>
  <si>
    <t>podhlahový žlab 1600/300</t>
  </si>
  <si>
    <t>1562980308</t>
  </si>
  <si>
    <t>Pol37</t>
  </si>
  <si>
    <t>rošt pro podlahový žlab 1600/300</t>
  </si>
  <si>
    <t>-2015282308</t>
  </si>
  <si>
    <t>Vodovodní potrubí</t>
  </si>
  <si>
    <t>Pol38</t>
  </si>
  <si>
    <t>potrubí PP-RCT Unibeta, včetně svařovaných spojů, dimenze 32x3,2</t>
  </si>
  <si>
    <t>857173852</t>
  </si>
  <si>
    <t>Pol39</t>
  </si>
  <si>
    <t>potrubí PP-RCT Unibeta, včetně svařovaných spojů, dimenze 25x2,8</t>
  </si>
  <si>
    <t>-231082550</t>
  </si>
  <si>
    <t>Pol40</t>
  </si>
  <si>
    <t>potrubí PP-RCT Unibeta, včetně svařovaných spojů, dimenze 20x2,3</t>
  </si>
  <si>
    <t>-1614521777</t>
  </si>
  <si>
    <t>Pol41</t>
  </si>
  <si>
    <t>potrubí PP-RCT Unibeta, včetně svařovaných spojů, dimenze 16x2,0</t>
  </si>
  <si>
    <t>-502859721</t>
  </si>
  <si>
    <t>Pol42</t>
  </si>
  <si>
    <t>tepelná izolace tl.20 mm</t>
  </si>
  <si>
    <t>1916460340</t>
  </si>
  <si>
    <t>Pol43</t>
  </si>
  <si>
    <t>tepelná izolace tl.13 mm</t>
  </si>
  <si>
    <t>-46017015</t>
  </si>
  <si>
    <t>Kanalizační potrubí</t>
  </si>
  <si>
    <t>Pol44</t>
  </si>
  <si>
    <t>potrubí KG DN 110, včetně kolen a tvarovek</t>
  </si>
  <si>
    <t>1744790858</t>
  </si>
  <si>
    <t>Pol45</t>
  </si>
  <si>
    <t>potrubí HT DN 110, včetně kolen a tvarovek</t>
  </si>
  <si>
    <t>1677411707</t>
  </si>
  <si>
    <t>Pol46</t>
  </si>
  <si>
    <t>potrubí HT DN 75, včetně kolen a tvarovek</t>
  </si>
  <si>
    <t>1266896663</t>
  </si>
  <si>
    <t>Pol47</t>
  </si>
  <si>
    <t>potrubí HT DN 50, včetně kolen a tvarovek</t>
  </si>
  <si>
    <t>-1516711954</t>
  </si>
  <si>
    <t>Pol48</t>
  </si>
  <si>
    <t>přivzdušňovací ventil</t>
  </si>
  <si>
    <t>1822114579</t>
  </si>
  <si>
    <t>Pol49</t>
  </si>
  <si>
    <t>čistící tvarovka</t>
  </si>
  <si>
    <t>-1857956276</t>
  </si>
  <si>
    <t>Pol50</t>
  </si>
  <si>
    <t>hydroizolační manžeta</t>
  </si>
  <si>
    <t>883214749</t>
  </si>
  <si>
    <t>Ostatní</t>
  </si>
  <si>
    <t>Pol51</t>
  </si>
  <si>
    <t>odstranění stávajících obkladů a dlažby pro potřeby vedení potrubí</t>
  </si>
  <si>
    <t>Pol52</t>
  </si>
  <si>
    <t>drážky ve zdivu pro potřeby vedení potrubí</t>
  </si>
  <si>
    <t>Pol53</t>
  </si>
  <si>
    <t>přesun hmot, stavební suť</t>
  </si>
  <si>
    <t>Pol54</t>
  </si>
  <si>
    <t>odstranění stávající přečerpávací šachty, včetně zapojení elektroinstalace, včetně tlakového potrubí cca 30 m</t>
  </si>
  <si>
    <t>Pol55</t>
  </si>
  <si>
    <t>osazení nových návleků tepelné izolace na stávající vodovodní potrubí, vedeno pod stropem kuchyně</t>
  </si>
  <si>
    <t>Pol56</t>
  </si>
  <si>
    <t>přeložení stávajícího vodovodního potrubí z chodby do kuchyně, vedeno pod stropem a po povrchu stěny kuchyně</t>
  </si>
  <si>
    <t>Pol57</t>
  </si>
  <si>
    <t>přeložení stávajícího kanalizačního vodorovného odpadního potrubí pod stropem kuchyně nově k povrchu stěny mezi kuchyní a chodbou</t>
  </si>
  <si>
    <t>Pol58</t>
  </si>
  <si>
    <t>přeložení stávajícího kanalizačního svislého odpadního potrubí při povrchu stěny kuchyně nově do připravené svislé drážky ve zdivu</t>
  </si>
  <si>
    <t>Pol59</t>
  </si>
  <si>
    <t>vypuštění části vodovodního potrubí (teplá + studená)</t>
  </si>
  <si>
    <t>Pol60</t>
  </si>
  <si>
    <t>tlaková zkouška vodovodu (teplá + studená)</t>
  </si>
  <si>
    <t>Pol61</t>
  </si>
  <si>
    <t>proplach vodovodu (teplá + studená)</t>
  </si>
  <si>
    <t>Pol62</t>
  </si>
  <si>
    <t>zkouška těsnosti kanalizace</t>
  </si>
  <si>
    <t>D.1.4.c - Vzduchotechnika</t>
  </si>
  <si>
    <t>D1 - Varna, výdejna jídel + zázemí kuchyně</t>
  </si>
  <si>
    <t xml:space="preserve">    D2 - D+M Potrubi čtyřhranné sk.I PM 12 0403 pozink plech</t>
  </si>
  <si>
    <t>D3 - WC učitelé 2.NP</t>
  </si>
  <si>
    <t>D4 - OSTATNÍ</t>
  </si>
  <si>
    <t>Varna, výdejna jídel + zázemí kuchyně</t>
  </si>
  <si>
    <t>Pol229</t>
  </si>
  <si>
    <t xml:space="preserve">D+M Sestavná vzduchotechnická jednotka s rekuperací </t>
  </si>
  <si>
    <t>D+M Sestavná vzduchotechnická jednotka s rekuperací Qpřívod=6 000m3/h, 400Pa Qodvod=6 000m3/h, 500Pa Qtop=21,4kW, 70/50C, 1,4kPa ventilátor přívod 2,2kW, 400V, 6,5A ventilátor odvod 3kW, 400V, 8A fitr odvod G3, M5, přívod M5 dle EN 779 účinost rekuperace 79% (deskový rekuperátor) sestava a technické parametry např. dle nabidky OD219527</t>
  </si>
  <si>
    <t>Poznámka k položce:_x000D_
Sestava a technické parametry dle technické specifikace, která je nedílnou součástí výkazu výměr, příloha č.1. Deskový rekuperátor dodávaný vcelku, bude z důvodu malé velikosti vstupních dveří do strojovny při montáži rozebrán, všechny další komory VZT jednotky (ventilátory, filtry apod.) budou do prostoru dopraveny vcelku, nedílnou součástí jednotky je samostatná komora tukového filtru G3</t>
  </si>
  <si>
    <t>Pol230</t>
  </si>
  <si>
    <t>Kontrola a uvedení do provozu (zajišťuje dodavatel vzduchotechnické jednotky)</t>
  </si>
  <si>
    <t>kpl</t>
  </si>
  <si>
    <t>Pol231</t>
  </si>
  <si>
    <t>D+M Tlumič hluku GKK-150x350x1000 3ks                                       rozměr potrubí 1000x355/1000</t>
  </si>
  <si>
    <t>D+M Tlumič hluku GKK-150x350x1000 3ks rozměr potrubí 1000x355/1000</t>
  </si>
  <si>
    <t>Poznámka k položce:_x000D_
požadovaný útlum min 10dB , kostra tlumiče vyrobena z pozinkovaného plechu, vložená absorpční výplň je z nehořlavého zvukoizolačního materiálu, oboustranně krytého netkanou kašírovanou textilií</t>
  </si>
  <si>
    <t>Pol232</t>
  </si>
  <si>
    <t>D+M Tlumič hluku GKK-150x350x800 3ks                                       rozměr potrubí 810x355/800</t>
  </si>
  <si>
    <t>D+M Tlumič hluku GKK-150x350x800 3ks rozměr potrubí 810x355/800</t>
  </si>
  <si>
    <t>Poznámka k položce:_x000D_
požadovaný útlum min 8dB , kostra tlumiče vyrobena z pozinkovaného plechu, vložená absorpční výplň je z nehořlavého zvukoizolačního materiálu, oboustranně krytého netkanou kašírovanou textilií</t>
  </si>
  <si>
    <t>Pol233</t>
  </si>
  <si>
    <t>D+M Tlumič hluku GKK-150x620x800 3ks                                       rozměr potrubí 900x630/800</t>
  </si>
  <si>
    <t>D+M Tlumič hluku GKK-150x620x800 3ks rozměr potrubí 900x630/800</t>
  </si>
  <si>
    <t>Pol234</t>
  </si>
  <si>
    <t>D+M Výfuková věž SP Type 1 DN900/1730, 6 000 m3/hod při tlakové ztrátě 21 Pa, 43 db(A), provedení nerez ASI 304 matt</t>
  </si>
  <si>
    <t>Poznámka k položce:_x000D_
Technické provedení věže je dáno výpočtovým protokolem, který je nedílnou součástí výkazu výměr.</t>
  </si>
  <si>
    <t>Pol235</t>
  </si>
  <si>
    <t>D+M Protidestová zaluzie 900x800 s ochranným sítem</t>
  </si>
  <si>
    <t>Poznámka k položce:_x000D_
komfortní žaluzie, rám a listy jsou hliníkové</t>
  </si>
  <si>
    <t>Pol236</t>
  </si>
  <si>
    <t>D+M Textilní velkoplošná výusť 315/6000mm vč. příslušenství a závěsového materiálu, průtok 2000 m3/h, např. dle nabídky NA230884</t>
  </si>
  <si>
    <t>Poznámka k položce:_x000D_
Přesné parametry dle technické specifikace, která je nedílnou součástí výkazu výměr, příloha č.2</t>
  </si>
  <si>
    <t>Pol237</t>
  </si>
  <si>
    <t>D+M Textilní velkoplošná výusť 315/3000mm vč. příslušenství a závěsového materiálu, průtok 2000 m3/h, např. dle nabídky NA230884</t>
  </si>
  <si>
    <t>Pol238</t>
  </si>
  <si>
    <t>D+M Regulační klapka, ovládání ruční  DN315</t>
  </si>
  <si>
    <t>D+M Regulační klapka, ovládání ruční DN315</t>
  </si>
  <si>
    <t>Poznámka k položce:_x000D_
jednolistá klapka kruhová pro instalaci do potrubí spiro</t>
  </si>
  <si>
    <t>Pol239</t>
  </si>
  <si>
    <t>D+M Regulační klapka, ovládání ruční  400x250</t>
  </si>
  <si>
    <t>D+M Regulační klapka, ovládání ruční 400x250</t>
  </si>
  <si>
    <t>Poznámka k položce:_x000D_
vícelistá klapka rozměrová pro instalaci do potrubí</t>
  </si>
  <si>
    <t>Pol240</t>
  </si>
  <si>
    <t>D+M Regulační klapka, ovládání ruční  315x315</t>
  </si>
  <si>
    <t>D+M Regulační klapka, ovládání ruční 315x315</t>
  </si>
  <si>
    <t>Pol241</t>
  </si>
  <si>
    <t>D+M Regulační klapka, ovládání servopohonem  315x315</t>
  </si>
  <si>
    <t>D+M Regulační klapka, ovládání servopohonem 315x315</t>
  </si>
  <si>
    <t>Poznámka k položce:_x000D_
vícelistá klapka rozměrová pro instalaci do potrubí, servopohon v dodávce měření a regulace</t>
  </si>
  <si>
    <t>Pol242</t>
  </si>
  <si>
    <t>D+M Regulační klapka, ovládání servopohonem  630x355</t>
  </si>
  <si>
    <t>D+M Regulační klapka, ovládání servopohonem 630x355</t>
  </si>
  <si>
    <t>Pol243</t>
  </si>
  <si>
    <t>D+M Kuchyňský zákryt středový ZOP2 2100x1800 materiál nerez,                vč. Osvětlení a 4ks nerezových labyrintových lapačů tuku 500x500/20</t>
  </si>
  <si>
    <t>D+M Kuchyňský zákryt středový ZOP2 2100x1800 materiál nerez, vč. Osvětlení a 4ks nerezových labyrintových lapačů tuku 500x500/20</t>
  </si>
  <si>
    <t>Poznámka k položce:_x000D_
kovový předfiltr G3 dle EN 779 učený do kuchyňských digestoří, provedeno z nerezového materiálu pro potravinářské provozy - 1.4301</t>
  </si>
  <si>
    <t>Pol244</t>
  </si>
  <si>
    <t>D+M Kuchyňský zákryt středový ZOP2 2100x1600 materiál nerez,                vč. Osvětlení a 4ks nerezových labyrintových lapačů tuku 500x500/20</t>
  </si>
  <si>
    <t>D+M Kuchyňský zákryt středový ZOP2 2100x1600 materiál nerez, vč. Osvětlení a 4ks nerezových labyrintových lapačů tuku 500x500/20</t>
  </si>
  <si>
    <t>Pol245</t>
  </si>
  <si>
    <t>D+M Kuchyňský zákryt nástěnný NOP1 800x800 materiál nerez,                vč. Osvětlení a 1ks nerezový labyrintový lapač tuku 500x500/20</t>
  </si>
  <si>
    <t>D+M Kuchyňský zákryt nástěnný NOP1 800x800 materiál nerez, vč. Osvětlení a 1ks nerezový labyrintový lapač tuku 500x500/20</t>
  </si>
  <si>
    <t>Pol246</t>
  </si>
  <si>
    <t>D+M Kuchyňský zákryt nástěnný NOP1 1600x800 materiál nerez,                vč. Osvětlení a 2ks nerezových labyrintových lapačů tuku 500x500/20</t>
  </si>
  <si>
    <t>D+M Kuchyňský zákryt nástěnný NOP1 1600x800 materiál nerez, vč. Osvětlení a 2ks nerezových labyrintových lapačů tuku 500x500/20</t>
  </si>
  <si>
    <t>Pol247</t>
  </si>
  <si>
    <t>D+M Vyústka 400 x 200  VK-1.0-R1</t>
  </si>
  <si>
    <t>D+M Vyústka 400 x 200 VK-1.0-R1</t>
  </si>
  <si>
    <t>Poznámka k položce:_x000D_
výustka komfortní mřížka z hliníkových profilů v obdélníkovém rámu</t>
  </si>
  <si>
    <t>Pol248</t>
  </si>
  <si>
    <t>D+M Pružná vložka 660x400/150 atyp</t>
  </si>
  <si>
    <t>D+M Potrubi čtyřhranné sk.I PM 12 0403 pozink plech</t>
  </si>
  <si>
    <t>Pol249</t>
  </si>
  <si>
    <t>do obvodu 1260 mm/ 20% tvar. sk.I pozink ON 12 0403</t>
  </si>
  <si>
    <t>bm</t>
  </si>
  <si>
    <t>Pol250</t>
  </si>
  <si>
    <t>do obvodu 1610 mm/ 30% tvar. sk.I pozink ON 12 0403</t>
  </si>
  <si>
    <t>Pol251</t>
  </si>
  <si>
    <t>do obvodu 2130 mm/ 50% tvar. sk.I pozink ON 12 0403</t>
  </si>
  <si>
    <t>Pol252</t>
  </si>
  <si>
    <t>do obvodu 3000 mm/ 100% tvar. sk.I pozink ON 12 0403</t>
  </si>
  <si>
    <t>Pol253</t>
  </si>
  <si>
    <t>D+M Kruhové potrubí SPIRO  315/100% tvar.</t>
  </si>
  <si>
    <t>D+M Kruhové potrubí SPIRO 315/100% tvar.</t>
  </si>
  <si>
    <t>Poznámka k položce:_x000D_
SAFE systém</t>
  </si>
  <si>
    <t>Pol254</t>
  </si>
  <si>
    <t>D+M Kruhové potrubí SPIRO  560/100% tvar.</t>
  </si>
  <si>
    <t>D+M Kruhové potrubí SPIRO 560/100% tvar.</t>
  </si>
  <si>
    <t>Pol255</t>
  </si>
  <si>
    <t>D+M Vnitřní izolace -šedá samolepící kaučuková tepelná izolace tl. 20mm, např. K-FLEX H DUCT ALU- LISOLANTE K-FLEX</t>
  </si>
  <si>
    <t>Poznámka k položce:_x000D_
Hořlavost B- nesnadno hořlavé, Tepelná vodivost:                -20C=0,034, +20C=0,038 W/(m-K) EN 12667, DIN 52612 + Al plech tl. 0,6 mm                                                               Tepelná izolace bude provedena na potrubí vedeném v prostoru strojovny, potrubí na sání dvenkovního vzduchu bude tepelně izolováno v tl.40 mm</t>
  </si>
  <si>
    <t>Pol256</t>
  </si>
  <si>
    <t>D+M Nátěry - 1 x SP15 barav základní akrylátována pozink plech + 2x vrchní polyuretanová dvousložková PU08-2, odstín bílý</t>
  </si>
  <si>
    <t>Pol257</t>
  </si>
  <si>
    <t>Demontáž stávající přívodní jednotky ROSENBERG DKNB4N09-355 (3 800 m3/hod)</t>
  </si>
  <si>
    <t>Poznámka k položce:_x000D_
jedná so o demontáž stávajícího vybavení strojovny VZT, včetně navazujícího potrubí, strojovna se nachází v úrovni 2.PP</t>
  </si>
  <si>
    <t>Pol258</t>
  </si>
  <si>
    <t>Demontáže stávajících digestoří 2000x3000</t>
  </si>
  <si>
    <t>Poznámka k položce:_x000D_
jedná se o nerezové digestoře o váze cca 100kg, nutno odpojit od přívodu el. energie</t>
  </si>
  <si>
    <t>Pol259</t>
  </si>
  <si>
    <t>Demontáže čtyřhranného potrubí do obvodu 1200 mm</t>
  </si>
  <si>
    <t>Poznámka k položce:_x000D_
jedná se o demontáž VZT potrubí v prostoru varny, umýváren nádobí a jídelny, dále pak potrubí vedené v navzující chodbě, stávající stoupačky vedené nad střechu objektu budou zaslepeny</t>
  </si>
  <si>
    <t>Pol260</t>
  </si>
  <si>
    <t>Demontáže čtyřhranného potrubí do obvodu 1500 mm</t>
  </si>
  <si>
    <t>Pol261</t>
  </si>
  <si>
    <t>Demontáže čtyřhranného potrubí do obvodu 3000 mm</t>
  </si>
  <si>
    <t>WC učitelé 2.NP</t>
  </si>
  <si>
    <t>Pol262</t>
  </si>
  <si>
    <t>D+M Nástěnný radiální ventilátor  do kruh. potrubí  DN125                  Q=100 m3/h, 60Pa,  Pel=48W, 230V</t>
  </si>
  <si>
    <t>D+M Nástěnný radiální ventilátor do kruh. potrubí DN125 Q=100 m3/h, 60Pa, Pel=48W, 230V</t>
  </si>
  <si>
    <t>Poznámka k položce:_x000D_
Ventilátor bude osazen zpětnou klapkou</t>
  </si>
  <si>
    <t>Pol263</t>
  </si>
  <si>
    <t>D+M Kruhové potrubí SPIRO  125</t>
  </si>
  <si>
    <t>D+M Kruhové potrubí SPIRO 125</t>
  </si>
  <si>
    <t>Pol264</t>
  </si>
  <si>
    <t>D+M Oblouk 90°- SPIRO  125</t>
  </si>
  <si>
    <t>D+M Oblouk 90°- SPIRO 125</t>
  </si>
  <si>
    <t>OSTATNÍ</t>
  </si>
  <si>
    <t>Pol265</t>
  </si>
  <si>
    <t>Montázní, spojovací a tesnící materiál    (závitové tyče, konzoly, nosníkové příchytky, objímky)</t>
  </si>
  <si>
    <t>Montázní, spojovací a tesnící materiál (závitové tyče, konzoly, nosníkové příchytky, objímky)</t>
  </si>
  <si>
    <t>Pol266</t>
  </si>
  <si>
    <t>D+M Protidestová zaluzie 550x200 s ochranným sítem</t>
  </si>
  <si>
    <t>Poznámka k položce:_x000D_
komfortní žaluzie, rám a listy jsou hliníkové, bude osazena v nezabezpečeném otvoru v obvodové stěně dle výkresu, konečný rozměr bude doměřen</t>
  </si>
  <si>
    <t>Pol267</t>
  </si>
  <si>
    <t>Vyčištění potrubí, zařízení a prvků</t>
  </si>
  <si>
    <t>hod.</t>
  </si>
  <si>
    <t>Pol268</t>
  </si>
  <si>
    <t>Zkoušky včetně vystavení protokolů o zkouškách</t>
  </si>
  <si>
    <t>Pol269</t>
  </si>
  <si>
    <t>Seřízení průtoků vzduchu včetně vystavení protokolu</t>
  </si>
  <si>
    <t>Pol270</t>
  </si>
  <si>
    <t>Zřízení a odstranění pracovní podlahy dle montáže, např. lešení, pomocné lešení, práce na žebříku, jeřábové práce, práce na plošině atd.</t>
  </si>
  <si>
    <t>soub.</t>
  </si>
  <si>
    <t>Poznámka k položce:_x000D_
rozsah jeřábových prací je dán hmotností přesunované VZT jednotky,  poloha vykládky bude řešena při montáži s investorem</t>
  </si>
  <si>
    <t>Pol271</t>
  </si>
  <si>
    <t>Uvedení do provozu</t>
  </si>
  <si>
    <t>Pol272</t>
  </si>
  <si>
    <t>Vypracování dokumentace skutečného stavu</t>
  </si>
  <si>
    <t>Pol273</t>
  </si>
  <si>
    <t>Zaučení obsluhy</t>
  </si>
  <si>
    <t>Pol274</t>
  </si>
  <si>
    <t>Ostatní zúčtovatelné stavební, montážní, pomocné a doplňkové práce v potřebném rozsahu</t>
  </si>
  <si>
    <t>Poznámka k položce:_x000D_
např. přizpůsobování nových rozvodů a zařízení VZT ostatním zařízením TZB a stavební části, provádění funkčních zkoušek a montáže s vazbou na zkoušky a montáž ostatních částí stavby, atd., tedy veškeré ostatní práce potřebné pro řádné dokončení díla</t>
  </si>
  <si>
    <t>Pol275</t>
  </si>
  <si>
    <t>Popisy a označení rozvodu a zařízení</t>
  </si>
  <si>
    <t>Pol276</t>
  </si>
  <si>
    <t>Likvidace odpadů</t>
  </si>
  <si>
    <t>Pol277</t>
  </si>
  <si>
    <t>Závěrečný úklid</t>
  </si>
  <si>
    <t>D.1.4.d - Vytápění</t>
  </si>
  <si>
    <t>D1 - Strojovny</t>
  </si>
  <si>
    <t>D2 - Potrubí</t>
  </si>
  <si>
    <t>D3 - Armatury</t>
  </si>
  <si>
    <t xml:space="preserve">D4 - Izolace  </t>
  </si>
  <si>
    <t xml:space="preserve">    D5 - Izolace potrubí a stoupaček vytápění vedeného uvnitř budovy:</t>
  </si>
  <si>
    <t>D6 - Demontáže a opravy potrubí</t>
  </si>
  <si>
    <t>D7 - Demontáže armatur</t>
  </si>
  <si>
    <t>D8 - Demontáže a opravy otopných těles</t>
  </si>
  <si>
    <t xml:space="preserve">D9 - Práce a dodávky ostatní </t>
  </si>
  <si>
    <t>D10 - Hodinové  sazby</t>
  </si>
  <si>
    <t>Strojovny</t>
  </si>
  <si>
    <t>989</t>
  </si>
  <si>
    <t>D+M čerpadlová skupina MEIBES LMK - směšovací uzel pro VZT jednotku, včetně oběhového čerpadla Grundfos Alpha2 32-60</t>
  </si>
  <si>
    <t>Pol16</t>
  </si>
  <si>
    <t>Přesun hmot pro strojovny v objektech v do 6 m</t>
  </si>
  <si>
    <t>%</t>
  </si>
  <si>
    <t>Potrubí</t>
  </si>
  <si>
    <t>733</t>
  </si>
  <si>
    <t>D+M Potrubí závitové bezešvé běžné nízkotlaké DN 10</t>
  </si>
  <si>
    <t>Poznámka k položce:_x000D_
(V ceně bude zahrnuta dodávka a montáž potrubí, veškeré příslušenství potrubí jako jsou příruby a materiál pro upevnění potrubí a protipožárních ucpávek v prostupech požárními úseky a náklady na pomocné lešení o výšce podlahy do 1900 mm a pro zatížení do 1,5 kPa.)</t>
  </si>
  <si>
    <t>733.1</t>
  </si>
  <si>
    <t>D+M Potrubí závitové bezešvé běžné nízkotlaké DN 25</t>
  </si>
  <si>
    <t>733.2</t>
  </si>
  <si>
    <t>D+M Pomocný a spojovací materiál</t>
  </si>
  <si>
    <t>733.3</t>
  </si>
  <si>
    <t>Propláchnutí + tlaková zkouška potrubí do DN 35 (V ceně jsou zakalkulovány i náklady na dodávku vody, uzavření a zabezpečení konců potrubí)</t>
  </si>
  <si>
    <t>733.4</t>
  </si>
  <si>
    <t>Přesun hmot pro rozvody potrubí v objektech v do 6 m</t>
  </si>
  <si>
    <t>Armatury</t>
  </si>
  <si>
    <t>551</t>
  </si>
  <si>
    <t>D+M Danfoss hlavice termostatická RA 2920, pro veřejné budovy</t>
  </si>
  <si>
    <t>734</t>
  </si>
  <si>
    <t>Přesun hmot pro armatury v objektech v do 6 m</t>
  </si>
  <si>
    <t xml:space="preserve">Izolace  </t>
  </si>
  <si>
    <t>Izolace potrubí a stoupaček vytápění vedeného uvnitř budovy:</t>
  </si>
  <si>
    <t>D+M Tepelně izolační trubice z pěnového polyetylenu PE tl. izolace přes 6 do 13 mm, DN do 25</t>
  </si>
  <si>
    <t>714</t>
  </si>
  <si>
    <t>D+M THERMICA IZOLTHERM AL IZOLAČNÍ POUZDRO, POTRUBNÍ, ŘEZANÉ, MINERÁLNÍ PLSŤ+AL, DO DN 50</t>
  </si>
  <si>
    <t>713.1</t>
  </si>
  <si>
    <t>Přesun hmot pro tepelné izolace  v objektech v do 6 m</t>
  </si>
  <si>
    <t>Přesun hmot pro tepelné izolace v objektech v do 6 m</t>
  </si>
  <si>
    <t>Demontáže a opravy potrubí</t>
  </si>
  <si>
    <t>733.5</t>
  </si>
  <si>
    <t>Demontáž potrubí ocelového závitového do DN 15</t>
  </si>
  <si>
    <t>733.6</t>
  </si>
  <si>
    <t>Demontáž potrubí ocelového závitového do DN 32-50</t>
  </si>
  <si>
    <t>722</t>
  </si>
  <si>
    <t>Demontáž plstěných pásů z trub DN 50</t>
  </si>
  <si>
    <t>733.7</t>
  </si>
  <si>
    <t>Přemístění vybouraných hmot - potrubí, H do 6 m</t>
  </si>
  <si>
    <t>Demontáže armatur</t>
  </si>
  <si>
    <t>734.1</t>
  </si>
  <si>
    <t>Demontáž směšovacího uzlu stávající VZT jednotky</t>
  </si>
  <si>
    <t>Kpl</t>
  </si>
  <si>
    <t>734.2</t>
  </si>
  <si>
    <t>Přemístění vybouraných hmot -armatury, H do 6 m</t>
  </si>
  <si>
    <t>Demontáže a opravy otopných těles</t>
  </si>
  <si>
    <t>735</t>
  </si>
  <si>
    <t>Demontáž těles otopných litinových článkových</t>
  </si>
  <si>
    <t>735.1</t>
  </si>
  <si>
    <t>Demontáž konzol otopných těles do odpadu</t>
  </si>
  <si>
    <t>735.2</t>
  </si>
  <si>
    <t>Vypuštění a napuštění systému</t>
  </si>
  <si>
    <t>735.3</t>
  </si>
  <si>
    <t>Odstranění nátěrů z ocel. konstrukcí "A" opálením (konzole pro potrubí a otopná tělesa)</t>
  </si>
  <si>
    <t>m²</t>
  </si>
  <si>
    <t>735.4</t>
  </si>
  <si>
    <t>Nátěr syntetický ocel. radiát. článků 2x +1x email</t>
  </si>
  <si>
    <t>735.5</t>
  </si>
  <si>
    <t>Nátěr syntetický závěsů potrubí "A" dvojnásobný</t>
  </si>
  <si>
    <t>735.6</t>
  </si>
  <si>
    <t>Montáž těles otopných článkových</t>
  </si>
  <si>
    <t>735.7</t>
  </si>
  <si>
    <t>Odpojení a připojení těles po nátěru</t>
  </si>
  <si>
    <t>735.8</t>
  </si>
  <si>
    <t>Přemístění vybouraných hmot - otop.těles, H do 6 m</t>
  </si>
  <si>
    <t>D9</t>
  </si>
  <si>
    <t xml:space="preserve">Práce a dodávky ostatní </t>
  </si>
  <si>
    <t>D10</t>
  </si>
  <si>
    <t>Hodinové  sazby</t>
  </si>
  <si>
    <t>900</t>
  </si>
  <si>
    <t>Zprovoznění, seřízení a vyzkoušení zařízení-Před předáním. Vyhotovení zápisu s popisem postupu zprovoznění, výsledků seřízení, výsledků zkoušek, atd. Zařízení musí být před předáním bez závad.</t>
  </si>
  <si>
    <t>900.1</t>
  </si>
  <si>
    <t>Zaučení obsluhy mimo jiné dle návodů výrobců tak, aby obsluha měla celkové technické a funkční informace o zařízení vytápění a uměla jej obsluhovat a reagovat na možné problémy a závady</t>
  </si>
  <si>
    <t>Zaučení obsluhy mimo jiné dle návodů výrobců tak, aby obsluha měla celkové technické a funkční informace o zařízení vytápění a uměla jej obsluhovat a reagovat na možné problémy a závady. O zaučení musí být mezi stranami sepsán protokol s obsahem bodů zaučení. Zaučen musí být v úměrném rozsahu jak pověřený zástupce Billy, tak zástupce majitele budovy</t>
  </si>
  <si>
    <t>900.2</t>
  </si>
  <si>
    <t>Funkční zkoušky včetně vystavení protokolů o zkouškách</t>
  </si>
  <si>
    <t>900.3</t>
  </si>
  <si>
    <t>Vyregulování průtoků  včetně vystavení protokolu</t>
  </si>
  <si>
    <t>Vyregulování průtoků včetně vystavení protokolu</t>
  </si>
  <si>
    <t>900.4</t>
  </si>
  <si>
    <t>Ostatní zúčtovatelný drobný, pomocný, doplňkový a ostatní materiál v potřebném rozsahu pro řádné dokončení díla + finanční rezerva - min. 4 % z ceny</t>
  </si>
  <si>
    <t>Ostatní zúčtovatelný drobný, pomocný, doplňkový a ostatní materiál v potřebném rozsahu pro řádné dokončení díla + finanční rezerva - min. 4 % z ceny-Např. přizpůsobování nových rozvodů a zařízení ostatním stávajícícm zařízením a stavební části, drobný materiál jako např. těsnění, atd., tedy veškerý ostatní materiál a výrobky potřebné pro řádné dokončení díla + finanční rezerva (mimo jiné ohled na nutnost přizpůsobování, práce a koordinace se stavební částí a TZB stávajícího stavu) - čáska bude podrobně zúčtována a dodavatelem využita pouze do objektivně doložené výše</t>
  </si>
  <si>
    <t>900.5</t>
  </si>
  <si>
    <t>Ostatní zúčtovatelné stavební, montážní, pomocné a doplňkové práce v potřebném rozsahu + finanční rezerva - min. 4 % z ceny</t>
  </si>
  <si>
    <t>Ostatní zúčtovatelné stavební, montážní, pomocné a doplňkové práce v potřebném rozsahu + finanční rezerva - min. 4 % z ceny-např. přizpůsobování nových rozvodů a zařízení ostatním zařízením a stavební části, provádění funkčních zkoušek a montáže s vazbou na zkoušky a montáž ostatních částí stavby, atd., tedy veškeré ostatní práce potřebné pro řádné dokončení díla + finanční rezerva (mimo jiné ohled na nutnost přizpůsobování, práce a koordinace se stavební částí a TZB stávajícího stavu) - čáska bude podrobně zúčtována a dodavatelem využita pouze do objektivně doložené výše</t>
  </si>
  <si>
    <t>901</t>
  </si>
  <si>
    <t>Vypracování prováděcí a dílenské dokntace  - Dokumentace bude vypracována dle skutečně použitého materiálu, zařízení a výrobků</t>
  </si>
  <si>
    <t>Vypracování prováděcí a dílenské dokntace - Dokumentace bude vypracována dle skutečně použitého materiálu, zařízení a výrobků</t>
  </si>
  <si>
    <t>902</t>
  </si>
  <si>
    <t>Vypracování dokumentace skutečného stavu - Dokumentace bude vypracována na úrovni prováděcí dokumentace (textová a výkresová část, specifikace skutečně použitého materiálu, zařízení a výrobků</t>
  </si>
  <si>
    <t>904</t>
  </si>
  <si>
    <t>Likvidace odpadů-Kompletní systém sběru, třídění, odvozu a likvidace odpadu v souladu se zák. č.185/2001 Sb. v platném znění a vyhl. č.381/2001 Sb. v platném znění</t>
  </si>
  <si>
    <t>905</t>
  </si>
  <si>
    <t>Závěrečný úklid-Provedení komplexního úklidu po provádění vytápění na úroveň min. původního stavu v návaznosti na likvidaci odpadů a úklid celé stavby</t>
  </si>
  <si>
    <t>906</t>
  </si>
  <si>
    <t>Koordinační činnost</t>
  </si>
  <si>
    <t>907</t>
  </si>
  <si>
    <t>Doprava</t>
  </si>
  <si>
    <t>908</t>
  </si>
  <si>
    <t>Zařízení staveniště-Především v souladu s NV č. 591/2006 Sb.</t>
  </si>
  <si>
    <t>D.1.4.e - Měření a regulace</t>
  </si>
  <si>
    <t>D1 - Rozvaděč RM1</t>
  </si>
  <si>
    <t>D2 - Periferie MaR - rozvaděč RM1</t>
  </si>
  <si>
    <t>D3 - Kabelové trasy - rozvaděč RM1</t>
  </si>
  <si>
    <t>D4 - Ostatní</t>
  </si>
  <si>
    <t>Rozvaděč RM1</t>
  </si>
  <si>
    <t>-RM1</t>
  </si>
  <si>
    <t>Oceloplechová rozvodnice; 1000x800x250; S montážním plechem; IP66 -</t>
  </si>
  <si>
    <t>-AS1</t>
  </si>
  <si>
    <t>Kompaktní procesní stanice, 16AI, 8AO, 32DI, 32DO, 2xRS485, 2xRS23, Ethernet -</t>
  </si>
  <si>
    <t>-AS2</t>
  </si>
  <si>
    <t>Dotykový ovládací terminál, DOMAT -</t>
  </si>
  <si>
    <t>-SW1</t>
  </si>
  <si>
    <t>Switch 4xport, napájení přes adaptér; WiFi 802.11n/g/b -</t>
  </si>
  <si>
    <t>-TR1</t>
  </si>
  <si>
    <t>Oddělovací bezpečnostní transformátor 60VA -</t>
  </si>
  <si>
    <t>-T1</t>
  </si>
  <si>
    <t>Napájecí zdroj na DIN 24VDC (21.6V-29V), 0-1,5A, 30W -</t>
  </si>
  <si>
    <t>-Z1</t>
  </si>
  <si>
    <t>Soklová zásuvka typ E přívod zhora i zdola -</t>
  </si>
  <si>
    <t>-Z2</t>
  </si>
  <si>
    <t>-QA1</t>
  </si>
  <si>
    <t>Vario nouzový hlavní vypínač 25A 3P -</t>
  </si>
  <si>
    <t>-FV1</t>
  </si>
  <si>
    <t>Svodič přepětí, pro 3f systém TT, 275V AC, 40kA -</t>
  </si>
  <si>
    <t>-FV2</t>
  </si>
  <si>
    <t>Rázová oddělovací tlumivka, 500V AC, 16A -</t>
  </si>
  <si>
    <t>-FV3</t>
  </si>
  <si>
    <t>-FV4</t>
  </si>
  <si>
    <t>Přepěťová ochrana s vf filtrem, 275V AC, 6A -</t>
  </si>
  <si>
    <t>-FA1</t>
  </si>
  <si>
    <t>Jistič 10A, 3pól, charakteristika C, 10kA -</t>
  </si>
  <si>
    <t>-FA2</t>
  </si>
  <si>
    <t>-FA3</t>
  </si>
  <si>
    <t>Jistič 6A, 1pól, charakteristika B, 10kA -</t>
  </si>
  <si>
    <t>-FAC1</t>
  </si>
  <si>
    <t>Jistič 6A, 1pól, charakteristika C, 10kA -</t>
  </si>
  <si>
    <t>-FATR</t>
  </si>
  <si>
    <t>-FAZ</t>
  </si>
  <si>
    <t>-KA1</t>
  </si>
  <si>
    <t>Relé DRIKITP24VAC 1CO LD/PB; 10A -</t>
  </si>
  <si>
    <t>-KA2</t>
  </si>
  <si>
    <t>Relé DRIKITP24VAC 2CO LD/PB; 2x5A -</t>
  </si>
  <si>
    <t>-KAC1</t>
  </si>
  <si>
    <t>-KAEPS</t>
  </si>
  <si>
    <t>Relé DRIKITP24VAC 4CO LD/PB; 4x5A -</t>
  </si>
  <si>
    <t>-A1</t>
  </si>
  <si>
    <t>Štítek 30x50 legenda černý/rudý 18x27 -</t>
  </si>
  <si>
    <t>-A1.1</t>
  </si>
  <si>
    <t>Spojovací díl pro XB5 -</t>
  </si>
  <si>
    <t>-A1.2</t>
  </si>
  <si>
    <t>Ovl. hlavice stiskací prosvětlená, lícující, rudá -</t>
  </si>
  <si>
    <t>-A1.P</t>
  </si>
  <si>
    <t>Objímka LED, 24V AC/DC, rudá -</t>
  </si>
  <si>
    <t>-A1.S</t>
  </si>
  <si>
    <t>Spínací (rozpínací) jednotka jednoduchá, 1NC -</t>
  </si>
  <si>
    <t>-P1</t>
  </si>
  <si>
    <t>Signálka s LED, 24V, bílá (komplet) -</t>
  </si>
  <si>
    <t>-P1.1</t>
  </si>
  <si>
    <t>-xXx</t>
  </si>
  <si>
    <t>Řadová svorka - béžová (25 A; 0,5 - 2,5 mm2) -</t>
  </si>
  <si>
    <t>-xXx.1</t>
  </si>
  <si>
    <t>Řadová svorka - světle modrá (25 A; 0,5 - 2,5 mm2) -</t>
  </si>
  <si>
    <t>-xXx.2</t>
  </si>
  <si>
    <t>Řadová svorka zemnící- žlutozelená (0,5 - 2,5 mm2) -</t>
  </si>
  <si>
    <t>-xXx.3</t>
  </si>
  <si>
    <t>Řadová svorka - oranžová (25 A; 0,5 - 2,5 mm2) -</t>
  </si>
  <si>
    <t>-xXx.4</t>
  </si>
  <si>
    <t>Řadová svorka - červená (25 A; 0,5 - 2,5 mm2) -</t>
  </si>
  <si>
    <t>-xXx.5</t>
  </si>
  <si>
    <t>Řadová svorka - tmavě modrá (25 A; 0,5 - 2,5 mm2) -</t>
  </si>
  <si>
    <t>-XP</t>
  </si>
  <si>
    <t>Řadová svorka - béžová (41 A; 0,5 - 6 mm2) -</t>
  </si>
  <si>
    <t>-XP.1</t>
  </si>
  <si>
    <t>Řadová svorka zemnící- žlutozelená (1,5 - 6 mm2) -</t>
  </si>
  <si>
    <t>-XP.2</t>
  </si>
  <si>
    <t>Řadová svorka - světle modrá (41 A; 0,5 - 6 mm2) -</t>
  </si>
  <si>
    <t>-Fux</t>
  </si>
  <si>
    <t>Řadová svorka pojistková (10 A; 1,5-4 mm2) -</t>
  </si>
  <si>
    <t>Pol1</t>
  </si>
  <si>
    <t>Podružný materiál ( vodiče, perforované žlaby, lišty DIN, atd. )</t>
  </si>
  <si>
    <t>Periferie MaR - rozvaděč RM1</t>
  </si>
  <si>
    <t>-BT0</t>
  </si>
  <si>
    <t>Snímač teploty venkovní se stonkem, -30 až 100°C, Ni1000/5000 -</t>
  </si>
  <si>
    <t>-1BT1</t>
  </si>
  <si>
    <t>Snímač teploty Ni1000/5000, stonek 200mm, -30°C-200°C, 2vodič, 1m, IP67 -</t>
  </si>
  <si>
    <t>-1BT2</t>
  </si>
  <si>
    <t>-1BT3</t>
  </si>
  <si>
    <t>-1BT4</t>
  </si>
  <si>
    <t>Příložné čidlo teploty, -30..110° C, Pt1000, potrubí o průměru 13...92 mm, tj. 1/4”...3”. IP67 -</t>
  </si>
  <si>
    <t>-1BT5</t>
  </si>
  <si>
    <t>-1DP1</t>
  </si>
  <si>
    <t>Manostat tlakové diference 50-500Pa -</t>
  </si>
  <si>
    <t>-1DP2</t>
  </si>
  <si>
    <t>-1DP3</t>
  </si>
  <si>
    <t>-1DP4</t>
  </si>
  <si>
    <t>-1DK1</t>
  </si>
  <si>
    <t>Detektor kouře -</t>
  </si>
  <si>
    <t>-MO1</t>
  </si>
  <si>
    <t>Mrazová ochrana 4,5-20°C, 6m -</t>
  </si>
  <si>
    <t>-1MD1</t>
  </si>
  <si>
    <t>Servopohon 10Nm, 24V, 2-pol., havar. funkce -</t>
  </si>
  <si>
    <t>-1MD2</t>
  </si>
  <si>
    <t>Servopohon 10Nm do 2m2, 24V, 3-bod./2-bod. -</t>
  </si>
  <si>
    <t>-1MD3</t>
  </si>
  <si>
    <t>Servopohon 10Nm do 2m2, 24V, spojitý 0-10V -</t>
  </si>
  <si>
    <t>-1MD4</t>
  </si>
  <si>
    <t>Otočný pohon pro 2 a 3cestné regulační armatury, 10Nm, AC 24V, 0..10V -</t>
  </si>
  <si>
    <t>-1MD5</t>
  </si>
  <si>
    <t>Servopohon 5Nm do 1m2, 24V, spojitý 0-10V -</t>
  </si>
  <si>
    <t>-1MD6</t>
  </si>
  <si>
    <t>-S1</t>
  </si>
  <si>
    <t>Spínací jednotka 1NO, montáž na základnu -</t>
  </si>
  <si>
    <t>-S1.1</t>
  </si>
  <si>
    <t>Ovl. hl. otoč. prosvětl., 2 pevné polohy, zelená -</t>
  </si>
  <si>
    <t>-S1.2</t>
  </si>
  <si>
    <t>Objímka s diodou LED, 24V, zelená, montáž na základnu -</t>
  </si>
  <si>
    <t>-S1.3</t>
  </si>
  <si>
    <t>Ovl. hlavice otočná, 3 pevné polohy - černá -</t>
  </si>
  <si>
    <t>-S1.4</t>
  </si>
  <si>
    <t>Objímka s diodou LED, 24V, červená, montáž na základnu -</t>
  </si>
  <si>
    <t>-S1.5</t>
  </si>
  <si>
    <t>Signální hlavice kulatá, pouze pro LED - ruda -</t>
  </si>
  <si>
    <t>-S1.6</t>
  </si>
  <si>
    <t>-S1.7</t>
  </si>
  <si>
    <t>Prázdná skřín - 3 otvory -</t>
  </si>
  <si>
    <t>-1FM1</t>
  </si>
  <si>
    <t>Frekvenční měnič 2,2kW / 3x400V / IP66 -</t>
  </si>
  <si>
    <t>-1FM2</t>
  </si>
  <si>
    <t>Kabelové trasy - rozvaděč RM1</t>
  </si>
  <si>
    <t>-WLx</t>
  </si>
  <si>
    <t>Kabel celoplastový instalační silový s Cu jádrem CYKY-J 4x1,5</t>
  </si>
  <si>
    <t>-WLx.1</t>
  </si>
  <si>
    <t>Flexibilní kabel stíněný, číselné značení žil, bez zž vodiče, transparentní plášť Y-CY-JZ 4x1,5</t>
  </si>
  <si>
    <t>-WLx.2</t>
  </si>
  <si>
    <t>Kabel celoplastový instalační silový s Cu jádrem CYKY-J 3x1,5</t>
  </si>
  <si>
    <t>-WSx</t>
  </si>
  <si>
    <t>Sdělovací kabel, stíněný J-Y(ST)Y 2x2x0,8</t>
  </si>
  <si>
    <t>-WSx.1</t>
  </si>
  <si>
    <t>Sdělovací kabel, stíněný J-Y(ST)Y 4x2x0,8</t>
  </si>
  <si>
    <t>Pol2</t>
  </si>
  <si>
    <t>Kabelový žlab drátěný pozink 54x100     CF54/100EZ</t>
  </si>
  <si>
    <t>Pol3</t>
  </si>
  <si>
    <t>Nosník kabelového žlabu 54x100 NZM 100</t>
  </si>
  <si>
    <t>Pol4</t>
  </si>
  <si>
    <t>Instalační trubka pevná  PVC pr.20 ODE-3-240058-3F4A</t>
  </si>
  <si>
    <t>Pol5</t>
  </si>
  <si>
    <t>Instalační trubka ohebná  PVC pr.20</t>
  </si>
  <si>
    <t>Pol6</t>
  </si>
  <si>
    <t>Podružný materiál ( krabice, svorky, spojovací materiál )</t>
  </si>
  <si>
    <t>Pol7</t>
  </si>
  <si>
    <t>Demontáž stávajícího rozvaděče MaR a souvisejícího zařízení</t>
  </si>
  <si>
    <t>Pol8</t>
  </si>
  <si>
    <t>Výroba rozvaděče, odzkoušení</t>
  </si>
  <si>
    <t>Pol9</t>
  </si>
  <si>
    <t>Montážní práce</t>
  </si>
  <si>
    <t>Pol10</t>
  </si>
  <si>
    <t>SW práce na aplikačním software</t>
  </si>
  <si>
    <t>Pol11</t>
  </si>
  <si>
    <t>Vizualizace na vzdáleném PC</t>
  </si>
  <si>
    <t>Pol12</t>
  </si>
  <si>
    <t>Odzkoušení, uvedení do provozu, zaučení obsluhy</t>
  </si>
  <si>
    <t>Pol13</t>
  </si>
  <si>
    <t>Revize elektro</t>
  </si>
  <si>
    <t>Pol14</t>
  </si>
  <si>
    <t>Výrobní + projektová dokumentace skutečného provedení</t>
  </si>
  <si>
    <t>Pol15</t>
  </si>
  <si>
    <t>Ostatní nespecifikované režijní náklady spojené s realizací zakázky</t>
  </si>
  <si>
    <t>D.1.4.f - Plyn</t>
  </si>
  <si>
    <t>O01 - Plynovod</t>
  </si>
  <si>
    <t>O01</t>
  </si>
  <si>
    <t>Plynovod</t>
  </si>
  <si>
    <t>M001</t>
  </si>
  <si>
    <t>Trubka měděná DN 42x1,5</t>
  </si>
  <si>
    <t>-1513218481</t>
  </si>
  <si>
    <t>M002</t>
  </si>
  <si>
    <t>Trubka měděná DN 35 x 1,5</t>
  </si>
  <si>
    <t>1133285648</t>
  </si>
  <si>
    <t>M003</t>
  </si>
  <si>
    <t>Trubka měděná DN 28x1,5</t>
  </si>
  <si>
    <t>-635253950</t>
  </si>
  <si>
    <t>M004</t>
  </si>
  <si>
    <t>Trubka měděná DN 22x1</t>
  </si>
  <si>
    <t>178706556</t>
  </si>
  <si>
    <t>M005</t>
  </si>
  <si>
    <t>Trubka měděná DN 18x1</t>
  </si>
  <si>
    <t>331898084</t>
  </si>
  <si>
    <t>M006</t>
  </si>
  <si>
    <t>Trubka měděná DN 54x2</t>
  </si>
  <si>
    <t>-353361826</t>
  </si>
  <si>
    <t>M007</t>
  </si>
  <si>
    <t>chránička nebo vystředění pomocí kroužků</t>
  </si>
  <si>
    <t>1404311440</t>
  </si>
  <si>
    <t>M008</t>
  </si>
  <si>
    <t>redukce DN 42/35</t>
  </si>
  <si>
    <t>-880982371</t>
  </si>
  <si>
    <t>M009</t>
  </si>
  <si>
    <t>redukce DN 35/28</t>
  </si>
  <si>
    <t>1619949589</t>
  </si>
  <si>
    <t>M010</t>
  </si>
  <si>
    <t>odbočka /T-kus/ DN 32/35</t>
  </si>
  <si>
    <t>-174516426</t>
  </si>
  <si>
    <t>M011</t>
  </si>
  <si>
    <t>odbočka /T-kus/ DN 28/22</t>
  </si>
  <si>
    <t>-657047108</t>
  </si>
  <si>
    <t>M012</t>
  </si>
  <si>
    <t>odbočka /T-kus/ DN 28/18</t>
  </si>
  <si>
    <t>-1675571121</t>
  </si>
  <si>
    <t>M013</t>
  </si>
  <si>
    <t>Koleno DN 35</t>
  </si>
  <si>
    <t>1747386968</t>
  </si>
  <si>
    <t>M014</t>
  </si>
  <si>
    <t>Koleno DN 28</t>
  </si>
  <si>
    <t>-1169970755</t>
  </si>
  <si>
    <t>M015</t>
  </si>
  <si>
    <t>Koleno DN 22</t>
  </si>
  <si>
    <t>1830081630</t>
  </si>
  <si>
    <t>M016</t>
  </si>
  <si>
    <t>Koleno DN 18</t>
  </si>
  <si>
    <t>809816200</t>
  </si>
  <si>
    <t>M017</t>
  </si>
  <si>
    <t>Filtr FO 32 F DN 32</t>
  </si>
  <si>
    <t>-2075971922</t>
  </si>
  <si>
    <t>M018</t>
  </si>
  <si>
    <t>Elektromagnetický ventil EVPE 1040.2/L DN 40</t>
  </si>
  <si>
    <t>-854790007</t>
  </si>
  <si>
    <t>M019</t>
  </si>
  <si>
    <t>Přípojka k zařízení /kulový kohout/ DN 20</t>
  </si>
  <si>
    <t>-653160510</t>
  </si>
  <si>
    <t>M020</t>
  </si>
  <si>
    <t>Přípojka k zařízení /kulový kohout/ DN 15</t>
  </si>
  <si>
    <t>2121826404</t>
  </si>
  <si>
    <t>M021</t>
  </si>
  <si>
    <t>Ochranný úhelník 7x5cm, dl.2,5m</t>
  </si>
  <si>
    <t>1174836271</t>
  </si>
  <si>
    <t>M022</t>
  </si>
  <si>
    <t>Kanálek v podlaze 10x10cm, dl. 5,1m</t>
  </si>
  <si>
    <t>-1081794703</t>
  </si>
  <si>
    <t>K023</t>
  </si>
  <si>
    <t>Demontáž potrubí</t>
  </si>
  <si>
    <t>26891304</t>
  </si>
  <si>
    <t>K024</t>
  </si>
  <si>
    <t>Těsnící hmota</t>
  </si>
  <si>
    <t>-822697942</t>
  </si>
  <si>
    <t>K025</t>
  </si>
  <si>
    <t>Objímky pro uchycení potrubí</t>
  </si>
  <si>
    <t>879946243</t>
  </si>
  <si>
    <t>K026</t>
  </si>
  <si>
    <t>1980068932</t>
  </si>
  <si>
    <t>K027</t>
  </si>
  <si>
    <t>-960199796</t>
  </si>
  <si>
    <t>K028</t>
  </si>
  <si>
    <t>-678399974</t>
  </si>
  <si>
    <t>K029</t>
  </si>
  <si>
    <t>Tlak.zkouška</t>
  </si>
  <si>
    <t>-500586787</t>
  </si>
  <si>
    <t>K030</t>
  </si>
  <si>
    <t>Revize</t>
  </si>
  <si>
    <t>-1842462489</t>
  </si>
  <si>
    <t>D.1.5. - Gastrotechnologie</t>
  </si>
  <si>
    <t>D1 - VÝDEJNA</t>
  </si>
  <si>
    <t>D2 - JÍDELNA</t>
  </si>
  <si>
    <t xml:space="preserve">    D3 - Sada příslušenství k robotu</t>
  </si>
  <si>
    <t>D4 - MASO</t>
  </si>
  <si>
    <t>D5 - ZAŘÍZENÍ A INVENTÁŘ DO KUCHYNĚ</t>
  </si>
  <si>
    <t>D6 - Montáž, demontáž a doprava</t>
  </si>
  <si>
    <t>VÝDEJNA</t>
  </si>
  <si>
    <t>Pol63</t>
  </si>
  <si>
    <t>Nerezový regál, 3 police</t>
  </si>
  <si>
    <t>Poznámka k položce:_x000D_
celonerezové provedení, nosná konstrukce z jeklu 40x40mm, 3 police, tl. 40mm vyztužené podélnými výztuhami,_x000D_
světlost spodní police 105mm, tl. Plechu min. 0,8mm_x000D_
rozměry tolerance 5%: šířka 1200, hloubka 500, výška 1200mm</t>
  </si>
  <si>
    <t>Pol64</t>
  </si>
  <si>
    <t>Pojízdný talířový zásobník dvoutubusový</t>
  </si>
  <si>
    <t>Poznámka k položce:_x000D_
Rozměry tolerance 5%: šířka 960, hloubka 490, výška 900mm_x000D_
Příkon minimálně: 665W, Kapacita. 2x60 talířů, max. průměr talířů 320mm_x000D_
Kolečka průměr 100mm (2x brzda)_x000D_
Talířový zásobník se používá k přepravě a předehřívání talířů před výdejem._x000D_
Celonerezové provedení. Zásobník disponuje topným tělesem a termostatem_x000D_
pro regulaci teploty až do 90°C._x000D_
Napájení: 230V/50Hz, Příkon: 665W</t>
  </si>
  <si>
    <t>Pol65</t>
  </si>
  <si>
    <t>Výdejní stůl s ohřevem s oddělenými lázněmi 3x GN 1/1, spodní police</t>
  </si>
  <si>
    <t>Poznámka k položce:_x000D_
Celonerezové provedení, výšková stavitelnost o 30 mm. Provedení bez lemů_x000D_
Tl. pracovní desky a police 40 mm. Světlost police s podélnými výztuhami 105 mm. Každá vana_x000D_
disponuje samostatným topným tělesem , termostatem pro regulaci teploty až do 90°C a vypouštěcím ventilem._x000D_
rozměry tolerance 5%: šířka 1170, hloubka 710, výška 850mm_x000D_
Napájení: 230V/50Hz, Příkon: 9,2A / 2100W</t>
  </si>
  <si>
    <t>Pol66</t>
  </si>
  <si>
    <t>Keramické umyvadlo - dodávka stavby</t>
  </si>
  <si>
    <t>Pol67</t>
  </si>
  <si>
    <t>Nerezový regál, 3 police - stávající</t>
  </si>
  <si>
    <t>Poznámka k položce:_x000D_
rozměry: šířka 1500, hloubka 600, výška 1200mm</t>
  </si>
  <si>
    <t>Pol68</t>
  </si>
  <si>
    <t>Válečkový výstupní stůl na 3 koše</t>
  </si>
  <si>
    <t>Poznámka k položce:_x000D_
Válečky lze vyjmout, vyrobeny z umělé hmoty ABS, Ø 40 mm._x000D_
Vyspádované dno a odpadní otvor se zátkou. Výškově nastavitelné nohy._x000D_
rozměry tolerance 5%: šířka 1660, hloubka 630, výška 870mm</t>
  </si>
  <si>
    <t>Pol69</t>
  </si>
  <si>
    <t>Automatický výstupní oblouk z myčky 90° vpravo</t>
  </si>
  <si>
    <t>Poznámka k položce:_x000D_
rozměry tolerance 5%: šířka 778, hloubka 778, výška 900mm</t>
  </si>
  <si>
    <t>Pol70</t>
  </si>
  <si>
    <t>Nástěnná digestoř nad myčku - dodávka VZT</t>
  </si>
  <si>
    <t>Poznámka k položce:_x000D_
Celonerezové provedení. Včetně tukových lamelových filtrů, vyústění_x000D_
a odtokového žlábku s výpustným ventilem_x000D_
rozměry: šířka 1600mm, hloubka 800mm, výška 400mm</t>
  </si>
  <si>
    <t>Pol71</t>
  </si>
  <si>
    <t>Tunelová myčka nádobí, vstup zleva</t>
  </si>
  <si>
    <t>Poznámka k položce:_x000D_
Všechny zásadní komponenty vyrobeny z nerezové oceli AISI-304: vany, fi ltry, mycí a oplachová ramena, trysky, dveře, systém posuvu košů, bojler a rozvody vody. Dvouplášťové dveře s otvíráním směrem nahoru a blokováním v otevřené pozici. Snadno vyjímatelné fi ltry v mycí vaně vyrobené z nerezové oceli AISI-304. Bezpečnostní sací fi ltr před mycím čerpadlem.  Bojler oplachové vody s tepelnou izolací. Příprava pro elektrické a hydraulické připojení mycího a oplachového dávkovače, koncového spínače a přídavného STOP tlačítka.  Nerezová mycí ramena snadno vyjímatelná v celku s možností čištění každé větve díky vyjímatelným zátkám.  Snadno demontovatelné a vyjímatelné oplachové trysky.  Systém elektronické regulace rychlosti posuvu košů pomocí frekvenčního měniče.  Elektronicky nastavitelná teplota vody: Mytí (50 - 65 °C).  Oplach (70 - 85 °C). Garance oplachové vody 85 °C. Regulátor průtoku zajišťující konstantní spotřebu vody. Bezpečnostní STOP tlačítko.  Stupeň ochrany: IP-x4. Systém detekce zablokování posuvu košů  s automatickou reverzací směru posuvu. Vysoce účinný mycí systém osazený vrchním a spodním mycím ramenem, každé o 4 větvích.  3 mycí programy: intenzivní, střední a vysokokapacitní.  Oplachový systém ve dvou směrech. Systém úspory energie: minimalizuje spotřebu vody a energie zastavením chodu čerpadel, či ohřevu oplachové vody (režim STAND-BY: 70 °C).  Systém automatického zastavení posuvu při nevkládání košů (10 min).  Úsporný systém mytí a oplachu spíná dané systémy pouze na nezbytně krátkou dobu, kdy prochází koš danou sekcí.  Možnost nastavení souběžného či střídavého ohřevu vody v bojleru a mycí vaně.  Modely CW (Cold Water) určeny pro připojeni na studenou vodu. _x000D_
rozměry tolerance 5%: šířka 1180, hloubka 790, výška 1550mm_x000D_
příkon min.: 31,45kW/400V</t>
  </si>
  <si>
    <t>Pol72</t>
  </si>
  <si>
    <t>Neutrální doplněk na vstup tunelové myčky</t>
  </si>
  <si>
    <t>Poznámka k položce:_x000D_
rozměry tolerance 5%: šířka 260mm</t>
  </si>
  <si>
    <t>Pol73</t>
  </si>
  <si>
    <t>Vstupní stůl do myčky bílého nádobí levý, spodní roštová police, dřez uprostřed 40x40x25cm, zadní lem</t>
  </si>
  <si>
    <t>Poznámka k položce:_x000D_
Pracovní desku tvoří nerez plech min. tl.0,8 mm podlepený dřevotřískou,_x000D_
která je chráněna zdravotně nezávadným nátěrem. Vedení na koše do myčky,_x000D_
zadní oplachová stěna výšky 150 mm, otvor na sprchu._x000D_
Tl. pracovní desky 40 mm, vevařený lisovaný dřez 450x450x250 mm_x000D_
Rozměr tolerance 10%: šířka 2000mm, hloubka 750, výška 900mm</t>
  </si>
  <si>
    <t>Pol74</t>
  </si>
  <si>
    <t>Změkčovač vyššího středního výkonu. Obsah katexové náplně 9l</t>
  </si>
  <si>
    <t>Poznámka k položce:_x000D_
kapacita mezi regeneracemi 2.700l při 10°dH, rozměry s tolerancí 5%: 460x310x640mm_x000D_
objemové nastavení, hlavice M</t>
  </si>
  <si>
    <t>Pol75</t>
  </si>
  <si>
    <t>Tlaková stojánková sprchová baterie</t>
  </si>
  <si>
    <t>Poznámka k položce:_x000D_
sprcha se směšovací baterií s kohouty pro regulaci studené a teplé vody,_x000D_
navíc vybavena napouštěcím ramínkem ze sprchy,_x000D_
tlakovou sprchou,_x000D_
tlakovou hadicí a vyvažovací pružinou_x000D_
úchytem na zeď a háčkem na sprchu_x000D_
max. průtok (3 bar): 17 l/min._x000D_
max. tlak: 5 bar_x000D_
upevňovací otvor pro baterii: min. Ø30 mm. - max.Ø32 mm._x000D_
Model pro montáž do desky pracovního stolu</t>
  </si>
  <si>
    <t>Pol76</t>
  </si>
  <si>
    <t>Plastový barel na zbytky - stávající</t>
  </si>
  <si>
    <t>Pol77</t>
  </si>
  <si>
    <t>Vozík se dvěmi policemi</t>
  </si>
  <si>
    <t>Poznámka k položce:_x000D_
Masivní servírovací vozíky v nerezovém provedení se čtyřmi odolnými otočnými kolečky (2x bržděná). _x000D_
vzdálenost mezi policemi ............ 550 mm_x000D_
celkové maximální zatížení .......... 120 kg_x000D_
Nosnost na polici: 60Kg_x000D_
Celkové maximální zatížení: 180Kg_x000D_
Otočná kolečka: 4_x000D_
Bržděná kolečka: 2_x000D_
Rozměr s tolerancí 5%: 900x500x850/940mm</t>
  </si>
  <si>
    <t>Pol78</t>
  </si>
  <si>
    <t>Výdejní vozík s ohřevem s oddělenými lisovanými lázněmi, pojízdné provedení</t>
  </si>
  <si>
    <t>Poznámka k položce:_x000D_
kapacita 3xGN 1/1, ovládání na kratší straně_x000D_
rozměr min.: šířka 1220, hloubka 660, výška 850mm_x000D_
Celonerezové provedení, kolečka pr. 100 mm (2x s brzdou). Police tl. 40 mm s podélnými výztuhami._x000D_
Každá vana disponuje samostatným topným tělesem , termostatem pro regulaci teploty až do 90°C a vypouštěcím ventilem._x000D_
Příkon: 2100W</t>
  </si>
  <si>
    <t>JÍDELNA</t>
  </si>
  <si>
    <t>Pol79</t>
  </si>
  <si>
    <t>Trubkové zábradlí rovné</t>
  </si>
  <si>
    <t>Poznámka k položce:_x000D_
Hlavní madlo a nohy s trubek pr. 42 mm. Včetně rozet pro kotvení do země._x000D_
rozměr s tolerancí 5%: 5000mm</t>
  </si>
  <si>
    <t>Pol80</t>
  </si>
  <si>
    <t>Výdejní vozík na příbory a tácy</t>
  </si>
  <si>
    <t>Poznámka k položce:_x000D_
Celonerezové provedení. Včetně 4x GN 1/4 - 150 mm. Kolečka pr. 100 mm (2x s brzdou)._x000D_
rozměr s tolerancí 5%: 720 x 595 x 1250mm</t>
  </si>
  <si>
    <t>Pol81</t>
  </si>
  <si>
    <t>Pracovní stůl skříňový s posuvnými dvířky, spodní a vnitřní policí</t>
  </si>
  <si>
    <t>Poznámka k položce:_x000D_
Vestavná chladící vana vevařená do skříňového stolu s kapacitou 3x GN 1/1_x000D_
celonerezové provedení stolu, výšková_x000D_
stavitelnost min. o 30mm. zadní lem 40mm. tloušťka _x000D_
pracovní desky a police 40mm. světlost police s_x000D_
podélnými výztuhami 105mm. _x000D_
pracovní desku tvoří nerez plech tloušťky min. 0,8mm, podlepený dřevotřískou_x000D_
rozměry tolerance 5%: šířka 1200mm, hloubka 700mm, výška 900mm_x000D_
nerezová vana se statickým chlazením, agregát pod vanou, plášť vany z pozinkovaného plechu_x000D_
rozměr vnitřní rozměr vany: 970x510mm_x000D_
příkon min: 420kW, automatické odtávání</t>
  </si>
  <si>
    <t>Pol82</t>
  </si>
  <si>
    <t>Pojezdová dráha trubková montovaná na pracovní skříňový stůl</t>
  </si>
  <si>
    <t>Poznámka k položce:_x000D_
Konzole z jeklů 30/30. Trubka pr.30 mm, Konzole v rozmezí 800-1200 mm od sebe, dle okolností. Šířka dráhy 350 mm, délka: 1200mm</t>
  </si>
  <si>
    <t>Pol83</t>
  </si>
  <si>
    <t>Nástěnná police jednopatrová nerezová</t>
  </si>
  <si>
    <t>Poznámka k položce:_x000D_
Police tloušťka 40mm vyztužená podélnou výstuhou._x000D_
Nosnost police 30Kg_x000D_
rozměry: délka 1200mm, hloubka 350mm</t>
  </si>
  <si>
    <t>Poznámka k položce:_x000D_
celonerezové provedení, výšková_x000D_
stavitelnost min. o 30mm. zadní lem 40mm. tloušťka _x000D_
pracovní desky a police 40mm. světlost police s_x000D_
podélnými výztuhami 105mm. _x000D_
pracovní desku tvoří nerez plech tloušťky min. 0,8mm, podlepený dřevotřískou_x000D_
rozměry tolerance 5%: šířka 1500mm, hloubka 700mm, výška 900mm</t>
  </si>
  <si>
    <t>Pol84</t>
  </si>
  <si>
    <t>Vestavný zásobník košů na sklenice</t>
  </si>
  <si>
    <t>Poznámka k položce:_x000D_
Speciálně navrženo pro skladování košů do myčky standardní velikosti 500 x 500 mm určených na sklo_x000D_
Speciální systém s ocelovými pružinami udržuje koše na konstantní odebírací úrovni pro snadnou obsluhu._x000D_
Pružnost může být nastavena podle hmotnosti košů, napnutím / vypnutím pružin._x000D_
Snadné umístění a vyjmutí košů do šachty._x000D_
Maximální celkové zatížení: 120 kg._x000D_
Kapacita: 5/6 košů s hloubkou košů 110 mm._x000D_
Speciálně vyrobené z vysoce kvalitní nerezové oceli._x000D_
pro velikost košů 500x500 mm_x000D_
kapacita košů: 5/6 (h=110mm)_x000D_
Montážní otvor: 535 x 610 mm, celkový rozměr: 600x640x710mm</t>
  </si>
  <si>
    <t>Poznámka k položce:_x000D_
Konzole z jeklů 30/30. Trubka pr.30 mm, Konzole v rozmezí 800-1200 mm od sebe, dle okolností. Šířka dráhy 350 mm, délka: 1500mm</t>
  </si>
  <si>
    <t>Pol85</t>
  </si>
  <si>
    <t>Výrobník a vířič chlazených nápojů</t>
  </si>
  <si>
    <t>Poznámka k položce:_x000D_
Je vhodný pro běžné nápoje, koncentráty, sirupy, práškové směsi a také nápoje s větším obsahem dužiny)_x000D_
Polykarbonátové nádoby na nápoje, snadno odnímatelné_x000D_
Snadné dávkování samoobslužným kohoutem vybaveným odolným těsněním_x000D_
Nerezová konstrukce AISI 304 snadná údržba a čistění_x000D_
Chlazení vzduchem (chladivo R134a)_x000D_
Klimatická třída N (pro okolní teplotu +16 až +32 °C)_x000D_
Příkon: 410W, rožměr šxvxh: 630x480x640mm_x000D_
Kapacita: 3x 12l_x000D_
Typ míchání: lopatkový</t>
  </si>
  <si>
    <t>Pol86</t>
  </si>
  <si>
    <t>Pojezdová dráha trubková montovaná na výdejní okno</t>
  </si>
  <si>
    <t>Poznámka k položce:_x000D_
Konzole z jeklů 30/30. Trubka pr.30 mm, Konzole v rozmezí 800-1200 mm od sebe, dle okolností. Šířka dráhy 350 mm, délka: 2700mm</t>
  </si>
  <si>
    <t>Poznámka k položce:_x000D_
Konzole z jeklů 30/30. Trubka pr.30 mm, Konzole v rozmezí 800-1200 mm od sebe, dle okolností. Šířka dráhy 350 mm, délka: 2400mm</t>
  </si>
  <si>
    <t>Pol87</t>
  </si>
  <si>
    <t>Pásková mobilní zábrana</t>
  </si>
  <si>
    <t>Poznámka k položce:_x000D_
Kvalitní předělovací sloupky z ušlechtilé oceli. Navíjení a odvíjení funguje na základě mechanického navíječe. Sloupky se třemi různými variantami zavěšení se dají vzájemně dobře kombinovat. Návin pásky 2 metry. Rozměry s tolerancí 10%: 37x96 cm (průměr x výška)._x000D_
_x000D_
KUCHYNĚ</t>
  </si>
  <si>
    <t>Pol88</t>
  </si>
  <si>
    <t>Kombi výlevka 50x70cm</t>
  </si>
  <si>
    <t>Poznámka k položce:_x000D_
Model v celonerezovém provedení s prolisovanou vrchní deskou a lisovanou vaničkou a odnímatelným roštem._x000D_
 baterie pro 2 vody s otočným raménkem_x000D_
Rozměr tolerance 5%: šířka 500mm, hloubka 700, výška 850mm</t>
  </si>
  <si>
    <t>Pol89</t>
  </si>
  <si>
    <t>Nerezový jednodřez - stávající</t>
  </si>
  <si>
    <t>Poznámka k položce:_x000D_
rozměr min.: šířka 1200, hloubka 800, výška 850mm</t>
  </si>
  <si>
    <t>Pol90</t>
  </si>
  <si>
    <t>Myčka na černé nádobí</t>
  </si>
  <si>
    <t>Poznámka k položce:_x000D_
Univerzální myčka kuchyňského (černého) nádobí s čelním plněním. _x000D_
Zásuvná výška 805 mm, velikost koše 550x665 mm. _x000D_
Nadstandardní hodinový mycí výkon až 240 plechů/h GN 2/1 (650x530mm), nebo GN1/1 (530x325mm)_x000D_
vhodná i pro mytí plastových přepravek 600x400mm s kapacitou 30 až 60 přepravek/h._x000D_
 Konstantní kvalitu a teplotu oplachu 85°C zajišťuje systém THERMOSTOP._x000D_
 samočistícímu cyklu SELF-CLEANING_x000D_
příkon min.: 8kW, rozměr s tolerancí 5%: 650x750x1690mm</t>
  </si>
  <si>
    <t>Pol91</t>
  </si>
  <si>
    <t>Nástěnná nerezová digestoř nad myčku - dodávka VZT</t>
  </si>
  <si>
    <t>Poznámka k položce:_x000D_
Rozměr: šířka 800mm, hloubka 800, výška 400mm</t>
  </si>
  <si>
    <t>Pol92</t>
  </si>
  <si>
    <t>Regál nerezový na provozní nádobí</t>
  </si>
  <si>
    <t>Poznámka k položce:_x000D_
celonerezové provedení, nosná konstrukce z jeklu 40x40mm, 4 police_x000D_
tl. 40mm vyztužené podélnými výztuhami, světlost spodní police 105mm, tl. plechu min. 0,8mm_x000D_
rozměr 5% tolerance: šířka 1200 hloubka 500 výška 1800mm</t>
  </si>
  <si>
    <t>Pol93</t>
  </si>
  <si>
    <t>Nerezový stůl s policí - stávající</t>
  </si>
  <si>
    <t>Poznámka k položce:_x000D_
Rozměr: šířka 2000mm, hloubka 800mm, výška 850mm</t>
  </si>
  <si>
    <t>Pol94</t>
  </si>
  <si>
    <t>Nástěnná police dvoupatrová nerezová</t>
  </si>
  <si>
    <t>Poznámka k položce:_x000D_
Police tloušťka 40mm vyztužená podélnou výstuhou._x000D_
Nosnost police 30Kg_x000D_
rozměry s tolerancí 5%: délka 2000mm, hloubka 350mm, výška 600mm, světlost polic 300mm</t>
  </si>
  <si>
    <t>Pol95</t>
  </si>
  <si>
    <t>Nerezový stůl skříňový, vpravo posuvné dveře, zásuvkový blok vlevo - stávající</t>
  </si>
  <si>
    <t>Poznámka k položce:_x000D_
Police tloušťka 40mm vyztužená podélnou výstuhou._x000D_
Nosnost police 30Kg_x000D_
rozměry s tolerancí 5%: délka 2300mm, hloubka 350mm, výška 600mm, světlost polic 300mm</t>
  </si>
  <si>
    <t>Poznámka k položce:_x000D_
celonerezové provedení, výšková_x000D_
stavitelnost min. o 30mm. zadní lem 40mm. tloušťka _x000D_
pracovní desky a police 40mm. světlost police s_x000D_
podélnými výztuhami 105mm. _x000D_
pracovní desku tvoří nerez plech tloušťky min. 0,8mm, podlepený dřevotřískou_x000D_
rozměry tolerance 5%: šířka 1000mm, hloubka 800mm, výška 850mm</t>
  </si>
  <si>
    <t>Pol96</t>
  </si>
  <si>
    <t>Skříňka uzavřená s křídlovými dvířky a policí</t>
  </si>
  <si>
    <t>Poznámka k položce:_x000D_
Stavitelná prostřední police. Kotvení do stěny pomocí děrované závěsné_x000D_
lišty a dvou otvorů v zadní stěně skříňky._x000D_
rozměry tolerance 5%: šířka 1000mm, hloubka 350mm, výška 600mm</t>
  </si>
  <si>
    <t>Pol97</t>
  </si>
  <si>
    <t>Jednodveřová chladicí skříň s plnými dveřmi, bílá barva</t>
  </si>
  <si>
    <t>Poznámka k položce:_x000D_
Vnější opláštění z ocelového plechu s bíle lakovaným povrchem. Vnitřní stěny z potravinářského ABS polymeru (plastu). Vnitřní rohy a hrany jsou zaoblené pro snadné čištění.  Dveře s celopodélným madlem s možností změny otevírání. Zámek dveří. Elektronický termostat s displejem Výškově regulovatelné nohy. Odpadní vývod na dně komory. Ventilované chlazení (výparník integrovaný do zadní stěny skříně a ventilátor umístěný v horní části komory zajišťující rovnoměrné rozložení teploty). 3 rošty v horní části, 1 rošt ve spodní části. Ekologické chladivo: R‐600a, bez CFC. Pracovní teplota: -1 °C ÷ +6 °C. Teplota okolního prostředí: 32 °C. Podpěry roštů integrované do vnitřních bočnic skříně.H242_x000D_
rozměr s tolerancí 5%: šířka 780, hloubka 742, výška 1865mm, objem min. 600l, police 3x GN 2/1+1</t>
  </si>
  <si>
    <t>Poznámka k položce:_x000D_
Vnější opláštění z ocelového plechu s bíle lakovaným povrchem. Vnitřní stěny z potravinářského ABS polymeru (plastu). Vnitřní rohy a hrany jsou zaoblené pro snadné čištění.  Dveře s celopodélným madlem s možností změny otevírání. Zámek dveří. Elektronický termostat s displejem Výškově regulovatelné nohy. Odpadní vývod na dně komory. Ventilované chlazení (výparník integrovaný do zadní stěny skříně a ventilátor umístěný v horní části komory zajišťující rovnoměrné rozložení teploty). 3 rošty v horní části, 1 rošt ve spodní části. Ekologické chladivo: R‐600a, bez CFC. Pracovní teplota: -1 °C ÷ +6 °C. Teplota okolního prostředí: 32 °C. Podpěry roštů integrované do vnitřních bočnic skříně.H242_x000D_
rozměr s tolerancí 5%: šířka 626, hloubka 742, výška 1865mm, objem min. 460l, police 3+1</t>
  </si>
  <si>
    <t>Pol98</t>
  </si>
  <si>
    <t>Univerzální šlehací a hnětací stroj s příslušenstvím 60l</t>
  </si>
  <si>
    <t>Poznámka k položce:_x000D_
objem nádoby 60 L, příkon 2,8 kW, volitelné 3 rychlosti, Motorický zdvih _x000D_
Zdvih za chodu - lepší mísení materiálu bez hrudek, žmolků a nepromísených příměsí_x000D_
Tří rychlostní motor - možnost volby nejvhodnějších otáček_x000D_
Mechanický spínač ochranného krytu kotlíku - záruka bezpečnosti_x000D_
400 V / 3N - 50 Hz_x000D_
rozměr tolerance 5%: 570 x 1070 x 1140mm</t>
  </si>
  <si>
    <t>Sada příslušenství k robotu</t>
  </si>
  <si>
    <t>Pol99</t>
  </si>
  <si>
    <t>Přípojný strojek na mletí masa s velkou sadou</t>
  </si>
  <si>
    <t>Pol100</t>
  </si>
  <si>
    <t>Přípojný strojek na řezání a strouhání s velkou sadou</t>
  </si>
  <si>
    <t>Pol101</t>
  </si>
  <si>
    <t>Vozík manipulační na kotlík</t>
  </si>
  <si>
    <t>Pol102</t>
  </si>
  <si>
    <t>Příslušentsví 30 l - nosič, kotlík, hák míchač, metla</t>
  </si>
  <si>
    <t>Pol103</t>
  </si>
  <si>
    <t>Nerezový stůl s bukovou deskou, posuvné dveře vlevo, zásuvkový blok vpravo - stávající</t>
  </si>
  <si>
    <t>Pol104</t>
  </si>
  <si>
    <t>Nerezový stůl s policí a zásuvkou uprostřed - stávající</t>
  </si>
  <si>
    <t>Poznámka k položce:_x000D_
Rozměr: šířka 1800mm, hloubka 700mm, výška 850mm</t>
  </si>
  <si>
    <t>Pol105</t>
  </si>
  <si>
    <t>Nerezový dřez - stávající</t>
  </si>
  <si>
    <t>Poznámka k položce:_x000D_
Rozměr: šířka 700mm, hloubka 700mm, výška 850mm</t>
  </si>
  <si>
    <t>Pol106</t>
  </si>
  <si>
    <t>Páková baterie stolní</t>
  </si>
  <si>
    <t>Pol107</t>
  </si>
  <si>
    <t>Nerezový regál 3 police - stávající</t>
  </si>
  <si>
    <t>Poznámka k položce:_x000D_
Rozměr: šířka 1600mm, hloubka 600mm, výška 1200mm</t>
  </si>
  <si>
    <t>Pol108</t>
  </si>
  <si>
    <t>Pracovní stůl s dřezem a policí</t>
  </si>
  <si>
    <t>Poznámka k položce:_x000D_
celonerezové provedení, výšková_x000D_
stavitelnost min. o 30mm. zadní a levý lem 40mm,_x000D_
tl. pracovní desky a police 40mm, světlost police s_x000D_
podélnými výztuhami 105mm, dřez 400x400x250mm, otvor na baterii, zadní lem_x000D_
pracovní desku tvoří nerez plech tloušťky min. 0,8 mm, podlepený dřevotřískou_x000D_
rozměry tolerance 5%: šířka 1300mm, hloubka 700mm, výška 850mm</t>
  </si>
  <si>
    <t>Pol109</t>
  </si>
  <si>
    <t>Náhradní zavážecí vozík do konvektomatu</t>
  </si>
  <si>
    <t>Poznámka k položce:_x000D_
rozteč zásuvů min. 63mm</t>
  </si>
  <si>
    <t>Pol110</t>
  </si>
  <si>
    <t>Nerezový stůl s bukovou deskou s policí, 3 zásuvky podél - stávající</t>
  </si>
  <si>
    <t>Poznámka k položce:_x000D_
Rozměr: šířka 1850mm, hloubka 800mm, výška 850mm</t>
  </si>
  <si>
    <t>Pol111</t>
  </si>
  <si>
    <t>Nerezový stůl 2 roštové police, zásuvkový blok vlevo, zadní lem - stávající</t>
  </si>
  <si>
    <t>Pol112</t>
  </si>
  <si>
    <t>Konvektomat 20 x GN 1/1, bojlerový vývin páry</t>
  </si>
  <si>
    <t>Poznámka k položce:_x000D_
• Počet vsunů 20 velikosti GN 1/1 s roztečí 63 mm • Kapacita jídel na výdej 400-600 • Orientace vsunů na šíři  • Zavážecí vozík kompatibilní • Horký vzduch 30 - 300°C,  Pára 30 – 130°C  • Kombinovaný režim 30-300°C, Řízení vlhkosti 0-100% • Regenerace potravin • Volba trvalého osvětlení (halogenové minimálně 2-žárovky) • Samonavíjecí sprcha umístěna pod ovládacím panelem  • Vícebodová teplotní sonda – minimálně 6-ti bodová • Trojité sklo rozevíratelné • Hladký ovládací panel s tlakovým 8“ dotykovým displejem bez knoflíků • Programování až 1000programů s 20 kroky • Předem nainstalované programy – minimálně 300programů • Možnost ovládání přes vlastní programy na základní obrazovce • Možnost nastavení vlastní obrazovky (vzhled a nejpoužívanější funkce a programy) • Program na sterilizaci a sušení • Nízkoteplotní pečení a Delta T vaření • Taktování ventilátoru • regulace rychlostí ventilátoru – minimálně 7rychlostí – 2reverzní ventilátory komory _x000D_
• Okamžité zastavení ventilátoru při otevření dveří • Klapka pro odtah přebytečné páry – automatická dle vlhkosti v komoře • Konektor na připojení k PC (USB a LAN) • Rychlý náhled programu se zobrazení spotřebované energie • Vlastní diagnostický systém • Automatický start, odložený start, kalendář  • Záznamník HACCP (paměť s možností uložení do PC)  • Automatické mytí komory a automatické odvápnění konvektomatu s práškovou chemií bez manipulace s tekutými chemikáliemi, s možností nastavení intenzity mytí podle míry znečištění • Stroj z AISI 304 nemagnetická nerezová ocel • Chemická povrchová úprava varné komory s 50mm tepelnou izolací • Bezesváré zaoblené rohy varné komory • Příkon minimálně 36 kW maximálně 37,5 kW • Vyvíječ páry bojlerový včetně injekčního se senzorem zavápnění, rekuperace přívodní vody  • Rozměry s tolerancí 5% - (š/v/h) – 948 x 1804 x 834 mm  • Software do PC pro správu HACCP a programů (zdarma aktualizace)Cena včetně: Dopravy, zapojení a základní 2h školení Minimálně 6-ti hodinové zaškolení odborným kuchařem od výrobce v provozu Zajištění servisu do 24h od nahlášení poruchy. Zajištění rychlého regionální servisu s certifikátem o odborném zaškolení – s reakčním dojezdem do 60minut.  Platný certifikát o proškolení techniků a spolupráce s výrobcem zařízení ne starší jak 6 měsíců. Pozáruční odborný servis. Dostupnost a garance náhradních dílů v ČR. Odborné poradenství hot line servis a hot line odborných kuchařů od výrobce v českém jazyce zdarma. Zdarma aktualizace programů a softwaru konvektomatu. Kuchařku, návod na obsluhu a prohlášení o shodě (CE) bezpečností listy chemie dodat se strojem. Záruka na zařízení minimálně 2 roky</t>
  </si>
  <si>
    <t>Pol113</t>
  </si>
  <si>
    <t>Filtrační systém - automatický změkčovač - regenerační nádoba s hlavicí a měřič průtoku DIGI FLOW</t>
  </si>
  <si>
    <t>Poznámka k položce:_x000D_
Filtrační systém  výrazně redukuje tvrdost vody, čímž zlepšuje její kvalitu a ochraňuje tak varnou komoru _x000D_
před zavápněním._x000D_
Zařízení na částečné odsolení_x000D_
Vhodné zejména ke konvektomatům a myčkám skla_x000D_
Odstraňuje nejen vápník a hořčík, ale rovněž další minerály_x000D_
Kapacita 7.200l při 10°dH</t>
  </si>
  <si>
    <t>Pol114</t>
  </si>
  <si>
    <t>Příslušenství ke konvektomatu - náhradní zavážecí vozík</t>
  </si>
  <si>
    <t>Pol115</t>
  </si>
  <si>
    <t>Konvektomat 10 x GN 1/1 na nerezovém podstavci - stávající</t>
  </si>
  <si>
    <t>Poznámka k položce:_x000D_
rozměr: šířka 948, hloubka 821, výška 1046 mm</t>
  </si>
  <si>
    <t>Pol116</t>
  </si>
  <si>
    <t>Nerezová závěsná digestoř se dvěma řadami olejových filtrů a osvětlením - dodávka VZT</t>
  </si>
  <si>
    <t>Poznámka k položce:_x000D_
Rozměr: šířka 5200mm, hloubka 2100mm, výška 400mm</t>
  </si>
  <si>
    <t>Pol117</t>
  </si>
  <si>
    <t>Elektrické multifunkční varné zařízení 150l samostatně stojící</t>
  </si>
  <si>
    <t>Poznámka k položce:_x000D_
Využitelný objem varné nádoby minimálně: 150l_x000D_
Rozsah nastavení teploty při tepelné úpravě pokrmů minimálně: 30-250°C_x000D_
Dotyková teplota obložení nádob max. 73 °C_x000D_
Sendvičové dno pánve o síle max. 15mm_x000D_
Možnost rozdělení dna pánve až na 4 varné zóny_x000D_
Varné režimy minimálně: vaření, pečení (grilování, restování a podobně), fritování_x000D_
Paměť pro min 500 programů _x000D_
Vaření přímo ve varné nádobě/ve varných koších_x000D_
Vícebodová vpichová pokrmová sonda_x000D_
Elektrická energie minimálně: 400V/41kW(63A)_x000D_
Převládající materiál: nerezavějící ocel AISI 304_x000D_
Elektricky sklopná vana_x000D_
Elektrický sklopné víko_x000D_
Kompletní hygienické uzavření varného prostoru víkem bez otvorů_x000D_
Elektrický zdvih varných a fritovacích košů_x000D_
Objem varné nádoby minimálně: 1026x570x280mm_x000D_
Maximální rozměr zařízení:1365x894x1078mm_x000D_
Integrovaná ruční sprcha s automatickým navíjením a funkcí rozprašování a vodního paprsku_x000D_
Integrovaná 230V zásuvka, minimálně 2,1kW(10A)_x000D_
Automatické napouštění vody, přesnost 1 litr_x000D_
Ovládání elektronické s obrazovkou centální kolečko s funkcí potvrzení volby_x000D_
Integrované zamykání displeje brání náhodné obsluze_x000D_
Vypouštění odpadní vody z varných procedur přímo vestavěným odtokem v pánvi bez sklápění varné nádoby_x000D_
Rychlost náhřevu varné plochy z běžné teploty okolí cca 21°C maximálně: 3 minuty na 200°C_x000D_
Konektivita: WIFI, USB, Ethernet_x000D_
Varný systém má schválen provoz bez dozoru (např. noční vaření)_x000D_
Energetická účinnost testovaná podle normy DIN 18873</t>
  </si>
  <si>
    <t>Pol118</t>
  </si>
  <si>
    <t>Balíček příslušenství k multifunkčnímu varnému zařízení 150l</t>
  </si>
  <si>
    <t>Poznámka k položce:_x000D_
Balíček obsahuje: 1 x stěrka, 3 x varný koš,  3 x rošt dna pánve, _x000D_
1 x rameno pro automatické zvedání a spouštění, 1 x síto_x000D_
1 x čisticí houbička</t>
  </si>
  <si>
    <t>Pol119</t>
  </si>
  <si>
    <t>Podlahový protiskluzový rošt s vpustí, pachovou uzávěrou a vyjímatelným čistícím</t>
  </si>
  <si>
    <t>Poznámka k položce:_x000D_
sítem, celonerezové provedení - dodávka ZTI_x000D_
rozměr: šířka 1600, hloubka 300mm</t>
  </si>
  <si>
    <t>Pol120</t>
  </si>
  <si>
    <t>Neutrální stůl s policí celonerezové provedení</t>
  </si>
  <si>
    <t>Poznámka k položce:_x000D_
výšková stavitelnost min. o 30mm,_x000D_
tloušťka pracovní desky a police 40mm,  světlost spodní police 105mm_x000D_
Pracovní desku tvoří nerez plech tloušťky min. 0,8mm, podlepený dřevotřískou_x000D_
rozměr: šířka 600mm, hloubka 900mm, výška 900mm</t>
  </si>
  <si>
    <t>Pol121</t>
  </si>
  <si>
    <t>Napouštěcí rameno 55cm</t>
  </si>
  <si>
    <t>Poznámka k položce:_x000D_
Model je s otočným ramenem a otočným napouštěcím ramínkem 250 mm._x000D_
Rameno je možno bezpečně připevnit do desky silné až 45mm._x000D_
max. průtok (3 bar): 22 l/min._x000D_
upevňovací otvor pro baterii: min. Ø30 mm. - max. Ø32 mm._x000D_
hmotnost 2,8kg_x000D_
Výška ramene: 550mm</t>
  </si>
  <si>
    <t>Pol122</t>
  </si>
  <si>
    <t>Plynové vařidlo, 4 plotýnky</t>
  </si>
  <si>
    <t>Poznámka k položce:_x000D_
Lisovaná vrchní plocha z nerezové oceli AISI-304 o síle 2 mm. Laserem řezané jednotlivé komponenty, svařované a leštěné automatickými stroji. Rošty o velikosti 397 x 350 mm umožňují používání velkých hrnců a pánví. Vzdálenost mezi vnitřními žebry je zmenšena na 75 mm a tudíž lze používat nádoby o velmi malém průměru (8 cm), což zároveň zamezuje riziku převrácení menších nádob. Rošty jsou ze smaltované litiny RAAF (odolná vůči zásadám, kyselinám, ohni a vysokým teplotám). Dvojité hořáky a rozdělovače plamene z poniklované litiny zajišťují  stejnoměrné rozložení tepla po dnu hrnců, i v případě jejich větší velikosti. Tím se zamezí akumulaci tepla na jednom místě a optimalizuje se přenos energie do pokrmu. Jednotlivé hořáky mají různé hodnoty výkonu, aby bylo možné použít různé nádoby na přípravu různých druhů potravin: 2x  5,25 kW (Ø 100 mm), 1x  8,0 kW (Ø 120 mm), 1x 10,2 kW (Ø 140 mm). Hořáky a rozdělovače plamene jsou vybaveny systémem pro jejich snadné a správné opětovné nasazení. Věčné plamínky s nízkou spotřebou a termočlánky v tělese hořáku pro zvýšení bezpečnosti. Rozvod plynu je proveden jako pružné potrubí z nerezové oceli, čímž se usnadní manipulace uvnitř i zlepší přístup v případě oprav. Ovladače s bezpečnostní podložkou a systémem proti pronikání vody. Smaltované litinové komínky umístěné do stejné výšky jako podpěrné rošty zlepšují celkovou manipulaci s velkými hrnci a kastroly a činí tak práci bezpečnější. Příkon min: 28kW _x000D_
rozměr s tolerancí 5%: 800x930x290mm</t>
  </si>
  <si>
    <t>Pol123</t>
  </si>
  <si>
    <t>Podstavec pod plynové vařidlo</t>
  </si>
  <si>
    <t>Poznámka k položce:_x000D_
Podstavec vyroben z nerezové oceli AISI-304_x000D_
Snadné, rychlé a pevné usazení varné technologie na podstavec díky narážecím trnům. _x000D_
Otevřené provedení (oplechování ze 3 stran), spodní police_x000D_
rozměr s tolerancí 5 %: 800x860x560mm</t>
  </si>
  <si>
    <t>Pol124</t>
  </si>
  <si>
    <t>Plynový varný kotel 150L s automatickým dopouštěním</t>
  </si>
  <si>
    <t>Poznámka k položce:_x000D_
Kapacita pl. kotle 150L_x000D_
Energie: plyn A1_x000D_
Automatické dopouštění duplikátoru kotle_x000D_
Minimálně 5.stupňová regulace výkonu pro rychlé dosažení varu_x000D_
Rozměry zařízení (š x h x v): s tolerancí 5% k těmto daným rozměrům: 900 x 900 x 900 mm_x000D_
Celkový tepelný příkon +- 2 %: 19 kW_x000D_
Napájení: 230V_x000D_
Automatické zapalování plynového kotle bez nutnosti manuálního mačkání piezo zapalování_x000D_
Dvouplášťové provedení_x000D_
Přípojka vody (mm): G ¾“ / 50_x000D_
Nepřímý ohřev_x000D_
Bezpečnostní systém, který přeruší ohřev v případě, že v duplikátoru není voda_x000D_
Vypouštěcí kohout, ventil_x000D_
Vyvážené sklápěcí víko_x000D_
Přetlakový bezpečnostní ventil včetně manometru_x000D_
Napouštěcí ventil studené vody_x000D_
Výškové nastavitelné nohy</t>
  </si>
  <si>
    <t>Pol125</t>
  </si>
  <si>
    <t>Plynová stolička</t>
  </si>
  <si>
    <t>Poznámka k položce:_x000D_
Ochranný límec litinového hořáku._x000D_
Ovládání bezpečnostním ventilem a termočlánkem._x000D_
Rošt ze smaltované litiny o rozměrech 600 x 600 mm_x000D_
Věčný plamínek pro zapalování._x000D_
Příkon min.: 13,6kw, rozměr s tolerancí 5%: 590x590x400mm</t>
  </si>
  <si>
    <t>Pol126</t>
  </si>
  <si>
    <t>Nerezová stolička na nalévání polévky - stávající</t>
  </si>
  <si>
    <t>Poznámka k položce:_x000D_
Rozměr: 500x500x400mm</t>
  </si>
  <si>
    <t>Pol127</t>
  </si>
  <si>
    <t>Nerezová skříň jednokřídlá</t>
  </si>
  <si>
    <t>Poznámka k položce:_x000D_
Zadní a boční zakrytování pod spodní polici. Světlost pod spodní policí_x000D_
105 mm, světlost mezi patry 373 mm při výšce 1800 mm._x000D_
panty vpravo, rozměr: 800x600x1800mm</t>
  </si>
  <si>
    <t>MASO</t>
  </si>
  <si>
    <t>Pol128</t>
  </si>
  <si>
    <t>Jednodveřová MRAZÍCÍ skříň s plnými dveřmi, bílá barva</t>
  </si>
  <si>
    <t>Poznámka k položce:_x000D_
Vnější opláštění z ocelového plechu s bíle lakovaným povrchem. Vnitřní stěny z potravinářského ABS polymeru (plastu). Vnitřní rohy a hrany jsou zaoblené pro snadné čištění.  Dveře s celopodélným madlem s možností změny otevírání. Zámek dveří. Elektronický termostat s displejem Výškově regulovatelné nohy. - Vybaveny 7 pevnými policemi. (UN-251 2 ks) - Statické chlazení s mrazícími policemi. - Ekologické chladivo: R-290, bez CFC. - Pracovní teplota: -22 °C ÷ -15 °C. - Teplota okolního prostředí: 32 °C_x000D_
rozměr s tolerancí 5%: šířka 780, hloubka 742, výška 1865mm, objem min. 600l, 7x police</t>
  </si>
  <si>
    <t>Pol129</t>
  </si>
  <si>
    <t>Nerezový stůl na maso s integrovanou krájecí deskou - stávající</t>
  </si>
  <si>
    <t>Poznámka k položce:_x000D_
Rozměr: 1800x800x900mm</t>
  </si>
  <si>
    <t>Poznámka k položce:_x000D_
Police tloušťka 40mm vyztužená podélnou výstuhou._x000D_
Nosnost police 30Kg_x000D_
rozměry s tolerancí 5%: délka 1800mm, hloubka 350mm, výška 600mm, světlost polic 300mm</t>
  </si>
  <si>
    <t>Poznámka k položce:_x000D_
Rozměr: 700x700x900mm</t>
  </si>
  <si>
    <t>ZAŘÍZENÍ A INVENTÁŘ DO KUCHYNĚ</t>
  </si>
  <si>
    <t>Pol133</t>
  </si>
  <si>
    <t>Hrnec s poklicí pr. 20 cm</t>
  </si>
  <si>
    <t>Poznámka k položce:_x000D_
Vyrábí se v kombinaci nerezové oceli z vnější strany a hliníku na vnitřní straně. Díky vícevrstvému materiálu (až 5 vrstev) skvěle reaguje na teplotní změny. Rychle se tedy nahřívá i ochlazuje. Velkou výhodou představují také pevně nýtované rukojeti z nerezové oceli 18/10.  Pět vrstev Vnitřní vrstvu tvoří nerezová ocel charakteristiky 18/10, která velmi dobře odolává chemickým a mechanickým procesům při vaření. Vnitřní 3 vrstvy tvoří hliník, který výborně vodí teplo. Vnější vrstva je opět nerezová (18/10) s magnetickou úpravou pro použití na indukčních plotnách._x000D_
Parametry Materiál: nerezová ocel 18/10, hliník Průměr: 20 cm Výška: 10 cm Objem: 3,4 l Barva: stříbrná Lze mýt v myčce na nádobí</t>
  </si>
  <si>
    <t>Pol134</t>
  </si>
  <si>
    <t>Hrnec s poklicí pr. 24 cm</t>
  </si>
  <si>
    <t>Poznámka k položce:_x000D_
Vyrábí se v kombinaci nerezové oceli z vnější strany a hliníku na vnitřní straně. Díky vícevrstvému materiálu (až 5 vrstev) skvěle reaguje na teplotní změny. Rychle se tedy nahřívá i ochlazuje. Velkou výhodou představují také pevně nýtované rukojeti z nerezové oceli 18/10.  Pět vrstev Vnitřní vrstvu tvoří nerezová ocel charakteristiky 18/10, která velmi dobře odolává chemickým a mechanickým procesům při vaření. Vnitřní 3 vrstvy tvoří hliník, který výborně vodí teplo. Vnější vrstva je opět nerezová (18/10) s magnetickou úpravou pro použití na indukčních plotnách._x000D_
Parametry Materiál: nerezová ocel 18/10, hliník Průměr: 24 cm Výška: 12 cm Objem: 5,4 l Barva: stříbrná Lze mýt v myčce na nádobí Vhodný pro všechny typy varných desek</t>
  </si>
  <si>
    <t>Pol135</t>
  </si>
  <si>
    <t>Hrnec s poklicí pr. 28 cm</t>
  </si>
  <si>
    <t>Poznámka k položce:_x000D_
Vyrábí se v kombinaci nerezové oceli z vnější strany a hliníku na vnitřní straně. Díky vícevrstvému materiálu (až 5 vrstev) skvěle reaguje na teplotní změny. Rychle se tedy nahřívá i ochlazuje. Velkou výhodou představují také pevně nýtované rukojeti z nerezové oceli 18/10.   Pět vrstev Vnitřní vrstvu tvoří nerezová ocel charakteristiky 18/10, která velmi dobře odolává chemickým a mechanickým procesům při vaření. Vnitřní 3 vrstvy tvoří hliník, který výborně vodí teplo. Vnější vrstva je opět nerezová (18/10) s magnetickou úpravou pro použití na indukčních plotnách._x000D_
Parametry Materiál: nerezová ocel 18/10, hliník Průměr: 28 cm Výška: 14 cm Objem: 8,6 l Barva: stříbrná Lze mýt v myčce na nádobí Vhodný pro všechny typy varných desek</t>
  </si>
  <si>
    <t>Pol136</t>
  </si>
  <si>
    <t>Kastrol s poklicí pr. 24,5 cm</t>
  </si>
  <si>
    <t>Poznámka k položce:_x000D_
Kastrol se vyrábí z nejkvalitnější nerezové oceli. Dno a stěny mají stejnou tloušťku, vedou teplo dokonale rovnoměrně díky vícevrstvé oceli (nerezová ocel na vnější straně, hliník na vnitřní straně).  Kastrol se ideálně hodí pro restování malé zeleniny a kousků masa. Nýtovaná boční rukojeť z nerezové oceli poskytuje parádní pohodlnost, ergonomičnost a při vaření má stále nízkou teplotu, takže vás nezačne pálit. Kastrol je přizpůsoben pro práci na všech typech desek a lze jej mýt v myčce. Občas se doporučuje povrch vyleštit lešticí pastou, aby se vrátil původní lesk._x000D_
Parametry Materiál: nerezová ocel a hliník Průměr: 24,5 cm Výška: 7 cm Objem: 2,5 l Barva: stříbrná Lze mýt v myčce na nádobí Vhodný pro všechny typy varných desek</t>
  </si>
  <si>
    <t>Pol137</t>
  </si>
  <si>
    <t>Hrnec vysoký, nerez, 14 l, pr. 28 cm</t>
  </si>
  <si>
    <t>Poznámka k položce:_x000D_
Neokapávající okraje, nenahřívající se úchyty, bez nýtů a sendvičové dno o síle 7 mm_x000D_
Parametry Materiál: nerezová ocel Objem: 14 l Průměr: 28 cm Výška: 24 cm Barva: stříbrná Sendvičové dno o síle 7 mm Vhodný na všechny typy sporáku včetně indukce</t>
  </si>
  <si>
    <t>Pol138</t>
  </si>
  <si>
    <t>Hrnec vysoký, nerez, 20,5 l, pr. 32 cm</t>
  </si>
  <si>
    <t>Poznámka k položce:_x000D_
Neokapávající okraje, nenahřívající se úchyty, bez nýtů a sendvičové dno o síle 7 mm_x000D_
Parametry Materiál: nerezová ocel Objem: 20,5 l Průměr: 32 cm Výška: 27 cm Barva: stříbrná Sendvičové dno o síle 7 mm Vhodný na všechny typy sporáku včetně indukce</t>
  </si>
  <si>
    <t>Pol139</t>
  </si>
  <si>
    <t>Poklice, pr. 28 cm</t>
  </si>
  <si>
    <t>Poznámka k položce:_x000D_
Poklice vyrobená ze špičkové nerezové oceli 18/10_x000D_
Parametry Materiál: nerezová ocel 18/10 Průměr: 28 cm Barva: stříbrná</t>
  </si>
  <si>
    <t>Pol140</t>
  </si>
  <si>
    <t>Poklice, pr. 32 cm</t>
  </si>
  <si>
    <t>Poznámka k položce:_x000D_
Poklice vyrobená ze špičkové nerezové oceli 18/10_x000D_
Parametry Materiál: nerezová ocel 18/10 Průměr: 32 cm Barva: stříbrná</t>
  </si>
  <si>
    <t>Pol141</t>
  </si>
  <si>
    <t>Kastrol 10 l NÍZKÝ</t>
  </si>
  <si>
    <t>Poznámka k položce:_x000D_
Nejkvalitnější nerezová ocel 18/10 se saténovou povrchovou úpravou lisovaná z jednoho kusu oceli dodává na odolnosti a špičkové kvalitě. Zapínání rukojetí bez nýtů usnadňuje hygienu. Třívrstvé dno z hliníkové oceli (tloušťka 7 mm) pomáhá snadnější přípravě pokrmů._x000D_
Parametry Materiál: nerezová ocel 18/10 se saténovou úpravu Objem: 10 l Průměr: 40 cm Výška: 8 cm Tloušťka stěny: 1–⁠⁠1,2 mm Třívrstvé hliníkové a ocelové dno (tloušťka 7 mm) Použití na všech typech varných desek, včetně indukčních Lze mýt v myčkách nádobí Barva: stříbrná</t>
  </si>
  <si>
    <t>Pol142</t>
  </si>
  <si>
    <t>Kastrol 16 l NÍZKÝ</t>
  </si>
  <si>
    <t>Poznámka k položce:_x000D_
Nejkvalitnější nerezová ocel 18/10 se saténovou povrchovou úpravou lisovaná z jednoho kusu oceli dodává na odolnosti a špičkové kvalitě. Zapínání rukojetí bez nýtů usnadňuje hygienu. Třívrstvé dno z hliníkové oceli (tloušťka 7 mm) pomáhá snadnější přípravě pokrmů._x000D_
Parametry Materiál: nerezová ocel 18/10 se saténovou úpravu Objem: 16 l Průměr: 44 cm Výška: 11 cm Tloušťka stěny: 1–⁠⁠1,2 mm Třívrstvé hliníkové a ocelové dno (tloušťka 7 mm) Použití na všech typech varných desek, včetně indukčních Lze mýt v myčkách nádobí Barva: stříbrná</t>
  </si>
  <si>
    <t>Pol143</t>
  </si>
  <si>
    <t>Kastrol 22 l NÍZKÝ</t>
  </si>
  <si>
    <t>Poznámka k položce:_x000D_
Nejkvalitnější nerezová ocel 18/10 se saténovou povrchovou úpravou lisovaná z jednoho kusu oceli dodává na odolnosti a špičkové kvalitě. Zapínání rukojetí bez nýtů usnadňuje hygienu. Třívrstvé dno z hliníkové oceli (tloušťka 7 mm) pomáhá snadnější přípravě pokrmů._x000D_
Parametry Materiál: nerezová ocel 18/10 se saténovou úpravu Objem: 22 l Průměr: 48 cm Výška: 12,5 cm Tloušťka stěny: 1–⁠⁠1,2 mm Třívrstvé hliníkové a ocelové dno (tloušťka 7 mm) Použití na všech typech varných desek, včetně indukčních Lze mýt v myčkách nádobí Barva: stříbrná</t>
  </si>
  <si>
    <t>Pol144</t>
  </si>
  <si>
    <t>Poklice, pr. 40 cm</t>
  </si>
  <si>
    <t>Poznámka k položce:_x000D_
Poklice vyrobená ze špičkové nerezové oceli 18/10_x000D_
Parametry Materiál: nerezová ocel 18/10 Průměr: 40 cm Barva: stříbrná</t>
  </si>
  <si>
    <t>Pol145</t>
  </si>
  <si>
    <t>Poklice, pr. 45 cm</t>
  </si>
  <si>
    <t>Poznámka k položce:_x000D_
Poklice vyrobená ze špičkové nerezové oceli 18/10_x000D_
Parametry Materiál: nerezová ocel 18/10 Průměr: 45 cm Barva: stříbrná</t>
  </si>
  <si>
    <t>Pol146</t>
  </si>
  <si>
    <t>Poklice, pr. 50 cm</t>
  </si>
  <si>
    <t>Poznámka k položce:_x000D_
Poklice vyrobená ze špičkové nerezové oceli 18/10_x000D_
Parametry Materiál: nerezová ocel 18/10 Průměr: 50 cm Barva: stříbrná</t>
  </si>
  <si>
    <t>Pol147</t>
  </si>
  <si>
    <t>Hrnec vysoký, nerez, 65 l, pr. 45 cm</t>
  </si>
  <si>
    <t>Poznámka k položce:_x000D_
Neokapávající okraje, nenahřívající se úchyty, bez nýtů a sendvičové dno o síle 7 mm_x000D_
Parametry Materiál: nerezová ocel Objem: 65 l Průměr: 45 cm Výška: 45 cm Barva: stříbrná Sendvičové dno o síle 7 mm Vhodný na všechny typy sporáku včetně indukce</t>
  </si>
  <si>
    <t>Pol148</t>
  </si>
  <si>
    <t>Hrnec vysoký, nerez, 77,5 l, pr. 50 cm</t>
  </si>
  <si>
    <t>Poznámka k položce:_x000D_
Neokapávající okraje, nenahřívající se úchyty, bez nýtů a sendvičové dno o síle 7 mm_x000D_
Parametry Materiál: nerezová ocel Objem: 77,5 l Průměr: 50 cm Výška: 43 cm Barva: stříbrná Sendvičové dno o síle 7 mm Vhodný na všechny typy sporáku včetně indukce</t>
  </si>
  <si>
    <t>Pol149</t>
  </si>
  <si>
    <t>Pánev nerezová 24 cm</t>
  </si>
  <si>
    <t>Poznámka k položce:_x000D_
Pánev s nepřilnavým povrchem a masivní nýtovanou rukojetí je ideální volbou na smažení. Na její výrobu se používá prvotřídní nerezová ocel. Ta odolá korozi a zaručuje dlouhou výdrž i při časté přípravě jídla.  Použití: Všechny typy sporáku včetně indukce._x000D_
Parametry Materiál: nerezová ocel, teflon Průměr: 24 cm Výška: 5,5 cm</t>
  </si>
  <si>
    <t>Pol150</t>
  </si>
  <si>
    <t>Pánev nerezová 28 cm</t>
  </si>
  <si>
    <t>Poznámka k položce:_x000D_
Pánev s nepřilnavým povrchem a masivní nýtovanou rukojetí je ideální volbou na smažení. Na její výrobu se používá prvotřídní nerezová ocel. Ta odolá korozi a zaručuje dlouhou výdrž i při časté přípravě jídla. Použití: Všechny typy sporáku včetně indukce._x000D_
Parametry Materiál: nerezová ocel, teflon Průměr: 28 cm Výška: 6 cm</t>
  </si>
  <si>
    <t>Pol151</t>
  </si>
  <si>
    <t>Pánev nerezová 32 cm</t>
  </si>
  <si>
    <t>Poznámka k položce:_x000D_
Pánev s nepřilnavým povrchem a masivní nýtovanou rukojetí je ideální volbou na smažení. Na její výrobu se používá prvotřídní nerezová ocel. Ta odolá korozi a zaručuje dlouhou výdrž i při časté přípravě jídla. Použití: Všechny typy sporáku včetně indukce._x000D_
Parametry Materiál: nerezová ocel, teflon Průměr: 32 cm Výška: 6 cm</t>
  </si>
  <si>
    <t>Pol152</t>
  </si>
  <si>
    <t>Gastronádoba se sklápěcími úchyty GN 1/1 150 mm</t>
  </si>
  <si>
    <t>Poznámka k položce:_x000D_
Plná gastronádoba z řady Profi se díky svému všestrannému využití a vysoké kvalitě rychle stane nepostradatelným pomocníkem v každé profesionální kuchyni. Můžete v ní vařit, ohřívat i vydávat pokrmy a zároveň ji využijete i na přípravu jídla v konvektomatu až do teploty 300 °C. Nádoba se vyrábí z nerezové oceli 18/10 (18 % niklu, 10 % chromu), která garantuje její vysokou odolnost, dlouhou životnost a dovoluje ji umýt v myčce. Po stranách najdete úchyty, které vám usnadní manipulaci._x000D_
Parametry Materiál: nerezová ocel Rozměry: 530 × 325 mm Hloubka: 150 mm Objem: 21 l Barva: stříbrná</t>
  </si>
  <si>
    <t>Pol153</t>
  </si>
  <si>
    <t>Gastronádoba se sklápěcími úchyty GN 1/1 100 mm</t>
  </si>
  <si>
    <t>Poznámka k položce:_x000D_
Plná gastronádoba z řady Profi se díky svému všestrannému využití a vysoké kvalitě rychle stane nepostradatelným pomocníkem v každé profesionální kuchyni. Můžete v ní vařit, ohřívat i vydávat pokrmy a zároveň ji využijete i na přípravu jídla v konvektomatu až do teploty 300 °C. Nádoba se vyrábí z nerezové oceli 18/10 (18 % niklu, 10 % chromu), která garantuje její vysokou odolnost, dlouhou životnost a dovoluje ji umýt v myčce. Po stranách najdete úchyty, které vám usnadní manipulaci._x000D_
Parametry Materiál: nerezová ocel Rozměry: 530 × 325 mm Hloubka: 100 mm Objem: 14 l Barva: stříbrná</t>
  </si>
  <si>
    <t>Pol154</t>
  </si>
  <si>
    <t>Gastronádoba se sklápěcími úchyty GN 1/1 65 mm</t>
  </si>
  <si>
    <t>Poznámka k položce:_x000D_
Plná gastronádoba z řady Profi se díky svému všestrannému využití a vysoké kvalitě rychle stane nepostradatelným pomocníkem v každé profesionální kuchyni. Můžete v ní vařit, ohřívat i vydávat pokrmy a zároveň ji využijete i na přípravu jídla v konvektomatu až do teploty 300 °C. Nádoba se vyrábí z nerezové oceli 18/10 (18 % niklu, 10 % chromu), která garantuje její vysokou odolnost, dlouhou životnost a dovoluje ji umýt v myčce. Po stranách najdete úchyty, které vám usnadní manipulaci._x000D_
Parametry Materiál: nerezová ocel Rozměry: 530 × 325 mm Hloubka: 65 mm Objem: 9 l Barva: stříbrná</t>
  </si>
  <si>
    <t>Pol155</t>
  </si>
  <si>
    <t>Víko s výřezem na úchyt na gastronádoby GN 1/1</t>
  </si>
  <si>
    <t>Poznámka k položce:_x000D_
Víko na gastronádoby se vyrábí z nerezové oceli 18/10 (18 % niklu, 10 % chromu), která zaručuje jeho vysokou odolnost a dovoluje ho umýt v myčce. Víko můžete používat při vaření a při výdeji jídla._x000D_
Parametry Materiál: nerezová ocel Barva: stříbrná Vhodné do myčky nádobí</t>
  </si>
  <si>
    <t>Pol156</t>
  </si>
  <si>
    <t>Gastronádoba se sklápěcími úchyty GN 2/3 150 mm</t>
  </si>
  <si>
    <t>Poznámka k položce:_x000D_
Plná gastronádoba z řady Profi se díky svému všestrannému využití a vysoké kvalitě rychle stane nepostradatelným pomocníkem v každé profesionální kuchyni. Můžete v ní vařit, ohřívat i vydávat pokrmy a zároveň ji využijete i na přípravu jídla v konvektomatu až do teploty 300 °C. Nádoba se vyrábí z nerezové oceli 18/10 (18 % niklu, 10 % chromu), která garantuje její vysokou odolnost, dlouhou životnost a dovoluje ji umýt v myčce. Po stranách najdete úchyty, které vám usnadní manipulaci._x000D_
Parametry Materiál: nerezová ocel Rozměry: 352 × 325 mm Hloubka: 150 mm Objem: 13 l Barva: stříbrná</t>
  </si>
  <si>
    <t>Pol157</t>
  </si>
  <si>
    <t>Gastronádoba se sklápěcími úchyty GN 2/3 200 mm</t>
  </si>
  <si>
    <t>Poznámka k položce:_x000D_
Plná gastronádoba se díky svému všestrannému využití a vysoké kvalitě rychle stane nepostradatelným pomocníkem v každé profesionální kuchyni. Můžete v ní vařit, ohřívat i vydávat pokrmy a zároveň ji využijete i na přípravu jídla v konvektomatu až do teploty 300 °C. Nádoba se vyrábí z nerezové oceli 18/10 (18 % niklu, 10 % chromu), která garantuje její vysokou odolnost, dlouhou životnost a dovoluje ji umýt v myčce. Po stranách najdete úchyty, které vám usnadní manipulaci._x000D_
Parametry Materiál: nerezová ocel Rozměry: 352 × 325 mm Hloubka: 200 mm Objem: 18 l Barva: stříbrná</t>
  </si>
  <si>
    <t>Pol158</t>
  </si>
  <si>
    <t>Víko s výřezem na úchyt na gastronádoby GN 2/3</t>
  </si>
  <si>
    <t>Pol159</t>
  </si>
  <si>
    <t>Gastronádoba se sklápěcími úchyty GN 1/3 100 mm</t>
  </si>
  <si>
    <t>Poznámka k položce:_x000D_
Plná gastronádoba se díky svému všestrannému využití a vysoké kvalitě rychle stane nepostradatelným pomocníkem v každé profesionální kuchyni. Můžete v ní vařit, ohřívat i vydávat pokrmy a zároveň ji využijete i na přípravu jídla v konvektomatu až do teploty 300 °C. Nádoba se vyrábí z nerezové oceli 18/10 (18 % niklu, 10 % chromu), která garantuje její vysokou odolnost, dlouhou životnost a dovoluje ji umýt v myčce. Po stranách najdete úchyty, které vám usnadní manipulaci._x000D_
Parametry Materiál: nerezová ocel Rozměry: 325 × 176 mm Hloubka: 100 mm Objem: 4 l Barva: stříbrná</t>
  </si>
  <si>
    <t>Pol160</t>
  </si>
  <si>
    <t>Gastronádoba se sklápěcími úchyty GN 1/3 65 mm</t>
  </si>
  <si>
    <t>Poznámka k položce:_x000D_
Plná gastronádoba se díky svému všestrannému využití a vysoké kvalitě rychle stane nepostradatelným pomocníkem v každé profesionální kuchyni. Můžete v ní vařit, ohřívat i vydávat pokrmy a zároveň ji využijete i na přípravu jídla v konvektomatu až do teploty 300 °C. Nádoba se vyrábí z nerezové oceli 18/10 (18 % niklu, 10 % chromu), která garantuje její vysokou odolnost, dlouhou životnost a dovoluje ji umýt v myčce. Po stranách najdete úchyty, které vám usnadní manipulaci._x000D_
Parametry Materiál: nerezová ocel Rozměry: 325 × 176 mm Hloubka: 65 mm Objem: 2,5 l Barva: stříbrná</t>
  </si>
  <si>
    <t>Pol161</t>
  </si>
  <si>
    <t>Víko s výřezem na úchyt na gastronádoby GN 1/3</t>
  </si>
  <si>
    <t>Pol162</t>
  </si>
  <si>
    <t>Gastronádoba děrovaná s úchyty GN 1/1 150 mm</t>
  </si>
  <si>
    <t>Poznámka k položce:_x000D_
Děrovaná gastronádoba se díky svému všestrannému využití a vysoké kvalitě rychle stane nepostradatelným pomocníkem v každé profesionální kuchyni. Můžete v ní vařit, smažit, ohřívat i vydávat pokrmy. Dá se také použít k napařování zeleniny nebo na přípravu jídla v konvektomatu až do teploty 300 °C. Po stranách najdete úchyty, které vám usnadní manipulaci. Nádoba se vyrábí z nerezové oceli 18/10 (18 % niklu, 10 % chromu), která garantuje její vysokou odolnost, dlouhou životnost a dovoluje ji umýt v myčce._x000D_
Parametry Materiál: nerezová ocel Rozměry: 530 × 325 mm Hloubka: 150 mm Objem: 21 l Průměr perforace: 4 mm Perforace po celém obvodu včetně rohů Barva: stříbrná</t>
  </si>
  <si>
    <t>Pol163</t>
  </si>
  <si>
    <t>Gastronádoba smaltovaná GN 1/1 040 mm</t>
  </si>
  <si>
    <t>Poznámka k položce:_x000D_
Smaltovaná gastronádoba svým elegantním designem perfektně doplní každou kuchyň. Vzhled ale není to jediné, čím se může pochlubit. Na její výrobu se používá kvalitní materiál a díky tomu se hodí na smažení i pečení v konvektomatech nebo profi troubách._x000D_
Parametry Materiál: smalt Rozměry: 530 × 325 mm Hloubka: 40 mm Barva: černá</t>
  </si>
  <si>
    <t>Pol164</t>
  </si>
  <si>
    <t>Vozík regálový 55 × 38 × 171 cm</t>
  </si>
  <si>
    <t>Poznámka k položce:_x000D_
Tento regálový vozík se skvěle hodí pro převážení nádob a zásobníků GN 1/1. Pojme až až 15 nádob nebo 30 zásobníků. Má 4 otočná kolečka o průměru 12 cm s nárazníky, z toho 2 s brzdou a bezpečnostní pojistkou proti převrácení (zabraňují tak převrhnutí převážených nádob). Ušlechtilá ocel zaručuje nejen vysokou odolnost vůči mechanickým a chemickým vlivům, ale také si po dlouhou dobu uchovává i svůj lesklý vzhled. Díky vysoké kvalitě zpracování se vozík vyznačuje dlouhou životností a vysokou zatížitelností._x000D_
Parametry Materiál: ušlechtilá ocel Rozměry: 55 × 38 × 171 cm 4 otočná kolečka s ochranou (2 z nich s brzdou a bezpečnostní pojistkou) Průměr koleček: 12 cm Hmotnost: 19 kg Barva: stříbrná</t>
  </si>
  <si>
    <t>Pol165</t>
  </si>
  <si>
    <t>Vozík s rovnou plošinou</t>
  </si>
  <si>
    <t>Poznámka k položce:_x000D_
Vozíky jsou dodávány v nerezovém provedení se čtyřmi kolečky (2x otočná) police s rovnou plochou Nosnost: 200 kg Typ police: rovná_x000D_
Parametry Délka: 900 mm Šířka: 550 mm Výška: 570 mm Hmotnost: 14 kg Nosnost: 200 kg</t>
  </si>
  <si>
    <t>Pol166</t>
  </si>
  <si>
    <t>Mísa s úchyty 30 l</t>
  </si>
  <si>
    <t>Poznámka k položce:_x000D_
Parametry Materiál: nerezová ocel 18/10 Objem: 30 l Průměr: 50 cm Barva: stříbrná</t>
  </si>
  <si>
    <t>Pol167</t>
  </si>
  <si>
    <t>Mísa nízká 28 l</t>
  </si>
  <si>
    <t>Poznámka k položce:_x000D_
Materiál: nerezová ocel 18/10 Objem: 28 l Rozměry: 60 × 16 cm Barva: stříbrná</t>
  </si>
  <si>
    <t>Pol168</t>
  </si>
  <si>
    <t>Cedník špičák 27 cm</t>
  </si>
  <si>
    <t>Poznámka k položce:_x000D_
Špičatý cedník o průměru 27 cm se vyrábí z kvalitní nerezové oceli. Díky rukojeti se s ním dobře manipuluje. Hodí se do všech gastronomických podniků, ale i domácností. Využijete ho k cezení těstovin i k mytí zeleniny. Po použití ho lze očistit také v myčce nádobí._x000D_
Parametry Materiál: nerezová ocel 18/10 Průměr: 27 cm Barva: stříbrná Vhodný do myčky nádobí</t>
  </si>
  <si>
    <t>Pol169</t>
  </si>
  <si>
    <t>Odkapávač s úchyty pr. 26 cm</t>
  </si>
  <si>
    <t>Poznámka k položce:_x000D_
Cedník vám pomůže s odkapáváním přebytečné vody z pokrmů. Má svařovanou základnu pro lepší stabilitu a rukojeti pro bezpečné a pohodlné nošení._x000D_
Parametry Materiál: nerezová ocel 18/10 Průměr: 26 cm Perforace: 4 mm Barva: stříbrná Lze mýt v myčce nádobí</t>
  </si>
  <si>
    <t>Pol170</t>
  </si>
  <si>
    <t>Cedník síto (Ø140 mm)</t>
  </si>
  <si>
    <t>Poznámka k položce:_x000D_
Profesionalní celonerezový cedník síto a rukojetí s možností zavěšení pro snadné přecedění látek. Rozměr: Ø70 až 140 mm Síto: střední Materiál: nerez_x000D_
Parametry Provedení: nerez Hmotnost: 0.12 kg Průměr: 140 mm</t>
  </si>
  <si>
    <t>Pol171</t>
  </si>
  <si>
    <t>Cedník síto (Ø200 mm)</t>
  </si>
  <si>
    <t>Poznámka k položce:_x000D_
Profesionalní celonerezový cedník síto a rukojetí s možností zavěšení pro snadné přecedění látek. Rozměr: Ø70 až 140 mm Síto: střední Materiál: nerez_x000D_
Parametry Provedení: nerez Průměr: 200 mm</t>
  </si>
  <si>
    <t>Pol172</t>
  </si>
  <si>
    <t>Vědro s prstencem 10 l</t>
  </si>
  <si>
    <t>244</t>
  </si>
  <si>
    <t>Poznámka k položce:_x000D_
Parametry Materiál: nerezová ocel 18/10 Objem: 10 l Výška: 25,5 cm Barva: stříbrná Vnitřní cejchování</t>
  </si>
  <si>
    <t>Pol173</t>
  </si>
  <si>
    <t>Odměrka polypropylenová 2 l</t>
  </si>
  <si>
    <t>246</t>
  </si>
  <si>
    <t>Poznámka k položce:_x000D_
Parametry Materiál: polypropylen Objem: 2 l Cejchování na litry i mililitry</t>
  </si>
  <si>
    <t>Pol174</t>
  </si>
  <si>
    <t>Odměrka nerezová 2 l</t>
  </si>
  <si>
    <t>248</t>
  </si>
  <si>
    <t>Poznámka k položce:_x000D_
Parametry Materiál: nerezová ocel 18/10 Objem: 2 l Barva: stříbrná Vnitřní cejchování</t>
  </si>
  <si>
    <t>Pol175</t>
  </si>
  <si>
    <t>Kopisto s otvory 100°C</t>
  </si>
  <si>
    <t>250</t>
  </si>
  <si>
    <t>Poznámka k položce:_x000D_
Barva: bílá Plocha (mm): 160x250 Násada (cm): 1200 Teplota použití: -20 až 100°C Max.teplota pro čistění: 100°C Materiál: nylon s otvory_x000D_
Parametry Délka: 1200 mm Šířka: 163 mm Výška: 37 mm Hmotnost: 0,893 kg Pracovní teplota: -20 °C až +100 °C Průměr rukojeti: 31 mm</t>
  </si>
  <si>
    <t>Pol176</t>
  </si>
  <si>
    <t>Kopisto stírací a míchací (750x240mm) nerez</t>
  </si>
  <si>
    <t>252</t>
  </si>
  <si>
    <t>Poznámka k položce:_x000D_
Celonerezové kopisto (špachtle) s perforovanou plochou širokou 240 mm (ideální pro míchání, čeření a důkladné stírání dna pánve). Celková délka délka 750 mm. Délka: 750 mm Provedení: s otvory Materiál: nerez_x000D_
Parametry Šířka: 240 mm Výška: 750 mm Provedení: celonerezové Hmotnost: 0.72 kg Odolné vysokým teplotám: ano Průměr otvorů: 30 mm</t>
  </si>
  <si>
    <t>Pol177</t>
  </si>
  <si>
    <t>Kopisto (1300x115mm) nerez</t>
  </si>
  <si>
    <t>254</t>
  </si>
  <si>
    <t>Poznámka k položce:_x000D_
Celonerezové kopisto s plochou širokou 115 mm a délkou 1300 mm pro usnadnění práce. Délka: 1300 až 1500 mm Provedení: plné Materiál: nerez_x000D_
Parametry Délka: 1300 mm Hmotnost: 1.31 kg</t>
  </si>
  <si>
    <t>Pol178</t>
  </si>
  <si>
    <t>Digitální vpichový teploměr HDT 300E</t>
  </si>
  <si>
    <t>256</t>
  </si>
  <si>
    <t>Poznámka k položce:_x000D_
Přenosný teploměr s digitálním ukazatelem naměřených hodnot s teplotní vpichovou sondou. Hrot kovového čidla teplotní sondy se hodí pro měření v tekutých i pevných látkách. Teploměr je napájen 1,5 V článkem.  Součástí výbavy je i tlačítko °C/°F, které slouží pro přepínání naměřených hodnot mezi °C nebo F ( farenheita ). Zaznamenává poslední naměřenou hodnotu. Teploměr je určen jen pro krátkodobé měření! (cca. 5 až 10 sekund). Čidlo je 120 mm dlouhé. Typ: digitální Použití: vpichový_x000D_
Parametry Hmotnost: 80 g Délka čidla: 120 mm Rozsah měření: -50°C až +300°C</t>
  </si>
  <si>
    <t>Pol179</t>
  </si>
  <si>
    <t>Teploměr C300 vpichový</t>
  </si>
  <si>
    <t>258</t>
  </si>
  <si>
    <t>Poznámka k položce:_x000D_
Nerezový bimetalový vpichový teploměr pro kontrolu teploty v jádře výrobku s rozsahem 0 až +300°C. Délka čidla - 160 mm Výrobek umožňuje spolehlivé měření teploty potravinářských výrobků. Materiál: nerez Použití: vpichový_x000D_
Parametry Provedení: nerez Hmotnost: 0.03 kg Jednotky: °C Konstrukce formy:  Bimetalový Rozsah měření: 0°C až +300°C</t>
  </si>
  <si>
    <t>Pol180</t>
  </si>
  <si>
    <t>Vidlice na maso 18 cm</t>
  </si>
  <si>
    <t>260</t>
  </si>
  <si>
    <t>Poznámka k položce:_x000D_
Vidlice na maso se vyrábí z jedné z nejtvrdších ocelí na českém trhu, díky tomu vydrží spoustu let i při častém používání. Plastová střenka zaručí bezpečné a pohodlné používání._x000D_
Parametry Materiál: nerezová ocel Délka ostří: 18 cm Barva: černá</t>
  </si>
  <si>
    <t>Pol181</t>
  </si>
  <si>
    <t>Vidlice na maso 13 cm</t>
  </si>
  <si>
    <t>262</t>
  </si>
  <si>
    <t>Poznámka k položce:_x000D_
Tato profesionální vidlice má čepel z vysoce kvalitní chrom-molybdenové oceli a rukojeť z kvalitního plastu Jedná se o nepostradatelného pomocníka pro profesionální i laické servírování všech druhů masa._x000D_
Parametry Materiál: nerezová ocel, plast Délka: 13 cm Barva: bílá</t>
  </si>
  <si>
    <t>Pol182</t>
  </si>
  <si>
    <t>Palička na maso 26 cm, hliníková</t>
  </si>
  <si>
    <t>264</t>
  </si>
  <si>
    <t>Poznámka k položce:_x000D_
Parametry Materiál: hliník Délka: 260 mm Barva: stříbrná</t>
  </si>
  <si>
    <t>Pol183</t>
  </si>
  <si>
    <t>Nůž na zeleninu 8 cm, zelený</t>
  </si>
  <si>
    <t>266</t>
  </si>
  <si>
    <t>Poznámka k položce:_x000D_
Parametry Materiál: nerezová ocel, plast Délka: 8 cm Barva: limetková</t>
  </si>
  <si>
    <t>Pol184</t>
  </si>
  <si>
    <t>Nůž na zeleninu 8 cm , růžový</t>
  </si>
  <si>
    <t>268</t>
  </si>
  <si>
    <t>Poznámka k položce:_x000D_
Parametry Materiál: nerezová ocel, plast Délka: 8 cm Barva: růžová</t>
  </si>
  <si>
    <t>Pol185</t>
  </si>
  <si>
    <t>Nůž kuchařský 16 cm, zelený</t>
  </si>
  <si>
    <t>270</t>
  </si>
  <si>
    <t>Poznámka k položce:_x000D_
Parametry Materiál: nerezová ocel, plast Délka: 16 cm Barva: limetková</t>
  </si>
  <si>
    <t>Pol186</t>
  </si>
  <si>
    <t>Nůž kuchařský 20 cm, modrý</t>
  </si>
  <si>
    <t>272</t>
  </si>
  <si>
    <t>Poznámka k položce:_x000D_
Parametry Materiál: nerezová ocel, plast Délka: 20 cm Barva: modrá</t>
  </si>
  <si>
    <t>Pol187</t>
  </si>
  <si>
    <t>Škrabka Julienne</t>
  </si>
  <si>
    <t>274</t>
  </si>
  <si>
    <t>Poznámka k položce:_x000D_
Škrabka julienne vypadá jako obyčejná škrabka na zeleninu, ale po bližším pohledu na čepele si všimneme zoubků, které pomáhají krájet zeleninu a ovoce na proužky. Krájení na tyčinky je v kuchyni velmi běžné a náčiní, jako škrabka na julienne, vám pomůže dosáhnout požadovaného výsledku poměrně rychlým a jednoduchým způsobem. Vyrábí se z uhlíkové oceli, která se snadno čistí a nereaguje s připravovaným jídlem. Parametry Materiál: uhlíková ocel + kryt čepele z plastu Pohodlná ergonomická a závěsná rukojeť</t>
  </si>
  <si>
    <t>Pol188</t>
  </si>
  <si>
    <t>Škrabka pro levou i pravou ruku 6 cm</t>
  </si>
  <si>
    <t>276</t>
  </si>
  <si>
    <t>Poznámka k položce:_x000D_
Parametry Materiál: nerezová ocel Délka: 6 cm Barva: černá</t>
  </si>
  <si>
    <t>Pol189</t>
  </si>
  <si>
    <t>Nerezová stolička</t>
  </si>
  <si>
    <t>278</t>
  </si>
  <si>
    <t>Poznámka k položce:_x000D_
rozměr s tolerancí 5%: 450x450x450mm_x000D_
výšková stavitelnost min. o 30mm,_x000D_
tloušťka desky 40mm_x000D_
desku tvoří nerez plech tloušťky min. 0,8mm, podlepený dřevotřískou</t>
  </si>
  <si>
    <t>Pol190</t>
  </si>
  <si>
    <t>Tác jídelní - dřevo (GN 1/1)</t>
  </si>
  <si>
    <t>280</t>
  </si>
  <si>
    <t>Poznámka k položce:_x000D_
Jídelní tác v laminovaném dekorovaném provedení. Rozměry: 530x325 mm Provedení: dřevo GN 1/1 Parametry Výrobce: OEM rozměry (šířka x hloubka): 530 x 325 mm Barva: olivové dřevo</t>
  </si>
  <si>
    <t>Pol191</t>
  </si>
  <si>
    <t>Vařečka oválná 45 cm</t>
  </si>
  <si>
    <t>282</t>
  </si>
  <si>
    <t>Poznámka k položce:_x000D_
Parametry Materiál: bukové dřevo Délka: 45 cm Barva: přírodní</t>
  </si>
  <si>
    <t>Pol192</t>
  </si>
  <si>
    <t>Jídelní lžíce</t>
  </si>
  <si>
    <t>284</t>
  </si>
  <si>
    <t>Poznámka k položce:_x000D_
Na její výrobu se používá nerezová ocel 18/0 – ta garantuje velkou tvrdost, vysokou odolnost proti korozi a dlouhou životnost i při každodenním používání. Perfektně se proto hodí do školních jídelen i jiných rušných provozů. Parametry Materiál: nerezová ocel Délka: 18,5 cm</t>
  </si>
  <si>
    <t>Pol193</t>
  </si>
  <si>
    <t>Jídelní vidlička</t>
  </si>
  <si>
    <t>286</t>
  </si>
  <si>
    <t>Pol194</t>
  </si>
  <si>
    <t>Jídelní nůž</t>
  </si>
  <si>
    <t>288</t>
  </si>
  <si>
    <t>Poznámka k položce:_x000D_
Na její výrobu se používá nerezová ocel 18/0 – ta garantuje velkou tvrdost, vysokou odolnost proti korozi a dlouhou životnost i při každodenním používání. Perfektně se proto hodí do školních jídelen i jiných rušných provozů. Parametry Materiál: nerezová ocel Délka: 21,5 cm</t>
  </si>
  <si>
    <t>Pol195</t>
  </si>
  <si>
    <t>Naběračka monoblok 40 cm</t>
  </si>
  <si>
    <t>290</t>
  </si>
  <si>
    <t>Poznámka k položce:_x000D_
Kvalitní naběračka vyrobená z jednoho kusu oceli, tedy bez různých spár a spojení. Díky závěsnému prohnutí ji lze umístit i na zeď. Parametry Materiál: nerezová ocel 18/10 Průměr: 12 cm Délka: 40 cm Objem: 0,5 l Barva: stříbrná</t>
  </si>
  <si>
    <t>Pol196</t>
  </si>
  <si>
    <t>Naběračka monoblok 37 cm</t>
  </si>
  <si>
    <t>292</t>
  </si>
  <si>
    <t>Poznámka k položce:_x000D_
Kvalitní naběračka vyrobená z jednoho kusu odolné nerezové oceli dlouho vydrží a můžete ji mýt i v myčce nádobí. Díky závěsnému háčku ji lze umístit i na zeď. Parametry Materiál: nerezová ocel 18/10 Průměr: 10 cm Délka: 37 cm Objem: 0,25 l Barva: stříbrná</t>
  </si>
  <si>
    <t>Pol197</t>
  </si>
  <si>
    <t>Naběračka monoblok 32 cm</t>
  </si>
  <si>
    <t>294</t>
  </si>
  <si>
    <t>Poznámka k položce:_x000D_
Kvalitní naběračka vyrobená z jednoho kusu oceli, tedy bez různých spár a spojení. Díky závěsnému prohnutí ji lze umístit i na zeď. Parametry Materiál: nerezová ocel 18/10 Průměr: 8 cm Délka: 32 cm Objem: 0,12 l Barva: stříbrná</t>
  </si>
  <si>
    <t>Pol198</t>
  </si>
  <si>
    <t>Naběračka Eco 32 cm</t>
  </si>
  <si>
    <t>296</t>
  </si>
  <si>
    <t>Poznámka k položce:_x000D_
Standardní praktická naběračka o objemu 0,09 l s háčkem pro snadné zavěšení na hrnec nebo stěnu, která se hodí do všech kuchyní. Vyrábí se z vysoce kvalitní nerezové oceli 18/10. Parametry Materiál: nerezová ocel 18/10 Objem: 0,09 l Délka: 32 cm Barva: stříbrná Vhodná do myčky</t>
  </si>
  <si>
    <t>298</t>
  </si>
  <si>
    <t>Poznámka k položce:_x000D_
Standardní praktická naběračka o objemu 0,06 l s háčkem pro snadné zavěšení na hrnec nebo stěnu, která se hodí do všech kuchyní. Vyrábí se z vysoce kvalitní nerezové oceli 18/10.  Parametry Materiál: nerezová ocel 18/10 Objem: 0,06 l Délka: 32 cm Barva: stříbrná Vhodná do myčky</t>
  </si>
  <si>
    <t>Pol199</t>
  </si>
  <si>
    <t>Talíř mělký 24 cm</t>
  </si>
  <si>
    <t>300</t>
  </si>
  <si>
    <t>Poznámka k položce:_x000D_
Porcelánový talíř mělký 24cm, bílý porcelán, vyrobeno v ČR, vhodný do myčky a do mikrovlné trouby.     Rozměry 239 x 27 x 28 mm Hmotnost 528 g</t>
  </si>
  <si>
    <t>Pol200</t>
  </si>
  <si>
    <t>Talíř dezertní 17cm</t>
  </si>
  <si>
    <t>302</t>
  </si>
  <si>
    <t>Poznámka k položce:_x000D_
Porcelánový talíř dezertní mělký 17cm, bílý porcelán, vyrobeno v ČR, vhodný do myčky a do mikrovlné trouby. Rozměry 167 x 22 x 22 mm Hmotnost 222 g</t>
  </si>
  <si>
    <t>Pol201</t>
  </si>
  <si>
    <t>Miska na polévku 46cl</t>
  </si>
  <si>
    <t>304</t>
  </si>
  <si>
    <t>Poznámka k položce:_x000D_
miska na polévku 0,46l, bílý porcelán, vyrobeno v ČR, vhodný do myčky a do mikrovlné trouby.                Rozměry 119 x 65 x 65 mm Hmotnost 349 g</t>
  </si>
  <si>
    <t>Pol202</t>
  </si>
  <si>
    <t>Talíř oválný 38 × 24,5 cm</t>
  </si>
  <si>
    <t>306</t>
  </si>
  <si>
    <t>Poznámka k položce:_x000D_
Parametry Materiál: porcelán Rozměry: 38 × 24,5 cm Barva: slonová kost</t>
  </si>
  <si>
    <t>Pol203</t>
  </si>
  <si>
    <t>Miska pr. 12 cm, objem 31 cl</t>
  </si>
  <si>
    <t>308</t>
  </si>
  <si>
    <t>Poznámka k položce:_x000D_
Skleněná miska se vyrábí z tvrzeného temperovaného skla, které zajišťuje nárazuvzdornost, a dokonce 2,5krát větší odolnost vůči rozbití než běžné sklo. Díky svým vlastnostem vydrží i náhlé teplotní šoky a splňuje bezpečnostní požadavky hygieny – miska je neporézní a neabsorbuje pachy. Hodí se pro použití v mikrovlnné troubě, lednici i myčce nádobí. Parametry Materiál: temperované tvrzené sklo Průměr: 120 mm Objem: 31 cl Barva: transparentní Vhodná do myčky nádobí, mikrovlnky i mrazničky Teplotní odolnost: –20 °C až. +100 °C Stohovatelná</t>
  </si>
  <si>
    <t>Pol204</t>
  </si>
  <si>
    <t>Sklenice 20 cl</t>
  </si>
  <si>
    <t>310</t>
  </si>
  <si>
    <t>Poznámka k položce:_x000D_
Parametry Materiál: sklo Výška: 83 mm Průměr: 83,5 mm Objem: 20 cl Barva: transparentní Vhodné do myčky nádobí</t>
  </si>
  <si>
    <t>Pol205</t>
  </si>
  <si>
    <t>Otvírák na konzervy ruční - stolní</t>
  </si>
  <si>
    <t>312</t>
  </si>
  <si>
    <t>Poznámka k položce:_x000D_
Materiál: kov / plast Typ: stolní, konzervový Hmotnost: 2.06 kg</t>
  </si>
  <si>
    <t>Pol206</t>
  </si>
  <si>
    <t>Stěrka (260 mm) polyamid</t>
  </si>
  <si>
    <t>314</t>
  </si>
  <si>
    <t>Poznámka k položce:_x000D_
Stěrka v polyamidovém provedení o delce 260 mm je možné použit do teploty 220°C. Délka: 26 až 35 mm Materiál: polyamid Parametry Délka: 260 mm Hmotnost: 0.09 kg</t>
  </si>
  <si>
    <t>Pol207</t>
  </si>
  <si>
    <t>Stěrka (350 mm) polyamid</t>
  </si>
  <si>
    <t>316</t>
  </si>
  <si>
    <t>Poznámka k položce:_x000D_
Stěrka v polyamidovém provedení o delce 350 mm je možné použit do teploty 220°C. Délka: 26 až 35 mm Materiál: polyamid Parametry Délka: 350 mm Hmotnost: 0.11 kg</t>
  </si>
  <si>
    <t>Pol208</t>
  </si>
  <si>
    <t>Vařecha 100 cm</t>
  </si>
  <si>
    <t>318</t>
  </si>
  <si>
    <t>Poznámka k položce:_x000D_
Parametry Materiál: bukové dřevo Délka: 100 cm Barva: přírodní</t>
  </si>
  <si>
    <t>Pol209</t>
  </si>
  <si>
    <t>Obracečka dřevěná 35,5 cm</t>
  </si>
  <si>
    <t>320</t>
  </si>
  <si>
    <t>Poznámka k položce:_x000D_
Parametry Materiál: bukové dřevo Délka: 35,5 cm Barva: přírodní</t>
  </si>
  <si>
    <t>Pol210</t>
  </si>
  <si>
    <t>Obracečka dřevěná 28 cm</t>
  </si>
  <si>
    <t>322</t>
  </si>
  <si>
    <t>Poznámka k položce:_x000D_
Parametry Materiál: bukové dřevo Délka: 28 cm Barva: přírodní</t>
  </si>
  <si>
    <t>Pol211</t>
  </si>
  <si>
    <t>Metlička nerezová 30 cm</t>
  </si>
  <si>
    <t>324</t>
  </si>
  <si>
    <t>Poznámka k položce:_x000D_
Parametry Materiál: nerezová ocel 18/10 Délka: 30 cm Počet drátů: 8 Barva: stříbrná</t>
  </si>
  <si>
    <t>Pol212</t>
  </si>
  <si>
    <t>Metlička nerezová 40 cm</t>
  </si>
  <si>
    <t>326</t>
  </si>
  <si>
    <t>Poznámka k položce:_x000D_
Parametry Materiál: nerezová ocel 18/10 Délka: 40 cm Počet drátů: 8 Barva: stříbrná</t>
  </si>
  <si>
    <t>Pol213</t>
  </si>
  <si>
    <t>Deska s drážkou 500 × 300 × 15 mm - červená</t>
  </si>
  <si>
    <t>328</t>
  </si>
  <si>
    <t>Poznámka k položce:_x000D_
Kvalitní polyetylénová krájecí deska je opatřena protiskluzovými nožkami, které jí pomáhají k lepší stabilitě při krájení. Drážka zadrží přebytečnou tekutinu, a zabrání tak jejímu vylití na pracovní desku. Žlutý design oživí interiér kuchyně a může také skvěle posloužit k barevnému odlišení desek (například červená je určená na maso, zelená na zeleninu…). Parametry Materiál: polyetylen nejvyšší kvality Rozměry: 500 × 300 × 15 mm Barva: žlutá Protiskluzové nožky</t>
  </si>
  <si>
    <t>Pol214</t>
  </si>
  <si>
    <t>Deska s drážkou 500 × 300 × 15 mm - zelená</t>
  </si>
  <si>
    <t>330</t>
  </si>
  <si>
    <t>Pol215</t>
  </si>
  <si>
    <t>Deska s drážkou 500 × 300 × 15 mm - žlutá</t>
  </si>
  <si>
    <t>332</t>
  </si>
  <si>
    <t>Pol216</t>
  </si>
  <si>
    <t>Vložka na knedlíky GN 1/1 - 5 - perfor.</t>
  </si>
  <si>
    <t>334</t>
  </si>
  <si>
    <t>Poznámka k položce:_x000D_
Celonerezová perforovaná vložka GN 1/1 (325x530 mm)na přípravu lahodných knedlíků. Mnohem lepší přenos energie do produktu oproti plnému plechu.  Použití pro - 5 kusů knedlíků UZPŮSOBEN PRO PŘÍČNÉ I PODÉLNÉ ZASOUVÁNÍ                                                                                    Rozměr: GN 1/1 Počet knedlíků: 5 kusů Materiál: nerez Parametry Šířka: 325 mm Hloubka: 520 mm Hmotnost: 1.42 kg</t>
  </si>
  <si>
    <t>Pol217</t>
  </si>
  <si>
    <t>Kleště univerzální 30 cm</t>
  </si>
  <si>
    <t>336</t>
  </si>
  <si>
    <t>Poznámka k položce:_x000D_
Parametry Materiál: nerezová ocel 18/10 Délka: 30 cm Barva: stříbrná Vhodné do myčky nádobí</t>
  </si>
  <si>
    <t>Pol218</t>
  </si>
  <si>
    <t>Kleště servírovací 20 cm</t>
  </si>
  <si>
    <t>338</t>
  </si>
  <si>
    <t>Poznámka k položce:_x000D_
Parametry Materiál: nerezová ocel 18/10 Délka: 20 cm Barva: stříbrná Vhodné do myčky nádobí</t>
  </si>
  <si>
    <t>Pol219</t>
  </si>
  <si>
    <t>Štětec silikonový 25 cm</t>
  </si>
  <si>
    <t>340</t>
  </si>
  <si>
    <t>Poznámka k položce:_x000D_
Je také velmi robustní a vydrží vysoké teploty. Velmi snadno se čistí, protože můžete oddělit rukojeť od štětin. Vhodný i do myčky.                                                                                                                                     Parametry Materiál: silikon Délka: 25 cm Vhodný do myčky nádobí</t>
  </si>
  <si>
    <t>Pol220</t>
  </si>
  <si>
    <t>Box na vejce</t>
  </si>
  <si>
    <t>342</t>
  </si>
  <si>
    <t>Poznámka k položce:_x000D_
Profesionální box na vejce se vyrábí z odolného a pružného plastu. V sestavě této přepravky se nachází 4 plata na 30 vajec (tedy celkový počet vychází až na 120 ks vajíček) a je dodáván společně se 4 dalšími náhradními platy. Box i plata lze mýt v myčce na nádobí.                                                                                            Parametry Materiál: plast Rozměr: 35,4 × 32,5 × 20 cm Dodáván společně s 8 platy na vejce Lze mýt v myčce nádobí_x000D_
_x000D_
DROBNÉ SPOTŘEBIČE A STOLNÍ ELEKTRO ZAŘÍZENÍ DO KUCHYNĚ</t>
  </si>
  <si>
    <t>Pol221</t>
  </si>
  <si>
    <t>Ruční ponorný mixér</t>
  </si>
  <si>
    <t>344</t>
  </si>
  <si>
    <t>Poznámka k položce:_x000D_
vhodný pro provozy hromadného stravování/hotová jídla/intenzivní provoz_x000D_
 pro množství min.  100 l_x000D_
délka nohy  min 45cm_x000D_
kryt motorového bloku nerezový_x000D_
 systém Easy Plug – odmontovatelný přívodní kabel pro snazší výměnu kabelů a delší životnost_x000D_
odnímatelná noha, rozebíratelný nůž a zvon pro snadné čištění a dosažení perfektní hygieny_x000D_
nůž, zvon a noha z nerezové oceli pro delší životnost_x000D_
mixovací nerez nůž pro přípravu polévek, hustých polévek a omáček_x000D_
Standardní vybavení:_x000D_
mixovací nůž_x000D_
nástěnný držák na zavěšení_x000D_
montážní klíč pro snadné rozebrání mixovacího nože_x000D_
držáky k upevnění mixeru k nádobě – nastavitelné a univerzální_x000D_
příkon 0.5 kW napájení: elektrické napětí: 230 V min. otáčky 9500 ot./min max. otáčky 9500 ot./min materiál: nerezová ocel, plast pro nepřetržitý provoz: ano délka ramene 450 mm</t>
  </si>
  <si>
    <t>Pol222</t>
  </si>
  <si>
    <t>Ruční mixér</t>
  </si>
  <si>
    <t>346</t>
  </si>
  <si>
    <t>Poznámka k položce:_x000D_
hmotnost do 1500 g • příkon do 850 W • min. 4 rychlosti • momentový a turbo stupeň • šlehací metly a hnětací háky nrez</t>
  </si>
  <si>
    <t>Pol223</t>
  </si>
  <si>
    <t>Nerezová profesionální gastro váha</t>
  </si>
  <si>
    <t>348</t>
  </si>
  <si>
    <t>Poznámka k položce:_x000D_
pro kuchyně, výrobny, sklady do 6kg v krytí IP67._x000D_
 velký LCD displej o velikosti min. 25mm s modrým LED podsvícením_x000D_
krytí proti vniknutí vody a prachu_x000D_
Funkce: tárování; nulování_x000D_
Automatické vypínání_x000D_
Indikace vybití baterie_x000D_
Délka provozu na baterii: min.69 hod. bez podsvícení_x000D_
V ceně váhy : ověření, nerezová miska a síťový adaptér.</t>
  </si>
  <si>
    <t>Pol224</t>
  </si>
  <si>
    <t>Nářezový stroj</t>
  </si>
  <si>
    <t>350</t>
  </si>
  <si>
    <t>Pol225</t>
  </si>
  <si>
    <t>Kombinovaný robot</t>
  </si>
  <si>
    <t>352</t>
  </si>
  <si>
    <t>Poznámka k položce:_x000D_
výkon krouhače  20-50kg/h_x000D_
funkce krouhače zeleniny – krouhání zeleniny pomocí krouhacího nástavce a funkce kutru_x000D_
– různé formy sekání, míchání a hnětení v nádobě kutru vybaven nožem s rovným ostřím_x000D_
 asynchronní motor pro profesionální použití _x000D_
 nerezová hřídel_x000D_
 magnetický bezpečnostní systém, kdy brzda motoru zastaví zařízení _x000D_
 při otevření víka nebo při zvednutí přítlačné páky_x000D_
automatický restart_x000D_
pulsní tlačítko pro kontrolu konzistence a větší přesnost zpracování._x000D_
kryt motorového bloku kovový_x000D_
NÁDOBA KUTRU_x000D_
odnímatelná nádoba z nerezu s držadlem, objem nádoby kutru min 4,5l_x000D_
max. plnění kutru    0,9-2,5 kg_x000D_
lze v ní sekat maso, zeleninu, mandle, oříšky, koření, připravovat majonézu, _x000D_
pyré, protlaky, pomazánky, strouhanku a hnětat těsto_x000D_
průhledné polykarbonátové víko s otvorem umožňuje přidávání dalších ingrediencí v průběhu sekání_x000D_
KROUHACÍ HLAVA_x000D_
která: plátkuje, vlnkuje, strouhá, nudličkuje, kostičkuje, hranolkuje_x000D_
odnímatelná nádoba z nerezu a víko z polykarbonátu ABS se 2 násypnými otvory:_x000D_
1× velký otvor ve tvaru ledvinky o ploše +- 5% 104 cm2 – objem násypky +-5%      _x000D_
    1,56 l – určen ke krouhání větších kusů zeleniny_x000D_
 1× trubicový otvor o průměru +- 5%   58 mm_x000D_
který umožňuje zpracovat křehkou zeleninu a zeleninu podlouhlého tvaru_x000D_
vybavení:_x000D_
nůž s rovným ostřím – hrubé a jemné sekání, příprava emulzí a omáček_x000D_
plátkovač: 2,3,4mm   strouhač : 1,5 , 3, 6 mm nudličkovač  4x4 mm  kostičkovač 10x10 mm     vlnkovač: 2,3 mm_x000D_
nástroj na čištění kostičkovače,držák na disky a nůž nástěnný,_x000D_
nůž jemné zubaté ostří</t>
  </si>
  <si>
    <t>Pol226</t>
  </si>
  <si>
    <t>Brusič nožů</t>
  </si>
  <si>
    <t>354</t>
  </si>
  <si>
    <t>Poznámka k položce:_x000D_
osazen párem diamantových kotoučů pro vytváření ostří , _x000D_
 dále párem leštících kotoučů pro dohlazení ostří a ocílkou pro přebroušení _x000D_
možnost broušení nožů na pečivo  vlnitých a zubatých ostří ._x000D_
Broušení pomocí rotačních odpružených kotoučů. _x000D_
možnost broušení nožů na pečivo (vroubkované či zubaté)</t>
  </si>
  <si>
    <t>Pol227</t>
  </si>
  <si>
    <t>Kráječ knedlíků</t>
  </si>
  <si>
    <t>356</t>
  </si>
  <si>
    <t>Poznámka k položce:_x000D_
stolní kráječ  se zvedacími rameny a 30 zubatými noži _x000D_
určen ke krájení podlouhlých bochníků chleba a knedlíků v mírně teplém až vychladlém stavu_x000D_
krájení krajíců tloušťky 13 mm_x000D_
kráječ může být položen na stole, pultě nebo na speciálním vozíku_x000D_
podstavec pojízdný _x000D_
Standardní vybavení:_x000D_
zásuvka na sbírání drobků, jež vznikají během krájení_x000D_
nože lze odmontovat a brousit _x000D_
sada náhradních nožů    10KS_x000D_
napětí  230 V_x000D_
příkon   0,5-0,8 kW _x000D_
velikost bochníku    380 x 165 x 90 mm_x000D_
max. tloušťka plátku    13mm_x000D_
výkon    min 145ks/hod_x000D_
rozměr (š.hl.v.)     600-640    x   720-780  x    420-480 mm</t>
  </si>
  <si>
    <t>Pol228</t>
  </si>
  <si>
    <t>Kávovar</t>
  </si>
  <si>
    <t>358</t>
  </si>
  <si>
    <t>Poznámka k položce:_x000D_
Doporučené zatížení -  15-30 šálků / den_x000D_
Velikost zásobníku zrnkové kávy - cca 250g_x000D_
 nádrž na vodu - cca 2-2,5_x000D_
Individuální volba aromatu / síly kávy - 3 stupňů_x000D_
 barevný displej_x000D_
Manuální profesionální funkce cappuccino_x000D_
Vyjímatelná spařovací jednotka pro snadné a hygienické čištění_x000D_
Volitelná teplota kávy ve 3 stupních_x000D_
Dávkování horké vody na čaj_x000D_
ECO režim s funkcí úspory elektřiny, vypínač 0 Watt_x000D_
Čištění, odvápnění a oplachování stisknutím tlačítka_x000D_
Výškově nastavitelný výstup kávy _x000D_
Automatické sledování zásoby vody_x000D_
Individuálně nastavitelná hrubost mletí_x000D_
Prostor na jednu porci mleté kávy_x000D_
Napětí - 230 V_x000D_
Včetně čistících tablet, hadičky na mléko, dávkovací odměrky</t>
  </si>
  <si>
    <t>Montáž, demontáž a doprava</t>
  </si>
  <si>
    <t>Pol132</t>
  </si>
  <si>
    <t>Demontáž stávajícího zařízení a manipulace k pozdějšímu užívání</t>
  </si>
  <si>
    <t>Pol131</t>
  </si>
  <si>
    <t>Doprava a montáž zařízení</t>
  </si>
  <si>
    <t xml:space="preserve">VON - Vedlejší a ostatní rozpočtové náklady </t>
  </si>
  <si>
    <t xml:space="preserve">Michal Jirka </t>
  </si>
  <si>
    <t>VRN - Vedlejší rozpočtové náklady</t>
  </si>
  <si>
    <t xml:space="preserve">    VRN1 - Průzkumné, geodetické a projektové práce</t>
  </si>
  <si>
    <t xml:space="preserve">    VRN3 - Zařízení staveniště</t>
  </si>
  <si>
    <t>VRN</t>
  </si>
  <si>
    <t>Vedlejší rozpočtové náklady</t>
  </si>
  <si>
    <t>VRN1</t>
  </si>
  <si>
    <t>Průzkumné, geodetické a projektové práce</t>
  </si>
  <si>
    <t>011503R</t>
  </si>
  <si>
    <t>Předkládání vzorků ke schválení - materiály, barevnost atp.</t>
  </si>
  <si>
    <t>Kč</t>
  </si>
  <si>
    <t>1024</t>
  </si>
  <si>
    <t>-2029088837</t>
  </si>
  <si>
    <t>012002000</t>
  </si>
  <si>
    <t>Geodetické práce</t>
  </si>
  <si>
    <t>-744875092</t>
  </si>
  <si>
    <t>https://podminky.urs.cz/item/CS_URS_2023_01/012002000</t>
  </si>
  <si>
    <t>01324400R</t>
  </si>
  <si>
    <t>Dokumentace IV. stupně (dílenská dokumentace)</t>
  </si>
  <si>
    <t>-432999783</t>
  </si>
  <si>
    <t>Poznámka k položce:_x000D_
Dodavatel zpracuje IV.stupeň výrobní dokumentace a  návrh předá k odsouhlasení  architektovi, investorovi  a památkovému dozoru.</t>
  </si>
  <si>
    <t>013254000</t>
  </si>
  <si>
    <t>Dokumentace skutečného provedení stavby</t>
  </si>
  <si>
    <t>203487985</t>
  </si>
  <si>
    <t>https://podminky.urs.cz/item/CS_URS_2023_01/013254000</t>
  </si>
  <si>
    <t>VRN3</t>
  </si>
  <si>
    <t>Zařízení staveniště</t>
  </si>
  <si>
    <t>033002000</t>
  </si>
  <si>
    <t xml:space="preserve">Připojení a spotřeba energií zařízení staveniště </t>
  </si>
  <si>
    <t>-446032952</t>
  </si>
  <si>
    <t>https://podminky.urs.cz/item/CS_URS_2023_01/033002000</t>
  </si>
  <si>
    <t>034503000</t>
  </si>
  <si>
    <t>Informační tabule na staveništi</t>
  </si>
  <si>
    <t>-1064018519</t>
  </si>
  <si>
    <t>https://podminky.urs.cz/item/CS_URS_2023_01/034503000</t>
  </si>
  <si>
    <t>SEZNAM FIGUR</t>
  </si>
  <si>
    <t>Výměra</t>
  </si>
  <si>
    <t xml:space="preserve"> D.1.1-2.</t>
  </si>
  <si>
    <t>Použití figury: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</si>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</sst>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43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32"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9" fillId="0" borderId="0" xfId="0" applyFont="1" applyAlignment="1" applyProtection="1">
      <alignment horizontal="left" vertical="center"/>
    </xf>
    <xf numFmtId="0" fontId="40"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167"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4" fontId="41" fillId="0" borderId="23" xfId="0" applyNumberFormat="1" applyFont="1" applyBorder="1" applyAlignment="1" applyProtection="1">
      <alignment vertical="center"/>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43" fillId="0" borderId="0" xfId="0" applyFont="1" applyAlignment="1" applyProtection="1">
      <alignment vertical="center" wrapText="1"/>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167" fontId="23" fillId="2" borderId="23" xfId="0" applyNumberFormat="1" applyFont="1" applyFill="1" applyBorder="1" applyAlignment="1" applyProtection="1">
      <alignment vertical="center"/>
      <protection locked="0"/>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23" xfId="0" applyFont="1" applyBorder="1" applyAlignment="1">
      <alignment horizontal="left" vertical="center" wrapText="1"/>
    </xf>
    <xf numFmtId="0" fontId="44" fillId="0" borderId="23" xfId="0" applyFont="1" applyBorder="1" applyAlignment="1">
      <alignment horizontal="left" vertical="center"/>
    </xf>
    <xf numFmtId="167" fontId="44"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5" fillId="0" borderId="24" xfId="0" applyFont="1" applyBorder="1" applyAlignment="1">
      <alignment vertical="center" wrapText="1"/>
    </xf>
    <xf numFmtId="0" fontId="45" fillId="0" borderId="25" xfId="0" applyFont="1" applyBorder="1" applyAlignment="1">
      <alignment vertical="center" wrapText="1"/>
    </xf>
    <xf numFmtId="0" fontId="45" fillId="0" borderId="26" xfId="0" applyFont="1" applyBorder="1" applyAlignment="1">
      <alignment vertical="center" wrapText="1"/>
    </xf>
    <xf numFmtId="0" fontId="45" fillId="0" borderId="27"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vertical="center" wrapText="1"/>
    </xf>
    <xf numFmtId="0" fontId="45" fillId="0" borderId="28" xfId="0" applyFont="1" applyBorder="1" applyAlignment="1">
      <alignment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9" fillId="0" borderId="27" xfId="0" applyFont="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left" vertical="center"/>
    </xf>
    <xf numFmtId="0" fontId="48" fillId="0" borderId="1" xfId="0" applyFont="1" applyBorder="1" applyAlignment="1">
      <alignment vertical="center"/>
    </xf>
    <xf numFmtId="49" fontId="48" fillId="0" borderId="1" xfId="0" applyNumberFormat="1" applyFont="1" applyBorder="1" applyAlignment="1">
      <alignment vertical="center" wrapText="1"/>
    </xf>
    <xf numFmtId="0" fontId="45" fillId="0" borderId="30" xfId="0" applyFont="1" applyBorder="1" applyAlignment="1">
      <alignment vertical="center" wrapText="1"/>
    </xf>
    <xf numFmtId="0" fontId="50" fillId="0" borderId="29" xfId="0" applyFont="1" applyBorder="1" applyAlignment="1">
      <alignment vertical="center" wrapText="1"/>
    </xf>
    <xf numFmtId="0" fontId="45" fillId="0" borderId="31" xfId="0" applyFont="1" applyBorder="1" applyAlignment="1">
      <alignment vertical="center" wrapText="1"/>
    </xf>
    <xf numFmtId="0" fontId="45" fillId="0" borderId="1" xfId="0" applyFont="1" applyBorder="1" applyAlignment="1">
      <alignment vertical="top"/>
    </xf>
    <xf numFmtId="0" fontId="45" fillId="0" borderId="0" xfId="0" applyFont="1" applyAlignment="1">
      <alignment vertical="top"/>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45" fillId="0" borderId="27" xfId="0" applyFont="1" applyBorder="1" applyAlignment="1">
      <alignment horizontal="left" vertical="center"/>
    </xf>
    <xf numFmtId="0" fontId="45" fillId="0" borderId="28" xfId="0" applyFont="1" applyBorder="1" applyAlignment="1">
      <alignment horizontal="left" vertical="center"/>
    </xf>
    <xf numFmtId="0" fontId="47" fillId="0" borderId="1" xfId="0" applyFont="1" applyBorder="1" applyAlignment="1">
      <alignment horizontal="left" vertical="center"/>
    </xf>
    <xf numFmtId="0" fontId="51" fillId="0" borderId="0" xfId="0" applyFont="1" applyAlignment="1">
      <alignment horizontal="left" vertical="center"/>
    </xf>
    <xf numFmtId="0" fontId="47" fillId="0" borderId="29" xfId="0" applyFont="1" applyBorder="1" applyAlignment="1">
      <alignment horizontal="left" vertical="center"/>
    </xf>
    <xf numFmtId="0" fontId="47" fillId="0" borderId="29" xfId="0" applyFont="1" applyBorder="1" applyAlignment="1">
      <alignment horizontal="center" vertical="center"/>
    </xf>
    <xf numFmtId="0" fontId="51" fillId="0" borderId="29" xfId="0" applyFont="1" applyBorder="1" applyAlignment="1">
      <alignment horizontal="left" vertical="center"/>
    </xf>
    <xf numFmtId="0" fontId="52" fillId="0" borderId="1" xfId="0" applyFont="1" applyBorder="1" applyAlignment="1">
      <alignment horizontal="left" vertical="center"/>
    </xf>
    <xf numFmtId="0" fontId="49" fillId="0" borderId="0" xfId="0" applyFont="1" applyAlignment="1">
      <alignment horizontal="left" vertical="center"/>
    </xf>
    <xf numFmtId="0" fontId="53" fillId="0" borderId="1" xfId="0" applyFont="1" applyBorder="1" applyAlignment="1">
      <alignment horizontal="left" vertical="center"/>
    </xf>
    <xf numFmtId="0" fontId="48" fillId="0" borderId="1" xfId="0" applyFont="1" applyBorder="1" applyAlignment="1">
      <alignment horizontal="center" vertical="center"/>
    </xf>
    <xf numFmtId="0" fontId="48" fillId="0" borderId="0" xfId="0" applyFont="1" applyAlignment="1">
      <alignment horizontal="left" vertical="center"/>
    </xf>
    <xf numFmtId="0" fontId="49" fillId="0" borderId="27" xfId="0" applyFont="1" applyBorder="1" applyAlignment="1">
      <alignment horizontal="left" vertical="center"/>
    </xf>
    <xf numFmtId="0" fontId="48" fillId="0" borderId="1" xfId="0" applyFont="1" applyFill="1" applyBorder="1" applyAlignment="1">
      <alignment horizontal="left" vertical="center"/>
    </xf>
    <xf numFmtId="0" fontId="48" fillId="0" borderId="1" xfId="0" applyFont="1" applyFill="1" applyBorder="1" applyAlignment="1">
      <alignment horizontal="center" vertical="center"/>
    </xf>
    <xf numFmtId="0" fontId="45" fillId="0" borderId="30" xfId="0" applyFont="1" applyBorder="1" applyAlignment="1">
      <alignment horizontal="left" vertical="center"/>
    </xf>
    <xf numFmtId="0" fontId="50"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left" vertical="center"/>
    </xf>
    <xf numFmtId="0" fontId="50" fillId="0" borderId="1" xfId="0" applyFont="1" applyBorder="1" applyAlignment="1">
      <alignment horizontal="left" vertical="center"/>
    </xf>
    <xf numFmtId="0" fontId="51" fillId="0" borderId="1" xfId="0" applyFont="1" applyBorder="1" applyAlignment="1">
      <alignment horizontal="left" vertical="center"/>
    </xf>
    <xf numFmtId="0" fontId="49" fillId="0" borderId="29" xfId="0" applyFont="1" applyBorder="1" applyAlignment="1">
      <alignment horizontal="left" vertical="center"/>
    </xf>
    <xf numFmtId="0" fontId="45" fillId="0" borderId="1" xfId="0" applyFont="1" applyBorder="1" applyAlignment="1">
      <alignment horizontal="left" vertical="center" wrapText="1"/>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0" fontId="45" fillId="0" borderId="24" xfId="0" applyFont="1" applyBorder="1" applyAlignment="1">
      <alignment horizontal="left" vertical="center" wrapText="1"/>
    </xf>
    <xf numFmtId="0" fontId="45" fillId="0" borderId="25" xfId="0" applyFont="1" applyBorder="1" applyAlignment="1">
      <alignment horizontal="left" vertical="center" wrapText="1"/>
    </xf>
    <xf numFmtId="0" fontId="45" fillId="0" borderId="2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1" xfId="0" applyFont="1" applyBorder="1" applyAlignment="1">
      <alignment horizontal="left" vertical="center"/>
    </xf>
    <xf numFmtId="0" fontId="49" fillId="0" borderId="28" xfId="0" applyFont="1" applyBorder="1" applyAlignment="1">
      <alignment horizontal="left" vertical="center" wrapText="1"/>
    </xf>
    <xf numFmtId="0" fontId="49" fillId="0" borderId="28" xfId="0" applyFont="1" applyBorder="1" applyAlignment="1">
      <alignment horizontal="left" vertical="center"/>
    </xf>
    <xf numFmtId="0" fontId="49" fillId="0" borderId="30" xfId="0" applyFont="1" applyBorder="1" applyAlignment="1">
      <alignment horizontal="left" vertical="center" wrapText="1"/>
    </xf>
    <xf numFmtId="0" fontId="49" fillId="0" borderId="29" xfId="0" applyFont="1" applyBorder="1" applyAlignment="1">
      <alignment horizontal="left" vertical="center" wrapText="1"/>
    </xf>
    <xf numFmtId="0" fontId="49" fillId="0" borderId="31" xfId="0" applyFont="1" applyBorder="1" applyAlignment="1">
      <alignment horizontal="left" vertical="center" wrapText="1"/>
    </xf>
    <xf numFmtId="0" fontId="48" fillId="0" borderId="1" xfId="0" applyFont="1" applyBorder="1" applyAlignment="1">
      <alignment horizontal="left" vertical="top"/>
    </xf>
    <xf numFmtId="0" fontId="48" fillId="0" borderId="1" xfId="0" applyFont="1" applyBorder="1" applyAlignment="1">
      <alignment horizontal="center" vertical="top"/>
    </xf>
    <xf numFmtId="0" fontId="49" fillId="0" borderId="30" xfId="0" applyFont="1" applyBorder="1" applyAlignment="1">
      <alignment horizontal="left" vertical="center"/>
    </xf>
    <xf numFmtId="0" fontId="49" fillId="0" borderId="31" xfId="0" applyFont="1" applyBorder="1" applyAlignment="1">
      <alignment horizontal="left" vertical="center"/>
    </xf>
    <xf numFmtId="0" fontId="49" fillId="0" borderId="1" xfId="0" applyFont="1" applyBorder="1" applyAlignment="1">
      <alignment horizontal="center" vertical="center"/>
    </xf>
    <xf numFmtId="0" fontId="51" fillId="0" borderId="0" xfId="0" applyFont="1" applyAlignment="1">
      <alignment vertical="center"/>
    </xf>
    <xf numFmtId="0" fontId="47" fillId="0" borderId="1" xfId="0" applyFont="1" applyBorder="1" applyAlignment="1">
      <alignment vertical="center"/>
    </xf>
    <xf numFmtId="0" fontId="51" fillId="0" borderId="29" xfId="0" applyFont="1" applyBorder="1" applyAlignment="1">
      <alignment vertical="center"/>
    </xf>
    <xf numFmtId="0" fontId="47" fillId="0" borderId="29" xfId="0" applyFont="1" applyBorder="1" applyAlignment="1">
      <alignment vertical="center"/>
    </xf>
    <xf numFmtId="0" fontId="48" fillId="0" borderId="1" xfId="0" applyFont="1" applyBorder="1" applyAlignment="1">
      <alignment vertical="top"/>
    </xf>
    <xf numFmtId="49" fontId="48" fillId="0" borderId="1" xfId="0" applyNumberFormat="1" applyFont="1" applyBorder="1" applyAlignment="1">
      <alignment horizontal="left" vertical="center"/>
    </xf>
    <xf numFmtId="0" fontId="0" fillId="0" borderId="29" xfId="0" applyBorder="1" applyAlignment="1">
      <alignment vertical="top"/>
    </xf>
    <xf numFmtId="0" fontId="47" fillId="0" borderId="29" xfId="0" applyFont="1" applyBorder="1" applyAlignment="1">
      <alignment horizontal="left"/>
    </xf>
    <xf numFmtId="0" fontId="51" fillId="0" borderId="29" xfId="0" applyFont="1" applyBorder="1" applyAlignment="1"/>
    <xf numFmtId="0" fontId="45" fillId="0" borderId="27" xfId="0" applyFont="1" applyBorder="1" applyAlignment="1">
      <alignment vertical="top"/>
    </xf>
    <xf numFmtId="0" fontId="45" fillId="0" borderId="28" xfId="0" applyFont="1" applyBorder="1" applyAlignment="1">
      <alignment vertical="top"/>
    </xf>
    <xf numFmtId="0" fontId="45" fillId="0" borderId="30" xfId="0" applyFont="1" applyBorder="1" applyAlignment="1">
      <alignment vertical="top"/>
    </xf>
    <xf numFmtId="0" fontId="45" fillId="0" borderId="29" xfId="0" applyFont="1" applyBorder="1" applyAlignment="1">
      <alignment vertical="top"/>
    </xf>
    <xf numFmtId="0" fontId="45" fillId="0" borderId="31" xfId="0" applyFont="1" applyBorder="1" applyAlignment="1">
      <alignment vertical="top"/>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8"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23"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5" fillId="0" borderId="0" xfId="0" applyNumberFormat="1" applyFont="1" applyAlignment="1" applyProtection="1">
      <alignment horizontal="righ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9"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20"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0" fontId="23" fillId="4" borderId="8" xfId="0" applyFont="1" applyFill="1" applyBorder="1" applyAlignment="1" applyProtection="1">
      <alignment horizontal="righ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0" fontId="2" fillId="0" borderId="0" xfId="0" applyFont="1" applyAlignment="1" applyProtection="1">
      <alignment vertical="center" wrapText="1"/>
    </xf>
    <xf numFmtId="0" fontId="2" fillId="0" borderId="0" xfId="0" applyFont="1" applyAlignment="1" applyProtection="1">
      <alignment vertical="center"/>
    </xf>
    <xf numFmtId="165" fontId="2" fillId="0" borderId="0" xfId="0" applyNumberFormat="1" applyFont="1" applyAlignment="1" applyProtection="1">
      <alignment horizontal="lef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xf numFmtId="0" fontId="46" fillId="0" borderId="1" xfId="0" applyFont="1" applyBorder="1" applyAlignment="1">
      <alignment horizontal="center" vertical="center"/>
    </xf>
    <xf numFmtId="0" fontId="46" fillId="0" borderId="1" xfId="0" applyFont="1" applyBorder="1" applyAlignment="1">
      <alignment horizontal="center" vertical="center" wrapText="1"/>
    </xf>
    <xf numFmtId="0" fontId="47" fillId="0" borderId="29" xfId="0" applyFont="1" applyBorder="1" applyAlignment="1">
      <alignment horizontal="left"/>
    </xf>
    <xf numFmtId="0" fontId="48" fillId="0" borderId="1" xfId="0" applyFont="1" applyBorder="1" applyAlignment="1">
      <alignment horizontal="left" vertical="center"/>
    </xf>
    <xf numFmtId="0" fontId="48" fillId="0" borderId="1" xfId="0" applyFont="1" applyBorder="1" applyAlignment="1">
      <alignment horizontal="left" vertical="top"/>
    </xf>
    <xf numFmtId="0" fontId="48" fillId="0" borderId="1" xfId="0" applyFont="1" applyBorder="1" applyAlignment="1">
      <alignment horizontal="left" vertical="center" wrapText="1"/>
    </xf>
    <xf numFmtId="0" fontId="47" fillId="0" borderId="29" xfId="0" applyFont="1" applyBorder="1" applyAlignment="1">
      <alignment horizontal="left" wrapText="1"/>
    </xf>
    <xf numFmtId="49" fontId="48"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3_01/317944321" TargetMode="External"/><Relationship Id="rId117" Type="http://schemas.openxmlformats.org/officeDocument/2006/relationships/hyperlink" Target="https://podminky.urs.cz/item/CS_URS_2023_01/763131761" TargetMode="External"/><Relationship Id="rId21" Type="http://schemas.openxmlformats.org/officeDocument/2006/relationships/hyperlink" Target="https://podminky.urs.cz/item/CS_URS_2023_01/311231115" TargetMode="External"/><Relationship Id="rId42" Type="http://schemas.openxmlformats.org/officeDocument/2006/relationships/hyperlink" Target="https://podminky.urs.cz/item/CS_URS_2023_01/566901133" TargetMode="External"/><Relationship Id="rId47" Type="http://schemas.openxmlformats.org/officeDocument/2006/relationships/hyperlink" Target="https://podminky.urs.cz/item/CS_URS_2023_01/611321131" TargetMode="External"/><Relationship Id="rId63" Type="http://schemas.openxmlformats.org/officeDocument/2006/relationships/hyperlink" Target="https://podminky.urs.cz/item/CS_URS_2023_01/894411311" TargetMode="External"/><Relationship Id="rId68" Type="http://schemas.openxmlformats.org/officeDocument/2006/relationships/hyperlink" Target="https://podminky.urs.cz/item/CS_URS_2023_01/952901111" TargetMode="External"/><Relationship Id="rId84" Type="http://schemas.openxmlformats.org/officeDocument/2006/relationships/hyperlink" Target="https://podminky.urs.cz/item/CS_URS_2023_01/974031664" TargetMode="External"/><Relationship Id="rId89" Type="http://schemas.openxmlformats.org/officeDocument/2006/relationships/hyperlink" Target="https://podminky.urs.cz/item/CS_URS_2023_01/978059541" TargetMode="External"/><Relationship Id="rId112" Type="http://schemas.openxmlformats.org/officeDocument/2006/relationships/hyperlink" Target="https://podminky.urs.cz/item/CS_URS_2023_01/763121714" TargetMode="External"/><Relationship Id="rId133" Type="http://schemas.openxmlformats.org/officeDocument/2006/relationships/hyperlink" Target="https://podminky.urs.cz/item/CS_URS_2023_01/767122812" TargetMode="External"/><Relationship Id="rId138" Type="http://schemas.openxmlformats.org/officeDocument/2006/relationships/hyperlink" Target="https://podminky.urs.cz/item/CS_URS_2023_01/771121011" TargetMode="External"/><Relationship Id="rId154" Type="http://schemas.openxmlformats.org/officeDocument/2006/relationships/hyperlink" Target="https://podminky.urs.cz/item/CS_URS_2023_01/775413401" TargetMode="External"/><Relationship Id="rId159" Type="http://schemas.openxmlformats.org/officeDocument/2006/relationships/hyperlink" Target="https://podminky.urs.cz/item/CS_URS_2023_01/998775181" TargetMode="External"/><Relationship Id="rId175" Type="http://schemas.openxmlformats.org/officeDocument/2006/relationships/hyperlink" Target="https://podminky.urs.cz/item/CS_URS_2023_01/783317101" TargetMode="External"/><Relationship Id="rId170" Type="http://schemas.openxmlformats.org/officeDocument/2006/relationships/hyperlink" Target="https://podminky.urs.cz/item/CS_URS_2023_01/783301311" TargetMode="External"/><Relationship Id="rId16" Type="http://schemas.openxmlformats.org/officeDocument/2006/relationships/hyperlink" Target="https://podminky.urs.cz/item/CS_URS_2023_01/174151101" TargetMode="External"/><Relationship Id="rId107" Type="http://schemas.openxmlformats.org/officeDocument/2006/relationships/hyperlink" Target="https://podminky.urs.cz/item/CS_URS_2023_01/725330820" TargetMode="External"/><Relationship Id="rId11" Type="http://schemas.openxmlformats.org/officeDocument/2006/relationships/hyperlink" Target="https://podminky.urs.cz/item/CS_URS_2023_01/162211319" TargetMode="External"/><Relationship Id="rId32" Type="http://schemas.openxmlformats.org/officeDocument/2006/relationships/hyperlink" Target="https://podminky.urs.cz/item/CS_URS_2023_01/342291111" TargetMode="External"/><Relationship Id="rId37" Type="http://schemas.openxmlformats.org/officeDocument/2006/relationships/hyperlink" Target="https://podminky.urs.cz/item/CS_URS_2023_01/451572111" TargetMode="External"/><Relationship Id="rId53" Type="http://schemas.openxmlformats.org/officeDocument/2006/relationships/hyperlink" Target="https://podminky.urs.cz/item/CS_URS_2023_01/612325412" TargetMode="External"/><Relationship Id="rId58" Type="http://schemas.openxmlformats.org/officeDocument/2006/relationships/hyperlink" Target="https://podminky.urs.cz/item/CS_URS_2023_01/631319013" TargetMode="External"/><Relationship Id="rId74" Type="http://schemas.openxmlformats.org/officeDocument/2006/relationships/hyperlink" Target="https://podminky.urs.cz/item/CS_URS_2023_01/965049112" TargetMode="External"/><Relationship Id="rId79" Type="http://schemas.openxmlformats.org/officeDocument/2006/relationships/hyperlink" Target="https://podminky.urs.cz/item/CS_URS_2023_01/971033561" TargetMode="External"/><Relationship Id="rId102" Type="http://schemas.openxmlformats.org/officeDocument/2006/relationships/hyperlink" Target="https://podminky.urs.cz/item/CS_URS_2023_01/998711181" TargetMode="External"/><Relationship Id="rId123" Type="http://schemas.openxmlformats.org/officeDocument/2006/relationships/hyperlink" Target="https://podminky.urs.cz/item/CS_URS_2023_01/766660002" TargetMode="External"/><Relationship Id="rId128" Type="http://schemas.openxmlformats.org/officeDocument/2006/relationships/hyperlink" Target="https://podminky.urs.cz/item/CS_URS_2023_01/766660171" TargetMode="External"/><Relationship Id="rId144" Type="http://schemas.openxmlformats.org/officeDocument/2006/relationships/hyperlink" Target="https://podminky.urs.cz/item/CS_URS_2023_01/771591112" TargetMode="External"/><Relationship Id="rId149" Type="http://schemas.openxmlformats.org/officeDocument/2006/relationships/hyperlink" Target="https://podminky.urs.cz/item/CS_URS_2023_01/998771101" TargetMode="External"/><Relationship Id="rId5" Type="http://schemas.openxmlformats.org/officeDocument/2006/relationships/hyperlink" Target="https://podminky.urs.cz/item/CS_URS_2023_01/132212131" TargetMode="External"/><Relationship Id="rId90" Type="http://schemas.openxmlformats.org/officeDocument/2006/relationships/hyperlink" Target="https://podminky.urs.cz/item/CS_URS_2023_01/979051121" TargetMode="External"/><Relationship Id="rId95" Type="http://schemas.openxmlformats.org/officeDocument/2006/relationships/hyperlink" Target="https://podminky.urs.cz/item/CS_URS_2023_01/997013873" TargetMode="External"/><Relationship Id="rId160" Type="http://schemas.openxmlformats.org/officeDocument/2006/relationships/hyperlink" Target="https://podminky.urs.cz/item/CS_URS_2023_01/776201812" TargetMode="External"/><Relationship Id="rId165" Type="http://schemas.openxmlformats.org/officeDocument/2006/relationships/hyperlink" Target="https://podminky.urs.cz/item/CS_URS_2023_01/781131232" TargetMode="External"/><Relationship Id="rId181" Type="http://schemas.openxmlformats.org/officeDocument/2006/relationships/hyperlink" Target="https://podminky.urs.cz/item/CS_URS_2023_01/783806811" TargetMode="External"/><Relationship Id="rId186" Type="http://schemas.openxmlformats.org/officeDocument/2006/relationships/hyperlink" Target="https://podminky.urs.cz/item/CS_URS_2023_01/784221101" TargetMode="External"/><Relationship Id="rId22" Type="http://schemas.openxmlformats.org/officeDocument/2006/relationships/hyperlink" Target="https://podminky.urs.cz/item/CS_URS_2023_01/312311811" TargetMode="External"/><Relationship Id="rId27" Type="http://schemas.openxmlformats.org/officeDocument/2006/relationships/hyperlink" Target="https://podminky.urs.cz/item/CS_URS_2023_01/340271045" TargetMode="External"/><Relationship Id="rId43" Type="http://schemas.openxmlformats.org/officeDocument/2006/relationships/hyperlink" Target="https://podminky.urs.cz/item/CS_URS_2023_01/566901142" TargetMode="External"/><Relationship Id="rId48" Type="http://schemas.openxmlformats.org/officeDocument/2006/relationships/hyperlink" Target="https://podminky.urs.cz/item/CS_URS_2023_01/612321131" TargetMode="External"/><Relationship Id="rId64" Type="http://schemas.openxmlformats.org/officeDocument/2006/relationships/hyperlink" Target="https://podminky.urs.cz/item/CS_URS_2023_01/894412411" TargetMode="External"/><Relationship Id="rId69" Type="http://schemas.openxmlformats.org/officeDocument/2006/relationships/hyperlink" Target="https://podminky.urs.cz/item/CS_URS_2023_01/953943211" TargetMode="External"/><Relationship Id="rId113" Type="http://schemas.openxmlformats.org/officeDocument/2006/relationships/hyperlink" Target="https://podminky.urs.cz/item/CS_URS_2023_01/763121761" TargetMode="External"/><Relationship Id="rId118" Type="http://schemas.openxmlformats.org/officeDocument/2006/relationships/hyperlink" Target="https://podminky.urs.cz/item/CS_URS_2023_01/763172322" TargetMode="External"/><Relationship Id="rId134" Type="http://schemas.openxmlformats.org/officeDocument/2006/relationships/hyperlink" Target="https://podminky.urs.cz/item/CS_URS_2023_01/767995111" TargetMode="External"/><Relationship Id="rId139" Type="http://schemas.openxmlformats.org/officeDocument/2006/relationships/hyperlink" Target="https://podminky.urs.cz/item/CS_URS_2023_01/771151016" TargetMode="External"/><Relationship Id="rId80" Type="http://schemas.openxmlformats.org/officeDocument/2006/relationships/hyperlink" Target="https://podminky.urs.cz/item/CS_URS_2023_01/971033331" TargetMode="External"/><Relationship Id="rId85" Type="http://schemas.openxmlformats.org/officeDocument/2006/relationships/hyperlink" Target="https://podminky.urs.cz/item/CS_URS_2023_01/975043121" TargetMode="External"/><Relationship Id="rId150" Type="http://schemas.openxmlformats.org/officeDocument/2006/relationships/hyperlink" Target="https://podminky.urs.cz/item/CS_URS_2023_01/998771181" TargetMode="External"/><Relationship Id="rId155" Type="http://schemas.openxmlformats.org/officeDocument/2006/relationships/hyperlink" Target="https://podminky.urs.cz/item/CS_URS_2023_01/775541151" TargetMode="External"/><Relationship Id="rId171" Type="http://schemas.openxmlformats.org/officeDocument/2006/relationships/hyperlink" Target="https://podminky.urs.cz/item/CS_URS_2023_01/783301401" TargetMode="External"/><Relationship Id="rId176" Type="http://schemas.openxmlformats.org/officeDocument/2006/relationships/hyperlink" Target="https://podminky.urs.cz/item/CS_URS_2023_01/783601305" TargetMode="External"/><Relationship Id="rId12" Type="http://schemas.openxmlformats.org/officeDocument/2006/relationships/hyperlink" Target="https://podminky.urs.cz/item/CS_URS_2023_01/162751117" TargetMode="External"/><Relationship Id="rId17" Type="http://schemas.openxmlformats.org/officeDocument/2006/relationships/hyperlink" Target="https://podminky.urs.cz/item/CS_URS_2023_01/175111101" TargetMode="External"/><Relationship Id="rId33" Type="http://schemas.openxmlformats.org/officeDocument/2006/relationships/hyperlink" Target="https://podminky.urs.cz/item/CS_URS_2023_01/346244381" TargetMode="External"/><Relationship Id="rId38" Type="http://schemas.openxmlformats.org/officeDocument/2006/relationships/hyperlink" Target="https://podminky.urs.cz/item/CS_URS_2023_01/452112122" TargetMode="External"/><Relationship Id="rId59" Type="http://schemas.openxmlformats.org/officeDocument/2006/relationships/hyperlink" Target="https://podminky.urs.cz/item/CS_URS_2023_01/631362021" TargetMode="External"/><Relationship Id="rId103" Type="http://schemas.openxmlformats.org/officeDocument/2006/relationships/hyperlink" Target="https://podminky.urs.cz/item/CS_URS_2023_01/713121111" TargetMode="External"/><Relationship Id="rId108" Type="http://schemas.openxmlformats.org/officeDocument/2006/relationships/hyperlink" Target="https://podminky.urs.cz/item/CS_URS_2023_01/725820801" TargetMode="External"/><Relationship Id="rId124" Type="http://schemas.openxmlformats.org/officeDocument/2006/relationships/hyperlink" Target="https://podminky.urs.cz/item/CS_URS_2023_01/766681114" TargetMode="External"/><Relationship Id="rId129" Type="http://schemas.openxmlformats.org/officeDocument/2006/relationships/hyperlink" Target="https://podminky.urs.cz/item/CS_URS_2023_01/766660172" TargetMode="External"/><Relationship Id="rId54" Type="http://schemas.openxmlformats.org/officeDocument/2006/relationships/hyperlink" Target="https://podminky.urs.cz/item/CS_URS_2023_01/612325413" TargetMode="External"/><Relationship Id="rId70" Type="http://schemas.openxmlformats.org/officeDocument/2006/relationships/hyperlink" Target="https://podminky.urs.cz/item/CS_URS_2023_01/962031132" TargetMode="External"/><Relationship Id="rId75" Type="http://schemas.openxmlformats.org/officeDocument/2006/relationships/hyperlink" Target="https://podminky.urs.cz/item/CS_URS_2023_01/965081213" TargetMode="External"/><Relationship Id="rId91" Type="http://schemas.openxmlformats.org/officeDocument/2006/relationships/hyperlink" Target="https://podminky.urs.cz/item/CS_URS_2023_01/997013211" TargetMode="External"/><Relationship Id="rId96" Type="http://schemas.openxmlformats.org/officeDocument/2006/relationships/hyperlink" Target="https://podminky.urs.cz/item/CS_URS_2023_01/997013875" TargetMode="External"/><Relationship Id="rId140" Type="http://schemas.openxmlformats.org/officeDocument/2006/relationships/hyperlink" Target="https://podminky.urs.cz/item/CS_URS_2023_01/771474112" TargetMode="External"/><Relationship Id="rId145" Type="http://schemas.openxmlformats.org/officeDocument/2006/relationships/hyperlink" Target="https://podminky.urs.cz/item/CS_URS_2023_01/771591115" TargetMode="External"/><Relationship Id="rId161" Type="http://schemas.openxmlformats.org/officeDocument/2006/relationships/hyperlink" Target="https://podminky.urs.cz/item/CS_URS_2023_01/776410811" TargetMode="External"/><Relationship Id="rId166" Type="http://schemas.openxmlformats.org/officeDocument/2006/relationships/hyperlink" Target="https://podminky.urs.cz/item/CS_URS_2023_01/781151031" TargetMode="External"/><Relationship Id="rId182" Type="http://schemas.openxmlformats.org/officeDocument/2006/relationships/hyperlink" Target="https://podminky.urs.cz/item/CS_URS_2023_01/784171101" TargetMode="External"/><Relationship Id="rId187" Type="http://schemas.openxmlformats.org/officeDocument/2006/relationships/hyperlink" Target="https://podminky.urs.cz/item/CS_URS_2023_01/784221153" TargetMode="External"/><Relationship Id="rId1" Type="http://schemas.openxmlformats.org/officeDocument/2006/relationships/hyperlink" Target="https://podminky.urs.cz/item/CS_URS_2023_01/113106023" TargetMode="External"/><Relationship Id="rId6" Type="http://schemas.openxmlformats.org/officeDocument/2006/relationships/hyperlink" Target="https://podminky.urs.cz/item/CS_URS_2023_01/132254104" TargetMode="External"/><Relationship Id="rId23" Type="http://schemas.openxmlformats.org/officeDocument/2006/relationships/hyperlink" Target="https://podminky.urs.cz/item/CS_URS_2023_01/317142422" TargetMode="External"/><Relationship Id="rId28" Type="http://schemas.openxmlformats.org/officeDocument/2006/relationships/hyperlink" Target="https://podminky.urs.cz/item/CS_URS_2023_01/342272225" TargetMode="External"/><Relationship Id="rId49" Type="http://schemas.openxmlformats.org/officeDocument/2006/relationships/hyperlink" Target="https://podminky.urs.cz/item/CS_URS_2023_01/612321121" TargetMode="External"/><Relationship Id="rId114" Type="http://schemas.openxmlformats.org/officeDocument/2006/relationships/hyperlink" Target="https://podminky.urs.cz/item/CS_URS_2023_01/763131451" TargetMode="External"/><Relationship Id="rId119" Type="http://schemas.openxmlformats.org/officeDocument/2006/relationships/hyperlink" Target="https://podminky.urs.cz/item/CS_URS_2023_01/763172352" TargetMode="External"/><Relationship Id="rId44" Type="http://schemas.openxmlformats.org/officeDocument/2006/relationships/hyperlink" Target="https://podminky.urs.cz/item/CS_URS_2023_01/566901161" TargetMode="External"/><Relationship Id="rId60" Type="http://schemas.openxmlformats.org/officeDocument/2006/relationships/hyperlink" Target="https://podminky.urs.cz/item/CS_URS_2023_01/632481213" TargetMode="External"/><Relationship Id="rId65" Type="http://schemas.openxmlformats.org/officeDocument/2006/relationships/hyperlink" Target="https://podminky.urs.cz/item/CS_URS_2023_01/919732211" TargetMode="External"/><Relationship Id="rId81" Type="http://schemas.openxmlformats.org/officeDocument/2006/relationships/hyperlink" Target="https://podminky.urs.cz/item/CS_URS_2023_01/971042551" TargetMode="External"/><Relationship Id="rId86" Type="http://schemas.openxmlformats.org/officeDocument/2006/relationships/hyperlink" Target="https://podminky.urs.cz/item/CS_URS_2023_01/978011161" TargetMode="External"/><Relationship Id="rId130" Type="http://schemas.openxmlformats.org/officeDocument/2006/relationships/hyperlink" Target="https://podminky.urs.cz/item/CS_URS_2023_01/766691914" TargetMode="External"/><Relationship Id="rId135" Type="http://schemas.openxmlformats.org/officeDocument/2006/relationships/hyperlink" Target="https://podminky.urs.cz/item/CS_URS_2023_01/998767101" TargetMode="External"/><Relationship Id="rId151" Type="http://schemas.openxmlformats.org/officeDocument/2006/relationships/hyperlink" Target="https://podminky.urs.cz/item/CS_URS_2023_01/775111311" TargetMode="External"/><Relationship Id="rId156" Type="http://schemas.openxmlformats.org/officeDocument/2006/relationships/hyperlink" Target="https://podminky.urs.cz/item/CS_URS_2023_01/775591191" TargetMode="External"/><Relationship Id="rId177" Type="http://schemas.openxmlformats.org/officeDocument/2006/relationships/hyperlink" Target="https://podminky.urs.cz/item/CS_URS_2023_01/783601401" TargetMode="External"/><Relationship Id="rId172" Type="http://schemas.openxmlformats.org/officeDocument/2006/relationships/hyperlink" Target="https://podminky.urs.cz/item/CS_URS_2023_01/783306807" TargetMode="External"/><Relationship Id="rId13" Type="http://schemas.openxmlformats.org/officeDocument/2006/relationships/hyperlink" Target="https://podminky.urs.cz/item/CS_URS_2023_01/162751119" TargetMode="External"/><Relationship Id="rId18" Type="http://schemas.openxmlformats.org/officeDocument/2006/relationships/hyperlink" Target="https://podminky.urs.cz/item/CS_URS_2023_01/175151101" TargetMode="External"/><Relationship Id="rId39" Type="http://schemas.openxmlformats.org/officeDocument/2006/relationships/hyperlink" Target="https://podminky.urs.cz/item/CS_URS_2023_01/452312141" TargetMode="External"/><Relationship Id="rId109" Type="http://schemas.openxmlformats.org/officeDocument/2006/relationships/hyperlink" Target="https://podminky.urs.cz/item/CS_URS_2023_01/998725101" TargetMode="External"/><Relationship Id="rId34" Type="http://schemas.openxmlformats.org/officeDocument/2006/relationships/hyperlink" Target="https://podminky.urs.cz/item/CS_URS_2023_01/346272216" TargetMode="External"/><Relationship Id="rId50" Type="http://schemas.openxmlformats.org/officeDocument/2006/relationships/hyperlink" Target="https://podminky.urs.cz/item/CS_URS_2023_01/612331121" TargetMode="External"/><Relationship Id="rId55" Type="http://schemas.openxmlformats.org/officeDocument/2006/relationships/hyperlink" Target="https://podminky.urs.cz/item/CS_URS_2023_01/631311126" TargetMode="External"/><Relationship Id="rId76" Type="http://schemas.openxmlformats.org/officeDocument/2006/relationships/hyperlink" Target="https://podminky.urs.cz/item/CS_URS_2023_01/965081611" TargetMode="External"/><Relationship Id="rId97" Type="http://schemas.openxmlformats.org/officeDocument/2006/relationships/hyperlink" Target="https://podminky.urs.cz/item/CS_URS_2023_01/998018001" TargetMode="External"/><Relationship Id="rId104" Type="http://schemas.openxmlformats.org/officeDocument/2006/relationships/hyperlink" Target="https://podminky.urs.cz/item/CS_URS_2023_01/998713101" TargetMode="External"/><Relationship Id="rId120" Type="http://schemas.openxmlformats.org/officeDocument/2006/relationships/hyperlink" Target="https://podminky.urs.cz/item/CS_URS_2023_01/998763301" TargetMode="External"/><Relationship Id="rId125" Type="http://schemas.openxmlformats.org/officeDocument/2006/relationships/hyperlink" Target="https://podminky.urs.cz/item/CS_URS_2023_01/766660131" TargetMode="External"/><Relationship Id="rId141" Type="http://schemas.openxmlformats.org/officeDocument/2006/relationships/hyperlink" Target="https://podminky.urs.cz/item/CS_URS_2023_01/771574112" TargetMode="External"/><Relationship Id="rId146" Type="http://schemas.openxmlformats.org/officeDocument/2006/relationships/hyperlink" Target="https://podminky.urs.cz/item/CS_URS_2023_01/771591241" TargetMode="External"/><Relationship Id="rId167" Type="http://schemas.openxmlformats.org/officeDocument/2006/relationships/hyperlink" Target="https://podminky.urs.cz/item/CS_URS_2023_01/781474154" TargetMode="External"/><Relationship Id="rId188" Type="http://schemas.openxmlformats.org/officeDocument/2006/relationships/hyperlink" Target="https://podminky.urs.cz/item/CS_URS_2023_01/HZS2121" TargetMode="External"/><Relationship Id="rId7" Type="http://schemas.openxmlformats.org/officeDocument/2006/relationships/hyperlink" Target="https://podminky.urs.cz/item/CS_URS_2023_01/133212811" TargetMode="External"/><Relationship Id="rId71" Type="http://schemas.openxmlformats.org/officeDocument/2006/relationships/hyperlink" Target="https://podminky.urs.cz/item/CS_URS_2023_01/962031133" TargetMode="External"/><Relationship Id="rId92" Type="http://schemas.openxmlformats.org/officeDocument/2006/relationships/hyperlink" Target="https://podminky.urs.cz/item/CS_URS_2023_01/997013501" TargetMode="External"/><Relationship Id="rId162" Type="http://schemas.openxmlformats.org/officeDocument/2006/relationships/hyperlink" Target="https://podminky.urs.cz/item/CS_URS_2023_01/781111011" TargetMode="External"/><Relationship Id="rId183" Type="http://schemas.openxmlformats.org/officeDocument/2006/relationships/hyperlink" Target="https://podminky.urs.cz/item/CS_URS_2023_01/784181101" TargetMode="External"/><Relationship Id="rId2" Type="http://schemas.openxmlformats.org/officeDocument/2006/relationships/hyperlink" Target="https://podminky.urs.cz/item/CS_URS_2023_01/113107023" TargetMode="External"/><Relationship Id="rId29" Type="http://schemas.openxmlformats.org/officeDocument/2006/relationships/hyperlink" Target="https://podminky.urs.cz/item/CS_URS_2023_01/342272245" TargetMode="External"/><Relationship Id="rId24" Type="http://schemas.openxmlformats.org/officeDocument/2006/relationships/hyperlink" Target="https://podminky.urs.cz/item/CS_URS_2023_01/317142444" TargetMode="External"/><Relationship Id="rId40" Type="http://schemas.openxmlformats.org/officeDocument/2006/relationships/hyperlink" Target="https://podminky.urs.cz/item/CS_URS_2023_01/564962111" TargetMode="External"/><Relationship Id="rId45" Type="http://schemas.openxmlformats.org/officeDocument/2006/relationships/hyperlink" Target="https://podminky.urs.cz/item/CS_URS_2023_01/572340111" TargetMode="External"/><Relationship Id="rId66" Type="http://schemas.openxmlformats.org/officeDocument/2006/relationships/hyperlink" Target="https://podminky.urs.cz/item/CS_URS_2023_01/919735113" TargetMode="External"/><Relationship Id="rId87" Type="http://schemas.openxmlformats.org/officeDocument/2006/relationships/hyperlink" Target="https://podminky.urs.cz/item/CS_URS_2023_01/978013161" TargetMode="External"/><Relationship Id="rId110" Type="http://schemas.openxmlformats.org/officeDocument/2006/relationships/hyperlink" Target="https://podminky.urs.cz/item/CS_URS_2023_01/998725181" TargetMode="External"/><Relationship Id="rId115" Type="http://schemas.openxmlformats.org/officeDocument/2006/relationships/hyperlink" Target="https://podminky.urs.cz/item/CS_URS_2023_01/763131721" TargetMode="External"/><Relationship Id="rId131" Type="http://schemas.openxmlformats.org/officeDocument/2006/relationships/hyperlink" Target="https://podminky.urs.cz/item/CS_URS_2023_01/998766101" TargetMode="External"/><Relationship Id="rId136" Type="http://schemas.openxmlformats.org/officeDocument/2006/relationships/hyperlink" Target="https://podminky.urs.cz/item/CS_URS_2023_01/998767181" TargetMode="External"/><Relationship Id="rId157" Type="http://schemas.openxmlformats.org/officeDocument/2006/relationships/hyperlink" Target="https://podminky.urs.cz/item/CS_URS_2023_01/775591197" TargetMode="External"/><Relationship Id="rId178" Type="http://schemas.openxmlformats.org/officeDocument/2006/relationships/hyperlink" Target="https://podminky.urs.cz/item/CS_URS_2023_01/783606803" TargetMode="External"/><Relationship Id="rId61" Type="http://schemas.openxmlformats.org/officeDocument/2006/relationships/hyperlink" Target="https://podminky.urs.cz/item/CS_URS_2023_01/642942611" TargetMode="External"/><Relationship Id="rId82" Type="http://schemas.openxmlformats.org/officeDocument/2006/relationships/hyperlink" Target="https://podminky.urs.cz/item/CS_URS_2023_01/973031824" TargetMode="External"/><Relationship Id="rId152" Type="http://schemas.openxmlformats.org/officeDocument/2006/relationships/hyperlink" Target="https://podminky.urs.cz/item/CS_URS_2023_01/775121111" TargetMode="External"/><Relationship Id="rId173" Type="http://schemas.openxmlformats.org/officeDocument/2006/relationships/hyperlink" Target="https://podminky.urs.cz/item/CS_URS_2023_01/783314101" TargetMode="External"/><Relationship Id="rId19" Type="http://schemas.openxmlformats.org/officeDocument/2006/relationships/hyperlink" Target="https://podminky.urs.cz/item/CS_URS_2023_01/275313511" TargetMode="External"/><Relationship Id="rId14" Type="http://schemas.openxmlformats.org/officeDocument/2006/relationships/hyperlink" Target="https://podminky.urs.cz/item/CS_URS_2023_01/171201231" TargetMode="External"/><Relationship Id="rId30" Type="http://schemas.openxmlformats.org/officeDocument/2006/relationships/hyperlink" Target="https://podminky.urs.cz/item/CS_URS_2023_01/342291112" TargetMode="External"/><Relationship Id="rId35" Type="http://schemas.openxmlformats.org/officeDocument/2006/relationships/hyperlink" Target="https://podminky.urs.cz/item/CS_URS_2023_01/346272236" TargetMode="External"/><Relationship Id="rId56" Type="http://schemas.openxmlformats.org/officeDocument/2006/relationships/hyperlink" Target="https://podminky.urs.cz/item/CS_URS_2023_01/631311136" TargetMode="External"/><Relationship Id="rId77" Type="http://schemas.openxmlformats.org/officeDocument/2006/relationships/hyperlink" Target="https://podminky.urs.cz/item/CS_URS_2023_01/968062455" TargetMode="External"/><Relationship Id="rId100" Type="http://schemas.openxmlformats.org/officeDocument/2006/relationships/hyperlink" Target="https://podminky.urs.cz/item/CS_URS_2023_01/711161212" TargetMode="External"/><Relationship Id="rId105" Type="http://schemas.openxmlformats.org/officeDocument/2006/relationships/hyperlink" Target="https://podminky.urs.cz/item/CS_URS_2023_01/998713181" TargetMode="External"/><Relationship Id="rId126" Type="http://schemas.openxmlformats.org/officeDocument/2006/relationships/hyperlink" Target="https://podminky.urs.cz/item/CS_URS_2023_01/766682111" TargetMode="External"/><Relationship Id="rId147" Type="http://schemas.openxmlformats.org/officeDocument/2006/relationships/hyperlink" Target="https://podminky.urs.cz/item/CS_URS_2023_01/771591242" TargetMode="External"/><Relationship Id="rId168" Type="http://schemas.openxmlformats.org/officeDocument/2006/relationships/hyperlink" Target="https://podminky.urs.cz/item/CS_URS_2023_01/998781101" TargetMode="External"/><Relationship Id="rId8" Type="http://schemas.openxmlformats.org/officeDocument/2006/relationships/hyperlink" Target="https://podminky.urs.cz/item/CS_URS_2023_01/151811131" TargetMode="External"/><Relationship Id="rId51" Type="http://schemas.openxmlformats.org/officeDocument/2006/relationships/hyperlink" Target="https://podminky.urs.cz/item/CS_URS_2023_01/611325412" TargetMode="External"/><Relationship Id="rId72" Type="http://schemas.openxmlformats.org/officeDocument/2006/relationships/hyperlink" Target="https://podminky.urs.cz/item/CS_URS_2023_01/962032231" TargetMode="External"/><Relationship Id="rId93" Type="http://schemas.openxmlformats.org/officeDocument/2006/relationships/hyperlink" Target="https://podminky.urs.cz/item/CS_URS_2023_01/997013509" TargetMode="External"/><Relationship Id="rId98" Type="http://schemas.openxmlformats.org/officeDocument/2006/relationships/hyperlink" Target="https://podminky.urs.cz/item/CS_URS_2023_01/711141559" TargetMode="External"/><Relationship Id="rId121" Type="http://schemas.openxmlformats.org/officeDocument/2006/relationships/hyperlink" Target="https://podminky.urs.cz/item/CS_URS_2023_01/998763381" TargetMode="External"/><Relationship Id="rId142" Type="http://schemas.openxmlformats.org/officeDocument/2006/relationships/hyperlink" Target="https://podminky.urs.cz/item/CS_URS_2023_01/771574115" TargetMode="External"/><Relationship Id="rId163" Type="http://schemas.openxmlformats.org/officeDocument/2006/relationships/hyperlink" Target="https://podminky.urs.cz/item/CS_URS_2023_01/781121011" TargetMode="External"/><Relationship Id="rId184" Type="http://schemas.openxmlformats.org/officeDocument/2006/relationships/hyperlink" Target="https://podminky.urs.cz/item/CS_URS_2023_01/784211101" TargetMode="External"/><Relationship Id="rId189" Type="http://schemas.openxmlformats.org/officeDocument/2006/relationships/drawing" Target="../drawings/drawing2.xml"/><Relationship Id="rId3" Type="http://schemas.openxmlformats.org/officeDocument/2006/relationships/hyperlink" Target="https://podminky.urs.cz/item/CS_URS_2023_01/113107424" TargetMode="External"/><Relationship Id="rId25" Type="http://schemas.openxmlformats.org/officeDocument/2006/relationships/hyperlink" Target="https://podminky.urs.cz/item/CS_URS_2023_01/317234410" TargetMode="External"/><Relationship Id="rId46" Type="http://schemas.openxmlformats.org/officeDocument/2006/relationships/hyperlink" Target="https://podminky.urs.cz/item/CS_URS_2023_01/596211110" TargetMode="External"/><Relationship Id="rId67" Type="http://schemas.openxmlformats.org/officeDocument/2006/relationships/hyperlink" Target="https://podminky.urs.cz/item/CS_URS_2023_01/949101111" TargetMode="External"/><Relationship Id="rId116" Type="http://schemas.openxmlformats.org/officeDocument/2006/relationships/hyperlink" Target="https://podminky.urs.cz/item/CS_URS_2023_01/763131722" TargetMode="External"/><Relationship Id="rId137" Type="http://schemas.openxmlformats.org/officeDocument/2006/relationships/hyperlink" Target="https://podminky.urs.cz/item/CS_URS_2023_01/771111011" TargetMode="External"/><Relationship Id="rId158" Type="http://schemas.openxmlformats.org/officeDocument/2006/relationships/hyperlink" Target="https://podminky.urs.cz/item/CS_URS_2023_01/998775101" TargetMode="External"/><Relationship Id="rId20" Type="http://schemas.openxmlformats.org/officeDocument/2006/relationships/hyperlink" Target="https://podminky.urs.cz/item/CS_URS_2023_01/310237241" TargetMode="External"/><Relationship Id="rId41" Type="http://schemas.openxmlformats.org/officeDocument/2006/relationships/hyperlink" Target="https://podminky.urs.cz/item/CS_URS_2023_01/566901132" TargetMode="External"/><Relationship Id="rId62" Type="http://schemas.openxmlformats.org/officeDocument/2006/relationships/hyperlink" Target="https://podminky.urs.cz/item/CS_URS_2023_01/871440420" TargetMode="External"/><Relationship Id="rId83" Type="http://schemas.openxmlformats.org/officeDocument/2006/relationships/hyperlink" Target="https://podminky.urs.cz/item/CS_URS_2023_01/974031142" TargetMode="External"/><Relationship Id="rId88" Type="http://schemas.openxmlformats.org/officeDocument/2006/relationships/hyperlink" Target="https://podminky.urs.cz/item/CS_URS_2023_01/978035117" TargetMode="External"/><Relationship Id="rId111" Type="http://schemas.openxmlformats.org/officeDocument/2006/relationships/hyperlink" Target="https://podminky.urs.cz/item/CS_URS_2023_01/763113341" TargetMode="External"/><Relationship Id="rId132" Type="http://schemas.openxmlformats.org/officeDocument/2006/relationships/hyperlink" Target="https://podminky.urs.cz/item/CS_URS_2023_01/998766181" TargetMode="External"/><Relationship Id="rId153" Type="http://schemas.openxmlformats.org/officeDocument/2006/relationships/hyperlink" Target="https://podminky.urs.cz/item/CS_URS_2023_01/775141114" TargetMode="External"/><Relationship Id="rId174" Type="http://schemas.openxmlformats.org/officeDocument/2006/relationships/hyperlink" Target="https://podminky.urs.cz/item/CS_URS_2023_01/783315101" TargetMode="External"/><Relationship Id="rId179" Type="http://schemas.openxmlformats.org/officeDocument/2006/relationships/hyperlink" Target="https://podminky.urs.cz/item/CS_URS_2023_01/783614101" TargetMode="External"/><Relationship Id="rId15" Type="http://schemas.openxmlformats.org/officeDocument/2006/relationships/hyperlink" Target="https://podminky.urs.cz/item/CS_URS_2023_01/174111101" TargetMode="External"/><Relationship Id="rId36" Type="http://schemas.openxmlformats.org/officeDocument/2006/relationships/hyperlink" Target="https://podminky.urs.cz/item/CS_URS_2023_01/413941123" TargetMode="External"/><Relationship Id="rId57" Type="http://schemas.openxmlformats.org/officeDocument/2006/relationships/hyperlink" Target="https://podminky.urs.cz/item/CS_URS_2023_01/631319173" TargetMode="External"/><Relationship Id="rId106" Type="http://schemas.openxmlformats.org/officeDocument/2006/relationships/hyperlink" Target="https://podminky.urs.cz/item/CS_URS_2023_01/721210813" TargetMode="External"/><Relationship Id="rId127" Type="http://schemas.openxmlformats.org/officeDocument/2006/relationships/hyperlink" Target="https://podminky.urs.cz/item/CS_URS_2023_01/766682112" TargetMode="External"/><Relationship Id="rId10" Type="http://schemas.openxmlformats.org/officeDocument/2006/relationships/hyperlink" Target="https://podminky.urs.cz/item/CS_URS_2023_01/162211311" TargetMode="External"/><Relationship Id="rId31" Type="http://schemas.openxmlformats.org/officeDocument/2006/relationships/hyperlink" Target="https://podminky.urs.cz/item/CS_URS_2023_01/342291121" TargetMode="External"/><Relationship Id="rId52" Type="http://schemas.openxmlformats.org/officeDocument/2006/relationships/hyperlink" Target="https://podminky.urs.cz/item/CS_URS_2023_01/611325413" TargetMode="External"/><Relationship Id="rId73" Type="http://schemas.openxmlformats.org/officeDocument/2006/relationships/hyperlink" Target="https://podminky.urs.cz/item/CS_URS_2023_01/965042231" TargetMode="External"/><Relationship Id="rId78" Type="http://schemas.openxmlformats.org/officeDocument/2006/relationships/hyperlink" Target="https://podminky.urs.cz/item/CS_URS_2023_01/968072455" TargetMode="External"/><Relationship Id="rId94" Type="http://schemas.openxmlformats.org/officeDocument/2006/relationships/hyperlink" Target="https://podminky.urs.cz/item/CS_URS_2023_01/997013871" TargetMode="External"/><Relationship Id="rId99" Type="http://schemas.openxmlformats.org/officeDocument/2006/relationships/hyperlink" Target="https://podminky.urs.cz/item/CS_URS_2023_01/711142559" TargetMode="External"/><Relationship Id="rId101" Type="http://schemas.openxmlformats.org/officeDocument/2006/relationships/hyperlink" Target="https://podminky.urs.cz/item/CS_URS_2023_01/998711101" TargetMode="External"/><Relationship Id="rId122" Type="http://schemas.openxmlformats.org/officeDocument/2006/relationships/hyperlink" Target="https://podminky.urs.cz/item/CS_URS_2023_01/766660001" TargetMode="External"/><Relationship Id="rId143" Type="http://schemas.openxmlformats.org/officeDocument/2006/relationships/hyperlink" Target="https://podminky.urs.cz/item/CS_URS_2023_01/771574153" TargetMode="External"/><Relationship Id="rId148" Type="http://schemas.openxmlformats.org/officeDocument/2006/relationships/hyperlink" Target="https://podminky.urs.cz/item/CS_URS_2023_01/771591264" TargetMode="External"/><Relationship Id="rId164" Type="http://schemas.openxmlformats.org/officeDocument/2006/relationships/hyperlink" Target="https://podminky.urs.cz/item/CS_URS_2023_01/781131112" TargetMode="External"/><Relationship Id="rId169" Type="http://schemas.openxmlformats.org/officeDocument/2006/relationships/hyperlink" Target="https://podminky.urs.cz/item/CS_URS_2023_01/998781181" TargetMode="External"/><Relationship Id="rId185" Type="http://schemas.openxmlformats.org/officeDocument/2006/relationships/hyperlink" Target="https://podminky.urs.cz/item/CS_URS_2023_01/784211163" TargetMode="External"/><Relationship Id="rId4" Type="http://schemas.openxmlformats.org/officeDocument/2006/relationships/hyperlink" Target="https://podminky.urs.cz/item/CS_URS_2023_01/113107443" TargetMode="External"/><Relationship Id="rId9" Type="http://schemas.openxmlformats.org/officeDocument/2006/relationships/hyperlink" Target="https://podminky.urs.cz/item/CS_URS_2023_01/151811231" TargetMode="External"/><Relationship Id="rId180" Type="http://schemas.openxmlformats.org/officeDocument/2006/relationships/hyperlink" Target="https://podminky.urs.cz/item/CS_URS_2023_01/783617107"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s://podminky.urs.cz/item/CS_URS_2023_01/033002000" TargetMode="External"/><Relationship Id="rId2" Type="http://schemas.openxmlformats.org/officeDocument/2006/relationships/hyperlink" Target="https://podminky.urs.cz/item/CS_URS_2023_01/013254000" TargetMode="External"/><Relationship Id="rId1" Type="http://schemas.openxmlformats.org/officeDocument/2006/relationships/hyperlink" Target="https://podminky.urs.cz/item/CS_URS_2023_01/012002000" TargetMode="External"/><Relationship Id="rId5" Type="http://schemas.openxmlformats.org/officeDocument/2006/relationships/drawing" Target="../drawings/drawing10.xml"/><Relationship Id="rId4" Type="http://schemas.openxmlformats.org/officeDocument/2006/relationships/hyperlink" Target="https://podminky.urs.cz/item/CS_URS_2023_01/034503000"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M66"/>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9" t="s">
        <v>0</v>
      </c>
      <c r="AZ1" s="19" t="s">
        <v>1</v>
      </c>
      <c r="BA1" s="19" t="s">
        <v>2</v>
      </c>
      <c r="BB1" s="19" t="s">
        <v>3</v>
      </c>
      <c r="BT1" s="19" t="s">
        <v>4</v>
      </c>
      <c r="BU1" s="19" t="s">
        <v>4</v>
      </c>
      <c r="BV1" s="19" t="s">
        <v>5</v>
      </c>
    </row>
    <row r="2" spans="1:74" s="1" customFormat="1" ht="36.950000000000003" customHeight="1">
      <c r="AR2" s="399"/>
      <c r="AS2" s="399"/>
      <c r="AT2" s="399"/>
      <c r="AU2" s="399"/>
      <c r="AV2" s="399"/>
      <c r="AW2" s="399"/>
      <c r="AX2" s="399"/>
      <c r="AY2" s="399"/>
      <c r="AZ2" s="399"/>
      <c r="BA2" s="399"/>
      <c r="BB2" s="399"/>
      <c r="BC2" s="399"/>
      <c r="BD2" s="399"/>
      <c r="BE2" s="399"/>
      <c r="BS2" s="20" t="s">
        <v>6</v>
      </c>
      <c r="BT2" s="20" t="s">
        <v>7</v>
      </c>
    </row>
    <row r="3" spans="1:74" s="1" customFormat="1"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pans="1:74" s="1" customFormat="1" ht="24.95"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pans="1:74" s="1" customFormat="1" ht="12" customHeight="1">
      <c r="B5" s="24"/>
      <c r="C5" s="25"/>
      <c r="D5" s="29" t="s">
        <v>13</v>
      </c>
      <c r="E5" s="25"/>
      <c r="F5" s="25"/>
      <c r="G5" s="25"/>
      <c r="H5" s="25"/>
      <c r="I5" s="25"/>
      <c r="J5" s="25"/>
      <c r="K5" s="383" t="s">
        <v>14</v>
      </c>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25"/>
      <c r="AQ5" s="25"/>
      <c r="AR5" s="23"/>
      <c r="BE5" s="380" t="s">
        <v>15</v>
      </c>
      <c r="BS5" s="20" t="s">
        <v>6</v>
      </c>
    </row>
    <row r="6" spans="1:74" s="1" customFormat="1" ht="36.950000000000003" customHeight="1">
      <c r="B6" s="24"/>
      <c r="C6" s="25"/>
      <c r="D6" s="31" t="s">
        <v>16</v>
      </c>
      <c r="E6" s="25"/>
      <c r="F6" s="25"/>
      <c r="G6" s="25"/>
      <c r="H6" s="25"/>
      <c r="I6" s="25"/>
      <c r="J6" s="25"/>
      <c r="K6" s="385" t="s">
        <v>17</v>
      </c>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25"/>
      <c r="AQ6" s="25"/>
      <c r="AR6" s="23"/>
      <c r="BE6" s="381"/>
      <c r="BS6" s="20" t="s">
        <v>6</v>
      </c>
    </row>
    <row r="7" spans="1:74" s="1" customFormat="1" ht="12" customHeight="1">
      <c r="B7" s="24"/>
      <c r="C7" s="25"/>
      <c r="D7" s="32"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2" t="s">
        <v>20</v>
      </c>
      <c r="AL7" s="25"/>
      <c r="AM7" s="25"/>
      <c r="AN7" s="30" t="s">
        <v>19</v>
      </c>
      <c r="AO7" s="25"/>
      <c r="AP7" s="25"/>
      <c r="AQ7" s="25"/>
      <c r="AR7" s="23"/>
      <c r="BE7" s="381"/>
      <c r="BS7" s="20" t="s">
        <v>6</v>
      </c>
    </row>
    <row r="8" spans="1:74" s="1" customFormat="1" ht="12" customHeight="1">
      <c r="B8" s="24"/>
      <c r="C8" s="25"/>
      <c r="D8" s="32"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2" t="s">
        <v>23</v>
      </c>
      <c r="AL8" s="25"/>
      <c r="AM8" s="25"/>
      <c r="AN8" s="33" t="s">
        <v>24</v>
      </c>
      <c r="AO8" s="25"/>
      <c r="AP8" s="25"/>
      <c r="AQ8" s="25"/>
      <c r="AR8" s="23"/>
      <c r="BE8" s="381"/>
      <c r="BS8" s="20" t="s">
        <v>6</v>
      </c>
    </row>
    <row r="9" spans="1:74" s="1" customFormat="1" ht="14.45"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81"/>
      <c r="BS9" s="20" t="s">
        <v>6</v>
      </c>
    </row>
    <row r="10" spans="1:74" s="1" customFormat="1" ht="12" customHeight="1">
      <c r="B10" s="24"/>
      <c r="C10" s="25"/>
      <c r="D10" s="32"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2" t="s">
        <v>26</v>
      </c>
      <c r="AL10" s="25"/>
      <c r="AM10" s="25"/>
      <c r="AN10" s="30" t="s">
        <v>19</v>
      </c>
      <c r="AO10" s="25"/>
      <c r="AP10" s="25"/>
      <c r="AQ10" s="25"/>
      <c r="AR10" s="23"/>
      <c r="BE10" s="381"/>
      <c r="BS10" s="20" t="s">
        <v>6</v>
      </c>
    </row>
    <row r="11" spans="1:74" s="1" customFormat="1" ht="18.399999999999999" customHeight="1">
      <c r="B11" s="24"/>
      <c r="C11" s="25"/>
      <c r="D11" s="25"/>
      <c r="E11" s="30" t="s">
        <v>22</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2" t="s">
        <v>27</v>
      </c>
      <c r="AL11" s="25"/>
      <c r="AM11" s="25"/>
      <c r="AN11" s="30" t="s">
        <v>19</v>
      </c>
      <c r="AO11" s="25"/>
      <c r="AP11" s="25"/>
      <c r="AQ11" s="25"/>
      <c r="AR11" s="23"/>
      <c r="BE11" s="381"/>
      <c r="BS11" s="20" t="s">
        <v>6</v>
      </c>
    </row>
    <row r="12" spans="1:74" s="1" customFormat="1" ht="6.95"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81"/>
      <c r="BS12" s="20" t="s">
        <v>6</v>
      </c>
    </row>
    <row r="13" spans="1:74" s="1" customFormat="1" ht="12" customHeight="1">
      <c r="B13" s="24"/>
      <c r="C13" s="25"/>
      <c r="D13" s="32" t="s">
        <v>28</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2" t="s">
        <v>26</v>
      </c>
      <c r="AL13" s="25"/>
      <c r="AM13" s="25"/>
      <c r="AN13" s="34" t="s">
        <v>29</v>
      </c>
      <c r="AO13" s="25"/>
      <c r="AP13" s="25"/>
      <c r="AQ13" s="25"/>
      <c r="AR13" s="23"/>
      <c r="BE13" s="381"/>
      <c r="BS13" s="20" t="s">
        <v>6</v>
      </c>
    </row>
    <row r="14" spans="1:74" ht="12.75">
      <c r="B14" s="24"/>
      <c r="C14" s="25"/>
      <c r="D14" s="25"/>
      <c r="E14" s="386" t="s">
        <v>29</v>
      </c>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2" t="s">
        <v>27</v>
      </c>
      <c r="AL14" s="25"/>
      <c r="AM14" s="25"/>
      <c r="AN14" s="34" t="s">
        <v>29</v>
      </c>
      <c r="AO14" s="25"/>
      <c r="AP14" s="25"/>
      <c r="AQ14" s="25"/>
      <c r="AR14" s="23"/>
      <c r="BE14" s="381"/>
      <c r="BS14" s="20" t="s">
        <v>6</v>
      </c>
    </row>
    <row r="15" spans="1:74" s="1" customFormat="1" ht="6.95"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81"/>
      <c r="BS15" s="20" t="s">
        <v>4</v>
      </c>
    </row>
    <row r="16" spans="1:74" s="1" customFormat="1" ht="12" customHeight="1">
      <c r="B16" s="24"/>
      <c r="C16" s="25"/>
      <c r="D16" s="32" t="s">
        <v>30</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2" t="s">
        <v>26</v>
      </c>
      <c r="AL16" s="25"/>
      <c r="AM16" s="25"/>
      <c r="AN16" s="30" t="s">
        <v>19</v>
      </c>
      <c r="AO16" s="25"/>
      <c r="AP16" s="25"/>
      <c r="AQ16" s="25"/>
      <c r="AR16" s="23"/>
      <c r="BE16" s="381"/>
      <c r="BS16" s="20" t="s">
        <v>4</v>
      </c>
    </row>
    <row r="17" spans="1:71" s="1" customFormat="1" ht="18.399999999999999" customHeight="1">
      <c r="B17" s="24"/>
      <c r="C17" s="25"/>
      <c r="D17" s="25"/>
      <c r="E17" s="30" t="s">
        <v>31</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2" t="s">
        <v>27</v>
      </c>
      <c r="AL17" s="25"/>
      <c r="AM17" s="25"/>
      <c r="AN17" s="30" t="s">
        <v>19</v>
      </c>
      <c r="AO17" s="25"/>
      <c r="AP17" s="25"/>
      <c r="AQ17" s="25"/>
      <c r="AR17" s="23"/>
      <c r="BE17" s="381"/>
      <c r="BS17" s="20" t="s">
        <v>32</v>
      </c>
    </row>
    <row r="18" spans="1:71" s="1" customFormat="1" ht="6.95"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81"/>
      <c r="BS18" s="20" t="s">
        <v>6</v>
      </c>
    </row>
    <row r="19" spans="1:71" s="1" customFormat="1" ht="12" customHeight="1">
      <c r="B19" s="24"/>
      <c r="C19" s="25"/>
      <c r="D19" s="32" t="s">
        <v>33</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2" t="s">
        <v>26</v>
      </c>
      <c r="AL19" s="25"/>
      <c r="AM19" s="25"/>
      <c r="AN19" s="30" t="s">
        <v>19</v>
      </c>
      <c r="AO19" s="25"/>
      <c r="AP19" s="25"/>
      <c r="AQ19" s="25"/>
      <c r="AR19" s="23"/>
      <c r="BE19" s="381"/>
      <c r="BS19" s="20" t="s">
        <v>6</v>
      </c>
    </row>
    <row r="20" spans="1:71" s="1" customFormat="1" ht="18.399999999999999" customHeight="1">
      <c r="B20" s="24"/>
      <c r="C20" s="25"/>
      <c r="D20" s="25"/>
      <c r="E20" s="30" t="s">
        <v>34</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2" t="s">
        <v>27</v>
      </c>
      <c r="AL20" s="25"/>
      <c r="AM20" s="25"/>
      <c r="AN20" s="30" t="s">
        <v>19</v>
      </c>
      <c r="AO20" s="25"/>
      <c r="AP20" s="25"/>
      <c r="AQ20" s="25"/>
      <c r="AR20" s="23"/>
      <c r="BE20" s="381"/>
      <c r="BS20" s="20" t="s">
        <v>32</v>
      </c>
    </row>
    <row r="21" spans="1:71" s="1" customFormat="1" ht="6.9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81"/>
    </row>
    <row r="22" spans="1:71" s="1" customFormat="1" ht="12" customHeight="1">
      <c r="B22" s="24"/>
      <c r="C22" s="25"/>
      <c r="D22" s="32" t="s">
        <v>35</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81"/>
    </row>
    <row r="23" spans="1:71" s="1" customFormat="1" ht="47.25" customHeight="1">
      <c r="B23" s="24"/>
      <c r="C23" s="25"/>
      <c r="D23" s="25"/>
      <c r="E23" s="388" t="s">
        <v>36</v>
      </c>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25"/>
      <c r="AP23" s="25"/>
      <c r="AQ23" s="25"/>
      <c r="AR23" s="23"/>
      <c r="BE23" s="381"/>
    </row>
    <row r="24" spans="1:71" s="1" customFormat="1" ht="6.95"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81"/>
    </row>
    <row r="25" spans="1:71" s="1" customFormat="1" ht="6.95" customHeight="1">
      <c r="B25" s="24"/>
      <c r="C25" s="25"/>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5"/>
      <c r="AQ25" s="25"/>
      <c r="AR25" s="23"/>
      <c r="BE25" s="381"/>
    </row>
    <row r="26" spans="1:71" s="2" customFormat="1" ht="25.9" customHeight="1">
      <c r="A26" s="37"/>
      <c r="B26" s="38"/>
      <c r="C26" s="39"/>
      <c r="D26" s="40" t="s">
        <v>37</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389">
        <f>ROUND(AG54,2)</f>
        <v>0</v>
      </c>
      <c r="AL26" s="390"/>
      <c r="AM26" s="390"/>
      <c r="AN26" s="390"/>
      <c r="AO26" s="390"/>
      <c r="AP26" s="39"/>
      <c r="AQ26" s="39"/>
      <c r="AR26" s="42"/>
      <c r="BE26" s="381"/>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381"/>
    </row>
    <row r="28" spans="1:71" s="2" customFormat="1" ht="12.75">
      <c r="A28" s="37"/>
      <c r="B28" s="38"/>
      <c r="C28" s="39"/>
      <c r="D28" s="39"/>
      <c r="E28" s="39"/>
      <c r="F28" s="39"/>
      <c r="G28" s="39"/>
      <c r="H28" s="39"/>
      <c r="I28" s="39"/>
      <c r="J28" s="39"/>
      <c r="K28" s="39"/>
      <c r="L28" s="391" t="s">
        <v>38</v>
      </c>
      <c r="M28" s="391"/>
      <c r="N28" s="391"/>
      <c r="O28" s="391"/>
      <c r="P28" s="391"/>
      <c r="Q28" s="39"/>
      <c r="R28" s="39"/>
      <c r="S28" s="39"/>
      <c r="T28" s="39"/>
      <c r="U28" s="39"/>
      <c r="V28" s="39"/>
      <c r="W28" s="391" t="s">
        <v>39</v>
      </c>
      <c r="X28" s="391"/>
      <c r="Y28" s="391"/>
      <c r="Z28" s="391"/>
      <c r="AA28" s="391"/>
      <c r="AB28" s="391"/>
      <c r="AC28" s="391"/>
      <c r="AD28" s="391"/>
      <c r="AE28" s="391"/>
      <c r="AF28" s="39"/>
      <c r="AG28" s="39"/>
      <c r="AH28" s="39"/>
      <c r="AI28" s="39"/>
      <c r="AJ28" s="39"/>
      <c r="AK28" s="391" t="s">
        <v>40</v>
      </c>
      <c r="AL28" s="391"/>
      <c r="AM28" s="391"/>
      <c r="AN28" s="391"/>
      <c r="AO28" s="391"/>
      <c r="AP28" s="39"/>
      <c r="AQ28" s="39"/>
      <c r="AR28" s="42"/>
      <c r="BE28" s="381"/>
    </row>
    <row r="29" spans="1:71" s="3" customFormat="1" ht="14.45" customHeight="1">
      <c r="B29" s="43"/>
      <c r="C29" s="44"/>
      <c r="D29" s="32" t="s">
        <v>41</v>
      </c>
      <c r="E29" s="44"/>
      <c r="F29" s="32" t="s">
        <v>42</v>
      </c>
      <c r="G29" s="44"/>
      <c r="H29" s="44"/>
      <c r="I29" s="44"/>
      <c r="J29" s="44"/>
      <c r="K29" s="44"/>
      <c r="L29" s="394">
        <v>0.21</v>
      </c>
      <c r="M29" s="393"/>
      <c r="N29" s="393"/>
      <c r="O29" s="393"/>
      <c r="P29" s="393"/>
      <c r="Q29" s="44"/>
      <c r="R29" s="44"/>
      <c r="S29" s="44"/>
      <c r="T29" s="44"/>
      <c r="U29" s="44"/>
      <c r="V29" s="44"/>
      <c r="W29" s="392">
        <f>ROUND(AZ54, 2)</f>
        <v>0</v>
      </c>
      <c r="X29" s="393"/>
      <c r="Y29" s="393"/>
      <c r="Z29" s="393"/>
      <c r="AA29" s="393"/>
      <c r="AB29" s="393"/>
      <c r="AC29" s="393"/>
      <c r="AD29" s="393"/>
      <c r="AE29" s="393"/>
      <c r="AF29" s="44"/>
      <c r="AG29" s="44"/>
      <c r="AH29" s="44"/>
      <c r="AI29" s="44"/>
      <c r="AJ29" s="44"/>
      <c r="AK29" s="392">
        <f>ROUND(AV54, 2)</f>
        <v>0</v>
      </c>
      <c r="AL29" s="393"/>
      <c r="AM29" s="393"/>
      <c r="AN29" s="393"/>
      <c r="AO29" s="393"/>
      <c r="AP29" s="44"/>
      <c r="AQ29" s="44"/>
      <c r="AR29" s="45"/>
      <c r="BE29" s="382"/>
    </row>
    <row r="30" spans="1:71" s="3" customFormat="1" ht="14.45" customHeight="1">
      <c r="B30" s="43"/>
      <c r="C30" s="44"/>
      <c r="D30" s="44"/>
      <c r="E30" s="44"/>
      <c r="F30" s="32" t="s">
        <v>43</v>
      </c>
      <c r="G30" s="44"/>
      <c r="H30" s="44"/>
      <c r="I30" s="44"/>
      <c r="J30" s="44"/>
      <c r="K30" s="44"/>
      <c r="L30" s="394">
        <v>0.15</v>
      </c>
      <c r="M30" s="393"/>
      <c r="N30" s="393"/>
      <c r="O30" s="393"/>
      <c r="P30" s="393"/>
      <c r="Q30" s="44"/>
      <c r="R30" s="44"/>
      <c r="S30" s="44"/>
      <c r="T30" s="44"/>
      <c r="U30" s="44"/>
      <c r="V30" s="44"/>
      <c r="W30" s="392">
        <f>ROUND(BA54, 2)</f>
        <v>0</v>
      </c>
      <c r="X30" s="393"/>
      <c r="Y30" s="393"/>
      <c r="Z30" s="393"/>
      <c r="AA30" s="393"/>
      <c r="AB30" s="393"/>
      <c r="AC30" s="393"/>
      <c r="AD30" s="393"/>
      <c r="AE30" s="393"/>
      <c r="AF30" s="44"/>
      <c r="AG30" s="44"/>
      <c r="AH30" s="44"/>
      <c r="AI30" s="44"/>
      <c r="AJ30" s="44"/>
      <c r="AK30" s="392">
        <f>ROUND(AW54, 2)</f>
        <v>0</v>
      </c>
      <c r="AL30" s="393"/>
      <c r="AM30" s="393"/>
      <c r="AN30" s="393"/>
      <c r="AO30" s="393"/>
      <c r="AP30" s="44"/>
      <c r="AQ30" s="44"/>
      <c r="AR30" s="45"/>
      <c r="BE30" s="382"/>
    </row>
    <row r="31" spans="1:71" s="3" customFormat="1" ht="14.45" hidden="1" customHeight="1">
      <c r="B31" s="43"/>
      <c r="C31" s="44"/>
      <c r="D31" s="44"/>
      <c r="E31" s="44"/>
      <c r="F31" s="32" t="s">
        <v>44</v>
      </c>
      <c r="G31" s="44"/>
      <c r="H31" s="44"/>
      <c r="I31" s="44"/>
      <c r="J31" s="44"/>
      <c r="K31" s="44"/>
      <c r="L31" s="394">
        <v>0.21</v>
      </c>
      <c r="M31" s="393"/>
      <c r="N31" s="393"/>
      <c r="O31" s="393"/>
      <c r="P31" s="393"/>
      <c r="Q31" s="44"/>
      <c r="R31" s="44"/>
      <c r="S31" s="44"/>
      <c r="T31" s="44"/>
      <c r="U31" s="44"/>
      <c r="V31" s="44"/>
      <c r="W31" s="392">
        <f>ROUND(BB54, 2)</f>
        <v>0</v>
      </c>
      <c r="X31" s="393"/>
      <c r="Y31" s="393"/>
      <c r="Z31" s="393"/>
      <c r="AA31" s="393"/>
      <c r="AB31" s="393"/>
      <c r="AC31" s="393"/>
      <c r="AD31" s="393"/>
      <c r="AE31" s="393"/>
      <c r="AF31" s="44"/>
      <c r="AG31" s="44"/>
      <c r="AH31" s="44"/>
      <c r="AI31" s="44"/>
      <c r="AJ31" s="44"/>
      <c r="AK31" s="392">
        <v>0</v>
      </c>
      <c r="AL31" s="393"/>
      <c r="AM31" s="393"/>
      <c r="AN31" s="393"/>
      <c r="AO31" s="393"/>
      <c r="AP31" s="44"/>
      <c r="AQ31" s="44"/>
      <c r="AR31" s="45"/>
      <c r="BE31" s="382"/>
    </row>
    <row r="32" spans="1:71" s="3" customFormat="1" ht="14.45" hidden="1" customHeight="1">
      <c r="B32" s="43"/>
      <c r="C32" s="44"/>
      <c r="D32" s="44"/>
      <c r="E32" s="44"/>
      <c r="F32" s="32" t="s">
        <v>45</v>
      </c>
      <c r="G32" s="44"/>
      <c r="H32" s="44"/>
      <c r="I32" s="44"/>
      <c r="J32" s="44"/>
      <c r="K32" s="44"/>
      <c r="L32" s="394">
        <v>0.15</v>
      </c>
      <c r="M32" s="393"/>
      <c r="N32" s="393"/>
      <c r="O32" s="393"/>
      <c r="P32" s="393"/>
      <c r="Q32" s="44"/>
      <c r="R32" s="44"/>
      <c r="S32" s="44"/>
      <c r="T32" s="44"/>
      <c r="U32" s="44"/>
      <c r="V32" s="44"/>
      <c r="W32" s="392">
        <f>ROUND(BC54, 2)</f>
        <v>0</v>
      </c>
      <c r="X32" s="393"/>
      <c r="Y32" s="393"/>
      <c r="Z32" s="393"/>
      <c r="AA32" s="393"/>
      <c r="AB32" s="393"/>
      <c r="AC32" s="393"/>
      <c r="AD32" s="393"/>
      <c r="AE32" s="393"/>
      <c r="AF32" s="44"/>
      <c r="AG32" s="44"/>
      <c r="AH32" s="44"/>
      <c r="AI32" s="44"/>
      <c r="AJ32" s="44"/>
      <c r="AK32" s="392">
        <v>0</v>
      </c>
      <c r="AL32" s="393"/>
      <c r="AM32" s="393"/>
      <c r="AN32" s="393"/>
      <c r="AO32" s="393"/>
      <c r="AP32" s="44"/>
      <c r="AQ32" s="44"/>
      <c r="AR32" s="45"/>
      <c r="BE32" s="382"/>
    </row>
    <row r="33" spans="1:57" s="3" customFormat="1" ht="14.45" hidden="1" customHeight="1">
      <c r="B33" s="43"/>
      <c r="C33" s="44"/>
      <c r="D33" s="44"/>
      <c r="E33" s="44"/>
      <c r="F33" s="32" t="s">
        <v>46</v>
      </c>
      <c r="G33" s="44"/>
      <c r="H33" s="44"/>
      <c r="I33" s="44"/>
      <c r="J33" s="44"/>
      <c r="K33" s="44"/>
      <c r="L33" s="394">
        <v>0</v>
      </c>
      <c r="M33" s="393"/>
      <c r="N33" s="393"/>
      <c r="O33" s="393"/>
      <c r="P33" s="393"/>
      <c r="Q33" s="44"/>
      <c r="R33" s="44"/>
      <c r="S33" s="44"/>
      <c r="T33" s="44"/>
      <c r="U33" s="44"/>
      <c r="V33" s="44"/>
      <c r="W33" s="392">
        <f>ROUND(BD54, 2)</f>
        <v>0</v>
      </c>
      <c r="X33" s="393"/>
      <c r="Y33" s="393"/>
      <c r="Z33" s="393"/>
      <c r="AA33" s="393"/>
      <c r="AB33" s="393"/>
      <c r="AC33" s="393"/>
      <c r="AD33" s="393"/>
      <c r="AE33" s="393"/>
      <c r="AF33" s="44"/>
      <c r="AG33" s="44"/>
      <c r="AH33" s="44"/>
      <c r="AI33" s="44"/>
      <c r="AJ33" s="44"/>
      <c r="AK33" s="392">
        <v>0</v>
      </c>
      <c r="AL33" s="393"/>
      <c r="AM33" s="393"/>
      <c r="AN33" s="393"/>
      <c r="AO33" s="393"/>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47</v>
      </c>
      <c r="E35" s="48"/>
      <c r="F35" s="48"/>
      <c r="G35" s="48"/>
      <c r="H35" s="48"/>
      <c r="I35" s="48"/>
      <c r="J35" s="48"/>
      <c r="K35" s="48"/>
      <c r="L35" s="48"/>
      <c r="M35" s="48"/>
      <c r="N35" s="48"/>
      <c r="O35" s="48"/>
      <c r="P35" s="48"/>
      <c r="Q35" s="48"/>
      <c r="R35" s="48"/>
      <c r="S35" s="48"/>
      <c r="T35" s="49" t="s">
        <v>48</v>
      </c>
      <c r="U35" s="48"/>
      <c r="V35" s="48"/>
      <c r="W35" s="48"/>
      <c r="X35" s="398" t="s">
        <v>49</v>
      </c>
      <c r="Y35" s="396"/>
      <c r="Z35" s="396"/>
      <c r="AA35" s="396"/>
      <c r="AB35" s="396"/>
      <c r="AC35" s="48"/>
      <c r="AD35" s="48"/>
      <c r="AE35" s="48"/>
      <c r="AF35" s="48"/>
      <c r="AG35" s="48"/>
      <c r="AH35" s="48"/>
      <c r="AI35" s="48"/>
      <c r="AJ35" s="48"/>
      <c r="AK35" s="395">
        <f>SUM(AK26:AK33)</f>
        <v>0</v>
      </c>
      <c r="AL35" s="396"/>
      <c r="AM35" s="396"/>
      <c r="AN35" s="396"/>
      <c r="AO35" s="397"/>
      <c r="AP35" s="46"/>
      <c r="AQ35" s="46"/>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c r="A42" s="37"/>
      <c r="B42" s="38"/>
      <c r="C42" s="26" t="s">
        <v>50</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2" t="s">
        <v>13</v>
      </c>
      <c r="D44" s="55"/>
      <c r="E44" s="55"/>
      <c r="F44" s="55"/>
      <c r="G44" s="55"/>
      <c r="H44" s="55"/>
      <c r="I44" s="55"/>
      <c r="J44" s="55"/>
      <c r="K44" s="55"/>
      <c r="L44" s="55" t="str">
        <f>K5</f>
        <v>2023-30</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377" t="str">
        <f>K6</f>
        <v>REKONSTRUKCE ŠKOLNÍ KUCHYNĚ A JÍDELNY GLP</v>
      </c>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78"/>
      <c r="AN45" s="378"/>
      <c r="AO45" s="378"/>
      <c r="AP45" s="59"/>
      <c r="AQ45" s="59"/>
      <c r="AR45" s="60"/>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2" t="s">
        <v>21</v>
      </c>
      <c r="D47" s="39"/>
      <c r="E47" s="39"/>
      <c r="F47" s="39"/>
      <c r="G47" s="39"/>
      <c r="H47" s="39"/>
      <c r="I47" s="39"/>
      <c r="J47" s="39"/>
      <c r="K47" s="39"/>
      <c r="L47" s="61" t="str">
        <f>IF(K8="","",K8)</f>
        <v>GYMNÁZIUM LUĎKA PIKA, PLZEŇ</v>
      </c>
      <c r="M47" s="39"/>
      <c r="N47" s="39"/>
      <c r="O47" s="39"/>
      <c r="P47" s="39"/>
      <c r="Q47" s="39"/>
      <c r="R47" s="39"/>
      <c r="S47" s="39"/>
      <c r="T47" s="39"/>
      <c r="U47" s="39"/>
      <c r="V47" s="39"/>
      <c r="W47" s="39"/>
      <c r="X47" s="39"/>
      <c r="Y47" s="39"/>
      <c r="Z47" s="39"/>
      <c r="AA47" s="39"/>
      <c r="AB47" s="39"/>
      <c r="AC47" s="39"/>
      <c r="AD47" s="39"/>
      <c r="AE47" s="39"/>
      <c r="AF47" s="39"/>
      <c r="AG47" s="39"/>
      <c r="AH47" s="39"/>
      <c r="AI47" s="32" t="s">
        <v>23</v>
      </c>
      <c r="AJ47" s="39"/>
      <c r="AK47" s="39"/>
      <c r="AL47" s="39"/>
      <c r="AM47" s="408" t="str">
        <f>IF(AN8= "","",AN8)</f>
        <v>3. 5. 2023</v>
      </c>
      <c r="AN47" s="408"/>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15.2" customHeight="1">
      <c r="A49" s="37"/>
      <c r="B49" s="38"/>
      <c r="C49" s="32" t="s">
        <v>25</v>
      </c>
      <c r="D49" s="39"/>
      <c r="E49" s="39"/>
      <c r="F49" s="39"/>
      <c r="G49" s="39"/>
      <c r="H49" s="39"/>
      <c r="I49" s="39"/>
      <c r="J49" s="39"/>
      <c r="K49" s="39"/>
      <c r="L49" s="55" t="str">
        <f>IF(E11= "","",E11)</f>
        <v>GYMNÁZIUM LUĎKA PIKA, PLZEŇ</v>
      </c>
      <c r="M49" s="39"/>
      <c r="N49" s="39"/>
      <c r="O49" s="39"/>
      <c r="P49" s="39"/>
      <c r="Q49" s="39"/>
      <c r="R49" s="39"/>
      <c r="S49" s="39"/>
      <c r="T49" s="39"/>
      <c r="U49" s="39"/>
      <c r="V49" s="39"/>
      <c r="W49" s="39"/>
      <c r="X49" s="39"/>
      <c r="Y49" s="39"/>
      <c r="Z49" s="39"/>
      <c r="AA49" s="39"/>
      <c r="AB49" s="39"/>
      <c r="AC49" s="39"/>
      <c r="AD49" s="39"/>
      <c r="AE49" s="39"/>
      <c r="AF49" s="39"/>
      <c r="AG49" s="39"/>
      <c r="AH49" s="39"/>
      <c r="AI49" s="32" t="s">
        <v>30</v>
      </c>
      <c r="AJ49" s="39"/>
      <c r="AK49" s="39"/>
      <c r="AL49" s="39"/>
      <c r="AM49" s="406" t="str">
        <f>IF(E17="","",E17)</f>
        <v>ING. MALOTÍN PETR</v>
      </c>
      <c r="AN49" s="407"/>
      <c r="AO49" s="407"/>
      <c r="AP49" s="407"/>
      <c r="AQ49" s="39"/>
      <c r="AR49" s="42"/>
      <c r="AS49" s="409" t="s">
        <v>51</v>
      </c>
      <c r="AT49" s="410"/>
      <c r="AU49" s="63"/>
      <c r="AV49" s="63"/>
      <c r="AW49" s="63"/>
      <c r="AX49" s="63"/>
      <c r="AY49" s="63"/>
      <c r="AZ49" s="63"/>
      <c r="BA49" s="63"/>
      <c r="BB49" s="63"/>
      <c r="BC49" s="63"/>
      <c r="BD49" s="64"/>
      <c r="BE49" s="37"/>
    </row>
    <row r="50" spans="1:91" s="2" customFormat="1" ht="15.2" customHeight="1">
      <c r="A50" s="37"/>
      <c r="B50" s="38"/>
      <c r="C50" s="32" t="s">
        <v>28</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33</v>
      </c>
      <c r="AJ50" s="39"/>
      <c r="AK50" s="39"/>
      <c r="AL50" s="39"/>
      <c r="AM50" s="406" t="str">
        <f>IF(E20="","",E20)</f>
        <v>Michal Jirka</v>
      </c>
      <c r="AN50" s="407"/>
      <c r="AO50" s="407"/>
      <c r="AP50" s="407"/>
      <c r="AQ50" s="39"/>
      <c r="AR50" s="42"/>
      <c r="AS50" s="411"/>
      <c r="AT50" s="412"/>
      <c r="AU50" s="65"/>
      <c r="AV50" s="65"/>
      <c r="AW50" s="65"/>
      <c r="AX50" s="65"/>
      <c r="AY50" s="65"/>
      <c r="AZ50" s="65"/>
      <c r="BA50" s="65"/>
      <c r="BB50" s="65"/>
      <c r="BC50" s="65"/>
      <c r="BD50" s="66"/>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413"/>
      <c r="AT51" s="414"/>
      <c r="AU51" s="67"/>
      <c r="AV51" s="67"/>
      <c r="AW51" s="67"/>
      <c r="AX51" s="67"/>
      <c r="AY51" s="67"/>
      <c r="AZ51" s="67"/>
      <c r="BA51" s="67"/>
      <c r="BB51" s="67"/>
      <c r="BC51" s="67"/>
      <c r="BD51" s="68"/>
      <c r="BE51" s="37"/>
    </row>
    <row r="52" spans="1:91" s="2" customFormat="1" ht="29.25" customHeight="1">
      <c r="A52" s="37"/>
      <c r="B52" s="38"/>
      <c r="C52" s="372" t="s">
        <v>52</v>
      </c>
      <c r="D52" s="373"/>
      <c r="E52" s="373"/>
      <c r="F52" s="373"/>
      <c r="G52" s="373"/>
      <c r="H52" s="69"/>
      <c r="I52" s="376" t="s">
        <v>53</v>
      </c>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402" t="s">
        <v>54</v>
      </c>
      <c r="AH52" s="373"/>
      <c r="AI52" s="373"/>
      <c r="AJ52" s="373"/>
      <c r="AK52" s="373"/>
      <c r="AL52" s="373"/>
      <c r="AM52" s="373"/>
      <c r="AN52" s="376" t="s">
        <v>55</v>
      </c>
      <c r="AO52" s="373"/>
      <c r="AP52" s="373"/>
      <c r="AQ52" s="70" t="s">
        <v>56</v>
      </c>
      <c r="AR52" s="42"/>
      <c r="AS52" s="71" t="s">
        <v>57</v>
      </c>
      <c r="AT52" s="72" t="s">
        <v>58</v>
      </c>
      <c r="AU52" s="72" t="s">
        <v>59</v>
      </c>
      <c r="AV52" s="72" t="s">
        <v>60</v>
      </c>
      <c r="AW52" s="72" t="s">
        <v>61</v>
      </c>
      <c r="AX52" s="72" t="s">
        <v>62</v>
      </c>
      <c r="AY52" s="72" t="s">
        <v>63</v>
      </c>
      <c r="AZ52" s="72" t="s">
        <v>64</v>
      </c>
      <c r="BA52" s="72" t="s">
        <v>65</v>
      </c>
      <c r="BB52" s="72" t="s">
        <v>66</v>
      </c>
      <c r="BC52" s="72" t="s">
        <v>67</v>
      </c>
      <c r="BD52" s="73" t="s">
        <v>68</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c r="B54" s="77"/>
      <c r="C54" s="78" t="s">
        <v>69</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79">
        <f>ROUND(AG55+AG56+AG63+AG64,2)</f>
        <v>0</v>
      </c>
      <c r="AH54" s="379"/>
      <c r="AI54" s="379"/>
      <c r="AJ54" s="379"/>
      <c r="AK54" s="379"/>
      <c r="AL54" s="379"/>
      <c r="AM54" s="379"/>
      <c r="AN54" s="415">
        <f t="shared" ref="AN54:AN64" si="0">SUM(AG54,AT54)</f>
        <v>0</v>
      </c>
      <c r="AO54" s="415"/>
      <c r="AP54" s="415"/>
      <c r="AQ54" s="81" t="s">
        <v>19</v>
      </c>
      <c r="AR54" s="82"/>
      <c r="AS54" s="83">
        <f>ROUND(AS55+AS56+AS63+AS64,2)</f>
        <v>0</v>
      </c>
      <c r="AT54" s="84">
        <f t="shared" ref="AT54:AT64" si="1">ROUND(SUM(AV54:AW54),2)</f>
        <v>0</v>
      </c>
      <c r="AU54" s="85">
        <f>ROUND(AU55+AU56+AU63+AU64,5)</f>
        <v>0</v>
      </c>
      <c r="AV54" s="84">
        <f>ROUND(AZ54*L29,2)</f>
        <v>0</v>
      </c>
      <c r="AW54" s="84">
        <f>ROUND(BA54*L30,2)</f>
        <v>0</v>
      </c>
      <c r="AX54" s="84">
        <f>ROUND(BB54*L29,2)</f>
        <v>0</v>
      </c>
      <c r="AY54" s="84">
        <f>ROUND(BC54*L30,2)</f>
        <v>0</v>
      </c>
      <c r="AZ54" s="84">
        <f>ROUND(AZ55+AZ56+AZ63+AZ64,2)</f>
        <v>0</v>
      </c>
      <c r="BA54" s="84">
        <f>ROUND(BA55+BA56+BA63+BA64,2)</f>
        <v>0</v>
      </c>
      <c r="BB54" s="84">
        <f>ROUND(BB55+BB56+BB63+BB64,2)</f>
        <v>0</v>
      </c>
      <c r="BC54" s="84">
        <f>ROUND(BC55+BC56+BC63+BC64,2)</f>
        <v>0</v>
      </c>
      <c r="BD54" s="86">
        <f>ROUND(BD55+BD56+BD63+BD64,2)</f>
        <v>0</v>
      </c>
      <c r="BS54" s="87" t="s">
        <v>70</v>
      </c>
      <c r="BT54" s="87" t="s">
        <v>71</v>
      </c>
      <c r="BU54" s="88" t="s">
        <v>72</v>
      </c>
      <c r="BV54" s="87" t="s">
        <v>73</v>
      </c>
      <c r="BW54" s="87" t="s">
        <v>5</v>
      </c>
      <c r="BX54" s="87" t="s">
        <v>74</v>
      </c>
      <c r="CL54" s="87" t="s">
        <v>19</v>
      </c>
    </row>
    <row r="55" spans="1:91" s="7" customFormat="1" ht="24.75" customHeight="1">
      <c r="A55" s="89" t="s">
        <v>75</v>
      </c>
      <c r="B55" s="90"/>
      <c r="C55" s="91"/>
      <c r="D55" s="374" t="s">
        <v>76</v>
      </c>
      <c r="E55" s="374"/>
      <c r="F55" s="374"/>
      <c r="G55" s="374"/>
      <c r="H55" s="374"/>
      <c r="I55" s="92"/>
      <c r="J55" s="374" t="s">
        <v>77</v>
      </c>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403">
        <f>'D.1.1-2. - Architektonick...'!J30</f>
        <v>0</v>
      </c>
      <c r="AH55" s="404"/>
      <c r="AI55" s="404"/>
      <c r="AJ55" s="404"/>
      <c r="AK55" s="404"/>
      <c r="AL55" s="404"/>
      <c r="AM55" s="404"/>
      <c r="AN55" s="403">
        <f t="shared" si="0"/>
        <v>0</v>
      </c>
      <c r="AO55" s="404"/>
      <c r="AP55" s="404"/>
      <c r="AQ55" s="93" t="s">
        <v>78</v>
      </c>
      <c r="AR55" s="94"/>
      <c r="AS55" s="95">
        <v>0</v>
      </c>
      <c r="AT55" s="96">
        <f t="shared" si="1"/>
        <v>0</v>
      </c>
      <c r="AU55" s="97">
        <f>'D.1.1-2. - Architektonick...'!P115</f>
        <v>0</v>
      </c>
      <c r="AV55" s="96">
        <f>'D.1.1-2. - Architektonick...'!J33</f>
        <v>0</v>
      </c>
      <c r="AW55" s="96">
        <f>'D.1.1-2. - Architektonick...'!J34</f>
        <v>0</v>
      </c>
      <c r="AX55" s="96">
        <f>'D.1.1-2. - Architektonick...'!J35</f>
        <v>0</v>
      </c>
      <c r="AY55" s="96">
        <f>'D.1.1-2. - Architektonick...'!J36</f>
        <v>0</v>
      </c>
      <c r="AZ55" s="96">
        <f>'D.1.1-2. - Architektonick...'!F33</f>
        <v>0</v>
      </c>
      <c r="BA55" s="96">
        <f>'D.1.1-2. - Architektonick...'!F34</f>
        <v>0</v>
      </c>
      <c r="BB55" s="96">
        <f>'D.1.1-2. - Architektonick...'!F35</f>
        <v>0</v>
      </c>
      <c r="BC55" s="96">
        <f>'D.1.1-2. - Architektonick...'!F36</f>
        <v>0</v>
      </c>
      <c r="BD55" s="98">
        <f>'D.1.1-2. - Architektonick...'!F37</f>
        <v>0</v>
      </c>
      <c r="BT55" s="99" t="s">
        <v>79</v>
      </c>
      <c r="BV55" s="99" t="s">
        <v>73</v>
      </c>
      <c r="BW55" s="99" t="s">
        <v>80</v>
      </c>
      <c r="BX55" s="99" t="s">
        <v>5</v>
      </c>
      <c r="CL55" s="99" t="s">
        <v>19</v>
      </c>
      <c r="CM55" s="99" t="s">
        <v>81</v>
      </c>
    </row>
    <row r="56" spans="1:91" s="7" customFormat="1" ht="16.5" customHeight="1">
      <c r="B56" s="90"/>
      <c r="C56" s="91"/>
      <c r="D56" s="374" t="s">
        <v>82</v>
      </c>
      <c r="E56" s="374"/>
      <c r="F56" s="374"/>
      <c r="G56" s="374"/>
      <c r="H56" s="374"/>
      <c r="I56" s="92"/>
      <c r="J56" s="374" t="s">
        <v>83</v>
      </c>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405">
        <f>ROUND(SUM(AG57:AG62),2)</f>
        <v>0</v>
      </c>
      <c r="AH56" s="404"/>
      <c r="AI56" s="404"/>
      <c r="AJ56" s="404"/>
      <c r="AK56" s="404"/>
      <c r="AL56" s="404"/>
      <c r="AM56" s="404"/>
      <c r="AN56" s="403">
        <f t="shared" si="0"/>
        <v>0</v>
      </c>
      <c r="AO56" s="404"/>
      <c r="AP56" s="404"/>
      <c r="AQ56" s="93" t="s">
        <v>78</v>
      </c>
      <c r="AR56" s="94"/>
      <c r="AS56" s="95">
        <f>ROUND(SUM(AS57:AS62),2)</f>
        <v>0</v>
      </c>
      <c r="AT56" s="96">
        <f t="shared" si="1"/>
        <v>0</v>
      </c>
      <c r="AU56" s="97">
        <f>ROUND(SUM(AU57:AU62),5)</f>
        <v>0</v>
      </c>
      <c r="AV56" s="96">
        <f>ROUND(AZ56*L29,2)</f>
        <v>0</v>
      </c>
      <c r="AW56" s="96">
        <f>ROUND(BA56*L30,2)</f>
        <v>0</v>
      </c>
      <c r="AX56" s="96">
        <f>ROUND(BB56*L29,2)</f>
        <v>0</v>
      </c>
      <c r="AY56" s="96">
        <f>ROUND(BC56*L30,2)</f>
        <v>0</v>
      </c>
      <c r="AZ56" s="96">
        <f>ROUND(SUM(AZ57:AZ62),2)</f>
        <v>0</v>
      </c>
      <c r="BA56" s="96">
        <f>ROUND(SUM(BA57:BA62),2)</f>
        <v>0</v>
      </c>
      <c r="BB56" s="96">
        <f>ROUND(SUM(BB57:BB62),2)</f>
        <v>0</v>
      </c>
      <c r="BC56" s="96">
        <f>ROUND(SUM(BC57:BC62),2)</f>
        <v>0</v>
      </c>
      <c r="BD56" s="98">
        <f>ROUND(SUM(BD57:BD62),2)</f>
        <v>0</v>
      </c>
      <c r="BS56" s="99" t="s">
        <v>70</v>
      </c>
      <c r="BT56" s="99" t="s">
        <v>79</v>
      </c>
      <c r="BU56" s="99" t="s">
        <v>72</v>
      </c>
      <c r="BV56" s="99" t="s">
        <v>73</v>
      </c>
      <c r="BW56" s="99" t="s">
        <v>84</v>
      </c>
      <c r="BX56" s="99" t="s">
        <v>5</v>
      </c>
      <c r="CL56" s="99" t="s">
        <v>19</v>
      </c>
      <c r="CM56" s="99" t="s">
        <v>81</v>
      </c>
    </row>
    <row r="57" spans="1:91" s="4" customFormat="1" ht="16.5" customHeight="1">
      <c r="A57" s="89" t="s">
        <v>75</v>
      </c>
      <c r="B57" s="54"/>
      <c r="C57" s="100"/>
      <c r="D57" s="100"/>
      <c r="E57" s="375" t="s">
        <v>85</v>
      </c>
      <c r="F57" s="375"/>
      <c r="G57" s="375"/>
      <c r="H57" s="375"/>
      <c r="I57" s="375"/>
      <c r="J57" s="100"/>
      <c r="K57" s="375" t="s">
        <v>86</v>
      </c>
      <c r="L57" s="375"/>
      <c r="M57" s="375"/>
      <c r="N57" s="375"/>
      <c r="O57" s="375"/>
      <c r="P57" s="375"/>
      <c r="Q57" s="375"/>
      <c r="R57" s="375"/>
      <c r="S57" s="375"/>
      <c r="T57" s="375"/>
      <c r="U57" s="375"/>
      <c r="V57" s="375"/>
      <c r="W57" s="375"/>
      <c r="X57" s="375"/>
      <c r="Y57" s="375"/>
      <c r="Z57" s="375"/>
      <c r="AA57" s="375"/>
      <c r="AB57" s="375"/>
      <c r="AC57" s="375"/>
      <c r="AD57" s="375"/>
      <c r="AE57" s="375"/>
      <c r="AF57" s="375"/>
      <c r="AG57" s="400">
        <f>'D.1.4.a - Silnoproudá ele...'!J32</f>
        <v>0</v>
      </c>
      <c r="AH57" s="401"/>
      <c r="AI57" s="401"/>
      <c r="AJ57" s="401"/>
      <c r="AK57" s="401"/>
      <c r="AL57" s="401"/>
      <c r="AM57" s="401"/>
      <c r="AN57" s="400">
        <f t="shared" si="0"/>
        <v>0</v>
      </c>
      <c r="AO57" s="401"/>
      <c r="AP57" s="401"/>
      <c r="AQ57" s="101" t="s">
        <v>87</v>
      </c>
      <c r="AR57" s="56"/>
      <c r="AS57" s="102">
        <v>0</v>
      </c>
      <c r="AT57" s="103">
        <f t="shared" si="1"/>
        <v>0</v>
      </c>
      <c r="AU57" s="104">
        <f>'D.1.4.a - Silnoproudá ele...'!P90</f>
        <v>0</v>
      </c>
      <c r="AV57" s="103">
        <f>'D.1.4.a - Silnoproudá ele...'!J35</f>
        <v>0</v>
      </c>
      <c r="AW57" s="103">
        <f>'D.1.4.a - Silnoproudá ele...'!J36</f>
        <v>0</v>
      </c>
      <c r="AX57" s="103">
        <f>'D.1.4.a - Silnoproudá ele...'!J37</f>
        <v>0</v>
      </c>
      <c r="AY57" s="103">
        <f>'D.1.4.a - Silnoproudá ele...'!J38</f>
        <v>0</v>
      </c>
      <c r="AZ57" s="103">
        <f>'D.1.4.a - Silnoproudá ele...'!F35</f>
        <v>0</v>
      </c>
      <c r="BA57" s="103">
        <f>'D.1.4.a - Silnoproudá ele...'!F36</f>
        <v>0</v>
      </c>
      <c r="BB57" s="103">
        <f>'D.1.4.a - Silnoproudá ele...'!F37</f>
        <v>0</v>
      </c>
      <c r="BC57" s="103">
        <f>'D.1.4.a - Silnoproudá ele...'!F38</f>
        <v>0</v>
      </c>
      <c r="BD57" s="105">
        <f>'D.1.4.a - Silnoproudá ele...'!F39</f>
        <v>0</v>
      </c>
      <c r="BT57" s="106" t="s">
        <v>81</v>
      </c>
      <c r="BV57" s="106" t="s">
        <v>73</v>
      </c>
      <c r="BW57" s="106" t="s">
        <v>88</v>
      </c>
      <c r="BX57" s="106" t="s">
        <v>84</v>
      </c>
      <c r="CL57" s="106" t="s">
        <v>19</v>
      </c>
    </row>
    <row r="58" spans="1:91" s="4" customFormat="1" ht="16.5" customHeight="1">
      <c r="A58" s="89" t="s">
        <v>75</v>
      </c>
      <c r="B58" s="54"/>
      <c r="C58" s="100"/>
      <c r="D58" s="100"/>
      <c r="E58" s="375" t="s">
        <v>89</v>
      </c>
      <c r="F58" s="375"/>
      <c r="G58" s="375"/>
      <c r="H58" s="375"/>
      <c r="I58" s="375"/>
      <c r="J58" s="100"/>
      <c r="K58" s="375" t="s">
        <v>90</v>
      </c>
      <c r="L58" s="375"/>
      <c r="M58" s="375"/>
      <c r="N58" s="375"/>
      <c r="O58" s="375"/>
      <c r="P58" s="375"/>
      <c r="Q58" s="375"/>
      <c r="R58" s="375"/>
      <c r="S58" s="375"/>
      <c r="T58" s="375"/>
      <c r="U58" s="375"/>
      <c r="V58" s="375"/>
      <c r="W58" s="375"/>
      <c r="X58" s="375"/>
      <c r="Y58" s="375"/>
      <c r="Z58" s="375"/>
      <c r="AA58" s="375"/>
      <c r="AB58" s="375"/>
      <c r="AC58" s="375"/>
      <c r="AD58" s="375"/>
      <c r="AE58" s="375"/>
      <c r="AF58" s="375"/>
      <c r="AG58" s="400">
        <f>'D.1.4.b - Zdravotně techn...'!J32</f>
        <v>0</v>
      </c>
      <c r="AH58" s="401"/>
      <c r="AI58" s="401"/>
      <c r="AJ58" s="401"/>
      <c r="AK58" s="401"/>
      <c r="AL58" s="401"/>
      <c r="AM58" s="401"/>
      <c r="AN58" s="400">
        <f t="shared" si="0"/>
        <v>0</v>
      </c>
      <c r="AO58" s="401"/>
      <c r="AP58" s="401"/>
      <c r="AQ58" s="101" t="s">
        <v>87</v>
      </c>
      <c r="AR58" s="56"/>
      <c r="AS58" s="102">
        <v>0</v>
      </c>
      <c r="AT58" s="103">
        <f t="shared" si="1"/>
        <v>0</v>
      </c>
      <c r="AU58" s="104">
        <f>'D.1.4.b - Zdravotně techn...'!P90</f>
        <v>0</v>
      </c>
      <c r="AV58" s="103">
        <f>'D.1.4.b - Zdravotně techn...'!J35</f>
        <v>0</v>
      </c>
      <c r="AW58" s="103">
        <f>'D.1.4.b - Zdravotně techn...'!J36</f>
        <v>0</v>
      </c>
      <c r="AX58" s="103">
        <f>'D.1.4.b - Zdravotně techn...'!J37</f>
        <v>0</v>
      </c>
      <c r="AY58" s="103">
        <f>'D.1.4.b - Zdravotně techn...'!J38</f>
        <v>0</v>
      </c>
      <c r="AZ58" s="103">
        <f>'D.1.4.b - Zdravotně techn...'!F35</f>
        <v>0</v>
      </c>
      <c r="BA58" s="103">
        <f>'D.1.4.b - Zdravotně techn...'!F36</f>
        <v>0</v>
      </c>
      <c r="BB58" s="103">
        <f>'D.1.4.b - Zdravotně techn...'!F37</f>
        <v>0</v>
      </c>
      <c r="BC58" s="103">
        <f>'D.1.4.b - Zdravotně techn...'!F38</f>
        <v>0</v>
      </c>
      <c r="BD58" s="105">
        <f>'D.1.4.b - Zdravotně techn...'!F39</f>
        <v>0</v>
      </c>
      <c r="BT58" s="106" t="s">
        <v>81</v>
      </c>
      <c r="BV58" s="106" t="s">
        <v>73</v>
      </c>
      <c r="BW58" s="106" t="s">
        <v>91</v>
      </c>
      <c r="BX58" s="106" t="s">
        <v>84</v>
      </c>
      <c r="CL58" s="106" t="s">
        <v>19</v>
      </c>
    </row>
    <row r="59" spans="1:91" s="4" customFormat="1" ht="16.5" customHeight="1">
      <c r="A59" s="89" t="s">
        <v>75</v>
      </c>
      <c r="B59" s="54"/>
      <c r="C59" s="100"/>
      <c r="D59" s="100"/>
      <c r="E59" s="375" t="s">
        <v>92</v>
      </c>
      <c r="F59" s="375"/>
      <c r="G59" s="375"/>
      <c r="H59" s="375"/>
      <c r="I59" s="375"/>
      <c r="J59" s="100"/>
      <c r="K59" s="375" t="s">
        <v>93</v>
      </c>
      <c r="L59" s="375"/>
      <c r="M59" s="375"/>
      <c r="N59" s="375"/>
      <c r="O59" s="375"/>
      <c r="P59" s="375"/>
      <c r="Q59" s="375"/>
      <c r="R59" s="375"/>
      <c r="S59" s="375"/>
      <c r="T59" s="375"/>
      <c r="U59" s="375"/>
      <c r="V59" s="375"/>
      <c r="W59" s="375"/>
      <c r="X59" s="375"/>
      <c r="Y59" s="375"/>
      <c r="Z59" s="375"/>
      <c r="AA59" s="375"/>
      <c r="AB59" s="375"/>
      <c r="AC59" s="375"/>
      <c r="AD59" s="375"/>
      <c r="AE59" s="375"/>
      <c r="AF59" s="375"/>
      <c r="AG59" s="400">
        <f>'D.1.4.c - Vzduchotechnika'!J32</f>
        <v>0</v>
      </c>
      <c r="AH59" s="401"/>
      <c r="AI59" s="401"/>
      <c r="AJ59" s="401"/>
      <c r="AK59" s="401"/>
      <c r="AL59" s="401"/>
      <c r="AM59" s="401"/>
      <c r="AN59" s="400">
        <f t="shared" si="0"/>
        <v>0</v>
      </c>
      <c r="AO59" s="401"/>
      <c r="AP59" s="401"/>
      <c r="AQ59" s="101" t="s">
        <v>87</v>
      </c>
      <c r="AR59" s="56"/>
      <c r="AS59" s="102">
        <v>0</v>
      </c>
      <c r="AT59" s="103">
        <f t="shared" si="1"/>
        <v>0</v>
      </c>
      <c r="AU59" s="104">
        <f>'D.1.4.c - Vzduchotechnika'!P89</f>
        <v>0</v>
      </c>
      <c r="AV59" s="103">
        <f>'D.1.4.c - Vzduchotechnika'!J35</f>
        <v>0</v>
      </c>
      <c r="AW59" s="103">
        <f>'D.1.4.c - Vzduchotechnika'!J36</f>
        <v>0</v>
      </c>
      <c r="AX59" s="103">
        <f>'D.1.4.c - Vzduchotechnika'!J37</f>
        <v>0</v>
      </c>
      <c r="AY59" s="103">
        <f>'D.1.4.c - Vzduchotechnika'!J38</f>
        <v>0</v>
      </c>
      <c r="AZ59" s="103">
        <f>'D.1.4.c - Vzduchotechnika'!F35</f>
        <v>0</v>
      </c>
      <c r="BA59" s="103">
        <f>'D.1.4.c - Vzduchotechnika'!F36</f>
        <v>0</v>
      </c>
      <c r="BB59" s="103">
        <f>'D.1.4.c - Vzduchotechnika'!F37</f>
        <v>0</v>
      </c>
      <c r="BC59" s="103">
        <f>'D.1.4.c - Vzduchotechnika'!F38</f>
        <v>0</v>
      </c>
      <c r="BD59" s="105">
        <f>'D.1.4.c - Vzduchotechnika'!F39</f>
        <v>0</v>
      </c>
      <c r="BT59" s="106" t="s">
        <v>81</v>
      </c>
      <c r="BV59" s="106" t="s">
        <v>73</v>
      </c>
      <c r="BW59" s="106" t="s">
        <v>94</v>
      </c>
      <c r="BX59" s="106" t="s">
        <v>84</v>
      </c>
      <c r="CL59" s="106" t="s">
        <v>19</v>
      </c>
    </row>
    <row r="60" spans="1:91" s="4" customFormat="1" ht="16.5" customHeight="1">
      <c r="A60" s="89" t="s">
        <v>75</v>
      </c>
      <c r="B60" s="54"/>
      <c r="C60" s="100"/>
      <c r="D60" s="100"/>
      <c r="E60" s="375" t="s">
        <v>95</v>
      </c>
      <c r="F60" s="375"/>
      <c r="G60" s="375"/>
      <c r="H60" s="375"/>
      <c r="I60" s="375"/>
      <c r="J60" s="100"/>
      <c r="K60" s="375" t="s">
        <v>96</v>
      </c>
      <c r="L60" s="375"/>
      <c r="M60" s="375"/>
      <c r="N60" s="375"/>
      <c r="O60" s="375"/>
      <c r="P60" s="375"/>
      <c r="Q60" s="375"/>
      <c r="R60" s="375"/>
      <c r="S60" s="375"/>
      <c r="T60" s="375"/>
      <c r="U60" s="375"/>
      <c r="V60" s="375"/>
      <c r="W60" s="375"/>
      <c r="X60" s="375"/>
      <c r="Y60" s="375"/>
      <c r="Z60" s="375"/>
      <c r="AA60" s="375"/>
      <c r="AB60" s="375"/>
      <c r="AC60" s="375"/>
      <c r="AD60" s="375"/>
      <c r="AE60" s="375"/>
      <c r="AF60" s="375"/>
      <c r="AG60" s="400">
        <f>'D.1.4.d - Vytápění'!J32</f>
        <v>0</v>
      </c>
      <c r="AH60" s="401"/>
      <c r="AI60" s="401"/>
      <c r="AJ60" s="401"/>
      <c r="AK60" s="401"/>
      <c r="AL60" s="401"/>
      <c r="AM60" s="401"/>
      <c r="AN60" s="400">
        <f t="shared" si="0"/>
        <v>0</v>
      </c>
      <c r="AO60" s="401"/>
      <c r="AP60" s="401"/>
      <c r="AQ60" s="101" t="s">
        <v>87</v>
      </c>
      <c r="AR60" s="56"/>
      <c r="AS60" s="102">
        <v>0</v>
      </c>
      <c r="AT60" s="103">
        <f t="shared" si="1"/>
        <v>0</v>
      </c>
      <c r="AU60" s="104">
        <f>'D.1.4.d - Vytápění'!P95</f>
        <v>0</v>
      </c>
      <c r="AV60" s="103">
        <f>'D.1.4.d - Vytápění'!J35</f>
        <v>0</v>
      </c>
      <c r="AW60" s="103">
        <f>'D.1.4.d - Vytápění'!J36</f>
        <v>0</v>
      </c>
      <c r="AX60" s="103">
        <f>'D.1.4.d - Vytápění'!J37</f>
        <v>0</v>
      </c>
      <c r="AY60" s="103">
        <f>'D.1.4.d - Vytápění'!J38</f>
        <v>0</v>
      </c>
      <c r="AZ60" s="103">
        <f>'D.1.4.d - Vytápění'!F35</f>
        <v>0</v>
      </c>
      <c r="BA60" s="103">
        <f>'D.1.4.d - Vytápění'!F36</f>
        <v>0</v>
      </c>
      <c r="BB60" s="103">
        <f>'D.1.4.d - Vytápění'!F37</f>
        <v>0</v>
      </c>
      <c r="BC60" s="103">
        <f>'D.1.4.d - Vytápění'!F38</f>
        <v>0</v>
      </c>
      <c r="BD60" s="105">
        <f>'D.1.4.d - Vytápění'!F39</f>
        <v>0</v>
      </c>
      <c r="BT60" s="106" t="s">
        <v>81</v>
      </c>
      <c r="BV60" s="106" t="s">
        <v>73</v>
      </c>
      <c r="BW60" s="106" t="s">
        <v>97</v>
      </c>
      <c r="BX60" s="106" t="s">
        <v>84</v>
      </c>
      <c r="CL60" s="106" t="s">
        <v>19</v>
      </c>
    </row>
    <row r="61" spans="1:91" s="4" customFormat="1" ht="16.5" customHeight="1">
      <c r="A61" s="89" t="s">
        <v>75</v>
      </c>
      <c r="B61" s="54"/>
      <c r="C61" s="100"/>
      <c r="D61" s="100"/>
      <c r="E61" s="375" t="s">
        <v>98</v>
      </c>
      <c r="F61" s="375"/>
      <c r="G61" s="375"/>
      <c r="H61" s="375"/>
      <c r="I61" s="375"/>
      <c r="J61" s="100"/>
      <c r="K61" s="375" t="s">
        <v>99</v>
      </c>
      <c r="L61" s="375"/>
      <c r="M61" s="375"/>
      <c r="N61" s="375"/>
      <c r="O61" s="375"/>
      <c r="P61" s="375"/>
      <c r="Q61" s="375"/>
      <c r="R61" s="375"/>
      <c r="S61" s="375"/>
      <c r="T61" s="375"/>
      <c r="U61" s="375"/>
      <c r="V61" s="375"/>
      <c r="W61" s="375"/>
      <c r="X61" s="375"/>
      <c r="Y61" s="375"/>
      <c r="Z61" s="375"/>
      <c r="AA61" s="375"/>
      <c r="AB61" s="375"/>
      <c r="AC61" s="375"/>
      <c r="AD61" s="375"/>
      <c r="AE61" s="375"/>
      <c r="AF61" s="375"/>
      <c r="AG61" s="400">
        <f>'D.1.4.e - Měření a regulace'!J32</f>
        <v>0</v>
      </c>
      <c r="AH61" s="401"/>
      <c r="AI61" s="401"/>
      <c r="AJ61" s="401"/>
      <c r="AK61" s="401"/>
      <c r="AL61" s="401"/>
      <c r="AM61" s="401"/>
      <c r="AN61" s="400">
        <f t="shared" si="0"/>
        <v>0</v>
      </c>
      <c r="AO61" s="401"/>
      <c r="AP61" s="401"/>
      <c r="AQ61" s="101" t="s">
        <v>87</v>
      </c>
      <c r="AR61" s="56"/>
      <c r="AS61" s="102">
        <v>0</v>
      </c>
      <c r="AT61" s="103">
        <f t="shared" si="1"/>
        <v>0</v>
      </c>
      <c r="AU61" s="104">
        <f>'D.1.4.e - Měření a regulace'!P89</f>
        <v>0</v>
      </c>
      <c r="AV61" s="103">
        <f>'D.1.4.e - Měření a regulace'!J35</f>
        <v>0</v>
      </c>
      <c r="AW61" s="103">
        <f>'D.1.4.e - Měření a regulace'!J36</f>
        <v>0</v>
      </c>
      <c r="AX61" s="103">
        <f>'D.1.4.e - Měření a regulace'!J37</f>
        <v>0</v>
      </c>
      <c r="AY61" s="103">
        <f>'D.1.4.e - Měření a regulace'!J38</f>
        <v>0</v>
      </c>
      <c r="AZ61" s="103">
        <f>'D.1.4.e - Měření a regulace'!F35</f>
        <v>0</v>
      </c>
      <c r="BA61" s="103">
        <f>'D.1.4.e - Měření a regulace'!F36</f>
        <v>0</v>
      </c>
      <c r="BB61" s="103">
        <f>'D.1.4.e - Měření a regulace'!F37</f>
        <v>0</v>
      </c>
      <c r="BC61" s="103">
        <f>'D.1.4.e - Měření a regulace'!F38</f>
        <v>0</v>
      </c>
      <c r="BD61" s="105">
        <f>'D.1.4.e - Měření a regulace'!F39</f>
        <v>0</v>
      </c>
      <c r="BT61" s="106" t="s">
        <v>81</v>
      </c>
      <c r="BV61" s="106" t="s">
        <v>73</v>
      </c>
      <c r="BW61" s="106" t="s">
        <v>100</v>
      </c>
      <c r="BX61" s="106" t="s">
        <v>84</v>
      </c>
      <c r="CL61" s="106" t="s">
        <v>19</v>
      </c>
    </row>
    <row r="62" spans="1:91" s="4" customFormat="1" ht="16.5" customHeight="1">
      <c r="A62" s="89" t="s">
        <v>75</v>
      </c>
      <c r="B62" s="54"/>
      <c r="C62" s="100"/>
      <c r="D62" s="100"/>
      <c r="E62" s="375" t="s">
        <v>101</v>
      </c>
      <c r="F62" s="375"/>
      <c r="G62" s="375"/>
      <c r="H62" s="375"/>
      <c r="I62" s="375"/>
      <c r="J62" s="100"/>
      <c r="K62" s="375" t="s">
        <v>102</v>
      </c>
      <c r="L62" s="375"/>
      <c r="M62" s="375"/>
      <c r="N62" s="375"/>
      <c r="O62" s="375"/>
      <c r="P62" s="375"/>
      <c r="Q62" s="375"/>
      <c r="R62" s="375"/>
      <c r="S62" s="375"/>
      <c r="T62" s="375"/>
      <c r="U62" s="375"/>
      <c r="V62" s="375"/>
      <c r="W62" s="375"/>
      <c r="X62" s="375"/>
      <c r="Y62" s="375"/>
      <c r="Z62" s="375"/>
      <c r="AA62" s="375"/>
      <c r="AB62" s="375"/>
      <c r="AC62" s="375"/>
      <c r="AD62" s="375"/>
      <c r="AE62" s="375"/>
      <c r="AF62" s="375"/>
      <c r="AG62" s="400">
        <f>'D.1.4.f - Plyn'!J32</f>
        <v>0</v>
      </c>
      <c r="AH62" s="401"/>
      <c r="AI62" s="401"/>
      <c r="AJ62" s="401"/>
      <c r="AK62" s="401"/>
      <c r="AL62" s="401"/>
      <c r="AM62" s="401"/>
      <c r="AN62" s="400">
        <f t="shared" si="0"/>
        <v>0</v>
      </c>
      <c r="AO62" s="401"/>
      <c r="AP62" s="401"/>
      <c r="AQ62" s="101" t="s">
        <v>87</v>
      </c>
      <c r="AR62" s="56"/>
      <c r="AS62" s="102">
        <v>0</v>
      </c>
      <c r="AT62" s="103">
        <f t="shared" si="1"/>
        <v>0</v>
      </c>
      <c r="AU62" s="104">
        <f>'D.1.4.f - Plyn'!P86</f>
        <v>0</v>
      </c>
      <c r="AV62" s="103">
        <f>'D.1.4.f - Plyn'!J35</f>
        <v>0</v>
      </c>
      <c r="AW62" s="103">
        <f>'D.1.4.f - Plyn'!J36</f>
        <v>0</v>
      </c>
      <c r="AX62" s="103">
        <f>'D.1.4.f - Plyn'!J37</f>
        <v>0</v>
      </c>
      <c r="AY62" s="103">
        <f>'D.1.4.f - Plyn'!J38</f>
        <v>0</v>
      </c>
      <c r="AZ62" s="103">
        <f>'D.1.4.f - Plyn'!F35</f>
        <v>0</v>
      </c>
      <c r="BA62" s="103">
        <f>'D.1.4.f - Plyn'!F36</f>
        <v>0</v>
      </c>
      <c r="BB62" s="103">
        <f>'D.1.4.f - Plyn'!F37</f>
        <v>0</v>
      </c>
      <c r="BC62" s="103">
        <f>'D.1.4.f - Plyn'!F38</f>
        <v>0</v>
      </c>
      <c r="BD62" s="105">
        <f>'D.1.4.f - Plyn'!F39</f>
        <v>0</v>
      </c>
      <c r="BT62" s="106" t="s">
        <v>81</v>
      </c>
      <c r="BV62" s="106" t="s">
        <v>73</v>
      </c>
      <c r="BW62" s="106" t="s">
        <v>103</v>
      </c>
      <c r="BX62" s="106" t="s">
        <v>84</v>
      </c>
      <c r="CL62" s="106" t="s">
        <v>19</v>
      </c>
    </row>
    <row r="63" spans="1:91" s="7" customFormat="1" ht="16.5" customHeight="1">
      <c r="A63" s="89" t="s">
        <v>75</v>
      </c>
      <c r="B63" s="90"/>
      <c r="C63" s="91"/>
      <c r="D63" s="374" t="s">
        <v>104</v>
      </c>
      <c r="E63" s="374"/>
      <c r="F63" s="374"/>
      <c r="G63" s="374"/>
      <c r="H63" s="374"/>
      <c r="I63" s="92"/>
      <c r="J63" s="374" t="s">
        <v>105</v>
      </c>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403">
        <f>'D.1.5. - Gastrotechnologie'!J30</f>
        <v>0</v>
      </c>
      <c r="AH63" s="404"/>
      <c r="AI63" s="404"/>
      <c r="AJ63" s="404"/>
      <c r="AK63" s="404"/>
      <c r="AL63" s="404"/>
      <c r="AM63" s="404"/>
      <c r="AN63" s="403">
        <f t="shared" si="0"/>
        <v>0</v>
      </c>
      <c r="AO63" s="404"/>
      <c r="AP63" s="404"/>
      <c r="AQ63" s="93" t="s">
        <v>78</v>
      </c>
      <c r="AR63" s="94"/>
      <c r="AS63" s="95">
        <v>0</v>
      </c>
      <c r="AT63" s="96">
        <f t="shared" si="1"/>
        <v>0</v>
      </c>
      <c r="AU63" s="97">
        <f>'D.1.5. - Gastrotechnologie'!P85</f>
        <v>0</v>
      </c>
      <c r="AV63" s="96">
        <f>'D.1.5. - Gastrotechnologie'!J33</f>
        <v>0</v>
      </c>
      <c r="AW63" s="96">
        <f>'D.1.5. - Gastrotechnologie'!J34</f>
        <v>0</v>
      </c>
      <c r="AX63" s="96">
        <f>'D.1.5. - Gastrotechnologie'!J35</f>
        <v>0</v>
      </c>
      <c r="AY63" s="96">
        <f>'D.1.5. - Gastrotechnologie'!J36</f>
        <v>0</v>
      </c>
      <c r="AZ63" s="96">
        <f>'D.1.5. - Gastrotechnologie'!F33</f>
        <v>0</v>
      </c>
      <c r="BA63" s="96">
        <f>'D.1.5. - Gastrotechnologie'!F34</f>
        <v>0</v>
      </c>
      <c r="BB63" s="96">
        <f>'D.1.5. - Gastrotechnologie'!F35</f>
        <v>0</v>
      </c>
      <c r="BC63" s="96">
        <f>'D.1.5. - Gastrotechnologie'!F36</f>
        <v>0</v>
      </c>
      <c r="BD63" s="98">
        <f>'D.1.5. - Gastrotechnologie'!F37</f>
        <v>0</v>
      </c>
      <c r="BT63" s="99" t="s">
        <v>79</v>
      </c>
      <c r="BV63" s="99" t="s">
        <v>73</v>
      </c>
      <c r="BW63" s="99" t="s">
        <v>106</v>
      </c>
      <c r="BX63" s="99" t="s">
        <v>5</v>
      </c>
      <c r="CL63" s="99" t="s">
        <v>19</v>
      </c>
      <c r="CM63" s="99" t="s">
        <v>81</v>
      </c>
    </row>
    <row r="64" spans="1:91" s="7" customFormat="1" ht="16.5" customHeight="1">
      <c r="A64" s="89" t="s">
        <v>75</v>
      </c>
      <c r="B64" s="90"/>
      <c r="C64" s="91"/>
      <c r="D64" s="374" t="s">
        <v>107</v>
      </c>
      <c r="E64" s="374"/>
      <c r="F64" s="374"/>
      <c r="G64" s="374"/>
      <c r="H64" s="374"/>
      <c r="I64" s="92"/>
      <c r="J64" s="374" t="s">
        <v>108</v>
      </c>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403">
        <f>'VON - Vedlejší a ostatní ...'!J30</f>
        <v>0</v>
      </c>
      <c r="AH64" s="404"/>
      <c r="AI64" s="404"/>
      <c r="AJ64" s="404"/>
      <c r="AK64" s="404"/>
      <c r="AL64" s="404"/>
      <c r="AM64" s="404"/>
      <c r="AN64" s="403">
        <f t="shared" si="0"/>
        <v>0</v>
      </c>
      <c r="AO64" s="404"/>
      <c r="AP64" s="404"/>
      <c r="AQ64" s="93" t="s">
        <v>78</v>
      </c>
      <c r="AR64" s="94"/>
      <c r="AS64" s="107">
        <v>0</v>
      </c>
      <c r="AT64" s="108">
        <f t="shared" si="1"/>
        <v>0</v>
      </c>
      <c r="AU64" s="109">
        <f>'VON - Vedlejší a ostatní ...'!P82</f>
        <v>0</v>
      </c>
      <c r="AV64" s="108">
        <f>'VON - Vedlejší a ostatní ...'!J33</f>
        <v>0</v>
      </c>
      <c r="AW64" s="108">
        <f>'VON - Vedlejší a ostatní ...'!J34</f>
        <v>0</v>
      </c>
      <c r="AX64" s="108">
        <f>'VON - Vedlejší a ostatní ...'!J35</f>
        <v>0</v>
      </c>
      <c r="AY64" s="108">
        <f>'VON - Vedlejší a ostatní ...'!J36</f>
        <v>0</v>
      </c>
      <c r="AZ64" s="108">
        <f>'VON - Vedlejší a ostatní ...'!F33</f>
        <v>0</v>
      </c>
      <c r="BA64" s="108">
        <f>'VON - Vedlejší a ostatní ...'!F34</f>
        <v>0</v>
      </c>
      <c r="BB64" s="108">
        <f>'VON - Vedlejší a ostatní ...'!F35</f>
        <v>0</v>
      </c>
      <c r="BC64" s="108">
        <f>'VON - Vedlejší a ostatní ...'!F36</f>
        <v>0</v>
      </c>
      <c r="BD64" s="110">
        <f>'VON - Vedlejší a ostatní ...'!F37</f>
        <v>0</v>
      </c>
      <c r="BT64" s="99" t="s">
        <v>79</v>
      </c>
      <c r="BV64" s="99" t="s">
        <v>73</v>
      </c>
      <c r="BW64" s="99" t="s">
        <v>109</v>
      </c>
      <c r="BX64" s="99" t="s">
        <v>5</v>
      </c>
      <c r="CL64" s="99" t="s">
        <v>19</v>
      </c>
      <c r="CM64" s="99" t="s">
        <v>81</v>
      </c>
    </row>
    <row r="65" spans="1:57" s="2" customFormat="1" ht="30" customHeight="1">
      <c r="A65" s="37"/>
      <c r="B65" s="38"/>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42"/>
      <c r="AS65" s="37"/>
      <c r="AT65" s="37"/>
      <c r="AU65" s="37"/>
      <c r="AV65" s="37"/>
      <c r="AW65" s="37"/>
      <c r="AX65" s="37"/>
      <c r="AY65" s="37"/>
      <c r="AZ65" s="37"/>
      <c r="BA65" s="37"/>
      <c r="BB65" s="37"/>
      <c r="BC65" s="37"/>
      <c r="BD65" s="37"/>
      <c r="BE65" s="37"/>
    </row>
    <row r="66" spans="1:57" s="2" customFormat="1" ht="6.95" customHeight="1">
      <c r="A66" s="37"/>
      <c r="B66" s="50"/>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42"/>
      <c r="AS66" s="37"/>
      <c r="AT66" s="37"/>
      <c r="AU66" s="37"/>
      <c r="AV66" s="37"/>
      <c r="AW66" s="37"/>
      <c r="AX66" s="37"/>
      <c r="AY66" s="37"/>
      <c r="AZ66" s="37"/>
      <c r="BA66" s="37"/>
      <c r="BB66" s="37"/>
      <c r="BC66" s="37"/>
      <c r="BD66" s="37"/>
      <c r="BE66" s="37"/>
    </row>
  </sheetData>
  <sheetProtection algorithmName="SHA-512" hashValue="IdEP0i9/00mHX8JZr2xwek/6XQNtqCNP6UmmkWsdRLnVJ3fZdSN1fU0ALlrrQ7bVZlmw1VeBIJelzqwCFZpreA==" saltValue="WlK9Yk9q/d+ZkneZzyXIsI6o8JHfmCXl7pCwf0es+TRx9Nl9DX4srX6tt8lZcJ3z/SvOdSD29zx1ltjwaQR32Q==" spinCount="100000" sheet="1" objects="1" scenarios="1" formatColumns="0" formatRows="0"/>
  <mergeCells count="78">
    <mergeCell ref="AG63:AM63"/>
    <mergeCell ref="AG59:AM59"/>
    <mergeCell ref="AG64:AM64"/>
    <mergeCell ref="AM49:AP49"/>
    <mergeCell ref="AM47:AN47"/>
    <mergeCell ref="AM50:AP50"/>
    <mergeCell ref="AN64:AP64"/>
    <mergeCell ref="AN62:AP62"/>
    <mergeCell ref="AN63:AP63"/>
    <mergeCell ref="AN61:AP61"/>
    <mergeCell ref="AN60:AP60"/>
    <mergeCell ref="AN55:AP55"/>
    <mergeCell ref="AN59:AP59"/>
    <mergeCell ref="AN56:AP56"/>
    <mergeCell ref="AN57:AP57"/>
    <mergeCell ref="AN52:AP52"/>
    <mergeCell ref="AG61:AM61"/>
    <mergeCell ref="AG55:AM55"/>
    <mergeCell ref="AG62:AM62"/>
    <mergeCell ref="AG60:AM60"/>
    <mergeCell ref="AG56:AM56"/>
    <mergeCell ref="AK35:AO35"/>
    <mergeCell ref="X35:AB35"/>
    <mergeCell ref="AR2:BE2"/>
    <mergeCell ref="AG58:AM58"/>
    <mergeCell ref="AG52:AM52"/>
    <mergeCell ref="AG57:AM57"/>
    <mergeCell ref="AN58:AP58"/>
    <mergeCell ref="AS49:AT51"/>
    <mergeCell ref="AN54:AP54"/>
    <mergeCell ref="L32:P32"/>
    <mergeCell ref="W32:AE32"/>
    <mergeCell ref="AK32:AO32"/>
    <mergeCell ref="L33:P33"/>
    <mergeCell ref="W33:AE33"/>
    <mergeCell ref="AK33:AO33"/>
    <mergeCell ref="AK30:AO30"/>
    <mergeCell ref="L30:P30"/>
    <mergeCell ref="W31:AE31"/>
    <mergeCell ref="L31:P31"/>
    <mergeCell ref="AK31:AO31"/>
    <mergeCell ref="K57:AF57"/>
    <mergeCell ref="L45:AO45"/>
    <mergeCell ref="AG54:AM54"/>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K60:AF60"/>
    <mergeCell ref="K58:AF58"/>
    <mergeCell ref="K61:AF61"/>
    <mergeCell ref="K62:AF62"/>
    <mergeCell ref="K59:AF59"/>
    <mergeCell ref="C52:G52"/>
    <mergeCell ref="D64:H64"/>
    <mergeCell ref="D63:H63"/>
    <mergeCell ref="D56:H56"/>
    <mergeCell ref="D55:H55"/>
    <mergeCell ref="E60:I60"/>
    <mergeCell ref="E57:I57"/>
    <mergeCell ref="E62:I62"/>
    <mergeCell ref="E61:I61"/>
    <mergeCell ref="E58:I58"/>
    <mergeCell ref="E59:I59"/>
    <mergeCell ref="I52:AF52"/>
    <mergeCell ref="J56:AF56"/>
    <mergeCell ref="J64:AF64"/>
    <mergeCell ref="J55:AF55"/>
    <mergeCell ref="J63:AF63"/>
  </mergeCells>
  <hyperlinks>
    <hyperlink ref="A55" location="'D.1.1-2. - Architektonick...'!C2" display="/"/>
    <hyperlink ref="A57" location="'D.1.4.a - Silnoproudá ele...'!C2" display="/"/>
    <hyperlink ref="A58" location="'D.1.4.b - Zdravotně techn...'!C2" display="/"/>
    <hyperlink ref="A59" location="'D.1.4.c - Vzduchotechnika'!C2" display="/"/>
    <hyperlink ref="A60" location="'D.1.4.d - Vytápění'!C2" display="/"/>
    <hyperlink ref="A61" location="'D.1.4.e - Měření a regulace'!C2" display="/"/>
    <hyperlink ref="A62" location="'D.1.4.f - Plyn'!C2" display="/"/>
    <hyperlink ref="A63" location="'D.1.5. - Gastrotechnologie'!C2" display="/"/>
    <hyperlink ref="A64" location="'VON - Vedlejší a ostatn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2:BM188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9"/>
      <c r="M2" s="399"/>
      <c r="N2" s="399"/>
      <c r="O2" s="399"/>
      <c r="P2" s="399"/>
      <c r="Q2" s="399"/>
      <c r="R2" s="399"/>
      <c r="S2" s="399"/>
      <c r="T2" s="399"/>
      <c r="U2" s="399"/>
      <c r="V2" s="399"/>
      <c r="AT2" s="20" t="s">
        <v>80</v>
      </c>
      <c r="AZ2" s="111" t="s">
        <v>110</v>
      </c>
      <c r="BA2" s="111" t="s">
        <v>19</v>
      </c>
      <c r="BB2" s="111" t="s">
        <v>19</v>
      </c>
      <c r="BC2" s="111" t="s">
        <v>111</v>
      </c>
      <c r="BD2" s="111" t="s">
        <v>81</v>
      </c>
    </row>
    <row r="3" spans="1:56" s="1" customFormat="1" ht="6.95" customHeight="1">
      <c r="B3" s="112"/>
      <c r="C3" s="113"/>
      <c r="D3" s="113"/>
      <c r="E3" s="113"/>
      <c r="F3" s="113"/>
      <c r="G3" s="113"/>
      <c r="H3" s="113"/>
      <c r="I3" s="113"/>
      <c r="J3" s="113"/>
      <c r="K3" s="113"/>
      <c r="L3" s="23"/>
      <c r="AT3" s="20" t="s">
        <v>81</v>
      </c>
      <c r="AZ3" s="111" t="s">
        <v>112</v>
      </c>
      <c r="BA3" s="111" t="s">
        <v>19</v>
      </c>
      <c r="BB3" s="111" t="s">
        <v>19</v>
      </c>
      <c r="BC3" s="111" t="s">
        <v>113</v>
      </c>
      <c r="BD3" s="111" t="s">
        <v>81</v>
      </c>
    </row>
    <row r="4" spans="1:56" s="1" customFormat="1" ht="24.95" customHeight="1">
      <c r="B4" s="23"/>
      <c r="D4" s="114" t="s">
        <v>114</v>
      </c>
      <c r="L4" s="23"/>
      <c r="M4" s="115" t="s">
        <v>10</v>
      </c>
      <c r="AT4" s="20" t="s">
        <v>4</v>
      </c>
      <c r="AZ4" s="111" t="s">
        <v>115</v>
      </c>
      <c r="BA4" s="111" t="s">
        <v>19</v>
      </c>
      <c r="BB4" s="111" t="s">
        <v>19</v>
      </c>
      <c r="BC4" s="111" t="s">
        <v>116</v>
      </c>
      <c r="BD4" s="111" t="s">
        <v>81</v>
      </c>
    </row>
    <row r="5" spans="1:56" s="1" customFormat="1" ht="6.95" customHeight="1">
      <c r="B5" s="23"/>
      <c r="L5" s="23"/>
      <c r="AZ5" s="111" t="s">
        <v>117</v>
      </c>
      <c r="BA5" s="111" t="s">
        <v>19</v>
      </c>
      <c r="BB5" s="111" t="s">
        <v>19</v>
      </c>
      <c r="BC5" s="111" t="s">
        <v>118</v>
      </c>
      <c r="BD5" s="111" t="s">
        <v>81</v>
      </c>
    </row>
    <row r="6" spans="1:56" s="1" customFormat="1" ht="12" customHeight="1">
      <c r="B6" s="23"/>
      <c r="D6" s="116" t="s">
        <v>16</v>
      </c>
      <c r="L6" s="23"/>
      <c r="AZ6" s="111" t="s">
        <v>119</v>
      </c>
      <c r="BA6" s="111" t="s">
        <v>19</v>
      </c>
      <c r="BB6" s="111" t="s">
        <v>19</v>
      </c>
      <c r="BC6" s="111" t="s">
        <v>120</v>
      </c>
      <c r="BD6" s="111" t="s">
        <v>81</v>
      </c>
    </row>
    <row r="7" spans="1:56" s="1" customFormat="1" ht="16.5" customHeight="1">
      <c r="B7" s="23"/>
      <c r="E7" s="416" t="str">
        <f>'Rekapitulace stavby'!K6</f>
        <v>REKONSTRUKCE ŠKOLNÍ KUCHYNĚ A JÍDELNY GLP</v>
      </c>
      <c r="F7" s="417"/>
      <c r="G7" s="417"/>
      <c r="H7" s="417"/>
      <c r="L7" s="23"/>
      <c r="AZ7" s="111" t="s">
        <v>121</v>
      </c>
      <c r="BA7" s="111" t="s">
        <v>19</v>
      </c>
      <c r="BB7" s="111" t="s">
        <v>19</v>
      </c>
      <c r="BC7" s="111" t="s">
        <v>122</v>
      </c>
      <c r="BD7" s="111" t="s">
        <v>81</v>
      </c>
    </row>
    <row r="8" spans="1:56" s="2" customFormat="1" ht="12" customHeight="1">
      <c r="A8" s="37"/>
      <c r="B8" s="42"/>
      <c r="C8" s="37"/>
      <c r="D8" s="116" t="s">
        <v>123</v>
      </c>
      <c r="E8" s="37"/>
      <c r="F8" s="37"/>
      <c r="G8" s="37"/>
      <c r="H8" s="37"/>
      <c r="I8" s="37"/>
      <c r="J8" s="37"/>
      <c r="K8" s="37"/>
      <c r="L8" s="117"/>
      <c r="S8" s="37"/>
      <c r="T8" s="37"/>
      <c r="U8" s="37"/>
      <c r="V8" s="37"/>
      <c r="W8" s="37"/>
      <c r="X8" s="37"/>
      <c r="Y8" s="37"/>
      <c r="Z8" s="37"/>
      <c r="AA8" s="37"/>
      <c r="AB8" s="37"/>
      <c r="AC8" s="37"/>
      <c r="AD8" s="37"/>
      <c r="AE8" s="37"/>
      <c r="AZ8" s="111" t="s">
        <v>124</v>
      </c>
      <c r="BA8" s="111" t="s">
        <v>19</v>
      </c>
      <c r="BB8" s="111" t="s">
        <v>19</v>
      </c>
      <c r="BC8" s="111" t="s">
        <v>125</v>
      </c>
      <c r="BD8" s="111" t="s">
        <v>81</v>
      </c>
    </row>
    <row r="9" spans="1:56" s="2" customFormat="1" ht="16.5" customHeight="1">
      <c r="A9" s="37"/>
      <c r="B9" s="42"/>
      <c r="C9" s="37"/>
      <c r="D9" s="37"/>
      <c r="E9" s="418" t="s">
        <v>126</v>
      </c>
      <c r="F9" s="419"/>
      <c r="G9" s="419"/>
      <c r="H9" s="419"/>
      <c r="I9" s="37"/>
      <c r="J9" s="37"/>
      <c r="K9" s="37"/>
      <c r="L9" s="117"/>
      <c r="S9" s="37"/>
      <c r="T9" s="37"/>
      <c r="U9" s="37"/>
      <c r="V9" s="37"/>
      <c r="W9" s="37"/>
      <c r="X9" s="37"/>
      <c r="Y9" s="37"/>
      <c r="Z9" s="37"/>
      <c r="AA9" s="37"/>
      <c r="AB9" s="37"/>
      <c r="AC9" s="37"/>
      <c r="AD9" s="37"/>
      <c r="AE9" s="37"/>
      <c r="AZ9" s="111" t="s">
        <v>127</v>
      </c>
      <c r="BA9" s="111" t="s">
        <v>19</v>
      </c>
      <c r="BB9" s="111" t="s">
        <v>19</v>
      </c>
      <c r="BC9" s="111" t="s">
        <v>128</v>
      </c>
      <c r="BD9" s="111" t="s">
        <v>81</v>
      </c>
    </row>
    <row r="10" spans="1:56" s="2" customFormat="1" ht="11.25">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c r="AZ10" s="111" t="s">
        <v>129</v>
      </c>
      <c r="BA10" s="111" t="s">
        <v>19</v>
      </c>
      <c r="BB10" s="111" t="s">
        <v>19</v>
      </c>
      <c r="BC10" s="111" t="s">
        <v>130</v>
      </c>
      <c r="BD10" s="111" t="s">
        <v>81</v>
      </c>
    </row>
    <row r="11" spans="1:56" s="2" customFormat="1" ht="12" customHeight="1">
      <c r="A11" s="37"/>
      <c r="B11" s="42"/>
      <c r="C11" s="37"/>
      <c r="D11" s="116" t="s">
        <v>18</v>
      </c>
      <c r="E11" s="37"/>
      <c r="F11" s="106" t="s">
        <v>19</v>
      </c>
      <c r="G11" s="37"/>
      <c r="H11" s="37"/>
      <c r="I11" s="116" t="s">
        <v>20</v>
      </c>
      <c r="J11" s="106" t="s">
        <v>19</v>
      </c>
      <c r="K11" s="37"/>
      <c r="L11" s="117"/>
      <c r="S11" s="37"/>
      <c r="T11" s="37"/>
      <c r="U11" s="37"/>
      <c r="V11" s="37"/>
      <c r="W11" s="37"/>
      <c r="X11" s="37"/>
      <c r="Y11" s="37"/>
      <c r="Z11" s="37"/>
      <c r="AA11" s="37"/>
      <c r="AB11" s="37"/>
      <c r="AC11" s="37"/>
      <c r="AD11" s="37"/>
      <c r="AE11" s="37"/>
      <c r="AZ11" s="111" t="s">
        <v>131</v>
      </c>
      <c r="BA11" s="111" t="s">
        <v>19</v>
      </c>
      <c r="BB11" s="111" t="s">
        <v>19</v>
      </c>
      <c r="BC11" s="111" t="s">
        <v>132</v>
      </c>
      <c r="BD11" s="111" t="s">
        <v>81</v>
      </c>
    </row>
    <row r="12" spans="1:56" s="2" customFormat="1" ht="12" customHeight="1">
      <c r="A12" s="37"/>
      <c r="B12" s="42"/>
      <c r="C12" s="37"/>
      <c r="D12" s="116" t="s">
        <v>21</v>
      </c>
      <c r="E12" s="37"/>
      <c r="F12" s="106" t="s">
        <v>22</v>
      </c>
      <c r="G12" s="37"/>
      <c r="H12" s="37"/>
      <c r="I12" s="116" t="s">
        <v>23</v>
      </c>
      <c r="J12" s="118" t="str">
        <f>'Rekapitulace stavby'!AN8</f>
        <v>3. 5. 2023</v>
      </c>
      <c r="K12" s="37"/>
      <c r="L12" s="117"/>
      <c r="S12" s="37"/>
      <c r="T12" s="37"/>
      <c r="U12" s="37"/>
      <c r="V12" s="37"/>
      <c r="W12" s="37"/>
      <c r="X12" s="37"/>
      <c r="Y12" s="37"/>
      <c r="Z12" s="37"/>
      <c r="AA12" s="37"/>
      <c r="AB12" s="37"/>
      <c r="AC12" s="37"/>
      <c r="AD12" s="37"/>
      <c r="AE12" s="37"/>
      <c r="AZ12" s="111" t="s">
        <v>133</v>
      </c>
      <c r="BA12" s="111" t="s">
        <v>19</v>
      </c>
      <c r="BB12" s="111" t="s">
        <v>19</v>
      </c>
      <c r="BC12" s="111" t="s">
        <v>134</v>
      </c>
      <c r="BD12" s="111" t="s">
        <v>81</v>
      </c>
    </row>
    <row r="13" spans="1:5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c r="AZ13" s="111" t="s">
        <v>135</v>
      </c>
      <c r="BA13" s="111" t="s">
        <v>19</v>
      </c>
      <c r="BB13" s="111" t="s">
        <v>19</v>
      </c>
      <c r="BC13" s="111" t="s">
        <v>136</v>
      </c>
      <c r="BD13" s="111" t="s">
        <v>81</v>
      </c>
    </row>
    <row r="14" spans="1:56" s="2" customFormat="1" ht="12" customHeight="1">
      <c r="A14" s="37"/>
      <c r="B14" s="42"/>
      <c r="C14" s="37"/>
      <c r="D14" s="116" t="s">
        <v>25</v>
      </c>
      <c r="E14" s="37"/>
      <c r="F14" s="37"/>
      <c r="G14" s="37"/>
      <c r="H14" s="37"/>
      <c r="I14" s="116" t="s">
        <v>26</v>
      </c>
      <c r="J14" s="106" t="s">
        <v>19</v>
      </c>
      <c r="K14" s="37"/>
      <c r="L14" s="117"/>
      <c r="S14" s="37"/>
      <c r="T14" s="37"/>
      <c r="U14" s="37"/>
      <c r="V14" s="37"/>
      <c r="W14" s="37"/>
      <c r="X14" s="37"/>
      <c r="Y14" s="37"/>
      <c r="Z14" s="37"/>
      <c r="AA14" s="37"/>
      <c r="AB14" s="37"/>
      <c r="AC14" s="37"/>
      <c r="AD14" s="37"/>
      <c r="AE14" s="37"/>
      <c r="AZ14" s="111" t="s">
        <v>137</v>
      </c>
      <c r="BA14" s="111" t="s">
        <v>19</v>
      </c>
      <c r="BB14" s="111" t="s">
        <v>19</v>
      </c>
      <c r="BC14" s="111" t="s">
        <v>71</v>
      </c>
      <c r="BD14" s="111" t="s">
        <v>81</v>
      </c>
    </row>
    <row r="15" spans="1:56" s="2" customFormat="1" ht="18" customHeight="1">
      <c r="A15" s="37"/>
      <c r="B15" s="42"/>
      <c r="C15" s="37"/>
      <c r="D15" s="37"/>
      <c r="E15" s="106" t="s">
        <v>22</v>
      </c>
      <c r="F15" s="37"/>
      <c r="G15" s="37"/>
      <c r="H15" s="37"/>
      <c r="I15" s="116" t="s">
        <v>27</v>
      </c>
      <c r="J15" s="106" t="s">
        <v>19</v>
      </c>
      <c r="K15" s="37"/>
      <c r="L15" s="117"/>
      <c r="S15" s="37"/>
      <c r="T15" s="37"/>
      <c r="U15" s="37"/>
      <c r="V15" s="37"/>
      <c r="W15" s="37"/>
      <c r="X15" s="37"/>
      <c r="Y15" s="37"/>
      <c r="Z15" s="37"/>
      <c r="AA15" s="37"/>
      <c r="AB15" s="37"/>
      <c r="AC15" s="37"/>
      <c r="AD15" s="37"/>
      <c r="AE15" s="37"/>
      <c r="AZ15" s="111" t="s">
        <v>138</v>
      </c>
      <c r="BA15" s="111" t="s">
        <v>19</v>
      </c>
      <c r="BB15" s="111" t="s">
        <v>19</v>
      </c>
      <c r="BC15" s="111" t="s">
        <v>139</v>
      </c>
      <c r="BD15" s="111" t="s">
        <v>81</v>
      </c>
    </row>
    <row r="16" spans="1:5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c r="AZ16" s="111" t="s">
        <v>140</v>
      </c>
      <c r="BA16" s="111" t="s">
        <v>19</v>
      </c>
      <c r="BB16" s="111" t="s">
        <v>19</v>
      </c>
      <c r="BC16" s="111" t="s">
        <v>141</v>
      </c>
      <c r="BD16" s="111" t="s">
        <v>81</v>
      </c>
    </row>
    <row r="17" spans="1:56" s="2" customFormat="1" ht="12" customHeight="1">
      <c r="A17" s="37"/>
      <c r="B17" s="42"/>
      <c r="C17" s="37"/>
      <c r="D17" s="116" t="s">
        <v>28</v>
      </c>
      <c r="E17" s="37"/>
      <c r="F17" s="37"/>
      <c r="G17" s="37"/>
      <c r="H17" s="37"/>
      <c r="I17" s="116" t="s">
        <v>26</v>
      </c>
      <c r="J17" s="33" t="str">
        <f>'Rekapitulace stavby'!AN13</f>
        <v>Vyplň údaj</v>
      </c>
      <c r="K17" s="37"/>
      <c r="L17" s="117"/>
      <c r="S17" s="37"/>
      <c r="T17" s="37"/>
      <c r="U17" s="37"/>
      <c r="V17" s="37"/>
      <c r="W17" s="37"/>
      <c r="X17" s="37"/>
      <c r="Y17" s="37"/>
      <c r="Z17" s="37"/>
      <c r="AA17" s="37"/>
      <c r="AB17" s="37"/>
      <c r="AC17" s="37"/>
      <c r="AD17" s="37"/>
      <c r="AE17" s="37"/>
      <c r="AZ17" s="111" t="s">
        <v>142</v>
      </c>
      <c r="BA17" s="111" t="s">
        <v>19</v>
      </c>
      <c r="BB17" s="111" t="s">
        <v>19</v>
      </c>
      <c r="BC17" s="111" t="s">
        <v>143</v>
      </c>
      <c r="BD17" s="111" t="s">
        <v>81</v>
      </c>
    </row>
    <row r="18" spans="1:56" s="2" customFormat="1" ht="18" customHeight="1">
      <c r="A18" s="37"/>
      <c r="B18" s="42"/>
      <c r="C18" s="37"/>
      <c r="D18" s="37"/>
      <c r="E18" s="420" t="str">
        <f>'Rekapitulace stavby'!E14</f>
        <v>Vyplň údaj</v>
      </c>
      <c r="F18" s="421"/>
      <c r="G18" s="421"/>
      <c r="H18" s="421"/>
      <c r="I18" s="116" t="s">
        <v>27</v>
      </c>
      <c r="J18" s="33" t="str">
        <f>'Rekapitulace stavby'!AN14</f>
        <v>Vyplň údaj</v>
      </c>
      <c r="K18" s="37"/>
      <c r="L18" s="117"/>
      <c r="S18" s="37"/>
      <c r="T18" s="37"/>
      <c r="U18" s="37"/>
      <c r="V18" s="37"/>
      <c r="W18" s="37"/>
      <c r="X18" s="37"/>
      <c r="Y18" s="37"/>
      <c r="Z18" s="37"/>
      <c r="AA18" s="37"/>
      <c r="AB18" s="37"/>
      <c r="AC18" s="37"/>
      <c r="AD18" s="37"/>
      <c r="AE18" s="37"/>
      <c r="AZ18" s="111" t="s">
        <v>144</v>
      </c>
      <c r="BA18" s="111" t="s">
        <v>19</v>
      </c>
      <c r="BB18" s="111" t="s">
        <v>19</v>
      </c>
      <c r="BC18" s="111" t="s">
        <v>145</v>
      </c>
      <c r="BD18" s="111" t="s">
        <v>81</v>
      </c>
    </row>
    <row r="19" spans="1:56"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c r="AZ19" s="111" t="s">
        <v>146</v>
      </c>
      <c r="BA19" s="111" t="s">
        <v>19</v>
      </c>
      <c r="BB19" s="111" t="s">
        <v>19</v>
      </c>
      <c r="BC19" s="111" t="s">
        <v>147</v>
      </c>
      <c r="BD19" s="111" t="s">
        <v>81</v>
      </c>
    </row>
    <row r="20" spans="1:56" s="2" customFormat="1" ht="12" customHeight="1">
      <c r="A20" s="37"/>
      <c r="B20" s="42"/>
      <c r="C20" s="37"/>
      <c r="D20" s="116" t="s">
        <v>30</v>
      </c>
      <c r="E20" s="37"/>
      <c r="F20" s="37"/>
      <c r="G20" s="37"/>
      <c r="H20" s="37"/>
      <c r="I20" s="116" t="s">
        <v>26</v>
      </c>
      <c r="J20" s="106" t="s">
        <v>19</v>
      </c>
      <c r="K20" s="37"/>
      <c r="L20" s="117"/>
      <c r="S20" s="37"/>
      <c r="T20" s="37"/>
      <c r="U20" s="37"/>
      <c r="V20" s="37"/>
      <c r="W20" s="37"/>
      <c r="X20" s="37"/>
      <c r="Y20" s="37"/>
      <c r="Z20" s="37"/>
      <c r="AA20" s="37"/>
      <c r="AB20" s="37"/>
      <c r="AC20" s="37"/>
      <c r="AD20" s="37"/>
      <c r="AE20" s="37"/>
      <c r="AZ20" s="111" t="s">
        <v>148</v>
      </c>
      <c r="BA20" s="111" t="s">
        <v>19</v>
      </c>
      <c r="BB20" s="111" t="s">
        <v>19</v>
      </c>
      <c r="BC20" s="111" t="s">
        <v>149</v>
      </c>
      <c r="BD20" s="111" t="s">
        <v>81</v>
      </c>
    </row>
    <row r="21" spans="1:56" s="2" customFormat="1" ht="18" customHeight="1">
      <c r="A21" s="37"/>
      <c r="B21" s="42"/>
      <c r="C21" s="37"/>
      <c r="D21" s="37"/>
      <c r="E21" s="106" t="s">
        <v>31</v>
      </c>
      <c r="F21" s="37"/>
      <c r="G21" s="37"/>
      <c r="H21" s="37"/>
      <c r="I21" s="116" t="s">
        <v>27</v>
      </c>
      <c r="J21" s="106" t="s">
        <v>19</v>
      </c>
      <c r="K21" s="37"/>
      <c r="L21" s="117"/>
      <c r="S21" s="37"/>
      <c r="T21" s="37"/>
      <c r="U21" s="37"/>
      <c r="V21" s="37"/>
      <c r="W21" s="37"/>
      <c r="X21" s="37"/>
      <c r="Y21" s="37"/>
      <c r="Z21" s="37"/>
      <c r="AA21" s="37"/>
      <c r="AB21" s="37"/>
      <c r="AC21" s="37"/>
      <c r="AD21" s="37"/>
      <c r="AE21" s="37"/>
      <c r="AZ21" s="111" t="s">
        <v>150</v>
      </c>
      <c r="BA21" s="111" t="s">
        <v>19</v>
      </c>
      <c r="BB21" s="111" t="s">
        <v>19</v>
      </c>
      <c r="BC21" s="111" t="s">
        <v>151</v>
      </c>
      <c r="BD21" s="111" t="s">
        <v>81</v>
      </c>
    </row>
    <row r="22" spans="1:56"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c r="AZ22" s="111" t="s">
        <v>152</v>
      </c>
      <c r="BA22" s="111" t="s">
        <v>19</v>
      </c>
      <c r="BB22" s="111" t="s">
        <v>19</v>
      </c>
      <c r="BC22" s="111" t="s">
        <v>153</v>
      </c>
      <c r="BD22" s="111" t="s">
        <v>81</v>
      </c>
    </row>
    <row r="23" spans="1:56" s="2" customFormat="1" ht="12" customHeight="1">
      <c r="A23" s="37"/>
      <c r="B23" s="42"/>
      <c r="C23" s="37"/>
      <c r="D23" s="116" t="s">
        <v>33</v>
      </c>
      <c r="E23" s="37"/>
      <c r="F23" s="37"/>
      <c r="G23" s="37"/>
      <c r="H23" s="37"/>
      <c r="I23" s="116" t="s">
        <v>26</v>
      </c>
      <c r="J23" s="106" t="s">
        <v>19</v>
      </c>
      <c r="K23" s="37"/>
      <c r="L23" s="117"/>
      <c r="S23" s="37"/>
      <c r="T23" s="37"/>
      <c r="U23" s="37"/>
      <c r="V23" s="37"/>
      <c r="W23" s="37"/>
      <c r="X23" s="37"/>
      <c r="Y23" s="37"/>
      <c r="Z23" s="37"/>
      <c r="AA23" s="37"/>
      <c r="AB23" s="37"/>
      <c r="AC23" s="37"/>
      <c r="AD23" s="37"/>
      <c r="AE23" s="37"/>
      <c r="AZ23" s="111" t="s">
        <v>154</v>
      </c>
      <c r="BA23" s="111" t="s">
        <v>19</v>
      </c>
      <c r="BB23" s="111" t="s">
        <v>19</v>
      </c>
      <c r="BC23" s="111" t="s">
        <v>8</v>
      </c>
      <c r="BD23" s="111" t="s">
        <v>81</v>
      </c>
    </row>
    <row r="24" spans="1:56" s="2" customFormat="1" ht="18" customHeight="1">
      <c r="A24" s="37"/>
      <c r="B24" s="42"/>
      <c r="C24" s="37"/>
      <c r="D24" s="37"/>
      <c r="E24" s="106" t="s">
        <v>34</v>
      </c>
      <c r="F24" s="37"/>
      <c r="G24" s="37"/>
      <c r="H24" s="37"/>
      <c r="I24" s="116" t="s">
        <v>27</v>
      </c>
      <c r="J24" s="106" t="s">
        <v>19</v>
      </c>
      <c r="K24" s="37"/>
      <c r="L24" s="117"/>
      <c r="S24" s="37"/>
      <c r="T24" s="37"/>
      <c r="U24" s="37"/>
      <c r="V24" s="37"/>
      <c r="W24" s="37"/>
      <c r="X24" s="37"/>
      <c r="Y24" s="37"/>
      <c r="Z24" s="37"/>
      <c r="AA24" s="37"/>
      <c r="AB24" s="37"/>
      <c r="AC24" s="37"/>
      <c r="AD24" s="37"/>
      <c r="AE24" s="37"/>
    </row>
    <row r="25" spans="1:56"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56" s="2" customFormat="1" ht="12" customHeight="1">
      <c r="A26" s="37"/>
      <c r="B26" s="42"/>
      <c r="C26" s="37"/>
      <c r="D26" s="116" t="s">
        <v>35</v>
      </c>
      <c r="E26" s="37"/>
      <c r="F26" s="37"/>
      <c r="G26" s="37"/>
      <c r="H26" s="37"/>
      <c r="I26" s="37"/>
      <c r="J26" s="37"/>
      <c r="K26" s="37"/>
      <c r="L26" s="117"/>
      <c r="S26" s="37"/>
      <c r="T26" s="37"/>
      <c r="U26" s="37"/>
      <c r="V26" s="37"/>
      <c r="W26" s="37"/>
      <c r="X26" s="37"/>
      <c r="Y26" s="37"/>
      <c r="Z26" s="37"/>
      <c r="AA26" s="37"/>
      <c r="AB26" s="37"/>
      <c r="AC26" s="37"/>
      <c r="AD26" s="37"/>
      <c r="AE26" s="37"/>
    </row>
    <row r="27" spans="1:56" s="8" customFormat="1" ht="71.25" customHeight="1">
      <c r="A27" s="119"/>
      <c r="B27" s="120"/>
      <c r="C27" s="119"/>
      <c r="D27" s="119"/>
      <c r="E27" s="422" t="s">
        <v>36</v>
      </c>
      <c r="F27" s="422"/>
      <c r="G27" s="422"/>
      <c r="H27" s="422"/>
      <c r="I27" s="119"/>
      <c r="J27" s="119"/>
      <c r="K27" s="119"/>
      <c r="L27" s="121"/>
      <c r="S27" s="119"/>
      <c r="T27" s="119"/>
      <c r="U27" s="119"/>
      <c r="V27" s="119"/>
      <c r="W27" s="119"/>
      <c r="X27" s="119"/>
      <c r="Y27" s="119"/>
      <c r="Z27" s="119"/>
      <c r="AA27" s="119"/>
      <c r="AB27" s="119"/>
      <c r="AC27" s="119"/>
      <c r="AD27" s="119"/>
      <c r="AE27" s="119"/>
    </row>
    <row r="28" spans="1:56"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56" s="2" customFormat="1" ht="6.95" customHeight="1">
      <c r="A29" s="37"/>
      <c r="B29" s="42"/>
      <c r="C29" s="37"/>
      <c r="D29" s="122"/>
      <c r="E29" s="122"/>
      <c r="F29" s="122"/>
      <c r="G29" s="122"/>
      <c r="H29" s="122"/>
      <c r="I29" s="122"/>
      <c r="J29" s="122"/>
      <c r="K29" s="122"/>
      <c r="L29" s="117"/>
      <c r="S29" s="37"/>
      <c r="T29" s="37"/>
      <c r="U29" s="37"/>
      <c r="V29" s="37"/>
      <c r="W29" s="37"/>
      <c r="X29" s="37"/>
      <c r="Y29" s="37"/>
      <c r="Z29" s="37"/>
      <c r="AA29" s="37"/>
      <c r="AB29" s="37"/>
      <c r="AC29" s="37"/>
      <c r="AD29" s="37"/>
      <c r="AE29" s="37"/>
    </row>
    <row r="30" spans="1:56" s="2" customFormat="1" ht="25.35" customHeight="1">
      <c r="A30" s="37"/>
      <c r="B30" s="42"/>
      <c r="C30" s="37"/>
      <c r="D30" s="123" t="s">
        <v>37</v>
      </c>
      <c r="E30" s="37"/>
      <c r="F30" s="37"/>
      <c r="G30" s="37"/>
      <c r="H30" s="37"/>
      <c r="I30" s="37"/>
      <c r="J30" s="124">
        <f>ROUND(J115, 2)</f>
        <v>0</v>
      </c>
      <c r="K30" s="37"/>
      <c r="L30" s="117"/>
      <c r="S30" s="37"/>
      <c r="T30" s="37"/>
      <c r="U30" s="37"/>
      <c r="V30" s="37"/>
      <c r="W30" s="37"/>
      <c r="X30" s="37"/>
      <c r="Y30" s="37"/>
      <c r="Z30" s="37"/>
      <c r="AA30" s="37"/>
      <c r="AB30" s="37"/>
      <c r="AC30" s="37"/>
      <c r="AD30" s="37"/>
      <c r="AE30" s="37"/>
    </row>
    <row r="31" spans="1:56"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56" s="2" customFormat="1" ht="14.45" customHeight="1">
      <c r="A32" s="37"/>
      <c r="B32" s="42"/>
      <c r="C32" s="37"/>
      <c r="D32" s="37"/>
      <c r="E32" s="37"/>
      <c r="F32" s="125" t="s">
        <v>39</v>
      </c>
      <c r="G32" s="37"/>
      <c r="H32" s="37"/>
      <c r="I32" s="125" t="s">
        <v>38</v>
      </c>
      <c r="J32" s="125" t="s">
        <v>40</v>
      </c>
      <c r="K32" s="37"/>
      <c r="L32" s="117"/>
      <c r="S32" s="37"/>
      <c r="T32" s="37"/>
      <c r="U32" s="37"/>
      <c r="V32" s="37"/>
      <c r="W32" s="37"/>
      <c r="X32" s="37"/>
      <c r="Y32" s="37"/>
      <c r="Z32" s="37"/>
      <c r="AA32" s="37"/>
      <c r="AB32" s="37"/>
      <c r="AC32" s="37"/>
      <c r="AD32" s="37"/>
      <c r="AE32" s="37"/>
    </row>
    <row r="33" spans="1:31" s="2" customFormat="1" ht="14.45" customHeight="1">
      <c r="A33" s="37"/>
      <c r="B33" s="42"/>
      <c r="C33" s="37"/>
      <c r="D33" s="126" t="s">
        <v>41</v>
      </c>
      <c r="E33" s="116" t="s">
        <v>42</v>
      </c>
      <c r="F33" s="127">
        <f>ROUND((SUM(BE115:BE1881)),  2)</f>
        <v>0</v>
      </c>
      <c r="G33" s="37"/>
      <c r="H33" s="37"/>
      <c r="I33" s="128">
        <v>0.21</v>
      </c>
      <c r="J33" s="127">
        <f>ROUND(((SUM(BE115:BE1881))*I33),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43</v>
      </c>
      <c r="F34" s="127">
        <f>ROUND((SUM(BF115:BF1881)),  2)</f>
        <v>0</v>
      </c>
      <c r="G34" s="37"/>
      <c r="H34" s="37"/>
      <c r="I34" s="128">
        <v>0.15</v>
      </c>
      <c r="J34" s="127">
        <f>ROUND(((SUM(BF115:BF1881))*I34),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44</v>
      </c>
      <c r="F35" s="127">
        <f>ROUND((SUM(BG115:BG1881)),  2)</f>
        <v>0</v>
      </c>
      <c r="G35" s="37"/>
      <c r="H35" s="37"/>
      <c r="I35" s="128">
        <v>0.21</v>
      </c>
      <c r="J35" s="127">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45</v>
      </c>
      <c r="F36" s="127">
        <f>ROUND((SUM(BH115:BH1881)),  2)</f>
        <v>0</v>
      </c>
      <c r="G36" s="37"/>
      <c r="H36" s="37"/>
      <c r="I36" s="128">
        <v>0.15</v>
      </c>
      <c r="J36" s="127">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46</v>
      </c>
      <c r="F37" s="127">
        <f>ROUND((SUM(BI115:BI1881)),  2)</f>
        <v>0</v>
      </c>
      <c r="G37" s="37"/>
      <c r="H37" s="37"/>
      <c r="I37" s="128">
        <v>0</v>
      </c>
      <c r="J37" s="127">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29"/>
      <c r="D39" s="130" t="s">
        <v>47</v>
      </c>
      <c r="E39" s="131"/>
      <c r="F39" s="131"/>
      <c r="G39" s="132" t="s">
        <v>48</v>
      </c>
      <c r="H39" s="133" t="s">
        <v>49</v>
      </c>
      <c r="I39" s="131"/>
      <c r="J39" s="134">
        <f>SUM(J30:J37)</f>
        <v>0</v>
      </c>
      <c r="K39" s="135"/>
      <c r="L39" s="117"/>
      <c r="S39" s="37"/>
      <c r="T39" s="37"/>
      <c r="U39" s="37"/>
      <c r="V39" s="37"/>
      <c r="W39" s="37"/>
      <c r="X39" s="37"/>
      <c r="Y39" s="37"/>
      <c r="Z39" s="37"/>
      <c r="AA39" s="37"/>
      <c r="AB39" s="37"/>
      <c r="AC39" s="37"/>
      <c r="AD39" s="37"/>
      <c r="AE39" s="37"/>
    </row>
    <row r="40" spans="1:31" s="2" customFormat="1" ht="14.45" customHeight="1">
      <c r="A40" s="37"/>
      <c r="B40" s="136"/>
      <c r="C40" s="137"/>
      <c r="D40" s="137"/>
      <c r="E40" s="137"/>
      <c r="F40" s="137"/>
      <c r="G40" s="137"/>
      <c r="H40" s="137"/>
      <c r="I40" s="137"/>
      <c r="J40" s="137"/>
      <c r="K40" s="137"/>
      <c r="L40" s="117"/>
      <c r="S40" s="37"/>
      <c r="T40" s="37"/>
      <c r="U40" s="37"/>
      <c r="V40" s="37"/>
      <c r="W40" s="37"/>
      <c r="X40" s="37"/>
      <c r="Y40" s="37"/>
      <c r="Z40" s="37"/>
      <c r="AA40" s="37"/>
      <c r="AB40" s="37"/>
      <c r="AC40" s="37"/>
      <c r="AD40" s="37"/>
      <c r="AE40" s="37"/>
    </row>
    <row r="44" spans="1:31" s="2" customFormat="1" ht="6.95" customHeight="1">
      <c r="A44" s="37"/>
      <c r="B44" s="138"/>
      <c r="C44" s="139"/>
      <c r="D44" s="139"/>
      <c r="E44" s="139"/>
      <c r="F44" s="139"/>
      <c r="G44" s="139"/>
      <c r="H44" s="139"/>
      <c r="I44" s="139"/>
      <c r="J44" s="139"/>
      <c r="K44" s="139"/>
      <c r="L44" s="117"/>
      <c r="S44" s="37"/>
      <c r="T44" s="37"/>
      <c r="U44" s="37"/>
      <c r="V44" s="37"/>
      <c r="W44" s="37"/>
      <c r="X44" s="37"/>
      <c r="Y44" s="37"/>
      <c r="Z44" s="37"/>
      <c r="AA44" s="37"/>
      <c r="AB44" s="37"/>
      <c r="AC44" s="37"/>
      <c r="AD44" s="37"/>
      <c r="AE44" s="37"/>
    </row>
    <row r="45" spans="1:31" s="2" customFormat="1" ht="24.95" customHeight="1">
      <c r="A45" s="37"/>
      <c r="B45" s="38"/>
      <c r="C45" s="26" t="s">
        <v>155</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23" t="str">
        <f>E7</f>
        <v>REKONSTRUKCE ŠKOLNÍ KUCHYNĚ A JÍDELNY GLP</v>
      </c>
      <c r="F48" s="424"/>
      <c r="G48" s="424"/>
      <c r="H48" s="424"/>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123</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377" t="str">
        <f>E9</f>
        <v>D.1.1-2. - Architektonicko-stavební a konstruční řešení</v>
      </c>
      <c r="F50" s="425"/>
      <c r="G50" s="425"/>
      <c r="H50" s="425"/>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GYMNÁZIUM LUĎKA PIKA, PLZEŇ</v>
      </c>
      <c r="G52" s="39"/>
      <c r="H52" s="39"/>
      <c r="I52" s="32" t="s">
        <v>23</v>
      </c>
      <c r="J52" s="62" t="str">
        <f>IF(J12="","",J12)</f>
        <v>3. 5. 2023</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5.2" customHeight="1">
      <c r="A54" s="37"/>
      <c r="B54" s="38"/>
      <c r="C54" s="32" t="s">
        <v>25</v>
      </c>
      <c r="D54" s="39"/>
      <c r="E54" s="39"/>
      <c r="F54" s="30" t="str">
        <f>E15</f>
        <v>GYMNÁZIUM LUĎKA PIKA, PLZEŇ</v>
      </c>
      <c r="G54" s="39"/>
      <c r="H54" s="39"/>
      <c r="I54" s="32" t="s">
        <v>30</v>
      </c>
      <c r="J54" s="35" t="str">
        <f>E21</f>
        <v>ING. MALOTÍN PETR</v>
      </c>
      <c r="K54" s="39"/>
      <c r="L54" s="117"/>
      <c r="S54" s="37"/>
      <c r="T54" s="37"/>
      <c r="U54" s="37"/>
      <c r="V54" s="37"/>
      <c r="W54" s="37"/>
      <c r="X54" s="37"/>
      <c r="Y54" s="37"/>
      <c r="Z54" s="37"/>
      <c r="AA54" s="37"/>
      <c r="AB54" s="37"/>
      <c r="AC54" s="37"/>
      <c r="AD54" s="37"/>
      <c r="AE54" s="37"/>
    </row>
    <row r="55" spans="1:47" s="2" customFormat="1" ht="15.2" customHeight="1">
      <c r="A55" s="37"/>
      <c r="B55" s="38"/>
      <c r="C55" s="32" t="s">
        <v>28</v>
      </c>
      <c r="D55" s="39"/>
      <c r="E55" s="39"/>
      <c r="F55" s="30" t="str">
        <f>IF(E18="","",E18)</f>
        <v>Vyplň údaj</v>
      </c>
      <c r="G55" s="39"/>
      <c r="H55" s="39"/>
      <c r="I55" s="32" t="s">
        <v>33</v>
      </c>
      <c r="J55" s="35" t="str">
        <f>E24</f>
        <v>Michal Jirka</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0" t="s">
        <v>156</v>
      </c>
      <c r="D57" s="141"/>
      <c r="E57" s="141"/>
      <c r="F57" s="141"/>
      <c r="G57" s="141"/>
      <c r="H57" s="141"/>
      <c r="I57" s="141"/>
      <c r="J57" s="142" t="s">
        <v>157</v>
      </c>
      <c r="K57" s="141"/>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3" t="s">
        <v>69</v>
      </c>
      <c r="D59" s="39"/>
      <c r="E59" s="39"/>
      <c r="F59" s="39"/>
      <c r="G59" s="39"/>
      <c r="H59" s="39"/>
      <c r="I59" s="39"/>
      <c r="J59" s="80">
        <f>J115</f>
        <v>0</v>
      </c>
      <c r="K59" s="39"/>
      <c r="L59" s="117"/>
      <c r="S59" s="37"/>
      <c r="T59" s="37"/>
      <c r="U59" s="37"/>
      <c r="V59" s="37"/>
      <c r="W59" s="37"/>
      <c r="X59" s="37"/>
      <c r="Y59" s="37"/>
      <c r="Z59" s="37"/>
      <c r="AA59" s="37"/>
      <c r="AB59" s="37"/>
      <c r="AC59" s="37"/>
      <c r="AD59" s="37"/>
      <c r="AE59" s="37"/>
      <c r="AU59" s="20" t="s">
        <v>158</v>
      </c>
    </row>
    <row r="60" spans="1:47" s="9" customFormat="1" ht="24.95" customHeight="1">
      <c r="B60" s="144"/>
      <c r="C60" s="145"/>
      <c r="D60" s="146" t="s">
        <v>159</v>
      </c>
      <c r="E60" s="147"/>
      <c r="F60" s="147"/>
      <c r="G60" s="147"/>
      <c r="H60" s="147"/>
      <c r="I60" s="147"/>
      <c r="J60" s="148">
        <f>J116</f>
        <v>0</v>
      </c>
      <c r="K60" s="145"/>
      <c r="L60" s="149"/>
    </row>
    <row r="61" spans="1:47" s="10" customFormat="1" ht="19.899999999999999" customHeight="1">
      <c r="B61" s="150"/>
      <c r="C61" s="100"/>
      <c r="D61" s="151" t="s">
        <v>160</v>
      </c>
      <c r="E61" s="152"/>
      <c r="F61" s="152"/>
      <c r="G61" s="152"/>
      <c r="H61" s="152"/>
      <c r="I61" s="152"/>
      <c r="J61" s="153">
        <f>J117</f>
        <v>0</v>
      </c>
      <c r="K61" s="100"/>
      <c r="L61" s="154"/>
    </row>
    <row r="62" spans="1:47" s="10" customFormat="1" ht="19.899999999999999" customHeight="1">
      <c r="B62" s="150"/>
      <c r="C62" s="100"/>
      <c r="D62" s="151" t="s">
        <v>161</v>
      </c>
      <c r="E62" s="152"/>
      <c r="F62" s="152"/>
      <c r="G62" s="152"/>
      <c r="H62" s="152"/>
      <c r="I62" s="152"/>
      <c r="J62" s="153">
        <f>J221</f>
        <v>0</v>
      </c>
      <c r="K62" s="100"/>
      <c r="L62" s="154"/>
    </row>
    <row r="63" spans="1:47" s="10" customFormat="1" ht="19.899999999999999" customHeight="1">
      <c r="B63" s="150"/>
      <c r="C63" s="100"/>
      <c r="D63" s="151" t="s">
        <v>162</v>
      </c>
      <c r="E63" s="152"/>
      <c r="F63" s="152"/>
      <c r="G63" s="152"/>
      <c r="H63" s="152"/>
      <c r="I63" s="152"/>
      <c r="J63" s="153">
        <f>J229</f>
        <v>0</v>
      </c>
      <c r="K63" s="100"/>
      <c r="L63" s="154"/>
    </row>
    <row r="64" spans="1:47" s="10" customFormat="1" ht="19.899999999999999" customHeight="1">
      <c r="B64" s="150"/>
      <c r="C64" s="100"/>
      <c r="D64" s="151" t="s">
        <v>163</v>
      </c>
      <c r="E64" s="152"/>
      <c r="F64" s="152"/>
      <c r="G64" s="152"/>
      <c r="H64" s="152"/>
      <c r="I64" s="152"/>
      <c r="J64" s="153">
        <f>J349</f>
        <v>0</v>
      </c>
      <c r="K64" s="100"/>
      <c r="L64" s="154"/>
    </row>
    <row r="65" spans="2:12" s="10" customFormat="1" ht="19.899999999999999" customHeight="1">
      <c r="B65" s="150"/>
      <c r="C65" s="100"/>
      <c r="D65" s="151" t="s">
        <v>164</v>
      </c>
      <c r="E65" s="152"/>
      <c r="F65" s="152"/>
      <c r="G65" s="152"/>
      <c r="H65" s="152"/>
      <c r="I65" s="152"/>
      <c r="J65" s="153">
        <f>J380</f>
        <v>0</v>
      </c>
      <c r="K65" s="100"/>
      <c r="L65" s="154"/>
    </row>
    <row r="66" spans="2:12" s="10" customFormat="1" ht="19.899999999999999" customHeight="1">
      <c r="B66" s="150"/>
      <c r="C66" s="100"/>
      <c r="D66" s="151" t="s">
        <v>165</v>
      </c>
      <c r="E66" s="152"/>
      <c r="F66" s="152"/>
      <c r="G66" s="152"/>
      <c r="H66" s="152"/>
      <c r="I66" s="152"/>
      <c r="J66" s="153">
        <f>J409</f>
        <v>0</v>
      </c>
      <c r="K66" s="100"/>
      <c r="L66" s="154"/>
    </row>
    <row r="67" spans="2:12" s="10" customFormat="1" ht="14.85" customHeight="1">
      <c r="B67" s="150"/>
      <c r="C67" s="100"/>
      <c r="D67" s="151" t="s">
        <v>166</v>
      </c>
      <c r="E67" s="152"/>
      <c r="F67" s="152"/>
      <c r="G67" s="152"/>
      <c r="H67" s="152"/>
      <c r="I67" s="152"/>
      <c r="J67" s="153">
        <f>J410</f>
        <v>0</v>
      </c>
      <c r="K67" s="100"/>
      <c r="L67" s="154"/>
    </row>
    <row r="68" spans="2:12" s="10" customFormat="1" ht="14.85" customHeight="1">
      <c r="B68" s="150"/>
      <c r="C68" s="100"/>
      <c r="D68" s="151" t="s">
        <v>167</v>
      </c>
      <c r="E68" s="152"/>
      <c r="F68" s="152"/>
      <c r="G68" s="152"/>
      <c r="H68" s="152"/>
      <c r="I68" s="152"/>
      <c r="J68" s="153">
        <f>J570</f>
        <v>0</v>
      </c>
      <c r="K68" s="100"/>
      <c r="L68" s="154"/>
    </row>
    <row r="69" spans="2:12" s="10" customFormat="1" ht="14.85" customHeight="1">
      <c r="B69" s="150"/>
      <c r="C69" s="100"/>
      <c r="D69" s="151" t="s">
        <v>168</v>
      </c>
      <c r="E69" s="152"/>
      <c r="F69" s="152"/>
      <c r="G69" s="152"/>
      <c r="H69" s="152"/>
      <c r="I69" s="152"/>
      <c r="J69" s="153">
        <f>J612</f>
        <v>0</v>
      </c>
      <c r="K69" s="100"/>
      <c r="L69" s="154"/>
    </row>
    <row r="70" spans="2:12" s="10" customFormat="1" ht="19.899999999999999" customHeight="1">
      <c r="B70" s="150"/>
      <c r="C70" s="100"/>
      <c r="D70" s="151" t="s">
        <v>169</v>
      </c>
      <c r="E70" s="152"/>
      <c r="F70" s="152"/>
      <c r="G70" s="152"/>
      <c r="H70" s="152"/>
      <c r="I70" s="152"/>
      <c r="J70" s="153">
        <f>J620</f>
        <v>0</v>
      </c>
      <c r="K70" s="100"/>
      <c r="L70" s="154"/>
    </row>
    <row r="71" spans="2:12" s="10" customFormat="1" ht="19.899999999999999" customHeight="1">
      <c r="B71" s="150"/>
      <c r="C71" s="100"/>
      <c r="D71" s="151" t="s">
        <v>170</v>
      </c>
      <c r="E71" s="152"/>
      <c r="F71" s="152"/>
      <c r="G71" s="152"/>
      <c r="H71" s="152"/>
      <c r="I71" s="152"/>
      <c r="J71" s="153">
        <f>J645</f>
        <v>0</v>
      </c>
      <c r="K71" s="100"/>
      <c r="L71" s="154"/>
    </row>
    <row r="72" spans="2:12" s="10" customFormat="1" ht="14.85" customHeight="1">
      <c r="B72" s="150"/>
      <c r="C72" s="100"/>
      <c r="D72" s="151" t="s">
        <v>171</v>
      </c>
      <c r="E72" s="152"/>
      <c r="F72" s="152"/>
      <c r="G72" s="152"/>
      <c r="H72" s="152"/>
      <c r="I72" s="152"/>
      <c r="J72" s="153">
        <f>J646</f>
        <v>0</v>
      </c>
      <c r="K72" s="100"/>
      <c r="L72" s="154"/>
    </row>
    <row r="73" spans="2:12" s="10" customFormat="1" ht="14.85" customHeight="1">
      <c r="B73" s="150"/>
      <c r="C73" s="100"/>
      <c r="D73" s="151" t="s">
        <v>172</v>
      </c>
      <c r="E73" s="152"/>
      <c r="F73" s="152"/>
      <c r="G73" s="152"/>
      <c r="H73" s="152"/>
      <c r="I73" s="152"/>
      <c r="J73" s="153">
        <f>J657</f>
        <v>0</v>
      </c>
      <c r="K73" s="100"/>
      <c r="L73" s="154"/>
    </row>
    <row r="74" spans="2:12" s="10" customFormat="1" ht="14.85" customHeight="1">
      <c r="B74" s="150"/>
      <c r="C74" s="100"/>
      <c r="D74" s="151" t="s">
        <v>173</v>
      </c>
      <c r="E74" s="152"/>
      <c r="F74" s="152"/>
      <c r="G74" s="152"/>
      <c r="H74" s="152"/>
      <c r="I74" s="152"/>
      <c r="J74" s="153">
        <f>J665</f>
        <v>0</v>
      </c>
      <c r="K74" s="100"/>
      <c r="L74" s="154"/>
    </row>
    <row r="75" spans="2:12" s="10" customFormat="1" ht="14.85" customHeight="1">
      <c r="B75" s="150"/>
      <c r="C75" s="100"/>
      <c r="D75" s="151" t="s">
        <v>174</v>
      </c>
      <c r="E75" s="152"/>
      <c r="F75" s="152"/>
      <c r="G75" s="152"/>
      <c r="H75" s="152"/>
      <c r="I75" s="152"/>
      <c r="J75" s="153">
        <f>J682</f>
        <v>0</v>
      </c>
      <c r="K75" s="100"/>
      <c r="L75" s="154"/>
    </row>
    <row r="76" spans="2:12" s="10" customFormat="1" ht="14.85" customHeight="1">
      <c r="B76" s="150"/>
      <c r="C76" s="100"/>
      <c r="D76" s="151" t="s">
        <v>175</v>
      </c>
      <c r="E76" s="152"/>
      <c r="F76" s="152"/>
      <c r="G76" s="152"/>
      <c r="H76" s="152"/>
      <c r="I76" s="152"/>
      <c r="J76" s="153">
        <f>J805</f>
        <v>0</v>
      </c>
      <c r="K76" s="100"/>
      <c r="L76" s="154"/>
    </row>
    <row r="77" spans="2:12" s="10" customFormat="1" ht="14.85" customHeight="1">
      <c r="B77" s="150"/>
      <c r="C77" s="100"/>
      <c r="D77" s="151" t="s">
        <v>176</v>
      </c>
      <c r="E77" s="152"/>
      <c r="F77" s="152"/>
      <c r="G77" s="152"/>
      <c r="H77" s="152"/>
      <c r="I77" s="152"/>
      <c r="J77" s="153">
        <f>J998</f>
        <v>0</v>
      </c>
      <c r="K77" s="100"/>
      <c r="L77" s="154"/>
    </row>
    <row r="78" spans="2:12" s="10" customFormat="1" ht="21.75" customHeight="1">
      <c r="B78" s="150"/>
      <c r="C78" s="100"/>
      <c r="D78" s="151" t="s">
        <v>177</v>
      </c>
      <c r="E78" s="152"/>
      <c r="F78" s="152"/>
      <c r="G78" s="152"/>
      <c r="H78" s="152"/>
      <c r="I78" s="152"/>
      <c r="J78" s="153">
        <f>J999</f>
        <v>0</v>
      </c>
      <c r="K78" s="100"/>
      <c r="L78" s="154"/>
    </row>
    <row r="79" spans="2:12" s="10" customFormat="1" ht="21.75" customHeight="1">
      <c r="B79" s="150"/>
      <c r="C79" s="100"/>
      <c r="D79" s="151" t="s">
        <v>178</v>
      </c>
      <c r="E79" s="152"/>
      <c r="F79" s="152"/>
      <c r="G79" s="152"/>
      <c r="H79" s="152"/>
      <c r="I79" s="152"/>
      <c r="J79" s="153">
        <f>J1022</f>
        <v>0</v>
      </c>
      <c r="K79" s="100"/>
      <c r="L79" s="154"/>
    </row>
    <row r="80" spans="2:12" s="9" customFormat="1" ht="24.95" customHeight="1">
      <c r="B80" s="144"/>
      <c r="C80" s="145"/>
      <c r="D80" s="146" t="s">
        <v>179</v>
      </c>
      <c r="E80" s="147"/>
      <c r="F80" s="147"/>
      <c r="G80" s="147"/>
      <c r="H80" s="147"/>
      <c r="I80" s="147"/>
      <c r="J80" s="148">
        <f>J1026</f>
        <v>0</v>
      </c>
      <c r="K80" s="145"/>
      <c r="L80" s="149"/>
    </row>
    <row r="81" spans="1:31" s="10" customFormat="1" ht="19.899999999999999" customHeight="1">
      <c r="B81" s="150"/>
      <c r="C81" s="100"/>
      <c r="D81" s="151" t="s">
        <v>180</v>
      </c>
      <c r="E81" s="152"/>
      <c r="F81" s="152"/>
      <c r="G81" s="152"/>
      <c r="H81" s="152"/>
      <c r="I81" s="152"/>
      <c r="J81" s="153">
        <f>J1027</f>
        <v>0</v>
      </c>
      <c r="K81" s="100"/>
      <c r="L81" s="154"/>
    </row>
    <row r="82" spans="1:31" s="10" customFormat="1" ht="19.899999999999999" customHeight="1">
      <c r="B82" s="150"/>
      <c r="C82" s="100"/>
      <c r="D82" s="151" t="s">
        <v>181</v>
      </c>
      <c r="E82" s="152"/>
      <c r="F82" s="152"/>
      <c r="G82" s="152"/>
      <c r="H82" s="152"/>
      <c r="I82" s="152"/>
      <c r="J82" s="153">
        <f>J1065</f>
        <v>0</v>
      </c>
      <c r="K82" s="100"/>
      <c r="L82" s="154"/>
    </row>
    <row r="83" spans="1:31" s="10" customFormat="1" ht="19.899999999999999" customHeight="1">
      <c r="B83" s="150"/>
      <c r="C83" s="100"/>
      <c r="D83" s="151" t="s">
        <v>182</v>
      </c>
      <c r="E83" s="152"/>
      <c r="F83" s="152"/>
      <c r="G83" s="152"/>
      <c r="H83" s="152"/>
      <c r="I83" s="152"/>
      <c r="J83" s="153">
        <f>J1081</f>
        <v>0</v>
      </c>
      <c r="K83" s="100"/>
      <c r="L83" s="154"/>
    </row>
    <row r="84" spans="1:31" s="10" customFormat="1" ht="19.899999999999999" customHeight="1">
      <c r="B84" s="150"/>
      <c r="C84" s="100"/>
      <c r="D84" s="151" t="s">
        <v>183</v>
      </c>
      <c r="E84" s="152"/>
      <c r="F84" s="152"/>
      <c r="G84" s="152"/>
      <c r="H84" s="152"/>
      <c r="I84" s="152"/>
      <c r="J84" s="153">
        <f>J1086</f>
        <v>0</v>
      </c>
      <c r="K84" s="100"/>
      <c r="L84" s="154"/>
    </row>
    <row r="85" spans="1:31" s="10" customFormat="1" ht="19.899999999999999" customHeight="1">
      <c r="B85" s="150"/>
      <c r="C85" s="100"/>
      <c r="D85" s="151" t="s">
        <v>184</v>
      </c>
      <c r="E85" s="152"/>
      <c r="F85" s="152"/>
      <c r="G85" s="152"/>
      <c r="H85" s="152"/>
      <c r="I85" s="152"/>
      <c r="J85" s="153">
        <f>J1123</f>
        <v>0</v>
      </c>
      <c r="K85" s="100"/>
      <c r="L85" s="154"/>
    </row>
    <row r="86" spans="1:31" s="10" customFormat="1" ht="19.899999999999999" customHeight="1">
      <c r="B86" s="150"/>
      <c r="C86" s="100"/>
      <c r="D86" s="151" t="s">
        <v>185</v>
      </c>
      <c r="E86" s="152"/>
      <c r="F86" s="152"/>
      <c r="G86" s="152"/>
      <c r="H86" s="152"/>
      <c r="I86" s="152"/>
      <c r="J86" s="153">
        <f>J1190</f>
        <v>0</v>
      </c>
      <c r="K86" s="100"/>
      <c r="L86" s="154"/>
    </row>
    <row r="87" spans="1:31" s="10" customFormat="1" ht="19.899999999999999" customHeight="1">
      <c r="B87" s="150"/>
      <c r="C87" s="100"/>
      <c r="D87" s="151" t="s">
        <v>186</v>
      </c>
      <c r="E87" s="152"/>
      <c r="F87" s="152"/>
      <c r="G87" s="152"/>
      <c r="H87" s="152"/>
      <c r="I87" s="152"/>
      <c r="J87" s="153">
        <f>J1269</f>
        <v>0</v>
      </c>
      <c r="K87" s="100"/>
      <c r="L87" s="154"/>
    </row>
    <row r="88" spans="1:31" s="10" customFormat="1" ht="19.899999999999999" customHeight="1">
      <c r="B88" s="150"/>
      <c r="C88" s="100"/>
      <c r="D88" s="151" t="s">
        <v>187</v>
      </c>
      <c r="E88" s="152"/>
      <c r="F88" s="152"/>
      <c r="G88" s="152"/>
      <c r="H88" s="152"/>
      <c r="I88" s="152"/>
      <c r="J88" s="153">
        <f>J1291</f>
        <v>0</v>
      </c>
      <c r="K88" s="100"/>
      <c r="L88" s="154"/>
    </row>
    <row r="89" spans="1:31" s="10" customFormat="1" ht="19.899999999999999" customHeight="1">
      <c r="B89" s="150"/>
      <c r="C89" s="100"/>
      <c r="D89" s="151" t="s">
        <v>188</v>
      </c>
      <c r="E89" s="152"/>
      <c r="F89" s="152"/>
      <c r="G89" s="152"/>
      <c r="H89" s="152"/>
      <c r="I89" s="152"/>
      <c r="J89" s="153">
        <f>J1492</f>
        <v>0</v>
      </c>
      <c r="K89" s="100"/>
      <c r="L89" s="154"/>
    </row>
    <row r="90" spans="1:31" s="10" customFormat="1" ht="19.899999999999999" customHeight="1">
      <c r="B90" s="150"/>
      <c r="C90" s="100"/>
      <c r="D90" s="151" t="s">
        <v>189</v>
      </c>
      <c r="E90" s="152"/>
      <c r="F90" s="152"/>
      <c r="G90" s="152"/>
      <c r="H90" s="152"/>
      <c r="I90" s="152"/>
      <c r="J90" s="153">
        <f>J1544</f>
        <v>0</v>
      </c>
      <c r="K90" s="100"/>
      <c r="L90" s="154"/>
    </row>
    <row r="91" spans="1:31" s="10" customFormat="1" ht="19.899999999999999" customHeight="1">
      <c r="B91" s="150"/>
      <c r="C91" s="100"/>
      <c r="D91" s="151" t="s">
        <v>190</v>
      </c>
      <c r="E91" s="152"/>
      <c r="F91" s="152"/>
      <c r="G91" s="152"/>
      <c r="H91" s="152"/>
      <c r="I91" s="152"/>
      <c r="J91" s="153">
        <f>J1555</f>
        <v>0</v>
      </c>
      <c r="K91" s="100"/>
      <c r="L91" s="154"/>
    </row>
    <row r="92" spans="1:31" s="10" customFormat="1" ht="19.899999999999999" customHeight="1">
      <c r="B92" s="150"/>
      <c r="C92" s="100"/>
      <c r="D92" s="151" t="s">
        <v>191</v>
      </c>
      <c r="E92" s="152"/>
      <c r="F92" s="152"/>
      <c r="G92" s="152"/>
      <c r="H92" s="152"/>
      <c r="I92" s="152"/>
      <c r="J92" s="153">
        <f>J1619</f>
        <v>0</v>
      </c>
      <c r="K92" s="100"/>
      <c r="L92" s="154"/>
    </row>
    <row r="93" spans="1:31" s="10" customFormat="1" ht="19.899999999999999" customHeight="1">
      <c r="B93" s="150"/>
      <c r="C93" s="100"/>
      <c r="D93" s="151" t="s">
        <v>192</v>
      </c>
      <c r="E93" s="152"/>
      <c r="F93" s="152"/>
      <c r="G93" s="152"/>
      <c r="H93" s="152"/>
      <c r="I93" s="152"/>
      <c r="J93" s="153">
        <f>J1702</f>
        <v>0</v>
      </c>
      <c r="K93" s="100"/>
      <c r="L93" s="154"/>
    </row>
    <row r="94" spans="1:31" s="10" customFormat="1" ht="19.899999999999999" customHeight="1">
      <c r="B94" s="150"/>
      <c r="C94" s="100"/>
      <c r="D94" s="151" t="s">
        <v>193</v>
      </c>
      <c r="E94" s="152"/>
      <c r="F94" s="152"/>
      <c r="G94" s="152"/>
      <c r="H94" s="152"/>
      <c r="I94" s="152"/>
      <c r="J94" s="153">
        <f>J1865</f>
        <v>0</v>
      </c>
      <c r="K94" s="100"/>
      <c r="L94" s="154"/>
    </row>
    <row r="95" spans="1:31" s="9" customFormat="1" ht="24.95" customHeight="1">
      <c r="B95" s="144"/>
      <c r="C95" s="145"/>
      <c r="D95" s="146" t="s">
        <v>194</v>
      </c>
      <c r="E95" s="147"/>
      <c r="F95" s="147"/>
      <c r="G95" s="147"/>
      <c r="H95" s="147"/>
      <c r="I95" s="147"/>
      <c r="J95" s="148">
        <f>J1876</f>
        <v>0</v>
      </c>
      <c r="K95" s="145"/>
      <c r="L95" s="149"/>
    </row>
    <row r="96" spans="1:31" s="2" customFormat="1" ht="21.75" customHeight="1">
      <c r="A96" s="37"/>
      <c r="B96" s="38"/>
      <c r="C96" s="39"/>
      <c r="D96" s="39"/>
      <c r="E96" s="39"/>
      <c r="F96" s="39"/>
      <c r="G96" s="39"/>
      <c r="H96" s="39"/>
      <c r="I96" s="39"/>
      <c r="J96" s="39"/>
      <c r="K96" s="39"/>
      <c r="L96" s="117"/>
      <c r="S96" s="37"/>
      <c r="T96" s="37"/>
      <c r="U96" s="37"/>
      <c r="V96" s="37"/>
      <c r="W96" s="37"/>
      <c r="X96" s="37"/>
      <c r="Y96" s="37"/>
      <c r="Z96" s="37"/>
      <c r="AA96" s="37"/>
      <c r="AB96" s="37"/>
      <c r="AC96" s="37"/>
      <c r="AD96" s="37"/>
      <c r="AE96" s="37"/>
    </row>
    <row r="97" spans="1:31" s="2" customFormat="1" ht="6.95" customHeight="1">
      <c r="A97" s="37"/>
      <c r="B97" s="50"/>
      <c r="C97" s="51"/>
      <c r="D97" s="51"/>
      <c r="E97" s="51"/>
      <c r="F97" s="51"/>
      <c r="G97" s="51"/>
      <c r="H97" s="51"/>
      <c r="I97" s="51"/>
      <c r="J97" s="51"/>
      <c r="K97" s="51"/>
      <c r="L97" s="117"/>
      <c r="S97" s="37"/>
      <c r="T97" s="37"/>
      <c r="U97" s="37"/>
      <c r="V97" s="37"/>
      <c r="W97" s="37"/>
      <c r="X97" s="37"/>
      <c r="Y97" s="37"/>
      <c r="Z97" s="37"/>
      <c r="AA97" s="37"/>
      <c r="AB97" s="37"/>
      <c r="AC97" s="37"/>
      <c r="AD97" s="37"/>
      <c r="AE97" s="37"/>
    </row>
    <row r="101" spans="1:31" s="2" customFormat="1" ht="6.95" customHeight="1">
      <c r="A101" s="37"/>
      <c r="B101" s="52"/>
      <c r="C101" s="53"/>
      <c r="D101" s="53"/>
      <c r="E101" s="53"/>
      <c r="F101" s="53"/>
      <c r="G101" s="53"/>
      <c r="H101" s="53"/>
      <c r="I101" s="53"/>
      <c r="J101" s="53"/>
      <c r="K101" s="53"/>
      <c r="L101" s="117"/>
      <c r="S101" s="37"/>
      <c r="T101" s="37"/>
      <c r="U101" s="37"/>
      <c r="V101" s="37"/>
      <c r="W101" s="37"/>
      <c r="X101" s="37"/>
      <c r="Y101" s="37"/>
      <c r="Z101" s="37"/>
      <c r="AA101" s="37"/>
      <c r="AB101" s="37"/>
      <c r="AC101" s="37"/>
      <c r="AD101" s="37"/>
      <c r="AE101" s="37"/>
    </row>
    <row r="102" spans="1:31" s="2" customFormat="1" ht="24.95" customHeight="1">
      <c r="A102" s="37"/>
      <c r="B102" s="38"/>
      <c r="C102" s="26" t="s">
        <v>195</v>
      </c>
      <c r="D102" s="39"/>
      <c r="E102" s="39"/>
      <c r="F102" s="39"/>
      <c r="G102" s="39"/>
      <c r="H102" s="39"/>
      <c r="I102" s="39"/>
      <c r="J102" s="39"/>
      <c r="K102" s="39"/>
      <c r="L102" s="117"/>
      <c r="S102" s="37"/>
      <c r="T102" s="37"/>
      <c r="U102" s="37"/>
      <c r="V102" s="37"/>
      <c r="W102" s="37"/>
      <c r="X102" s="37"/>
      <c r="Y102" s="37"/>
      <c r="Z102" s="37"/>
      <c r="AA102" s="37"/>
      <c r="AB102" s="37"/>
      <c r="AC102" s="37"/>
      <c r="AD102" s="37"/>
      <c r="AE102" s="37"/>
    </row>
    <row r="103" spans="1:31" s="2" customFormat="1" ht="6.95" customHeight="1">
      <c r="A103" s="37"/>
      <c r="B103" s="38"/>
      <c r="C103" s="39"/>
      <c r="D103" s="39"/>
      <c r="E103" s="39"/>
      <c r="F103" s="39"/>
      <c r="G103" s="39"/>
      <c r="H103" s="39"/>
      <c r="I103" s="39"/>
      <c r="J103" s="39"/>
      <c r="K103" s="39"/>
      <c r="L103" s="117"/>
      <c r="S103" s="37"/>
      <c r="T103" s="37"/>
      <c r="U103" s="37"/>
      <c r="V103" s="37"/>
      <c r="W103" s="37"/>
      <c r="X103" s="37"/>
      <c r="Y103" s="37"/>
      <c r="Z103" s="37"/>
      <c r="AA103" s="37"/>
      <c r="AB103" s="37"/>
      <c r="AC103" s="37"/>
      <c r="AD103" s="37"/>
      <c r="AE103" s="37"/>
    </row>
    <row r="104" spans="1:31" s="2" customFormat="1" ht="12" customHeight="1">
      <c r="A104" s="37"/>
      <c r="B104" s="38"/>
      <c r="C104" s="32" t="s">
        <v>16</v>
      </c>
      <c r="D104" s="39"/>
      <c r="E104" s="39"/>
      <c r="F104" s="39"/>
      <c r="G104" s="39"/>
      <c r="H104" s="39"/>
      <c r="I104" s="39"/>
      <c r="J104" s="39"/>
      <c r="K104" s="39"/>
      <c r="L104" s="117"/>
      <c r="S104" s="37"/>
      <c r="T104" s="37"/>
      <c r="U104" s="37"/>
      <c r="V104" s="37"/>
      <c r="W104" s="37"/>
      <c r="X104" s="37"/>
      <c r="Y104" s="37"/>
      <c r="Z104" s="37"/>
      <c r="AA104" s="37"/>
      <c r="AB104" s="37"/>
      <c r="AC104" s="37"/>
      <c r="AD104" s="37"/>
      <c r="AE104" s="37"/>
    </row>
    <row r="105" spans="1:31" s="2" customFormat="1" ht="16.5" customHeight="1">
      <c r="A105" s="37"/>
      <c r="B105" s="38"/>
      <c r="C105" s="39"/>
      <c r="D105" s="39"/>
      <c r="E105" s="423" t="str">
        <f>E7</f>
        <v>REKONSTRUKCE ŠKOLNÍ KUCHYNĚ A JÍDELNY GLP</v>
      </c>
      <c r="F105" s="424"/>
      <c r="G105" s="424"/>
      <c r="H105" s="424"/>
      <c r="I105" s="39"/>
      <c r="J105" s="39"/>
      <c r="K105" s="39"/>
      <c r="L105" s="117"/>
      <c r="S105" s="37"/>
      <c r="T105" s="37"/>
      <c r="U105" s="37"/>
      <c r="V105" s="37"/>
      <c r="W105" s="37"/>
      <c r="X105" s="37"/>
      <c r="Y105" s="37"/>
      <c r="Z105" s="37"/>
      <c r="AA105" s="37"/>
      <c r="AB105" s="37"/>
      <c r="AC105" s="37"/>
      <c r="AD105" s="37"/>
      <c r="AE105" s="37"/>
    </row>
    <row r="106" spans="1:31" s="2" customFormat="1" ht="12" customHeight="1">
      <c r="A106" s="37"/>
      <c r="B106" s="38"/>
      <c r="C106" s="32" t="s">
        <v>123</v>
      </c>
      <c r="D106" s="39"/>
      <c r="E106" s="39"/>
      <c r="F106" s="39"/>
      <c r="G106" s="39"/>
      <c r="H106" s="39"/>
      <c r="I106" s="39"/>
      <c r="J106" s="39"/>
      <c r="K106" s="39"/>
      <c r="L106" s="117"/>
      <c r="S106" s="37"/>
      <c r="T106" s="37"/>
      <c r="U106" s="37"/>
      <c r="V106" s="37"/>
      <c r="W106" s="37"/>
      <c r="X106" s="37"/>
      <c r="Y106" s="37"/>
      <c r="Z106" s="37"/>
      <c r="AA106" s="37"/>
      <c r="AB106" s="37"/>
      <c r="AC106" s="37"/>
      <c r="AD106" s="37"/>
      <c r="AE106" s="37"/>
    </row>
    <row r="107" spans="1:31" s="2" customFormat="1" ht="16.5" customHeight="1">
      <c r="A107" s="37"/>
      <c r="B107" s="38"/>
      <c r="C107" s="39"/>
      <c r="D107" s="39"/>
      <c r="E107" s="377" t="str">
        <f>E9</f>
        <v>D.1.1-2. - Architektonicko-stavební a konstruční řešení</v>
      </c>
      <c r="F107" s="425"/>
      <c r="G107" s="425"/>
      <c r="H107" s="425"/>
      <c r="I107" s="39"/>
      <c r="J107" s="39"/>
      <c r="K107" s="39"/>
      <c r="L107" s="117"/>
      <c r="S107" s="37"/>
      <c r="T107" s="37"/>
      <c r="U107" s="37"/>
      <c r="V107" s="37"/>
      <c r="W107" s="37"/>
      <c r="X107" s="37"/>
      <c r="Y107" s="37"/>
      <c r="Z107" s="37"/>
      <c r="AA107" s="37"/>
      <c r="AB107" s="37"/>
      <c r="AC107" s="37"/>
      <c r="AD107" s="37"/>
      <c r="AE107" s="37"/>
    </row>
    <row r="108" spans="1:31" s="2" customFormat="1" ht="6.95" customHeight="1">
      <c r="A108" s="37"/>
      <c r="B108" s="38"/>
      <c r="C108" s="39"/>
      <c r="D108" s="39"/>
      <c r="E108" s="39"/>
      <c r="F108" s="39"/>
      <c r="G108" s="39"/>
      <c r="H108" s="39"/>
      <c r="I108" s="39"/>
      <c r="J108" s="39"/>
      <c r="K108" s="39"/>
      <c r="L108" s="117"/>
      <c r="S108" s="37"/>
      <c r="T108" s="37"/>
      <c r="U108" s="37"/>
      <c r="V108" s="37"/>
      <c r="W108" s="37"/>
      <c r="X108" s="37"/>
      <c r="Y108" s="37"/>
      <c r="Z108" s="37"/>
      <c r="AA108" s="37"/>
      <c r="AB108" s="37"/>
      <c r="AC108" s="37"/>
      <c r="AD108" s="37"/>
      <c r="AE108" s="37"/>
    </row>
    <row r="109" spans="1:31" s="2" customFormat="1" ht="12" customHeight="1">
      <c r="A109" s="37"/>
      <c r="B109" s="38"/>
      <c r="C109" s="32" t="s">
        <v>21</v>
      </c>
      <c r="D109" s="39"/>
      <c r="E109" s="39"/>
      <c r="F109" s="30" t="str">
        <f>F12</f>
        <v>GYMNÁZIUM LUĎKA PIKA, PLZEŇ</v>
      </c>
      <c r="G109" s="39"/>
      <c r="H109" s="39"/>
      <c r="I109" s="32" t="s">
        <v>23</v>
      </c>
      <c r="J109" s="62" t="str">
        <f>IF(J12="","",J12)</f>
        <v>3. 5. 2023</v>
      </c>
      <c r="K109" s="39"/>
      <c r="L109" s="117"/>
      <c r="S109" s="37"/>
      <c r="T109" s="37"/>
      <c r="U109" s="37"/>
      <c r="V109" s="37"/>
      <c r="W109" s="37"/>
      <c r="X109" s="37"/>
      <c r="Y109" s="37"/>
      <c r="Z109" s="37"/>
      <c r="AA109" s="37"/>
      <c r="AB109" s="37"/>
      <c r="AC109" s="37"/>
      <c r="AD109" s="37"/>
      <c r="AE109" s="37"/>
    </row>
    <row r="110" spans="1:31" s="2" customFormat="1" ht="6.95" customHeight="1">
      <c r="A110" s="37"/>
      <c r="B110" s="38"/>
      <c r="C110" s="39"/>
      <c r="D110" s="39"/>
      <c r="E110" s="39"/>
      <c r="F110" s="39"/>
      <c r="G110" s="39"/>
      <c r="H110" s="39"/>
      <c r="I110" s="39"/>
      <c r="J110" s="39"/>
      <c r="K110" s="39"/>
      <c r="L110" s="117"/>
      <c r="S110" s="37"/>
      <c r="T110" s="37"/>
      <c r="U110" s="37"/>
      <c r="V110" s="37"/>
      <c r="W110" s="37"/>
      <c r="X110" s="37"/>
      <c r="Y110" s="37"/>
      <c r="Z110" s="37"/>
      <c r="AA110" s="37"/>
      <c r="AB110" s="37"/>
      <c r="AC110" s="37"/>
      <c r="AD110" s="37"/>
      <c r="AE110" s="37"/>
    </row>
    <row r="111" spans="1:31" s="2" customFormat="1" ht="15.2" customHeight="1">
      <c r="A111" s="37"/>
      <c r="B111" s="38"/>
      <c r="C111" s="32" t="s">
        <v>25</v>
      </c>
      <c r="D111" s="39"/>
      <c r="E111" s="39"/>
      <c r="F111" s="30" t="str">
        <f>E15</f>
        <v>GYMNÁZIUM LUĎKA PIKA, PLZEŇ</v>
      </c>
      <c r="G111" s="39"/>
      <c r="H111" s="39"/>
      <c r="I111" s="32" t="s">
        <v>30</v>
      </c>
      <c r="J111" s="35" t="str">
        <f>E21</f>
        <v>ING. MALOTÍN PETR</v>
      </c>
      <c r="K111" s="39"/>
      <c r="L111" s="117"/>
      <c r="S111" s="37"/>
      <c r="T111" s="37"/>
      <c r="U111" s="37"/>
      <c r="V111" s="37"/>
      <c r="W111" s="37"/>
      <c r="X111" s="37"/>
      <c r="Y111" s="37"/>
      <c r="Z111" s="37"/>
      <c r="AA111" s="37"/>
      <c r="AB111" s="37"/>
      <c r="AC111" s="37"/>
      <c r="AD111" s="37"/>
      <c r="AE111" s="37"/>
    </row>
    <row r="112" spans="1:31" s="2" customFormat="1" ht="15.2" customHeight="1">
      <c r="A112" s="37"/>
      <c r="B112" s="38"/>
      <c r="C112" s="32" t="s">
        <v>28</v>
      </c>
      <c r="D112" s="39"/>
      <c r="E112" s="39"/>
      <c r="F112" s="30" t="str">
        <f>IF(E18="","",E18)</f>
        <v>Vyplň údaj</v>
      </c>
      <c r="G112" s="39"/>
      <c r="H112" s="39"/>
      <c r="I112" s="32" t="s">
        <v>33</v>
      </c>
      <c r="J112" s="35" t="str">
        <f>E24</f>
        <v>Michal Jirka</v>
      </c>
      <c r="K112" s="39"/>
      <c r="L112" s="117"/>
      <c r="S112" s="37"/>
      <c r="T112" s="37"/>
      <c r="U112" s="37"/>
      <c r="V112" s="37"/>
      <c r="W112" s="37"/>
      <c r="X112" s="37"/>
      <c r="Y112" s="37"/>
      <c r="Z112" s="37"/>
      <c r="AA112" s="37"/>
      <c r="AB112" s="37"/>
      <c r="AC112" s="37"/>
      <c r="AD112" s="37"/>
      <c r="AE112" s="37"/>
    </row>
    <row r="113" spans="1:65" s="2" customFormat="1" ht="10.35" customHeight="1">
      <c r="A113" s="37"/>
      <c r="B113" s="38"/>
      <c r="C113" s="39"/>
      <c r="D113" s="39"/>
      <c r="E113" s="39"/>
      <c r="F113" s="39"/>
      <c r="G113" s="39"/>
      <c r="H113" s="39"/>
      <c r="I113" s="39"/>
      <c r="J113" s="39"/>
      <c r="K113" s="39"/>
      <c r="L113" s="117"/>
      <c r="S113" s="37"/>
      <c r="T113" s="37"/>
      <c r="U113" s="37"/>
      <c r="V113" s="37"/>
      <c r="W113" s="37"/>
      <c r="X113" s="37"/>
      <c r="Y113" s="37"/>
      <c r="Z113" s="37"/>
      <c r="AA113" s="37"/>
      <c r="AB113" s="37"/>
      <c r="AC113" s="37"/>
      <c r="AD113" s="37"/>
      <c r="AE113" s="37"/>
    </row>
    <row r="114" spans="1:65" s="11" customFormat="1" ht="29.25" customHeight="1">
      <c r="A114" s="155"/>
      <c r="B114" s="156"/>
      <c r="C114" s="157" t="s">
        <v>196</v>
      </c>
      <c r="D114" s="158" t="s">
        <v>56</v>
      </c>
      <c r="E114" s="158" t="s">
        <v>52</v>
      </c>
      <c r="F114" s="158" t="s">
        <v>53</v>
      </c>
      <c r="G114" s="158" t="s">
        <v>197</v>
      </c>
      <c r="H114" s="158" t="s">
        <v>198</v>
      </c>
      <c r="I114" s="158" t="s">
        <v>199</v>
      </c>
      <c r="J114" s="158" t="s">
        <v>157</v>
      </c>
      <c r="K114" s="159" t="s">
        <v>200</v>
      </c>
      <c r="L114" s="160"/>
      <c r="M114" s="71" t="s">
        <v>19</v>
      </c>
      <c r="N114" s="72" t="s">
        <v>41</v>
      </c>
      <c r="O114" s="72" t="s">
        <v>201</v>
      </c>
      <c r="P114" s="72" t="s">
        <v>202</v>
      </c>
      <c r="Q114" s="72" t="s">
        <v>203</v>
      </c>
      <c r="R114" s="72" t="s">
        <v>204</v>
      </c>
      <c r="S114" s="72" t="s">
        <v>205</v>
      </c>
      <c r="T114" s="73" t="s">
        <v>206</v>
      </c>
      <c r="U114" s="155"/>
      <c r="V114" s="155"/>
      <c r="W114" s="155"/>
      <c r="X114" s="155"/>
      <c r="Y114" s="155"/>
      <c r="Z114" s="155"/>
      <c r="AA114" s="155"/>
      <c r="AB114" s="155"/>
      <c r="AC114" s="155"/>
      <c r="AD114" s="155"/>
      <c r="AE114" s="155"/>
    </row>
    <row r="115" spans="1:65" s="2" customFormat="1" ht="22.9" customHeight="1">
      <c r="A115" s="37"/>
      <c r="B115" s="38"/>
      <c r="C115" s="78" t="s">
        <v>207</v>
      </c>
      <c r="D115" s="39"/>
      <c r="E115" s="39"/>
      <c r="F115" s="39"/>
      <c r="G115" s="39"/>
      <c r="H115" s="39"/>
      <c r="I115" s="39"/>
      <c r="J115" s="161">
        <f>BK115</f>
        <v>0</v>
      </c>
      <c r="K115" s="39"/>
      <c r="L115" s="42"/>
      <c r="M115" s="74"/>
      <c r="N115" s="162"/>
      <c r="O115" s="75"/>
      <c r="P115" s="163">
        <f>P116+P1026+P1876</f>
        <v>0</v>
      </c>
      <c r="Q115" s="75"/>
      <c r="R115" s="163">
        <f>R116+R1026+R1876</f>
        <v>169.14922450884939</v>
      </c>
      <c r="S115" s="75"/>
      <c r="T115" s="164">
        <f>T116+T1026+T1876</f>
        <v>122.87390620000001</v>
      </c>
      <c r="U115" s="37"/>
      <c r="V115" s="37"/>
      <c r="W115" s="37"/>
      <c r="X115" s="37"/>
      <c r="Y115" s="37"/>
      <c r="Z115" s="37"/>
      <c r="AA115" s="37"/>
      <c r="AB115" s="37"/>
      <c r="AC115" s="37"/>
      <c r="AD115" s="37"/>
      <c r="AE115" s="37"/>
      <c r="AT115" s="20" t="s">
        <v>70</v>
      </c>
      <c r="AU115" s="20" t="s">
        <v>158</v>
      </c>
      <c r="BK115" s="165">
        <f>BK116+BK1026+BK1876</f>
        <v>0</v>
      </c>
    </row>
    <row r="116" spans="1:65" s="12" customFormat="1" ht="25.9" customHeight="1">
      <c r="B116" s="166"/>
      <c r="C116" s="167"/>
      <c r="D116" s="168" t="s">
        <v>70</v>
      </c>
      <c r="E116" s="169" t="s">
        <v>208</v>
      </c>
      <c r="F116" s="169" t="s">
        <v>209</v>
      </c>
      <c r="G116" s="167"/>
      <c r="H116" s="167"/>
      <c r="I116" s="170"/>
      <c r="J116" s="171">
        <f>BK116</f>
        <v>0</v>
      </c>
      <c r="K116" s="167"/>
      <c r="L116" s="172"/>
      <c r="M116" s="173"/>
      <c r="N116" s="174"/>
      <c r="O116" s="174"/>
      <c r="P116" s="175">
        <f>P117+P221+P229+P349+P380+P409+P620+P645</f>
        <v>0</v>
      </c>
      <c r="Q116" s="174"/>
      <c r="R116" s="175">
        <f>R117+R221+R229+R349+R380+R409+R620+R645</f>
        <v>139.75952397134938</v>
      </c>
      <c r="S116" s="174"/>
      <c r="T116" s="176">
        <f>T117+T221+T229+T349+T380+T409+T620+T645</f>
        <v>121.53029620000001</v>
      </c>
      <c r="AR116" s="177" t="s">
        <v>79</v>
      </c>
      <c r="AT116" s="178" t="s">
        <v>70</v>
      </c>
      <c r="AU116" s="178" t="s">
        <v>71</v>
      </c>
      <c r="AY116" s="177" t="s">
        <v>210</v>
      </c>
      <c r="BK116" s="179">
        <f>BK117+BK221+BK229+BK349+BK380+BK409+BK620+BK645</f>
        <v>0</v>
      </c>
    </row>
    <row r="117" spans="1:65" s="12" customFormat="1" ht="22.9" customHeight="1">
      <c r="B117" s="166"/>
      <c r="C117" s="167"/>
      <c r="D117" s="168" t="s">
        <v>70</v>
      </c>
      <c r="E117" s="180" t="s">
        <v>79</v>
      </c>
      <c r="F117" s="180" t="s">
        <v>211</v>
      </c>
      <c r="G117" s="167"/>
      <c r="H117" s="167"/>
      <c r="I117" s="170"/>
      <c r="J117" s="181">
        <f>BK117</f>
        <v>0</v>
      </c>
      <c r="K117" s="167"/>
      <c r="L117" s="172"/>
      <c r="M117" s="173"/>
      <c r="N117" s="174"/>
      <c r="O117" s="174"/>
      <c r="P117" s="175">
        <f>SUM(P118:P220)</f>
        <v>0</v>
      </c>
      <c r="Q117" s="174"/>
      <c r="R117" s="175">
        <f>SUM(R118:R220)</f>
        <v>42.38523</v>
      </c>
      <c r="S117" s="174"/>
      <c r="T117" s="176">
        <f>SUM(T118:T220)</f>
        <v>14.76</v>
      </c>
      <c r="AR117" s="177" t="s">
        <v>79</v>
      </c>
      <c r="AT117" s="178" t="s">
        <v>70</v>
      </c>
      <c r="AU117" s="178" t="s">
        <v>79</v>
      </c>
      <c r="AY117" s="177" t="s">
        <v>210</v>
      </c>
      <c r="BK117" s="179">
        <f>SUM(BK118:BK220)</f>
        <v>0</v>
      </c>
    </row>
    <row r="118" spans="1:65" s="2" customFormat="1" ht="24.2" customHeight="1">
      <c r="A118" s="37"/>
      <c r="B118" s="38"/>
      <c r="C118" s="182" t="s">
        <v>79</v>
      </c>
      <c r="D118" s="182" t="s">
        <v>212</v>
      </c>
      <c r="E118" s="183" t="s">
        <v>213</v>
      </c>
      <c r="F118" s="184" t="s">
        <v>214</v>
      </c>
      <c r="G118" s="185" t="s">
        <v>215</v>
      </c>
      <c r="H118" s="186">
        <v>3</v>
      </c>
      <c r="I118" s="187"/>
      <c r="J118" s="188">
        <f>ROUND(I118*H118,2)</f>
        <v>0</v>
      </c>
      <c r="K118" s="184" t="s">
        <v>216</v>
      </c>
      <c r="L118" s="42"/>
      <c r="M118" s="189" t="s">
        <v>19</v>
      </c>
      <c r="N118" s="190" t="s">
        <v>42</v>
      </c>
      <c r="O118" s="67"/>
      <c r="P118" s="191">
        <f>O118*H118</f>
        <v>0</v>
      </c>
      <c r="Q118" s="191">
        <v>0</v>
      </c>
      <c r="R118" s="191">
        <f>Q118*H118</f>
        <v>0</v>
      </c>
      <c r="S118" s="191">
        <v>0</v>
      </c>
      <c r="T118" s="192">
        <f>S118*H118</f>
        <v>0</v>
      </c>
      <c r="U118" s="37"/>
      <c r="V118" s="37"/>
      <c r="W118" s="37"/>
      <c r="X118" s="37"/>
      <c r="Y118" s="37"/>
      <c r="Z118" s="37"/>
      <c r="AA118" s="37"/>
      <c r="AB118" s="37"/>
      <c r="AC118" s="37"/>
      <c r="AD118" s="37"/>
      <c r="AE118" s="37"/>
      <c r="AR118" s="193" t="s">
        <v>217</v>
      </c>
      <c r="AT118" s="193" t="s">
        <v>212</v>
      </c>
      <c r="AU118" s="193" t="s">
        <v>81</v>
      </c>
      <c r="AY118" s="20" t="s">
        <v>210</v>
      </c>
      <c r="BE118" s="194">
        <f>IF(N118="základní",J118,0)</f>
        <v>0</v>
      </c>
      <c r="BF118" s="194">
        <f>IF(N118="snížená",J118,0)</f>
        <v>0</v>
      </c>
      <c r="BG118" s="194">
        <f>IF(N118="zákl. přenesená",J118,0)</f>
        <v>0</v>
      </c>
      <c r="BH118" s="194">
        <f>IF(N118="sníž. přenesená",J118,0)</f>
        <v>0</v>
      </c>
      <c r="BI118" s="194">
        <f>IF(N118="nulová",J118,0)</f>
        <v>0</v>
      </c>
      <c r="BJ118" s="20" t="s">
        <v>79</v>
      </c>
      <c r="BK118" s="194">
        <f>ROUND(I118*H118,2)</f>
        <v>0</v>
      </c>
      <c r="BL118" s="20" t="s">
        <v>217</v>
      </c>
      <c r="BM118" s="193" t="s">
        <v>218</v>
      </c>
    </row>
    <row r="119" spans="1:65" s="2" customFormat="1" ht="39">
      <c r="A119" s="37"/>
      <c r="B119" s="38"/>
      <c r="C119" s="39"/>
      <c r="D119" s="195" t="s">
        <v>219</v>
      </c>
      <c r="E119" s="39"/>
      <c r="F119" s="196" t="s">
        <v>220</v>
      </c>
      <c r="G119" s="39"/>
      <c r="H119" s="39"/>
      <c r="I119" s="197"/>
      <c r="J119" s="39"/>
      <c r="K119" s="39"/>
      <c r="L119" s="42"/>
      <c r="M119" s="198"/>
      <c r="N119" s="199"/>
      <c r="O119" s="67"/>
      <c r="P119" s="67"/>
      <c r="Q119" s="67"/>
      <c r="R119" s="67"/>
      <c r="S119" s="67"/>
      <c r="T119" s="68"/>
      <c r="U119" s="37"/>
      <c r="V119" s="37"/>
      <c r="W119" s="37"/>
      <c r="X119" s="37"/>
      <c r="Y119" s="37"/>
      <c r="Z119" s="37"/>
      <c r="AA119" s="37"/>
      <c r="AB119" s="37"/>
      <c r="AC119" s="37"/>
      <c r="AD119" s="37"/>
      <c r="AE119" s="37"/>
      <c r="AT119" s="20" t="s">
        <v>219</v>
      </c>
      <c r="AU119" s="20" t="s">
        <v>81</v>
      </c>
    </row>
    <row r="120" spans="1:65" s="2" customFormat="1" ht="11.25">
      <c r="A120" s="37"/>
      <c r="B120" s="38"/>
      <c r="C120" s="39"/>
      <c r="D120" s="200" t="s">
        <v>221</v>
      </c>
      <c r="E120" s="39"/>
      <c r="F120" s="201" t="s">
        <v>222</v>
      </c>
      <c r="G120" s="39"/>
      <c r="H120" s="39"/>
      <c r="I120" s="197"/>
      <c r="J120" s="39"/>
      <c r="K120" s="39"/>
      <c r="L120" s="42"/>
      <c r="M120" s="198"/>
      <c r="N120" s="199"/>
      <c r="O120" s="67"/>
      <c r="P120" s="67"/>
      <c r="Q120" s="67"/>
      <c r="R120" s="67"/>
      <c r="S120" s="67"/>
      <c r="T120" s="68"/>
      <c r="U120" s="37"/>
      <c r="V120" s="37"/>
      <c r="W120" s="37"/>
      <c r="X120" s="37"/>
      <c r="Y120" s="37"/>
      <c r="Z120" s="37"/>
      <c r="AA120" s="37"/>
      <c r="AB120" s="37"/>
      <c r="AC120" s="37"/>
      <c r="AD120" s="37"/>
      <c r="AE120" s="37"/>
      <c r="AT120" s="20" t="s">
        <v>221</v>
      </c>
      <c r="AU120" s="20" t="s">
        <v>81</v>
      </c>
    </row>
    <row r="121" spans="1:65" s="13" customFormat="1" ht="11.25">
      <c r="B121" s="202"/>
      <c r="C121" s="203"/>
      <c r="D121" s="195" t="s">
        <v>223</v>
      </c>
      <c r="E121" s="204" t="s">
        <v>152</v>
      </c>
      <c r="F121" s="205" t="s">
        <v>224</v>
      </c>
      <c r="G121" s="203"/>
      <c r="H121" s="206">
        <v>3</v>
      </c>
      <c r="I121" s="207"/>
      <c r="J121" s="203"/>
      <c r="K121" s="203"/>
      <c r="L121" s="208"/>
      <c r="M121" s="209"/>
      <c r="N121" s="210"/>
      <c r="O121" s="210"/>
      <c r="P121" s="210"/>
      <c r="Q121" s="210"/>
      <c r="R121" s="210"/>
      <c r="S121" s="210"/>
      <c r="T121" s="211"/>
      <c r="AT121" s="212" t="s">
        <v>223</v>
      </c>
      <c r="AU121" s="212" t="s">
        <v>81</v>
      </c>
      <c r="AV121" s="13" t="s">
        <v>81</v>
      </c>
      <c r="AW121" s="13" t="s">
        <v>32</v>
      </c>
      <c r="AX121" s="13" t="s">
        <v>79</v>
      </c>
      <c r="AY121" s="212" t="s">
        <v>210</v>
      </c>
    </row>
    <row r="122" spans="1:65" s="2" customFormat="1" ht="24.2" customHeight="1">
      <c r="A122" s="37"/>
      <c r="B122" s="38"/>
      <c r="C122" s="182" t="s">
        <v>81</v>
      </c>
      <c r="D122" s="182" t="s">
        <v>212</v>
      </c>
      <c r="E122" s="183" t="s">
        <v>225</v>
      </c>
      <c r="F122" s="184" t="s">
        <v>226</v>
      </c>
      <c r="G122" s="185" t="s">
        <v>215</v>
      </c>
      <c r="H122" s="186">
        <v>3</v>
      </c>
      <c r="I122" s="187"/>
      <c r="J122" s="188">
        <f>ROUND(I122*H122,2)</f>
        <v>0</v>
      </c>
      <c r="K122" s="184" t="s">
        <v>216</v>
      </c>
      <c r="L122" s="42"/>
      <c r="M122" s="189" t="s">
        <v>19</v>
      </c>
      <c r="N122" s="190" t="s">
        <v>42</v>
      </c>
      <c r="O122" s="67"/>
      <c r="P122" s="191">
        <f>O122*H122</f>
        <v>0</v>
      </c>
      <c r="Q122" s="191">
        <v>0</v>
      </c>
      <c r="R122" s="191">
        <f>Q122*H122</f>
        <v>0</v>
      </c>
      <c r="S122" s="191">
        <v>0.44</v>
      </c>
      <c r="T122" s="192">
        <f>S122*H122</f>
        <v>1.32</v>
      </c>
      <c r="U122" s="37"/>
      <c r="V122" s="37"/>
      <c r="W122" s="37"/>
      <c r="X122" s="37"/>
      <c r="Y122" s="37"/>
      <c r="Z122" s="37"/>
      <c r="AA122" s="37"/>
      <c r="AB122" s="37"/>
      <c r="AC122" s="37"/>
      <c r="AD122" s="37"/>
      <c r="AE122" s="37"/>
      <c r="AR122" s="193" t="s">
        <v>217</v>
      </c>
      <c r="AT122" s="193" t="s">
        <v>212</v>
      </c>
      <c r="AU122" s="193" t="s">
        <v>81</v>
      </c>
      <c r="AY122" s="20" t="s">
        <v>210</v>
      </c>
      <c r="BE122" s="194">
        <f>IF(N122="základní",J122,0)</f>
        <v>0</v>
      </c>
      <c r="BF122" s="194">
        <f>IF(N122="snížená",J122,0)</f>
        <v>0</v>
      </c>
      <c r="BG122" s="194">
        <f>IF(N122="zákl. přenesená",J122,0)</f>
        <v>0</v>
      </c>
      <c r="BH122" s="194">
        <f>IF(N122="sníž. přenesená",J122,0)</f>
        <v>0</v>
      </c>
      <c r="BI122" s="194">
        <f>IF(N122="nulová",J122,0)</f>
        <v>0</v>
      </c>
      <c r="BJ122" s="20" t="s">
        <v>79</v>
      </c>
      <c r="BK122" s="194">
        <f>ROUND(I122*H122,2)</f>
        <v>0</v>
      </c>
      <c r="BL122" s="20" t="s">
        <v>217</v>
      </c>
      <c r="BM122" s="193" t="s">
        <v>227</v>
      </c>
    </row>
    <row r="123" spans="1:65" s="2" customFormat="1" ht="39">
      <c r="A123" s="37"/>
      <c r="B123" s="38"/>
      <c r="C123" s="39"/>
      <c r="D123" s="195" t="s">
        <v>219</v>
      </c>
      <c r="E123" s="39"/>
      <c r="F123" s="196" t="s">
        <v>228</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219</v>
      </c>
      <c r="AU123" s="20" t="s">
        <v>81</v>
      </c>
    </row>
    <row r="124" spans="1:65" s="2" customFormat="1" ht="11.25">
      <c r="A124" s="37"/>
      <c r="B124" s="38"/>
      <c r="C124" s="39"/>
      <c r="D124" s="200" t="s">
        <v>221</v>
      </c>
      <c r="E124" s="39"/>
      <c r="F124" s="201" t="s">
        <v>229</v>
      </c>
      <c r="G124" s="39"/>
      <c r="H124" s="39"/>
      <c r="I124" s="197"/>
      <c r="J124" s="39"/>
      <c r="K124" s="39"/>
      <c r="L124" s="42"/>
      <c r="M124" s="198"/>
      <c r="N124" s="199"/>
      <c r="O124" s="67"/>
      <c r="P124" s="67"/>
      <c r="Q124" s="67"/>
      <c r="R124" s="67"/>
      <c r="S124" s="67"/>
      <c r="T124" s="68"/>
      <c r="U124" s="37"/>
      <c r="V124" s="37"/>
      <c r="W124" s="37"/>
      <c r="X124" s="37"/>
      <c r="Y124" s="37"/>
      <c r="Z124" s="37"/>
      <c r="AA124" s="37"/>
      <c r="AB124" s="37"/>
      <c r="AC124" s="37"/>
      <c r="AD124" s="37"/>
      <c r="AE124" s="37"/>
      <c r="AT124" s="20" t="s">
        <v>221</v>
      </c>
      <c r="AU124" s="20" t="s">
        <v>81</v>
      </c>
    </row>
    <row r="125" spans="1:65" s="13" customFormat="1" ht="11.25">
      <c r="B125" s="202"/>
      <c r="C125" s="203"/>
      <c r="D125" s="195" t="s">
        <v>223</v>
      </c>
      <c r="E125" s="204" t="s">
        <v>19</v>
      </c>
      <c r="F125" s="205" t="s">
        <v>152</v>
      </c>
      <c r="G125" s="203"/>
      <c r="H125" s="206">
        <v>3</v>
      </c>
      <c r="I125" s="207"/>
      <c r="J125" s="203"/>
      <c r="K125" s="203"/>
      <c r="L125" s="208"/>
      <c r="M125" s="209"/>
      <c r="N125" s="210"/>
      <c r="O125" s="210"/>
      <c r="P125" s="210"/>
      <c r="Q125" s="210"/>
      <c r="R125" s="210"/>
      <c r="S125" s="210"/>
      <c r="T125" s="211"/>
      <c r="AT125" s="212" t="s">
        <v>223</v>
      </c>
      <c r="AU125" s="212" t="s">
        <v>81</v>
      </c>
      <c r="AV125" s="13" t="s">
        <v>81</v>
      </c>
      <c r="AW125" s="13" t="s">
        <v>32</v>
      </c>
      <c r="AX125" s="13" t="s">
        <v>79</v>
      </c>
      <c r="AY125" s="212" t="s">
        <v>210</v>
      </c>
    </row>
    <row r="126" spans="1:65" s="2" customFormat="1" ht="33" customHeight="1">
      <c r="A126" s="37"/>
      <c r="B126" s="38"/>
      <c r="C126" s="182" t="s">
        <v>153</v>
      </c>
      <c r="D126" s="182" t="s">
        <v>212</v>
      </c>
      <c r="E126" s="183" t="s">
        <v>230</v>
      </c>
      <c r="F126" s="184" t="s">
        <v>231</v>
      </c>
      <c r="G126" s="185" t="s">
        <v>215</v>
      </c>
      <c r="H126" s="186">
        <v>15</v>
      </c>
      <c r="I126" s="187"/>
      <c r="J126" s="188">
        <f>ROUND(I126*H126,2)</f>
        <v>0</v>
      </c>
      <c r="K126" s="184" t="s">
        <v>216</v>
      </c>
      <c r="L126" s="42"/>
      <c r="M126" s="189" t="s">
        <v>19</v>
      </c>
      <c r="N126" s="190" t="s">
        <v>42</v>
      </c>
      <c r="O126" s="67"/>
      <c r="P126" s="191">
        <f>O126*H126</f>
        <v>0</v>
      </c>
      <c r="Q126" s="191">
        <v>0</v>
      </c>
      <c r="R126" s="191">
        <f>Q126*H126</f>
        <v>0</v>
      </c>
      <c r="S126" s="191">
        <v>0.57999999999999996</v>
      </c>
      <c r="T126" s="192">
        <f>S126*H126</f>
        <v>8.6999999999999993</v>
      </c>
      <c r="U126" s="37"/>
      <c r="V126" s="37"/>
      <c r="W126" s="37"/>
      <c r="X126" s="37"/>
      <c r="Y126" s="37"/>
      <c r="Z126" s="37"/>
      <c r="AA126" s="37"/>
      <c r="AB126" s="37"/>
      <c r="AC126" s="37"/>
      <c r="AD126" s="37"/>
      <c r="AE126" s="37"/>
      <c r="AR126" s="193" t="s">
        <v>217</v>
      </c>
      <c r="AT126" s="193" t="s">
        <v>212</v>
      </c>
      <c r="AU126" s="193" t="s">
        <v>81</v>
      </c>
      <c r="AY126" s="20" t="s">
        <v>210</v>
      </c>
      <c r="BE126" s="194">
        <f>IF(N126="základní",J126,0)</f>
        <v>0</v>
      </c>
      <c r="BF126" s="194">
        <f>IF(N126="snížená",J126,0)</f>
        <v>0</v>
      </c>
      <c r="BG126" s="194">
        <f>IF(N126="zákl. přenesená",J126,0)</f>
        <v>0</v>
      </c>
      <c r="BH126" s="194">
        <f>IF(N126="sníž. přenesená",J126,0)</f>
        <v>0</v>
      </c>
      <c r="BI126" s="194">
        <f>IF(N126="nulová",J126,0)</f>
        <v>0</v>
      </c>
      <c r="BJ126" s="20" t="s">
        <v>79</v>
      </c>
      <c r="BK126" s="194">
        <f>ROUND(I126*H126,2)</f>
        <v>0</v>
      </c>
      <c r="BL126" s="20" t="s">
        <v>217</v>
      </c>
      <c r="BM126" s="193" t="s">
        <v>232</v>
      </c>
    </row>
    <row r="127" spans="1:65" s="2" customFormat="1" ht="39">
      <c r="A127" s="37"/>
      <c r="B127" s="38"/>
      <c r="C127" s="39"/>
      <c r="D127" s="195" t="s">
        <v>219</v>
      </c>
      <c r="E127" s="39"/>
      <c r="F127" s="196" t="s">
        <v>233</v>
      </c>
      <c r="G127" s="39"/>
      <c r="H127" s="39"/>
      <c r="I127" s="197"/>
      <c r="J127" s="39"/>
      <c r="K127" s="39"/>
      <c r="L127" s="42"/>
      <c r="M127" s="198"/>
      <c r="N127" s="199"/>
      <c r="O127" s="67"/>
      <c r="P127" s="67"/>
      <c r="Q127" s="67"/>
      <c r="R127" s="67"/>
      <c r="S127" s="67"/>
      <c r="T127" s="68"/>
      <c r="U127" s="37"/>
      <c r="V127" s="37"/>
      <c r="W127" s="37"/>
      <c r="X127" s="37"/>
      <c r="Y127" s="37"/>
      <c r="Z127" s="37"/>
      <c r="AA127" s="37"/>
      <c r="AB127" s="37"/>
      <c r="AC127" s="37"/>
      <c r="AD127" s="37"/>
      <c r="AE127" s="37"/>
      <c r="AT127" s="20" t="s">
        <v>219</v>
      </c>
      <c r="AU127" s="20" t="s">
        <v>81</v>
      </c>
    </row>
    <row r="128" spans="1:65" s="2" customFormat="1" ht="11.25">
      <c r="A128" s="37"/>
      <c r="B128" s="38"/>
      <c r="C128" s="39"/>
      <c r="D128" s="200" t="s">
        <v>221</v>
      </c>
      <c r="E128" s="39"/>
      <c r="F128" s="201" t="s">
        <v>234</v>
      </c>
      <c r="G128" s="39"/>
      <c r="H128" s="39"/>
      <c r="I128" s="197"/>
      <c r="J128" s="39"/>
      <c r="K128" s="39"/>
      <c r="L128" s="42"/>
      <c r="M128" s="198"/>
      <c r="N128" s="199"/>
      <c r="O128" s="67"/>
      <c r="P128" s="67"/>
      <c r="Q128" s="67"/>
      <c r="R128" s="67"/>
      <c r="S128" s="67"/>
      <c r="T128" s="68"/>
      <c r="U128" s="37"/>
      <c r="V128" s="37"/>
      <c r="W128" s="37"/>
      <c r="X128" s="37"/>
      <c r="Y128" s="37"/>
      <c r="Z128" s="37"/>
      <c r="AA128" s="37"/>
      <c r="AB128" s="37"/>
      <c r="AC128" s="37"/>
      <c r="AD128" s="37"/>
      <c r="AE128" s="37"/>
      <c r="AT128" s="20" t="s">
        <v>221</v>
      </c>
      <c r="AU128" s="20" t="s">
        <v>81</v>
      </c>
    </row>
    <row r="129" spans="1:65" s="13" customFormat="1" ht="11.25">
      <c r="B129" s="202"/>
      <c r="C129" s="203"/>
      <c r="D129" s="195" t="s">
        <v>223</v>
      </c>
      <c r="E129" s="204" t="s">
        <v>19</v>
      </c>
      <c r="F129" s="205" t="s">
        <v>154</v>
      </c>
      <c r="G129" s="203"/>
      <c r="H129" s="206">
        <v>15</v>
      </c>
      <c r="I129" s="207"/>
      <c r="J129" s="203"/>
      <c r="K129" s="203"/>
      <c r="L129" s="208"/>
      <c r="M129" s="209"/>
      <c r="N129" s="210"/>
      <c r="O129" s="210"/>
      <c r="P129" s="210"/>
      <c r="Q129" s="210"/>
      <c r="R129" s="210"/>
      <c r="S129" s="210"/>
      <c r="T129" s="211"/>
      <c r="AT129" s="212" t="s">
        <v>223</v>
      </c>
      <c r="AU129" s="212" t="s">
        <v>81</v>
      </c>
      <c r="AV129" s="13" t="s">
        <v>81</v>
      </c>
      <c r="AW129" s="13" t="s">
        <v>32</v>
      </c>
      <c r="AX129" s="13" t="s">
        <v>79</v>
      </c>
      <c r="AY129" s="212" t="s">
        <v>210</v>
      </c>
    </row>
    <row r="130" spans="1:65" s="2" customFormat="1" ht="24.2" customHeight="1">
      <c r="A130" s="37"/>
      <c r="B130" s="38"/>
      <c r="C130" s="182" t="s">
        <v>217</v>
      </c>
      <c r="D130" s="182" t="s">
        <v>212</v>
      </c>
      <c r="E130" s="183" t="s">
        <v>235</v>
      </c>
      <c r="F130" s="184" t="s">
        <v>236</v>
      </c>
      <c r="G130" s="185" t="s">
        <v>215</v>
      </c>
      <c r="H130" s="186">
        <v>15</v>
      </c>
      <c r="I130" s="187"/>
      <c r="J130" s="188">
        <f>ROUND(I130*H130,2)</f>
        <v>0</v>
      </c>
      <c r="K130" s="184" t="s">
        <v>216</v>
      </c>
      <c r="L130" s="42"/>
      <c r="M130" s="189" t="s">
        <v>19</v>
      </c>
      <c r="N130" s="190" t="s">
        <v>42</v>
      </c>
      <c r="O130" s="67"/>
      <c r="P130" s="191">
        <f>O130*H130</f>
        <v>0</v>
      </c>
      <c r="Q130" s="191">
        <v>0</v>
      </c>
      <c r="R130" s="191">
        <f>Q130*H130</f>
        <v>0</v>
      </c>
      <c r="S130" s="191">
        <v>0.316</v>
      </c>
      <c r="T130" s="192">
        <f>S130*H130</f>
        <v>4.74</v>
      </c>
      <c r="U130" s="37"/>
      <c r="V130" s="37"/>
      <c r="W130" s="37"/>
      <c r="X130" s="37"/>
      <c r="Y130" s="37"/>
      <c r="Z130" s="37"/>
      <c r="AA130" s="37"/>
      <c r="AB130" s="37"/>
      <c r="AC130" s="37"/>
      <c r="AD130" s="37"/>
      <c r="AE130" s="37"/>
      <c r="AR130" s="193" t="s">
        <v>217</v>
      </c>
      <c r="AT130" s="193" t="s">
        <v>212</v>
      </c>
      <c r="AU130" s="193" t="s">
        <v>81</v>
      </c>
      <c r="AY130" s="20" t="s">
        <v>210</v>
      </c>
      <c r="BE130" s="194">
        <f>IF(N130="základní",J130,0)</f>
        <v>0</v>
      </c>
      <c r="BF130" s="194">
        <f>IF(N130="snížená",J130,0)</f>
        <v>0</v>
      </c>
      <c r="BG130" s="194">
        <f>IF(N130="zákl. přenesená",J130,0)</f>
        <v>0</v>
      </c>
      <c r="BH130" s="194">
        <f>IF(N130="sníž. přenesená",J130,0)</f>
        <v>0</v>
      </c>
      <c r="BI130" s="194">
        <f>IF(N130="nulová",J130,0)</f>
        <v>0</v>
      </c>
      <c r="BJ130" s="20" t="s">
        <v>79</v>
      </c>
      <c r="BK130" s="194">
        <f>ROUND(I130*H130,2)</f>
        <v>0</v>
      </c>
      <c r="BL130" s="20" t="s">
        <v>217</v>
      </c>
      <c r="BM130" s="193" t="s">
        <v>237</v>
      </c>
    </row>
    <row r="131" spans="1:65" s="2" customFormat="1" ht="39">
      <c r="A131" s="37"/>
      <c r="B131" s="38"/>
      <c r="C131" s="39"/>
      <c r="D131" s="195" t="s">
        <v>219</v>
      </c>
      <c r="E131" s="39"/>
      <c r="F131" s="196" t="s">
        <v>238</v>
      </c>
      <c r="G131" s="39"/>
      <c r="H131" s="39"/>
      <c r="I131" s="197"/>
      <c r="J131" s="39"/>
      <c r="K131" s="39"/>
      <c r="L131" s="42"/>
      <c r="M131" s="198"/>
      <c r="N131" s="199"/>
      <c r="O131" s="67"/>
      <c r="P131" s="67"/>
      <c r="Q131" s="67"/>
      <c r="R131" s="67"/>
      <c r="S131" s="67"/>
      <c r="T131" s="68"/>
      <c r="U131" s="37"/>
      <c r="V131" s="37"/>
      <c r="W131" s="37"/>
      <c r="X131" s="37"/>
      <c r="Y131" s="37"/>
      <c r="Z131" s="37"/>
      <c r="AA131" s="37"/>
      <c r="AB131" s="37"/>
      <c r="AC131" s="37"/>
      <c r="AD131" s="37"/>
      <c r="AE131" s="37"/>
      <c r="AT131" s="20" t="s">
        <v>219</v>
      </c>
      <c r="AU131" s="20" t="s">
        <v>81</v>
      </c>
    </row>
    <row r="132" spans="1:65" s="2" customFormat="1" ht="11.25">
      <c r="A132" s="37"/>
      <c r="B132" s="38"/>
      <c r="C132" s="39"/>
      <c r="D132" s="200" t="s">
        <v>221</v>
      </c>
      <c r="E132" s="39"/>
      <c r="F132" s="201" t="s">
        <v>239</v>
      </c>
      <c r="G132" s="39"/>
      <c r="H132" s="39"/>
      <c r="I132" s="197"/>
      <c r="J132" s="39"/>
      <c r="K132" s="39"/>
      <c r="L132" s="42"/>
      <c r="M132" s="198"/>
      <c r="N132" s="199"/>
      <c r="O132" s="67"/>
      <c r="P132" s="67"/>
      <c r="Q132" s="67"/>
      <c r="R132" s="67"/>
      <c r="S132" s="67"/>
      <c r="T132" s="68"/>
      <c r="U132" s="37"/>
      <c r="V132" s="37"/>
      <c r="W132" s="37"/>
      <c r="X132" s="37"/>
      <c r="Y132" s="37"/>
      <c r="Z132" s="37"/>
      <c r="AA132" s="37"/>
      <c r="AB132" s="37"/>
      <c r="AC132" s="37"/>
      <c r="AD132" s="37"/>
      <c r="AE132" s="37"/>
      <c r="AT132" s="20" t="s">
        <v>221</v>
      </c>
      <c r="AU132" s="20" t="s">
        <v>81</v>
      </c>
    </row>
    <row r="133" spans="1:65" s="13" customFormat="1" ht="11.25">
      <c r="B133" s="202"/>
      <c r="C133" s="203"/>
      <c r="D133" s="195" t="s">
        <v>223</v>
      </c>
      <c r="E133" s="204" t="s">
        <v>154</v>
      </c>
      <c r="F133" s="205" t="s">
        <v>240</v>
      </c>
      <c r="G133" s="203"/>
      <c r="H133" s="206">
        <v>15</v>
      </c>
      <c r="I133" s="207"/>
      <c r="J133" s="203"/>
      <c r="K133" s="203"/>
      <c r="L133" s="208"/>
      <c r="M133" s="209"/>
      <c r="N133" s="210"/>
      <c r="O133" s="210"/>
      <c r="P133" s="210"/>
      <c r="Q133" s="210"/>
      <c r="R133" s="210"/>
      <c r="S133" s="210"/>
      <c r="T133" s="211"/>
      <c r="AT133" s="212" t="s">
        <v>223</v>
      </c>
      <c r="AU133" s="212" t="s">
        <v>81</v>
      </c>
      <c r="AV133" s="13" t="s">
        <v>81</v>
      </c>
      <c r="AW133" s="13" t="s">
        <v>32</v>
      </c>
      <c r="AX133" s="13" t="s">
        <v>79</v>
      </c>
      <c r="AY133" s="212" t="s">
        <v>210</v>
      </c>
    </row>
    <row r="134" spans="1:65" s="2" customFormat="1" ht="33" customHeight="1">
      <c r="A134" s="37"/>
      <c r="B134" s="38"/>
      <c r="C134" s="182" t="s">
        <v>241</v>
      </c>
      <c r="D134" s="182" t="s">
        <v>212</v>
      </c>
      <c r="E134" s="183" t="s">
        <v>242</v>
      </c>
      <c r="F134" s="184" t="s">
        <v>243</v>
      </c>
      <c r="G134" s="185" t="s">
        <v>244</v>
      </c>
      <c r="H134" s="186">
        <v>31.2</v>
      </c>
      <c r="I134" s="187"/>
      <c r="J134" s="188">
        <f>ROUND(I134*H134,2)</f>
        <v>0</v>
      </c>
      <c r="K134" s="184" t="s">
        <v>216</v>
      </c>
      <c r="L134" s="42"/>
      <c r="M134" s="189" t="s">
        <v>19</v>
      </c>
      <c r="N134" s="190" t="s">
        <v>42</v>
      </c>
      <c r="O134" s="67"/>
      <c r="P134" s="191">
        <f>O134*H134</f>
        <v>0</v>
      </c>
      <c r="Q134" s="191">
        <v>0</v>
      </c>
      <c r="R134" s="191">
        <f>Q134*H134</f>
        <v>0</v>
      </c>
      <c r="S134" s="191">
        <v>0</v>
      </c>
      <c r="T134" s="192">
        <f>S134*H134</f>
        <v>0</v>
      </c>
      <c r="U134" s="37"/>
      <c r="V134" s="37"/>
      <c r="W134" s="37"/>
      <c r="X134" s="37"/>
      <c r="Y134" s="37"/>
      <c r="Z134" s="37"/>
      <c r="AA134" s="37"/>
      <c r="AB134" s="37"/>
      <c r="AC134" s="37"/>
      <c r="AD134" s="37"/>
      <c r="AE134" s="37"/>
      <c r="AR134" s="193" t="s">
        <v>217</v>
      </c>
      <c r="AT134" s="193" t="s">
        <v>212</v>
      </c>
      <c r="AU134" s="193" t="s">
        <v>81</v>
      </c>
      <c r="AY134" s="20" t="s">
        <v>210</v>
      </c>
      <c r="BE134" s="194">
        <f>IF(N134="základní",J134,0)</f>
        <v>0</v>
      </c>
      <c r="BF134" s="194">
        <f>IF(N134="snížená",J134,0)</f>
        <v>0</v>
      </c>
      <c r="BG134" s="194">
        <f>IF(N134="zákl. přenesená",J134,0)</f>
        <v>0</v>
      </c>
      <c r="BH134" s="194">
        <f>IF(N134="sníž. přenesená",J134,0)</f>
        <v>0</v>
      </c>
      <c r="BI134" s="194">
        <f>IF(N134="nulová",J134,0)</f>
        <v>0</v>
      </c>
      <c r="BJ134" s="20" t="s">
        <v>79</v>
      </c>
      <c r="BK134" s="194">
        <f>ROUND(I134*H134,2)</f>
        <v>0</v>
      </c>
      <c r="BL134" s="20" t="s">
        <v>217</v>
      </c>
      <c r="BM134" s="193" t="s">
        <v>245</v>
      </c>
    </row>
    <row r="135" spans="1:65" s="2" customFormat="1" ht="29.25">
      <c r="A135" s="37"/>
      <c r="B135" s="38"/>
      <c r="C135" s="39"/>
      <c r="D135" s="195" t="s">
        <v>219</v>
      </c>
      <c r="E135" s="39"/>
      <c r="F135" s="196" t="s">
        <v>246</v>
      </c>
      <c r="G135" s="39"/>
      <c r="H135" s="39"/>
      <c r="I135" s="197"/>
      <c r="J135" s="39"/>
      <c r="K135" s="39"/>
      <c r="L135" s="42"/>
      <c r="M135" s="198"/>
      <c r="N135" s="199"/>
      <c r="O135" s="67"/>
      <c r="P135" s="67"/>
      <c r="Q135" s="67"/>
      <c r="R135" s="67"/>
      <c r="S135" s="67"/>
      <c r="T135" s="68"/>
      <c r="U135" s="37"/>
      <c r="V135" s="37"/>
      <c r="W135" s="37"/>
      <c r="X135" s="37"/>
      <c r="Y135" s="37"/>
      <c r="Z135" s="37"/>
      <c r="AA135" s="37"/>
      <c r="AB135" s="37"/>
      <c r="AC135" s="37"/>
      <c r="AD135" s="37"/>
      <c r="AE135" s="37"/>
      <c r="AT135" s="20" t="s">
        <v>219</v>
      </c>
      <c r="AU135" s="20" t="s">
        <v>81</v>
      </c>
    </row>
    <row r="136" spans="1:65" s="2" customFormat="1" ht="11.25">
      <c r="A136" s="37"/>
      <c r="B136" s="38"/>
      <c r="C136" s="39"/>
      <c r="D136" s="200" t="s">
        <v>221</v>
      </c>
      <c r="E136" s="39"/>
      <c r="F136" s="201" t="s">
        <v>247</v>
      </c>
      <c r="G136" s="39"/>
      <c r="H136" s="39"/>
      <c r="I136" s="197"/>
      <c r="J136" s="39"/>
      <c r="K136" s="39"/>
      <c r="L136" s="42"/>
      <c r="M136" s="198"/>
      <c r="N136" s="199"/>
      <c r="O136" s="67"/>
      <c r="P136" s="67"/>
      <c r="Q136" s="67"/>
      <c r="R136" s="67"/>
      <c r="S136" s="67"/>
      <c r="T136" s="68"/>
      <c r="U136" s="37"/>
      <c r="V136" s="37"/>
      <c r="W136" s="37"/>
      <c r="X136" s="37"/>
      <c r="Y136" s="37"/>
      <c r="Z136" s="37"/>
      <c r="AA136" s="37"/>
      <c r="AB136" s="37"/>
      <c r="AC136" s="37"/>
      <c r="AD136" s="37"/>
      <c r="AE136" s="37"/>
      <c r="AT136" s="20" t="s">
        <v>221</v>
      </c>
      <c r="AU136" s="20" t="s">
        <v>81</v>
      </c>
    </row>
    <row r="137" spans="1:65" s="13" customFormat="1" ht="22.5">
      <c r="B137" s="202"/>
      <c r="C137" s="203"/>
      <c r="D137" s="195" t="s">
        <v>223</v>
      </c>
      <c r="E137" s="204" t="s">
        <v>19</v>
      </c>
      <c r="F137" s="205" t="s">
        <v>248</v>
      </c>
      <c r="G137" s="203"/>
      <c r="H137" s="206">
        <v>31.2</v>
      </c>
      <c r="I137" s="207"/>
      <c r="J137" s="203"/>
      <c r="K137" s="203"/>
      <c r="L137" s="208"/>
      <c r="M137" s="209"/>
      <c r="N137" s="210"/>
      <c r="O137" s="210"/>
      <c r="P137" s="210"/>
      <c r="Q137" s="210"/>
      <c r="R137" s="210"/>
      <c r="S137" s="210"/>
      <c r="T137" s="211"/>
      <c r="AT137" s="212" t="s">
        <v>223</v>
      </c>
      <c r="AU137" s="212" t="s">
        <v>81</v>
      </c>
      <c r="AV137" s="13" t="s">
        <v>81</v>
      </c>
      <c r="AW137" s="13" t="s">
        <v>32</v>
      </c>
      <c r="AX137" s="13" t="s">
        <v>71</v>
      </c>
      <c r="AY137" s="212" t="s">
        <v>210</v>
      </c>
    </row>
    <row r="138" spans="1:65" s="14" customFormat="1" ht="11.25">
      <c r="B138" s="213"/>
      <c r="C138" s="214"/>
      <c r="D138" s="195" t="s">
        <v>223</v>
      </c>
      <c r="E138" s="215" t="s">
        <v>133</v>
      </c>
      <c r="F138" s="216" t="s">
        <v>249</v>
      </c>
      <c r="G138" s="214"/>
      <c r="H138" s="217">
        <v>31.2</v>
      </c>
      <c r="I138" s="218"/>
      <c r="J138" s="214"/>
      <c r="K138" s="214"/>
      <c r="L138" s="219"/>
      <c r="M138" s="220"/>
      <c r="N138" s="221"/>
      <c r="O138" s="221"/>
      <c r="P138" s="221"/>
      <c r="Q138" s="221"/>
      <c r="R138" s="221"/>
      <c r="S138" s="221"/>
      <c r="T138" s="222"/>
      <c r="AT138" s="223" t="s">
        <v>223</v>
      </c>
      <c r="AU138" s="223" t="s">
        <v>81</v>
      </c>
      <c r="AV138" s="14" t="s">
        <v>217</v>
      </c>
      <c r="AW138" s="14" t="s">
        <v>32</v>
      </c>
      <c r="AX138" s="14" t="s">
        <v>79</v>
      </c>
      <c r="AY138" s="223" t="s">
        <v>210</v>
      </c>
    </row>
    <row r="139" spans="1:65" s="2" customFormat="1" ht="33" customHeight="1">
      <c r="A139" s="37"/>
      <c r="B139" s="38"/>
      <c r="C139" s="182" t="s">
        <v>250</v>
      </c>
      <c r="D139" s="182" t="s">
        <v>212</v>
      </c>
      <c r="E139" s="183" t="s">
        <v>251</v>
      </c>
      <c r="F139" s="184" t="s">
        <v>252</v>
      </c>
      <c r="G139" s="185" t="s">
        <v>244</v>
      </c>
      <c r="H139" s="186">
        <v>17.399999999999999</v>
      </c>
      <c r="I139" s="187"/>
      <c r="J139" s="188">
        <f>ROUND(I139*H139,2)</f>
        <v>0</v>
      </c>
      <c r="K139" s="184" t="s">
        <v>216</v>
      </c>
      <c r="L139" s="42"/>
      <c r="M139" s="189" t="s">
        <v>19</v>
      </c>
      <c r="N139" s="190" t="s">
        <v>42</v>
      </c>
      <c r="O139" s="67"/>
      <c r="P139" s="191">
        <f>O139*H139</f>
        <v>0</v>
      </c>
      <c r="Q139" s="191">
        <v>0</v>
      </c>
      <c r="R139" s="191">
        <f>Q139*H139</f>
        <v>0</v>
      </c>
      <c r="S139" s="191">
        <v>0</v>
      </c>
      <c r="T139" s="192">
        <f>S139*H139</f>
        <v>0</v>
      </c>
      <c r="U139" s="37"/>
      <c r="V139" s="37"/>
      <c r="W139" s="37"/>
      <c r="X139" s="37"/>
      <c r="Y139" s="37"/>
      <c r="Z139" s="37"/>
      <c r="AA139" s="37"/>
      <c r="AB139" s="37"/>
      <c r="AC139" s="37"/>
      <c r="AD139" s="37"/>
      <c r="AE139" s="37"/>
      <c r="AR139" s="193" t="s">
        <v>217</v>
      </c>
      <c r="AT139" s="193" t="s">
        <v>212</v>
      </c>
      <c r="AU139" s="193" t="s">
        <v>81</v>
      </c>
      <c r="AY139" s="20" t="s">
        <v>210</v>
      </c>
      <c r="BE139" s="194">
        <f>IF(N139="základní",J139,0)</f>
        <v>0</v>
      </c>
      <c r="BF139" s="194">
        <f>IF(N139="snížená",J139,0)</f>
        <v>0</v>
      </c>
      <c r="BG139" s="194">
        <f>IF(N139="zákl. přenesená",J139,0)</f>
        <v>0</v>
      </c>
      <c r="BH139" s="194">
        <f>IF(N139="sníž. přenesená",J139,0)</f>
        <v>0</v>
      </c>
      <c r="BI139" s="194">
        <f>IF(N139="nulová",J139,0)</f>
        <v>0</v>
      </c>
      <c r="BJ139" s="20" t="s">
        <v>79</v>
      </c>
      <c r="BK139" s="194">
        <f>ROUND(I139*H139,2)</f>
        <v>0</v>
      </c>
      <c r="BL139" s="20" t="s">
        <v>217</v>
      </c>
      <c r="BM139" s="193" t="s">
        <v>253</v>
      </c>
    </row>
    <row r="140" spans="1:65" s="2" customFormat="1" ht="29.25">
      <c r="A140" s="37"/>
      <c r="B140" s="38"/>
      <c r="C140" s="39"/>
      <c r="D140" s="195" t="s">
        <v>219</v>
      </c>
      <c r="E140" s="39"/>
      <c r="F140" s="196" t="s">
        <v>254</v>
      </c>
      <c r="G140" s="39"/>
      <c r="H140" s="39"/>
      <c r="I140" s="197"/>
      <c r="J140" s="39"/>
      <c r="K140" s="39"/>
      <c r="L140" s="42"/>
      <c r="M140" s="198"/>
      <c r="N140" s="199"/>
      <c r="O140" s="67"/>
      <c r="P140" s="67"/>
      <c r="Q140" s="67"/>
      <c r="R140" s="67"/>
      <c r="S140" s="67"/>
      <c r="T140" s="68"/>
      <c r="U140" s="37"/>
      <c r="V140" s="37"/>
      <c r="W140" s="37"/>
      <c r="X140" s="37"/>
      <c r="Y140" s="37"/>
      <c r="Z140" s="37"/>
      <c r="AA140" s="37"/>
      <c r="AB140" s="37"/>
      <c r="AC140" s="37"/>
      <c r="AD140" s="37"/>
      <c r="AE140" s="37"/>
      <c r="AT140" s="20" t="s">
        <v>219</v>
      </c>
      <c r="AU140" s="20" t="s">
        <v>81</v>
      </c>
    </row>
    <row r="141" spans="1:65" s="2" customFormat="1" ht="11.25">
      <c r="A141" s="37"/>
      <c r="B141" s="38"/>
      <c r="C141" s="39"/>
      <c r="D141" s="200" t="s">
        <v>221</v>
      </c>
      <c r="E141" s="39"/>
      <c r="F141" s="201" t="s">
        <v>255</v>
      </c>
      <c r="G141" s="39"/>
      <c r="H141" s="39"/>
      <c r="I141" s="197"/>
      <c r="J141" s="39"/>
      <c r="K141" s="39"/>
      <c r="L141" s="42"/>
      <c r="M141" s="198"/>
      <c r="N141" s="199"/>
      <c r="O141" s="67"/>
      <c r="P141" s="67"/>
      <c r="Q141" s="67"/>
      <c r="R141" s="67"/>
      <c r="S141" s="67"/>
      <c r="T141" s="68"/>
      <c r="U141" s="37"/>
      <c r="V141" s="37"/>
      <c r="W141" s="37"/>
      <c r="X141" s="37"/>
      <c r="Y141" s="37"/>
      <c r="Z141" s="37"/>
      <c r="AA141" s="37"/>
      <c r="AB141" s="37"/>
      <c r="AC141" s="37"/>
      <c r="AD141" s="37"/>
      <c r="AE141" s="37"/>
      <c r="AT141" s="20" t="s">
        <v>221</v>
      </c>
      <c r="AU141" s="20" t="s">
        <v>81</v>
      </c>
    </row>
    <row r="142" spans="1:65" s="13" customFormat="1" ht="11.25">
      <c r="B142" s="202"/>
      <c r="C142" s="203"/>
      <c r="D142" s="195" t="s">
        <v>223</v>
      </c>
      <c r="E142" s="204" t="s">
        <v>19</v>
      </c>
      <c r="F142" s="205" t="s">
        <v>256</v>
      </c>
      <c r="G142" s="203"/>
      <c r="H142" s="206">
        <v>17.399999999999999</v>
      </c>
      <c r="I142" s="207"/>
      <c r="J142" s="203"/>
      <c r="K142" s="203"/>
      <c r="L142" s="208"/>
      <c r="M142" s="209"/>
      <c r="N142" s="210"/>
      <c r="O142" s="210"/>
      <c r="P142" s="210"/>
      <c r="Q142" s="210"/>
      <c r="R142" s="210"/>
      <c r="S142" s="210"/>
      <c r="T142" s="211"/>
      <c r="AT142" s="212" t="s">
        <v>223</v>
      </c>
      <c r="AU142" s="212" t="s">
        <v>81</v>
      </c>
      <c r="AV142" s="13" t="s">
        <v>81</v>
      </c>
      <c r="AW142" s="13" t="s">
        <v>32</v>
      </c>
      <c r="AX142" s="13" t="s">
        <v>71</v>
      </c>
      <c r="AY142" s="212" t="s">
        <v>210</v>
      </c>
    </row>
    <row r="143" spans="1:65" s="14" customFormat="1" ht="11.25">
      <c r="B143" s="213"/>
      <c r="C143" s="214"/>
      <c r="D143" s="195" t="s">
        <v>223</v>
      </c>
      <c r="E143" s="215" t="s">
        <v>135</v>
      </c>
      <c r="F143" s="216" t="s">
        <v>249</v>
      </c>
      <c r="G143" s="214"/>
      <c r="H143" s="217">
        <v>17.399999999999999</v>
      </c>
      <c r="I143" s="218"/>
      <c r="J143" s="214"/>
      <c r="K143" s="214"/>
      <c r="L143" s="219"/>
      <c r="M143" s="220"/>
      <c r="N143" s="221"/>
      <c r="O143" s="221"/>
      <c r="P143" s="221"/>
      <c r="Q143" s="221"/>
      <c r="R143" s="221"/>
      <c r="S143" s="221"/>
      <c r="T143" s="222"/>
      <c r="AT143" s="223" t="s">
        <v>223</v>
      </c>
      <c r="AU143" s="223" t="s">
        <v>81</v>
      </c>
      <c r="AV143" s="14" t="s">
        <v>217</v>
      </c>
      <c r="AW143" s="14" t="s">
        <v>32</v>
      </c>
      <c r="AX143" s="14" t="s">
        <v>79</v>
      </c>
      <c r="AY143" s="223" t="s">
        <v>210</v>
      </c>
    </row>
    <row r="144" spans="1:65" s="2" customFormat="1" ht="33" customHeight="1">
      <c r="A144" s="37"/>
      <c r="B144" s="38"/>
      <c r="C144" s="182" t="s">
        <v>257</v>
      </c>
      <c r="D144" s="182" t="s">
        <v>212</v>
      </c>
      <c r="E144" s="183" t="s">
        <v>258</v>
      </c>
      <c r="F144" s="184" t="s">
        <v>259</v>
      </c>
      <c r="G144" s="185" t="s">
        <v>244</v>
      </c>
      <c r="H144" s="186">
        <v>8.9250000000000007</v>
      </c>
      <c r="I144" s="187"/>
      <c r="J144" s="188">
        <f>ROUND(I144*H144,2)</f>
        <v>0</v>
      </c>
      <c r="K144" s="184" t="s">
        <v>216</v>
      </c>
      <c r="L144" s="42"/>
      <c r="M144" s="189" t="s">
        <v>19</v>
      </c>
      <c r="N144" s="190" t="s">
        <v>42</v>
      </c>
      <c r="O144" s="67"/>
      <c r="P144" s="191">
        <f>O144*H144</f>
        <v>0</v>
      </c>
      <c r="Q144" s="191">
        <v>0</v>
      </c>
      <c r="R144" s="191">
        <f>Q144*H144</f>
        <v>0</v>
      </c>
      <c r="S144" s="191">
        <v>0</v>
      </c>
      <c r="T144" s="192">
        <f>S144*H144</f>
        <v>0</v>
      </c>
      <c r="U144" s="37"/>
      <c r="V144" s="37"/>
      <c r="W144" s="37"/>
      <c r="X144" s="37"/>
      <c r="Y144" s="37"/>
      <c r="Z144" s="37"/>
      <c r="AA144" s="37"/>
      <c r="AB144" s="37"/>
      <c r="AC144" s="37"/>
      <c r="AD144" s="37"/>
      <c r="AE144" s="37"/>
      <c r="AR144" s="193" t="s">
        <v>217</v>
      </c>
      <c r="AT144" s="193" t="s">
        <v>212</v>
      </c>
      <c r="AU144" s="193" t="s">
        <v>81</v>
      </c>
      <c r="AY144" s="20" t="s">
        <v>210</v>
      </c>
      <c r="BE144" s="194">
        <f>IF(N144="základní",J144,0)</f>
        <v>0</v>
      </c>
      <c r="BF144" s="194">
        <f>IF(N144="snížená",J144,0)</f>
        <v>0</v>
      </c>
      <c r="BG144" s="194">
        <f>IF(N144="zákl. přenesená",J144,0)</f>
        <v>0</v>
      </c>
      <c r="BH144" s="194">
        <f>IF(N144="sníž. přenesená",J144,0)</f>
        <v>0</v>
      </c>
      <c r="BI144" s="194">
        <f>IF(N144="nulová",J144,0)</f>
        <v>0</v>
      </c>
      <c r="BJ144" s="20" t="s">
        <v>79</v>
      </c>
      <c r="BK144" s="194">
        <f>ROUND(I144*H144,2)</f>
        <v>0</v>
      </c>
      <c r="BL144" s="20" t="s">
        <v>217</v>
      </c>
      <c r="BM144" s="193" t="s">
        <v>260</v>
      </c>
    </row>
    <row r="145" spans="1:65" s="2" customFormat="1" ht="19.5">
      <c r="A145" s="37"/>
      <c r="B145" s="38"/>
      <c r="C145" s="39"/>
      <c r="D145" s="195" t="s">
        <v>219</v>
      </c>
      <c r="E145" s="39"/>
      <c r="F145" s="196" t="s">
        <v>261</v>
      </c>
      <c r="G145" s="39"/>
      <c r="H145" s="39"/>
      <c r="I145" s="197"/>
      <c r="J145" s="39"/>
      <c r="K145" s="39"/>
      <c r="L145" s="42"/>
      <c r="M145" s="198"/>
      <c r="N145" s="199"/>
      <c r="O145" s="67"/>
      <c r="P145" s="67"/>
      <c r="Q145" s="67"/>
      <c r="R145" s="67"/>
      <c r="S145" s="67"/>
      <c r="T145" s="68"/>
      <c r="U145" s="37"/>
      <c r="V145" s="37"/>
      <c r="W145" s="37"/>
      <c r="X145" s="37"/>
      <c r="Y145" s="37"/>
      <c r="Z145" s="37"/>
      <c r="AA145" s="37"/>
      <c r="AB145" s="37"/>
      <c r="AC145" s="37"/>
      <c r="AD145" s="37"/>
      <c r="AE145" s="37"/>
      <c r="AT145" s="20" t="s">
        <v>219</v>
      </c>
      <c r="AU145" s="20" t="s">
        <v>81</v>
      </c>
    </row>
    <row r="146" spans="1:65" s="2" customFormat="1" ht="11.25">
      <c r="A146" s="37"/>
      <c r="B146" s="38"/>
      <c r="C146" s="39"/>
      <c r="D146" s="200" t="s">
        <v>221</v>
      </c>
      <c r="E146" s="39"/>
      <c r="F146" s="201" t="s">
        <v>262</v>
      </c>
      <c r="G146" s="39"/>
      <c r="H146" s="39"/>
      <c r="I146" s="197"/>
      <c r="J146" s="39"/>
      <c r="K146" s="39"/>
      <c r="L146" s="42"/>
      <c r="M146" s="198"/>
      <c r="N146" s="199"/>
      <c r="O146" s="67"/>
      <c r="P146" s="67"/>
      <c r="Q146" s="67"/>
      <c r="R146" s="67"/>
      <c r="S146" s="67"/>
      <c r="T146" s="68"/>
      <c r="U146" s="37"/>
      <c r="V146" s="37"/>
      <c r="W146" s="37"/>
      <c r="X146" s="37"/>
      <c r="Y146" s="37"/>
      <c r="Z146" s="37"/>
      <c r="AA146" s="37"/>
      <c r="AB146" s="37"/>
      <c r="AC146" s="37"/>
      <c r="AD146" s="37"/>
      <c r="AE146" s="37"/>
      <c r="AT146" s="20" t="s">
        <v>221</v>
      </c>
      <c r="AU146" s="20" t="s">
        <v>81</v>
      </c>
    </row>
    <row r="147" spans="1:65" s="15" customFormat="1" ht="11.25">
      <c r="B147" s="224"/>
      <c r="C147" s="225"/>
      <c r="D147" s="195" t="s">
        <v>223</v>
      </c>
      <c r="E147" s="226" t="s">
        <v>19</v>
      </c>
      <c r="F147" s="227" t="s">
        <v>263</v>
      </c>
      <c r="G147" s="225"/>
      <c r="H147" s="226" t="s">
        <v>19</v>
      </c>
      <c r="I147" s="228"/>
      <c r="J147" s="225"/>
      <c r="K147" s="225"/>
      <c r="L147" s="229"/>
      <c r="M147" s="230"/>
      <c r="N147" s="231"/>
      <c r="O147" s="231"/>
      <c r="P147" s="231"/>
      <c r="Q147" s="231"/>
      <c r="R147" s="231"/>
      <c r="S147" s="231"/>
      <c r="T147" s="232"/>
      <c r="AT147" s="233" t="s">
        <v>223</v>
      </c>
      <c r="AU147" s="233" t="s">
        <v>81</v>
      </c>
      <c r="AV147" s="15" t="s">
        <v>79</v>
      </c>
      <c r="AW147" s="15" t="s">
        <v>32</v>
      </c>
      <c r="AX147" s="15" t="s">
        <v>71</v>
      </c>
      <c r="AY147" s="233" t="s">
        <v>210</v>
      </c>
    </row>
    <row r="148" spans="1:65" s="15" customFormat="1" ht="11.25">
      <c r="B148" s="224"/>
      <c r="C148" s="225"/>
      <c r="D148" s="195" t="s">
        <v>223</v>
      </c>
      <c r="E148" s="226" t="s">
        <v>19</v>
      </c>
      <c r="F148" s="227" t="s">
        <v>264</v>
      </c>
      <c r="G148" s="225"/>
      <c r="H148" s="226" t="s">
        <v>19</v>
      </c>
      <c r="I148" s="228"/>
      <c r="J148" s="225"/>
      <c r="K148" s="225"/>
      <c r="L148" s="229"/>
      <c r="M148" s="230"/>
      <c r="N148" s="231"/>
      <c r="O148" s="231"/>
      <c r="P148" s="231"/>
      <c r="Q148" s="231"/>
      <c r="R148" s="231"/>
      <c r="S148" s="231"/>
      <c r="T148" s="232"/>
      <c r="AT148" s="233" t="s">
        <v>223</v>
      </c>
      <c r="AU148" s="233" t="s">
        <v>81</v>
      </c>
      <c r="AV148" s="15" t="s">
        <v>79</v>
      </c>
      <c r="AW148" s="15" t="s">
        <v>32</v>
      </c>
      <c r="AX148" s="15" t="s">
        <v>71</v>
      </c>
      <c r="AY148" s="233" t="s">
        <v>210</v>
      </c>
    </row>
    <row r="149" spans="1:65" s="13" customFormat="1" ht="11.25">
      <c r="B149" s="202"/>
      <c r="C149" s="203"/>
      <c r="D149" s="195" t="s">
        <v>223</v>
      </c>
      <c r="E149" s="204" t="s">
        <v>19</v>
      </c>
      <c r="F149" s="205" t="s">
        <v>265</v>
      </c>
      <c r="G149" s="203"/>
      <c r="H149" s="206">
        <v>3.375</v>
      </c>
      <c r="I149" s="207"/>
      <c r="J149" s="203"/>
      <c r="K149" s="203"/>
      <c r="L149" s="208"/>
      <c r="M149" s="209"/>
      <c r="N149" s="210"/>
      <c r="O149" s="210"/>
      <c r="P149" s="210"/>
      <c r="Q149" s="210"/>
      <c r="R149" s="210"/>
      <c r="S149" s="210"/>
      <c r="T149" s="211"/>
      <c r="AT149" s="212" t="s">
        <v>223</v>
      </c>
      <c r="AU149" s="212" t="s">
        <v>81</v>
      </c>
      <c r="AV149" s="13" t="s">
        <v>81</v>
      </c>
      <c r="AW149" s="13" t="s">
        <v>32</v>
      </c>
      <c r="AX149" s="13" t="s">
        <v>71</v>
      </c>
      <c r="AY149" s="212" t="s">
        <v>210</v>
      </c>
    </row>
    <row r="150" spans="1:65" s="16" customFormat="1" ht="11.25">
      <c r="B150" s="234"/>
      <c r="C150" s="235"/>
      <c r="D150" s="195" t="s">
        <v>223</v>
      </c>
      <c r="E150" s="236" t="s">
        <v>19</v>
      </c>
      <c r="F150" s="237" t="s">
        <v>266</v>
      </c>
      <c r="G150" s="235"/>
      <c r="H150" s="238">
        <v>3.375</v>
      </c>
      <c r="I150" s="239"/>
      <c r="J150" s="235"/>
      <c r="K150" s="235"/>
      <c r="L150" s="240"/>
      <c r="M150" s="241"/>
      <c r="N150" s="242"/>
      <c r="O150" s="242"/>
      <c r="P150" s="242"/>
      <c r="Q150" s="242"/>
      <c r="R150" s="242"/>
      <c r="S150" s="242"/>
      <c r="T150" s="243"/>
      <c r="AT150" s="244" t="s">
        <v>223</v>
      </c>
      <c r="AU150" s="244" t="s">
        <v>81</v>
      </c>
      <c r="AV150" s="16" t="s">
        <v>153</v>
      </c>
      <c r="AW150" s="16" t="s">
        <v>32</v>
      </c>
      <c r="AX150" s="16" t="s">
        <v>71</v>
      </c>
      <c r="AY150" s="244" t="s">
        <v>210</v>
      </c>
    </row>
    <row r="151" spans="1:65" s="15" customFormat="1" ht="11.25">
      <c r="B151" s="224"/>
      <c r="C151" s="225"/>
      <c r="D151" s="195" t="s">
        <v>223</v>
      </c>
      <c r="E151" s="226" t="s">
        <v>19</v>
      </c>
      <c r="F151" s="227" t="s">
        <v>267</v>
      </c>
      <c r="G151" s="225"/>
      <c r="H151" s="226" t="s">
        <v>19</v>
      </c>
      <c r="I151" s="228"/>
      <c r="J151" s="225"/>
      <c r="K151" s="225"/>
      <c r="L151" s="229"/>
      <c r="M151" s="230"/>
      <c r="N151" s="231"/>
      <c r="O151" s="231"/>
      <c r="P151" s="231"/>
      <c r="Q151" s="231"/>
      <c r="R151" s="231"/>
      <c r="S151" s="231"/>
      <c r="T151" s="232"/>
      <c r="AT151" s="233" t="s">
        <v>223</v>
      </c>
      <c r="AU151" s="233" t="s">
        <v>81</v>
      </c>
      <c r="AV151" s="15" t="s">
        <v>79</v>
      </c>
      <c r="AW151" s="15" t="s">
        <v>32</v>
      </c>
      <c r="AX151" s="15" t="s">
        <v>71</v>
      </c>
      <c r="AY151" s="233" t="s">
        <v>210</v>
      </c>
    </row>
    <row r="152" spans="1:65" s="13" customFormat="1" ht="11.25">
      <c r="B152" s="202"/>
      <c r="C152" s="203"/>
      <c r="D152" s="195" t="s">
        <v>223</v>
      </c>
      <c r="E152" s="204" t="s">
        <v>19</v>
      </c>
      <c r="F152" s="205" t="s">
        <v>268</v>
      </c>
      <c r="G152" s="203"/>
      <c r="H152" s="206">
        <v>5.55</v>
      </c>
      <c r="I152" s="207"/>
      <c r="J152" s="203"/>
      <c r="K152" s="203"/>
      <c r="L152" s="208"/>
      <c r="M152" s="209"/>
      <c r="N152" s="210"/>
      <c r="O152" s="210"/>
      <c r="P152" s="210"/>
      <c r="Q152" s="210"/>
      <c r="R152" s="210"/>
      <c r="S152" s="210"/>
      <c r="T152" s="211"/>
      <c r="AT152" s="212" t="s">
        <v>223</v>
      </c>
      <c r="AU152" s="212" t="s">
        <v>81</v>
      </c>
      <c r="AV152" s="13" t="s">
        <v>81</v>
      </c>
      <c r="AW152" s="13" t="s">
        <v>32</v>
      </c>
      <c r="AX152" s="13" t="s">
        <v>71</v>
      </c>
      <c r="AY152" s="212" t="s">
        <v>210</v>
      </c>
    </row>
    <row r="153" spans="1:65" s="16" customFormat="1" ht="11.25">
      <c r="B153" s="234"/>
      <c r="C153" s="235"/>
      <c r="D153" s="195" t="s">
        <v>223</v>
      </c>
      <c r="E153" s="236" t="s">
        <v>19</v>
      </c>
      <c r="F153" s="237" t="s">
        <v>266</v>
      </c>
      <c r="G153" s="235"/>
      <c r="H153" s="238">
        <v>5.55</v>
      </c>
      <c r="I153" s="239"/>
      <c r="J153" s="235"/>
      <c r="K153" s="235"/>
      <c r="L153" s="240"/>
      <c r="M153" s="241"/>
      <c r="N153" s="242"/>
      <c r="O153" s="242"/>
      <c r="P153" s="242"/>
      <c r="Q153" s="242"/>
      <c r="R153" s="242"/>
      <c r="S153" s="242"/>
      <c r="T153" s="243"/>
      <c r="AT153" s="244" t="s">
        <v>223</v>
      </c>
      <c r="AU153" s="244" t="s">
        <v>81</v>
      </c>
      <c r="AV153" s="16" t="s">
        <v>153</v>
      </c>
      <c r="AW153" s="16" t="s">
        <v>32</v>
      </c>
      <c r="AX153" s="16" t="s">
        <v>71</v>
      </c>
      <c r="AY153" s="244" t="s">
        <v>210</v>
      </c>
    </row>
    <row r="154" spans="1:65" s="14" customFormat="1" ht="11.25">
      <c r="B154" s="213"/>
      <c r="C154" s="214"/>
      <c r="D154" s="195" t="s">
        <v>223</v>
      </c>
      <c r="E154" s="215" t="s">
        <v>150</v>
      </c>
      <c r="F154" s="216" t="s">
        <v>249</v>
      </c>
      <c r="G154" s="214"/>
      <c r="H154" s="217">
        <v>8.9250000000000007</v>
      </c>
      <c r="I154" s="218"/>
      <c r="J154" s="214"/>
      <c r="K154" s="214"/>
      <c r="L154" s="219"/>
      <c r="M154" s="220"/>
      <c r="N154" s="221"/>
      <c r="O154" s="221"/>
      <c r="P154" s="221"/>
      <c r="Q154" s="221"/>
      <c r="R154" s="221"/>
      <c r="S154" s="221"/>
      <c r="T154" s="222"/>
      <c r="AT154" s="223" t="s">
        <v>223</v>
      </c>
      <c r="AU154" s="223" t="s">
        <v>81</v>
      </c>
      <c r="AV154" s="14" t="s">
        <v>217</v>
      </c>
      <c r="AW154" s="14" t="s">
        <v>32</v>
      </c>
      <c r="AX154" s="14" t="s">
        <v>79</v>
      </c>
      <c r="AY154" s="223" t="s">
        <v>210</v>
      </c>
    </row>
    <row r="155" spans="1:65" s="2" customFormat="1" ht="21.75" customHeight="1">
      <c r="A155" s="37"/>
      <c r="B155" s="38"/>
      <c r="C155" s="182" t="s">
        <v>269</v>
      </c>
      <c r="D155" s="182" t="s">
        <v>212</v>
      </c>
      <c r="E155" s="183" t="s">
        <v>270</v>
      </c>
      <c r="F155" s="184" t="s">
        <v>271</v>
      </c>
      <c r="G155" s="185" t="s">
        <v>215</v>
      </c>
      <c r="H155" s="186">
        <v>43.5</v>
      </c>
      <c r="I155" s="187"/>
      <c r="J155" s="188">
        <f>ROUND(I155*H155,2)</f>
        <v>0</v>
      </c>
      <c r="K155" s="184" t="s">
        <v>216</v>
      </c>
      <c r="L155" s="42"/>
      <c r="M155" s="189" t="s">
        <v>19</v>
      </c>
      <c r="N155" s="190" t="s">
        <v>42</v>
      </c>
      <c r="O155" s="67"/>
      <c r="P155" s="191">
        <f>O155*H155</f>
        <v>0</v>
      </c>
      <c r="Q155" s="191">
        <v>5.8E-4</v>
      </c>
      <c r="R155" s="191">
        <f>Q155*H155</f>
        <v>2.5229999999999999E-2</v>
      </c>
      <c r="S155" s="191">
        <v>0</v>
      </c>
      <c r="T155" s="192">
        <f>S155*H155</f>
        <v>0</v>
      </c>
      <c r="U155" s="37"/>
      <c r="V155" s="37"/>
      <c r="W155" s="37"/>
      <c r="X155" s="37"/>
      <c r="Y155" s="37"/>
      <c r="Z155" s="37"/>
      <c r="AA155" s="37"/>
      <c r="AB155" s="37"/>
      <c r="AC155" s="37"/>
      <c r="AD155" s="37"/>
      <c r="AE155" s="37"/>
      <c r="AR155" s="193" t="s">
        <v>217</v>
      </c>
      <c r="AT155" s="193" t="s">
        <v>212</v>
      </c>
      <c r="AU155" s="193" t="s">
        <v>81</v>
      </c>
      <c r="AY155" s="20" t="s">
        <v>210</v>
      </c>
      <c r="BE155" s="194">
        <f>IF(N155="základní",J155,0)</f>
        <v>0</v>
      </c>
      <c r="BF155" s="194">
        <f>IF(N155="snížená",J155,0)</f>
        <v>0</v>
      </c>
      <c r="BG155" s="194">
        <f>IF(N155="zákl. přenesená",J155,0)</f>
        <v>0</v>
      </c>
      <c r="BH155" s="194">
        <f>IF(N155="sníž. přenesená",J155,0)</f>
        <v>0</v>
      </c>
      <c r="BI155" s="194">
        <f>IF(N155="nulová",J155,0)</f>
        <v>0</v>
      </c>
      <c r="BJ155" s="20" t="s">
        <v>79</v>
      </c>
      <c r="BK155" s="194">
        <f>ROUND(I155*H155,2)</f>
        <v>0</v>
      </c>
      <c r="BL155" s="20" t="s">
        <v>217</v>
      </c>
      <c r="BM155" s="193" t="s">
        <v>272</v>
      </c>
    </row>
    <row r="156" spans="1:65" s="2" customFormat="1" ht="19.5">
      <c r="A156" s="37"/>
      <c r="B156" s="38"/>
      <c r="C156" s="39"/>
      <c r="D156" s="195" t="s">
        <v>219</v>
      </c>
      <c r="E156" s="39"/>
      <c r="F156" s="196" t="s">
        <v>273</v>
      </c>
      <c r="G156" s="39"/>
      <c r="H156" s="39"/>
      <c r="I156" s="197"/>
      <c r="J156" s="39"/>
      <c r="K156" s="39"/>
      <c r="L156" s="42"/>
      <c r="M156" s="198"/>
      <c r="N156" s="199"/>
      <c r="O156" s="67"/>
      <c r="P156" s="67"/>
      <c r="Q156" s="67"/>
      <c r="R156" s="67"/>
      <c r="S156" s="67"/>
      <c r="T156" s="68"/>
      <c r="U156" s="37"/>
      <c r="V156" s="37"/>
      <c r="W156" s="37"/>
      <c r="X156" s="37"/>
      <c r="Y156" s="37"/>
      <c r="Z156" s="37"/>
      <c r="AA156" s="37"/>
      <c r="AB156" s="37"/>
      <c r="AC156" s="37"/>
      <c r="AD156" s="37"/>
      <c r="AE156" s="37"/>
      <c r="AT156" s="20" t="s">
        <v>219</v>
      </c>
      <c r="AU156" s="20" t="s">
        <v>81</v>
      </c>
    </row>
    <row r="157" spans="1:65" s="2" customFormat="1" ht="11.25">
      <c r="A157" s="37"/>
      <c r="B157" s="38"/>
      <c r="C157" s="39"/>
      <c r="D157" s="200" t="s">
        <v>221</v>
      </c>
      <c r="E157" s="39"/>
      <c r="F157" s="201" t="s">
        <v>274</v>
      </c>
      <c r="G157" s="39"/>
      <c r="H157" s="39"/>
      <c r="I157" s="197"/>
      <c r="J157" s="39"/>
      <c r="K157" s="39"/>
      <c r="L157" s="42"/>
      <c r="M157" s="198"/>
      <c r="N157" s="199"/>
      <c r="O157" s="67"/>
      <c r="P157" s="67"/>
      <c r="Q157" s="67"/>
      <c r="R157" s="67"/>
      <c r="S157" s="67"/>
      <c r="T157" s="68"/>
      <c r="U157" s="37"/>
      <c r="V157" s="37"/>
      <c r="W157" s="37"/>
      <c r="X157" s="37"/>
      <c r="Y157" s="37"/>
      <c r="Z157" s="37"/>
      <c r="AA157" s="37"/>
      <c r="AB157" s="37"/>
      <c r="AC157" s="37"/>
      <c r="AD157" s="37"/>
      <c r="AE157" s="37"/>
      <c r="AT157" s="20" t="s">
        <v>221</v>
      </c>
      <c r="AU157" s="20" t="s">
        <v>81</v>
      </c>
    </row>
    <row r="158" spans="1:65" s="13" customFormat="1" ht="11.25">
      <c r="B158" s="202"/>
      <c r="C158" s="203"/>
      <c r="D158" s="195" t="s">
        <v>223</v>
      </c>
      <c r="E158" s="204" t="s">
        <v>19</v>
      </c>
      <c r="F158" s="205" t="s">
        <v>275</v>
      </c>
      <c r="G158" s="203"/>
      <c r="H158" s="206">
        <v>43.5</v>
      </c>
      <c r="I158" s="207"/>
      <c r="J158" s="203"/>
      <c r="K158" s="203"/>
      <c r="L158" s="208"/>
      <c r="M158" s="209"/>
      <c r="N158" s="210"/>
      <c r="O158" s="210"/>
      <c r="P158" s="210"/>
      <c r="Q158" s="210"/>
      <c r="R158" s="210"/>
      <c r="S158" s="210"/>
      <c r="T158" s="211"/>
      <c r="AT158" s="212" t="s">
        <v>223</v>
      </c>
      <c r="AU158" s="212" t="s">
        <v>81</v>
      </c>
      <c r="AV158" s="13" t="s">
        <v>81</v>
      </c>
      <c r="AW158" s="13" t="s">
        <v>32</v>
      </c>
      <c r="AX158" s="13" t="s">
        <v>79</v>
      </c>
      <c r="AY158" s="212" t="s">
        <v>210</v>
      </c>
    </row>
    <row r="159" spans="1:65" s="2" customFormat="1" ht="21.75" customHeight="1">
      <c r="A159" s="37"/>
      <c r="B159" s="38"/>
      <c r="C159" s="182" t="s">
        <v>276</v>
      </c>
      <c r="D159" s="182" t="s">
        <v>212</v>
      </c>
      <c r="E159" s="183" t="s">
        <v>277</v>
      </c>
      <c r="F159" s="184" t="s">
        <v>278</v>
      </c>
      <c r="G159" s="185" t="s">
        <v>215</v>
      </c>
      <c r="H159" s="186">
        <v>43.5</v>
      </c>
      <c r="I159" s="187"/>
      <c r="J159" s="188">
        <f>ROUND(I159*H159,2)</f>
        <v>0</v>
      </c>
      <c r="K159" s="184" t="s">
        <v>216</v>
      </c>
      <c r="L159" s="42"/>
      <c r="M159" s="189" t="s">
        <v>19</v>
      </c>
      <c r="N159" s="190" t="s">
        <v>42</v>
      </c>
      <c r="O159" s="67"/>
      <c r="P159" s="191">
        <f>O159*H159</f>
        <v>0</v>
      </c>
      <c r="Q159" s="191">
        <v>0</v>
      </c>
      <c r="R159" s="191">
        <f>Q159*H159</f>
        <v>0</v>
      </c>
      <c r="S159" s="191">
        <v>0</v>
      </c>
      <c r="T159" s="192">
        <f>S159*H159</f>
        <v>0</v>
      </c>
      <c r="U159" s="37"/>
      <c r="V159" s="37"/>
      <c r="W159" s="37"/>
      <c r="X159" s="37"/>
      <c r="Y159" s="37"/>
      <c r="Z159" s="37"/>
      <c r="AA159" s="37"/>
      <c r="AB159" s="37"/>
      <c r="AC159" s="37"/>
      <c r="AD159" s="37"/>
      <c r="AE159" s="37"/>
      <c r="AR159" s="193" t="s">
        <v>217</v>
      </c>
      <c r="AT159" s="193" t="s">
        <v>212</v>
      </c>
      <c r="AU159" s="193" t="s">
        <v>81</v>
      </c>
      <c r="AY159" s="20" t="s">
        <v>210</v>
      </c>
      <c r="BE159" s="194">
        <f>IF(N159="základní",J159,0)</f>
        <v>0</v>
      </c>
      <c r="BF159" s="194">
        <f>IF(N159="snížená",J159,0)</f>
        <v>0</v>
      </c>
      <c r="BG159" s="194">
        <f>IF(N159="zákl. přenesená",J159,0)</f>
        <v>0</v>
      </c>
      <c r="BH159" s="194">
        <f>IF(N159="sníž. přenesená",J159,0)</f>
        <v>0</v>
      </c>
      <c r="BI159" s="194">
        <f>IF(N159="nulová",J159,0)</f>
        <v>0</v>
      </c>
      <c r="BJ159" s="20" t="s">
        <v>79</v>
      </c>
      <c r="BK159" s="194">
        <f>ROUND(I159*H159,2)</f>
        <v>0</v>
      </c>
      <c r="BL159" s="20" t="s">
        <v>217</v>
      </c>
      <c r="BM159" s="193" t="s">
        <v>279</v>
      </c>
    </row>
    <row r="160" spans="1:65" s="2" customFormat="1" ht="19.5">
      <c r="A160" s="37"/>
      <c r="B160" s="38"/>
      <c r="C160" s="39"/>
      <c r="D160" s="195" t="s">
        <v>219</v>
      </c>
      <c r="E160" s="39"/>
      <c r="F160" s="196" t="s">
        <v>280</v>
      </c>
      <c r="G160" s="39"/>
      <c r="H160" s="39"/>
      <c r="I160" s="197"/>
      <c r="J160" s="39"/>
      <c r="K160" s="39"/>
      <c r="L160" s="42"/>
      <c r="M160" s="198"/>
      <c r="N160" s="199"/>
      <c r="O160" s="67"/>
      <c r="P160" s="67"/>
      <c r="Q160" s="67"/>
      <c r="R160" s="67"/>
      <c r="S160" s="67"/>
      <c r="T160" s="68"/>
      <c r="U160" s="37"/>
      <c r="V160" s="37"/>
      <c r="W160" s="37"/>
      <c r="X160" s="37"/>
      <c r="Y160" s="37"/>
      <c r="Z160" s="37"/>
      <c r="AA160" s="37"/>
      <c r="AB160" s="37"/>
      <c r="AC160" s="37"/>
      <c r="AD160" s="37"/>
      <c r="AE160" s="37"/>
      <c r="AT160" s="20" t="s">
        <v>219</v>
      </c>
      <c r="AU160" s="20" t="s">
        <v>81</v>
      </c>
    </row>
    <row r="161" spans="1:65" s="2" customFormat="1" ht="11.25">
      <c r="A161" s="37"/>
      <c r="B161" s="38"/>
      <c r="C161" s="39"/>
      <c r="D161" s="200" t="s">
        <v>221</v>
      </c>
      <c r="E161" s="39"/>
      <c r="F161" s="201" t="s">
        <v>281</v>
      </c>
      <c r="G161" s="39"/>
      <c r="H161" s="39"/>
      <c r="I161" s="197"/>
      <c r="J161" s="39"/>
      <c r="K161" s="39"/>
      <c r="L161" s="42"/>
      <c r="M161" s="198"/>
      <c r="N161" s="199"/>
      <c r="O161" s="67"/>
      <c r="P161" s="67"/>
      <c r="Q161" s="67"/>
      <c r="R161" s="67"/>
      <c r="S161" s="67"/>
      <c r="T161" s="68"/>
      <c r="U161" s="37"/>
      <c r="V161" s="37"/>
      <c r="W161" s="37"/>
      <c r="X161" s="37"/>
      <c r="Y161" s="37"/>
      <c r="Z161" s="37"/>
      <c r="AA161" s="37"/>
      <c r="AB161" s="37"/>
      <c r="AC161" s="37"/>
      <c r="AD161" s="37"/>
      <c r="AE161" s="37"/>
      <c r="AT161" s="20" t="s">
        <v>221</v>
      </c>
      <c r="AU161" s="20" t="s">
        <v>81</v>
      </c>
    </row>
    <row r="162" spans="1:65" s="2" customFormat="1" ht="37.9" customHeight="1">
      <c r="A162" s="37"/>
      <c r="B162" s="38"/>
      <c r="C162" s="182" t="s">
        <v>282</v>
      </c>
      <c r="D162" s="182" t="s">
        <v>212</v>
      </c>
      <c r="E162" s="183" t="s">
        <v>283</v>
      </c>
      <c r="F162" s="184" t="s">
        <v>284</v>
      </c>
      <c r="G162" s="185" t="s">
        <v>244</v>
      </c>
      <c r="H162" s="186">
        <v>21.405000000000001</v>
      </c>
      <c r="I162" s="187"/>
      <c r="J162" s="188">
        <f>ROUND(I162*H162,2)</f>
        <v>0</v>
      </c>
      <c r="K162" s="184" t="s">
        <v>216</v>
      </c>
      <c r="L162" s="42"/>
      <c r="M162" s="189" t="s">
        <v>19</v>
      </c>
      <c r="N162" s="190" t="s">
        <v>42</v>
      </c>
      <c r="O162" s="67"/>
      <c r="P162" s="191">
        <f>O162*H162</f>
        <v>0</v>
      </c>
      <c r="Q162" s="191">
        <v>0</v>
      </c>
      <c r="R162" s="191">
        <f>Q162*H162</f>
        <v>0</v>
      </c>
      <c r="S162" s="191">
        <v>0</v>
      </c>
      <c r="T162" s="192">
        <f>S162*H162</f>
        <v>0</v>
      </c>
      <c r="U162" s="37"/>
      <c r="V162" s="37"/>
      <c r="W162" s="37"/>
      <c r="X162" s="37"/>
      <c r="Y162" s="37"/>
      <c r="Z162" s="37"/>
      <c r="AA162" s="37"/>
      <c r="AB162" s="37"/>
      <c r="AC162" s="37"/>
      <c r="AD162" s="37"/>
      <c r="AE162" s="37"/>
      <c r="AR162" s="193" t="s">
        <v>217</v>
      </c>
      <c r="AT162" s="193" t="s">
        <v>212</v>
      </c>
      <c r="AU162" s="193" t="s">
        <v>81</v>
      </c>
      <c r="AY162" s="20" t="s">
        <v>210</v>
      </c>
      <c r="BE162" s="194">
        <f>IF(N162="základní",J162,0)</f>
        <v>0</v>
      </c>
      <c r="BF162" s="194">
        <f>IF(N162="snížená",J162,0)</f>
        <v>0</v>
      </c>
      <c r="BG162" s="194">
        <f>IF(N162="zákl. přenesená",J162,0)</f>
        <v>0</v>
      </c>
      <c r="BH162" s="194">
        <f>IF(N162="sníž. přenesená",J162,0)</f>
        <v>0</v>
      </c>
      <c r="BI162" s="194">
        <f>IF(N162="nulová",J162,0)</f>
        <v>0</v>
      </c>
      <c r="BJ162" s="20" t="s">
        <v>79</v>
      </c>
      <c r="BK162" s="194">
        <f>ROUND(I162*H162,2)</f>
        <v>0</v>
      </c>
      <c r="BL162" s="20" t="s">
        <v>217</v>
      </c>
      <c r="BM162" s="193" t="s">
        <v>285</v>
      </c>
    </row>
    <row r="163" spans="1:65" s="2" customFormat="1" ht="39">
      <c r="A163" s="37"/>
      <c r="B163" s="38"/>
      <c r="C163" s="39"/>
      <c r="D163" s="195" t="s">
        <v>219</v>
      </c>
      <c r="E163" s="39"/>
      <c r="F163" s="196" t="s">
        <v>286</v>
      </c>
      <c r="G163" s="39"/>
      <c r="H163" s="39"/>
      <c r="I163" s="197"/>
      <c r="J163" s="39"/>
      <c r="K163" s="39"/>
      <c r="L163" s="42"/>
      <c r="M163" s="198"/>
      <c r="N163" s="199"/>
      <c r="O163" s="67"/>
      <c r="P163" s="67"/>
      <c r="Q163" s="67"/>
      <c r="R163" s="67"/>
      <c r="S163" s="67"/>
      <c r="T163" s="68"/>
      <c r="U163" s="37"/>
      <c r="V163" s="37"/>
      <c r="W163" s="37"/>
      <c r="X163" s="37"/>
      <c r="Y163" s="37"/>
      <c r="Z163" s="37"/>
      <c r="AA163" s="37"/>
      <c r="AB163" s="37"/>
      <c r="AC163" s="37"/>
      <c r="AD163" s="37"/>
      <c r="AE163" s="37"/>
      <c r="AT163" s="20" t="s">
        <v>219</v>
      </c>
      <c r="AU163" s="20" t="s">
        <v>81</v>
      </c>
    </row>
    <row r="164" spans="1:65" s="2" customFormat="1" ht="11.25">
      <c r="A164" s="37"/>
      <c r="B164" s="38"/>
      <c r="C164" s="39"/>
      <c r="D164" s="200" t="s">
        <v>221</v>
      </c>
      <c r="E164" s="39"/>
      <c r="F164" s="201" t="s">
        <v>287</v>
      </c>
      <c r="G164" s="39"/>
      <c r="H164" s="39"/>
      <c r="I164" s="197"/>
      <c r="J164" s="39"/>
      <c r="K164" s="39"/>
      <c r="L164" s="42"/>
      <c r="M164" s="198"/>
      <c r="N164" s="199"/>
      <c r="O164" s="67"/>
      <c r="P164" s="67"/>
      <c r="Q164" s="67"/>
      <c r="R164" s="67"/>
      <c r="S164" s="67"/>
      <c r="T164" s="68"/>
      <c r="U164" s="37"/>
      <c r="V164" s="37"/>
      <c r="W164" s="37"/>
      <c r="X164" s="37"/>
      <c r="Y164" s="37"/>
      <c r="Z164" s="37"/>
      <c r="AA164" s="37"/>
      <c r="AB164" s="37"/>
      <c r="AC164" s="37"/>
      <c r="AD164" s="37"/>
      <c r="AE164" s="37"/>
      <c r="AT164" s="20" t="s">
        <v>221</v>
      </c>
      <c r="AU164" s="20" t="s">
        <v>81</v>
      </c>
    </row>
    <row r="165" spans="1:65" s="15" customFormat="1" ht="11.25">
      <c r="B165" s="224"/>
      <c r="C165" s="225"/>
      <c r="D165" s="195" t="s">
        <v>223</v>
      </c>
      <c r="E165" s="226" t="s">
        <v>19</v>
      </c>
      <c r="F165" s="227" t="s">
        <v>288</v>
      </c>
      <c r="G165" s="225"/>
      <c r="H165" s="226" t="s">
        <v>19</v>
      </c>
      <c r="I165" s="228"/>
      <c r="J165" s="225"/>
      <c r="K165" s="225"/>
      <c r="L165" s="229"/>
      <c r="M165" s="230"/>
      <c r="N165" s="231"/>
      <c r="O165" s="231"/>
      <c r="P165" s="231"/>
      <c r="Q165" s="231"/>
      <c r="R165" s="231"/>
      <c r="S165" s="231"/>
      <c r="T165" s="232"/>
      <c r="AT165" s="233" t="s">
        <v>223</v>
      </c>
      <c r="AU165" s="233" t="s">
        <v>81</v>
      </c>
      <c r="AV165" s="15" t="s">
        <v>79</v>
      </c>
      <c r="AW165" s="15" t="s">
        <v>32</v>
      </c>
      <c r="AX165" s="15" t="s">
        <v>71</v>
      </c>
      <c r="AY165" s="233" t="s">
        <v>210</v>
      </c>
    </row>
    <row r="166" spans="1:65" s="13" customFormat="1" ht="11.25">
      <c r="B166" s="202"/>
      <c r="C166" s="203"/>
      <c r="D166" s="195" t="s">
        <v>223</v>
      </c>
      <c r="E166" s="204" t="s">
        <v>19</v>
      </c>
      <c r="F166" s="205" t="s">
        <v>137</v>
      </c>
      <c r="G166" s="203"/>
      <c r="H166" s="206">
        <v>0</v>
      </c>
      <c r="I166" s="207"/>
      <c r="J166" s="203"/>
      <c r="K166" s="203"/>
      <c r="L166" s="208"/>
      <c r="M166" s="209"/>
      <c r="N166" s="210"/>
      <c r="O166" s="210"/>
      <c r="P166" s="210"/>
      <c r="Q166" s="210"/>
      <c r="R166" s="210"/>
      <c r="S166" s="210"/>
      <c r="T166" s="211"/>
      <c r="AT166" s="212" t="s">
        <v>223</v>
      </c>
      <c r="AU166" s="212" t="s">
        <v>81</v>
      </c>
      <c r="AV166" s="13" t="s">
        <v>81</v>
      </c>
      <c r="AW166" s="13" t="s">
        <v>32</v>
      </c>
      <c r="AX166" s="13" t="s">
        <v>71</v>
      </c>
      <c r="AY166" s="212" t="s">
        <v>210</v>
      </c>
    </row>
    <row r="167" spans="1:65" s="13" customFormat="1" ht="11.25">
      <c r="B167" s="202"/>
      <c r="C167" s="203"/>
      <c r="D167" s="195" t="s">
        <v>223</v>
      </c>
      <c r="E167" s="204" t="s">
        <v>19</v>
      </c>
      <c r="F167" s="205" t="s">
        <v>138</v>
      </c>
      <c r="G167" s="203"/>
      <c r="H167" s="206">
        <v>12.48</v>
      </c>
      <c r="I167" s="207"/>
      <c r="J167" s="203"/>
      <c r="K167" s="203"/>
      <c r="L167" s="208"/>
      <c r="M167" s="209"/>
      <c r="N167" s="210"/>
      <c r="O167" s="210"/>
      <c r="P167" s="210"/>
      <c r="Q167" s="210"/>
      <c r="R167" s="210"/>
      <c r="S167" s="210"/>
      <c r="T167" s="211"/>
      <c r="AT167" s="212" t="s">
        <v>223</v>
      </c>
      <c r="AU167" s="212" t="s">
        <v>81</v>
      </c>
      <c r="AV167" s="13" t="s">
        <v>81</v>
      </c>
      <c r="AW167" s="13" t="s">
        <v>32</v>
      </c>
      <c r="AX167" s="13" t="s">
        <v>71</v>
      </c>
      <c r="AY167" s="212" t="s">
        <v>210</v>
      </c>
    </row>
    <row r="168" spans="1:65" s="13" customFormat="1" ht="11.25">
      <c r="B168" s="202"/>
      <c r="C168" s="203"/>
      <c r="D168" s="195" t="s">
        <v>223</v>
      </c>
      <c r="E168" s="204" t="s">
        <v>19</v>
      </c>
      <c r="F168" s="205" t="s">
        <v>150</v>
      </c>
      <c r="G168" s="203"/>
      <c r="H168" s="206">
        <v>8.9250000000000007</v>
      </c>
      <c r="I168" s="207"/>
      <c r="J168" s="203"/>
      <c r="K168" s="203"/>
      <c r="L168" s="208"/>
      <c r="M168" s="209"/>
      <c r="N168" s="210"/>
      <c r="O168" s="210"/>
      <c r="P168" s="210"/>
      <c r="Q168" s="210"/>
      <c r="R168" s="210"/>
      <c r="S168" s="210"/>
      <c r="T168" s="211"/>
      <c r="AT168" s="212" t="s">
        <v>223</v>
      </c>
      <c r="AU168" s="212" t="s">
        <v>81</v>
      </c>
      <c r="AV168" s="13" t="s">
        <v>81</v>
      </c>
      <c r="AW168" s="13" t="s">
        <v>32</v>
      </c>
      <c r="AX168" s="13" t="s">
        <v>71</v>
      </c>
      <c r="AY168" s="212" t="s">
        <v>210</v>
      </c>
    </row>
    <row r="169" spans="1:65" s="14" customFormat="1" ht="11.25">
      <c r="B169" s="213"/>
      <c r="C169" s="214"/>
      <c r="D169" s="195" t="s">
        <v>223</v>
      </c>
      <c r="E169" s="215" t="s">
        <v>19</v>
      </c>
      <c r="F169" s="216" t="s">
        <v>249</v>
      </c>
      <c r="G169" s="214"/>
      <c r="H169" s="217">
        <v>21.405000000000001</v>
      </c>
      <c r="I169" s="218"/>
      <c r="J169" s="214"/>
      <c r="K169" s="214"/>
      <c r="L169" s="219"/>
      <c r="M169" s="220"/>
      <c r="N169" s="221"/>
      <c r="O169" s="221"/>
      <c r="P169" s="221"/>
      <c r="Q169" s="221"/>
      <c r="R169" s="221"/>
      <c r="S169" s="221"/>
      <c r="T169" s="222"/>
      <c r="AT169" s="223" t="s">
        <v>223</v>
      </c>
      <c r="AU169" s="223" t="s">
        <v>81</v>
      </c>
      <c r="AV169" s="14" t="s">
        <v>217</v>
      </c>
      <c r="AW169" s="14" t="s">
        <v>32</v>
      </c>
      <c r="AX169" s="14" t="s">
        <v>79</v>
      </c>
      <c r="AY169" s="223" t="s">
        <v>210</v>
      </c>
    </row>
    <row r="170" spans="1:65" s="2" customFormat="1" ht="37.9" customHeight="1">
      <c r="A170" s="37"/>
      <c r="B170" s="38"/>
      <c r="C170" s="182" t="s">
        <v>289</v>
      </c>
      <c r="D170" s="182" t="s">
        <v>212</v>
      </c>
      <c r="E170" s="183" t="s">
        <v>290</v>
      </c>
      <c r="F170" s="184" t="s">
        <v>291</v>
      </c>
      <c r="G170" s="185" t="s">
        <v>244</v>
      </c>
      <c r="H170" s="186">
        <v>42.81</v>
      </c>
      <c r="I170" s="187"/>
      <c r="J170" s="188">
        <f>ROUND(I170*H170,2)</f>
        <v>0</v>
      </c>
      <c r="K170" s="184" t="s">
        <v>216</v>
      </c>
      <c r="L170" s="42"/>
      <c r="M170" s="189" t="s">
        <v>19</v>
      </c>
      <c r="N170" s="190" t="s">
        <v>42</v>
      </c>
      <c r="O170" s="67"/>
      <c r="P170" s="191">
        <f>O170*H170</f>
        <v>0</v>
      </c>
      <c r="Q170" s="191">
        <v>0</v>
      </c>
      <c r="R170" s="191">
        <f>Q170*H170</f>
        <v>0</v>
      </c>
      <c r="S170" s="191">
        <v>0</v>
      </c>
      <c r="T170" s="192">
        <f>S170*H170</f>
        <v>0</v>
      </c>
      <c r="U170" s="37"/>
      <c r="V170" s="37"/>
      <c r="W170" s="37"/>
      <c r="X170" s="37"/>
      <c r="Y170" s="37"/>
      <c r="Z170" s="37"/>
      <c r="AA170" s="37"/>
      <c r="AB170" s="37"/>
      <c r="AC170" s="37"/>
      <c r="AD170" s="37"/>
      <c r="AE170" s="37"/>
      <c r="AR170" s="193" t="s">
        <v>217</v>
      </c>
      <c r="AT170" s="193" t="s">
        <v>212</v>
      </c>
      <c r="AU170" s="193" t="s">
        <v>81</v>
      </c>
      <c r="AY170" s="20" t="s">
        <v>210</v>
      </c>
      <c r="BE170" s="194">
        <f>IF(N170="základní",J170,0)</f>
        <v>0</v>
      </c>
      <c r="BF170" s="194">
        <f>IF(N170="snížená",J170,0)</f>
        <v>0</v>
      </c>
      <c r="BG170" s="194">
        <f>IF(N170="zákl. přenesená",J170,0)</f>
        <v>0</v>
      </c>
      <c r="BH170" s="194">
        <f>IF(N170="sníž. přenesená",J170,0)</f>
        <v>0</v>
      </c>
      <c r="BI170" s="194">
        <f>IF(N170="nulová",J170,0)</f>
        <v>0</v>
      </c>
      <c r="BJ170" s="20" t="s">
        <v>79</v>
      </c>
      <c r="BK170" s="194">
        <f>ROUND(I170*H170,2)</f>
        <v>0</v>
      </c>
      <c r="BL170" s="20" t="s">
        <v>217</v>
      </c>
      <c r="BM170" s="193" t="s">
        <v>292</v>
      </c>
    </row>
    <row r="171" spans="1:65" s="2" customFormat="1" ht="39">
      <c r="A171" s="37"/>
      <c r="B171" s="38"/>
      <c r="C171" s="39"/>
      <c r="D171" s="195" t="s">
        <v>219</v>
      </c>
      <c r="E171" s="39"/>
      <c r="F171" s="196" t="s">
        <v>293</v>
      </c>
      <c r="G171" s="39"/>
      <c r="H171" s="39"/>
      <c r="I171" s="197"/>
      <c r="J171" s="39"/>
      <c r="K171" s="39"/>
      <c r="L171" s="42"/>
      <c r="M171" s="198"/>
      <c r="N171" s="199"/>
      <c r="O171" s="67"/>
      <c r="P171" s="67"/>
      <c r="Q171" s="67"/>
      <c r="R171" s="67"/>
      <c r="S171" s="67"/>
      <c r="T171" s="68"/>
      <c r="U171" s="37"/>
      <c r="V171" s="37"/>
      <c r="W171" s="37"/>
      <c r="X171" s="37"/>
      <c r="Y171" s="37"/>
      <c r="Z171" s="37"/>
      <c r="AA171" s="37"/>
      <c r="AB171" s="37"/>
      <c r="AC171" s="37"/>
      <c r="AD171" s="37"/>
      <c r="AE171" s="37"/>
      <c r="AT171" s="20" t="s">
        <v>219</v>
      </c>
      <c r="AU171" s="20" t="s">
        <v>81</v>
      </c>
    </row>
    <row r="172" spans="1:65" s="2" customFormat="1" ht="11.25">
      <c r="A172" s="37"/>
      <c r="B172" s="38"/>
      <c r="C172" s="39"/>
      <c r="D172" s="200" t="s">
        <v>221</v>
      </c>
      <c r="E172" s="39"/>
      <c r="F172" s="201" t="s">
        <v>294</v>
      </c>
      <c r="G172" s="39"/>
      <c r="H172" s="39"/>
      <c r="I172" s="197"/>
      <c r="J172" s="39"/>
      <c r="K172" s="39"/>
      <c r="L172" s="42"/>
      <c r="M172" s="198"/>
      <c r="N172" s="199"/>
      <c r="O172" s="67"/>
      <c r="P172" s="67"/>
      <c r="Q172" s="67"/>
      <c r="R172" s="67"/>
      <c r="S172" s="67"/>
      <c r="T172" s="68"/>
      <c r="U172" s="37"/>
      <c r="V172" s="37"/>
      <c r="W172" s="37"/>
      <c r="X172" s="37"/>
      <c r="Y172" s="37"/>
      <c r="Z172" s="37"/>
      <c r="AA172" s="37"/>
      <c r="AB172" s="37"/>
      <c r="AC172" s="37"/>
      <c r="AD172" s="37"/>
      <c r="AE172" s="37"/>
      <c r="AT172" s="20" t="s">
        <v>221</v>
      </c>
      <c r="AU172" s="20" t="s">
        <v>81</v>
      </c>
    </row>
    <row r="173" spans="1:65" s="15" customFormat="1" ht="11.25">
      <c r="B173" s="224"/>
      <c r="C173" s="225"/>
      <c r="D173" s="195" t="s">
        <v>223</v>
      </c>
      <c r="E173" s="226" t="s">
        <v>19</v>
      </c>
      <c r="F173" s="227" t="s">
        <v>288</v>
      </c>
      <c r="G173" s="225"/>
      <c r="H173" s="226" t="s">
        <v>19</v>
      </c>
      <c r="I173" s="228"/>
      <c r="J173" s="225"/>
      <c r="K173" s="225"/>
      <c r="L173" s="229"/>
      <c r="M173" s="230"/>
      <c r="N173" s="231"/>
      <c r="O173" s="231"/>
      <c r="P173" s="231"/>
      <c r="Q173" s="231"/>
      <c r="R173" s="231"/>
      <c r="S173" s="231"/>
      <c r="T173" s="232"/>
      <c r="AT173" s="233" t="s">
        <v>223</v>
      </c>
      <c r="AU173" s="233" t="s">
        <v>81</v>
      </c>
      <c r="AV173" s="15" t="s">
        <v>79</v>
      </c>
      <c r="AW173" s="15" t="s">
        <v>32</v>
      </c>
      <c r="AX173" s="15" t="s">
        <v>71</v>
      </c>
      <c r="AY173" s="233" t="s">
        <v>210</v>
      </c>
    </row>
    <row r="174" spans="1:65" s="13" customFormat="1" ht="11.25">
      <c r="B174" s="202"/>
      <c r="C174" s="203"/>
      <c r="D174" s="195" t="s">
        <v>223</v>
      </c>
      <c r="E174" s="204" t="s">
        <v>19</v>
      </c>
      <c r="F174" s="205" t="s">
        <v>137</v>
      </c>
      <c r="G174" s="203"/>
      <c r="H174" s="206">
        <v>0</v>
      </c>
      <c r="I174" s="207"/>
      <c r="J174" s="203"/>
      <c r="K174" s="203"/>
      <c r="L174" s="208"/>
      <c r="M174" s="209"/>
      <c r="N174" s="210"/>
      <c r="O174" s="210"/>
      <c r="P174" s="210"/>
      <c r="Q174" s="210"/>
      <c r="R174" s="210"/>
      <c r="S174" s="210"/>
      <c r="T174" s="211"/>
      <c r="AT174" s="212" t="s">
        <v>223</v>
      </c>
      <c r="AU174" s="212" t="s">
        <v>81</v>
      </c>
      <c r="AV174" s="13" t="s">
        <v>81</v>
      </c>
      <c r="AW174" s="13" t="s">
        <v>32</v>
      </c>
      <c r="AX174" s="13" t="s">
        <v>71</v>
      </c>
      <c r="AY174" s="212" t="s">
        <v>210</v>
      </c>
    </row>
    <row r="175" spans="1:65" s="13" customFormat="1" ht="11.25">
      <c r="B175" s="202"/>
      <c r="C175" s="203"/>
      <c r="D175" s="195" t="s">
        <v>223</v>
      </c>
      <c r="E175" s="204" t="s">
        <v>19</v>
      </c>
      <c r="F175" s="205" t="s">
        <v>138</v>
      </c>
      <c r="G175" s="203"/>
      <c r="H175" s="206">
        <v>12.48</v>
      </c>
      <c r="I175" s="207"/>
      <c r="J175" s="203"/>
      <c r="K175" s="203"/>
      <c r="L175" s="208"/>
      <c r="M175" s="209"/>
      <c r="N175" s="210"/>
      <c r="O175" s="210"/>
      <c r="P175" s="210"/>
      <c r="Q175" s="210"/>
      <c r="R175" s="210"/>
      <c r="S175" s="210"/>
      <c r="T175" s="211"/>
      <c r="AT175" s="212" t="s">
        <v>223</v>
      </c>
      <c r="AU175" s="212" t="s">
        <v>81</v>
      </c>
      <c r="AV175" s="13" t="s">
        <v>81</v>
      </c>
      <c r="AW175" s="13" t="s">
        <v>32</v>
      </c>
      <c r="AX175" s="13" t="s">
        <v>71</v>
      </c>
      <c r="AY175" s="212" t="s">
        <v>210</v>
      </c>
    </row>
    <row r="176" spans="1:65" s="13" customFormat="1" ht="11.25">
      <c r="B176" s="202"/>
      <c r="C176" s="203"/>
      <c r="D176" s="195" t="s">
        <v>223</v>
      </c>
      <c r="E176" s="204" t="s">
        <v>19</v>
      </c>
      <c r="F176" s="205" t="s">
        <v>150</v>
      </c>
      <c r="G176" s="203"/>
      <c r="H176" s="206">
        <v>8.9250000000000007</v>
      </c>
      <c r="I176" s="207"/>
      <c r="J176" s="203"/>
      <c r="K176" s="203"/>
      <c r="L176" s="208"/>
      <c r="M176" s="209"/>
      <c r="N176" s="210"/>
      <c r="O176" s="210"/>
      <c r="P176" s="210"/>
      <c r="Q176" s="210"/>
      <c r="R176" s="210"/>
      <c r="S176" s="210"/>
      <c r="T176" s="211"/>
      <c r="AT176" s="212" t="s">
        <v>223</v>
      </c>
      <c r="AU176" s="212" t="s">
        <v>81</v>
      </c>
      <c r="AV176" s="13" t="s">
        <v>81</v>
      </c>
      <c r="AW176" s="13" t="s">
        <v>32</v>
      </c>
      <c r="AX176" s="13" t="s">
        <v>71</v>
      </c>
      <c r="AY176" s="212" t="s">
        <v>210</v>
      </c>
    </row>
    <row r="177" spans="1:65" s="14" customFormat="1" ht="11.25">
      <c r="B177" s="213"/>
      <c r="C177" s="214"/>
      <c r="D177" s="195" t="s">
        <v>223</v>
      </c>
      <c r="E177" s="215" t="s">
        <v>19</v>
      </c>
      <c r="F177" s="216" t="s">
        <v>249</v>
      </c>
      <c r="G177" s="214"/>
      <c r="H177" s="217">
        <v>21.405000000000001</v>
      </c>
      <c r="I177" s="218"/>
      <c r="J177" s="214"/>
      <c r="K177" s="214"/>
      <c r="L177" s="219"/>
      <c r="M177" s="220"/>
      <c r="N177" s="221"/>
      <c r="O177" s="221"/>
      <c r="P177" s="221"/>
      <c r="Q177" s="221"/>
      <c r="R177" s="221"/>
      <c r="S177" s="221"/>
      <c r="T177" s="222"/>
      <c r="AT177" s="223" t="s">
        <v>223</v>
      </c>
      <c r="AU177" s="223" t="s">
        <v>81</v>
      </c>
      <c r="AV177" s="14" t="s">
        <v>217</v>
      </c>
      <c r="AW177" s="14" t="s">
        <v>32</v>
      </c>
      <c r="AX177" s="14" t="s">
        <v>79</v>
      </c>
      <c r="AY177" s="223" t="s">
        <v>210</v>
      </c>
    </row>
    <row r="178" spans="1:65" s="13" customFormat="1" ht="11.25">
      <c r="B178" s="202"/>
      <c r="C178" s="203"/>
      <c r="D178" s="195" t="s">
        <v>223</v>
      </c>
      <c r="E178" s="203"/>
      <c r="F178" s="205" t="s">
        <v>295</v>
      </c>
      <c r="G178" s="203"/>
      <c r="H178" s="206">
        <v>42.81</v>
      </c>
      <c r="I178" s="207"/>
      <c r="J178" s="203"/>
      <c r="K178" s="203"/>
      <c r="L178" s="208"/>
      <c r="M178" s="209"/>
      <c r="N178" s="210"/>
      <c r="O178" s="210"/>
      <c r="P178" s="210"/>
      <c r="Q178" s="210"/>
      <c r="R178" s="210"/>
      <c r="S178" s="210"/>
      <c r="T178" s="211"/>
      <c r="AT178" s="212" t="s">
        <v>223</v>
      </c>
      <c r="AU178" s="212" t="s">
        <v>81</v>
      </c>
      <c r="AV178" s="13" t="s">
        <v>81</v>
      </c>
      <c r="AW178" s="13" t="s">
        <v>4</v>
      </c>
      <c r="AX178" s="13" t="s">
        <v>79</v>
      </c>
      <c r="AY178" s="212" t="s">
        <v>210</v>
      </c>
    </row>
    <row r="179" spans="1:65" s="2" customFormat="1" ht="37.9" customHeight="1">
      <c r="A179" s="37"/>
      <c r="B179" s="38"/>
      <c r="C179" s="182" t="s">
        <v>296</v>
      </c>
      <c r="D179" s="182" t="s">
        <v>212</v>
      </c>
      <c r="E179" s="183" t="s">
        <v>297</v>
      </c>
      <c r="F179" s="184" t="s">
        <v>298</v>
      </c>
      <c r="G179" s="185" t="s">
        <v>244</v>
      </c>
      <c r="H179" s="186">
        <v>14.445</v>
      </c>
      <c r="I179" s="187"/>
      <c r="J179" s="188">
        <f>ROUND(I179*H179,2)</f>
        <v>0</v>
      </c>
      <c r="K179" s="184" t="s">
        <v>216</v>
      </c>
      <c r="L179" s="42"/>
      <c r="M179" s="189" t="s">
        <v>19</v>
      </c>
      <c r="N179" s="190" t="s">
        <v>42</v>
      </c>
      <c r="O179" s="67"/>
      <c r="P179" s="191">
        <f>O179*H179</f>
        <v>0</v>
      </c>
      <c r="Q179" s="191">
        <v>0</v>
      </c>
      <c r="R179" s="191">
        <f>Q179*H179</f>
        <v>0</v>
      </c>
      <c r="S179" s="191">
        <v>0</v>
      </c>
      <c r="T179" s="192">
        <f>S179*H179</f>
        <v>0</v>
      </c>
      <c r="U179" s="37"/>
      <c r="V179" s="37"/>
      <c r="W179" s="37"/>
      <c r="X179" s="37"/>
      <c r="Y179" s="37"/>
      <c r="Z179" s="37"/>
      <c r="AA179" s="37"/>
      <c r="AB179" s="37"/>
      <c r="AC179" s="37"/>
      <c r="AD179" s="37"/>
      <c r="AE179" s="37"/>
      <c r="AR179" s="193" t="s">
        <v>217</v>
      </c>
      <c r="AT179" s="193" t="s">
        <v>212</v>
      </c>
      <c r="AU179" s="193" t="s">
        <v>81</v>
      </c>
      <c r="AY179" s="20" t="s">
        <v>210</v>
      </c>
      <c r="BE179" s="194">
        <f>IF(N179="základní",J179,0)</f>
        <v>0</v>
      </c>
      <c r="BF179" s="194">
        <f>IF(N179="snížená",J179,0)</f>
        <v>0</v>
      </c>
      <c r="BG179" s="194">
        <f>IF(N179="zákl. přenesená",J179,0)</f>
        <v>0</v>
      </c>
      <c r="BH179" s="194">
        <f>IF(N179="sníž. přenesená",J179,0)</f>
        <v>0</v>
      </c>
      <c r="BI179" s="194">
        <f>IF(N179="nulová",J179,0)</f>
        <v>0</v>
      </c>
      <c r="BJ179" s="20" t="s">
        <v>79</v>
      </c>
      <c r="BK179" s="194">
        <f>ROUND(I179*H179,2)</f>
        <v>0</v>
      </c>
      <c r="BL179" s="20" t="s">
        <v>217</v>
      </c>
      <c r="BM179" s="193" t="s">
        <v>299</v>
      </c>
    </row>
    <row r="180" spans="1:65" s="2" customFormat="1" ht="39">
      <c r="A180" s="37"/>
      <c r="B180" s="38"/>
      <c r="C180" s="39"/>
      <c r="D180" s="195" t="s">
        <v>219</v>
      </c>
      <c r="E180" s="39"/>
      <c r="F180" s="196" t="s">
        <v>300</v>
      </c>
      <c r="G180" s="39"/>
      <c r="H180" s="39"/>
      <c r="I180" s="197"/>
      <c r="J180" s="39"/>
      <c r="K180" s="39"/>
      <c r="L180" s="42"/>
      <c r="M180" s="198"/>
      <c r="N180" s="199"/>
      <c r="O180" s="67"/>
      <c r="P180" s="67"/>
      <c r="Q180" s="67"/>
      <c r="R180" s="67"/>
      <c r="S180" s="67"/>
      <c r="T180" s="68"/>
      <c r="U180" s="37"/>
      <c r="V180" s="37"/>
      <c r="W180" s="37"/>
      <c r="X180" s="37"/>
      <c r="Y180" s="37"/>
      <c r="Z180" s="37"/>
      <c r="AA180" s="37"/>
      <c r="AB180" s="37"/>
      <c r="AC180" s="37"/>
      <c r="AD180" s="37"/>
      <c r="AE180" s="37"/>
      <c r="AT180" s="20" t="s">
        <v>219</v>
      </c>
      <c r="AU180" s="20" t="s">
        <v>81</v>
      </c>
    </row>
    <row r="181" spans="1:65" s="2" customFormat="1" ht="11.25">
      <c r="A181" s="37"/>
      <c r="B181" s="38"/>
      <c r="C181" s="39"/>
      <c r="D181" s="200" t="s">
        <v>221</v>
      </c>
      <c r="E181" s="39"/>
      <c r="F181" s="201" t="s">
        <v>301</v>
      </c>
      <c r="G181" s="39"/>
      <c r="H181" s="39"/>
      <c r="I181" s="197"/>
      <c r="J181" s="39"/>
      <c r="K181" s="39"/>
      <c r="L181" s="42"/>
      <c r="M181" s="198"/>
      <c r="N181" s="199"/>
      <c r="O181" s="67"/>
      <c r="P181" s="67"/>
      <c r="Q181" s="67"/>
      <c r="R181" s="67"/>
      <c r="S181" s="67"/>
      <c r="T181" s="68"/>
      <c r="U181" s="37"/>
      <c r="V181" s="37"/>
      <c r="W181" s="37"/>
      <c r="X181" s="37"/>
      <c r="Y181" s="37"/>
      <c r="Z181" s="37"/>
      <c r="AA181" s="37"/>
      <c r="AB181" s="37"/>
      <c r="AC181" s="37"/>
      <c r="AD181" s="37"/>
      <c r="AE181" s="37"/>
      <c r="AT181" s="20" t="s">
        <v>221</v>
      </c>
      <c r="AU181" s="20" t="s">
        <v>81</v>
      </c>
    </row>
    <row r="182" spans="1:65" s="13" customFormat="1" ht="11.25">
      <c r="B182" s="202"/>
      <c r="C182" s="203"/>
      <c r="D182" s="195" t="s">
        <v>223</v>
      </c>
      <c r="E182" s="204" t="s">
        <v>19</v>
      </c>
      <c r="F182" s="205" t="s">
        <v>150</v>
      </c>
      <c r="G182" s="203"/>
      <c r="H182" s="206">
        <v>8.9250000000000007</v>
      </c>
      <c r="I182" s="207"/>
      <c r="J182" s="203"/>
      <c r="K182" s="203"/>
      <c r="L182" s="208"/>
      <c r="M182" s="209"/>
      <c r="N182" s="210"/>
      <c r="O182" s="210"/>
      <c r="P182" s="210"/>
      <c r="Q182" s="210"/>
      <c r="R182" s="210"/>
      <c r="S182" s="210"/>
      <c r="T182" s="211"/>
      <c r="AT182" s="212" t="s">
        <v>223</v>
      </c>
      <c r="AU182" s="212" t="s">
        <v>81</v>
      </c>
      <c r="AV182" s="13" t="s">
        <v>81</v>
      </c>
      <c r="AW182" s="13" t="s">
        <v>32</v>
      </c>
      <c r="AX182" s="13" t="s">
        <v>71</v>
      </c>
      <c r="AY182" s="212" t="s">
        <v>210</v>
      </c>
    </row>
    <row r="183" spans="1:65" s="13" customFormat="1" ht="11.25">
      <c r="B183" s="202"/>
      <c r="C183" s="203"/>
      <c r="D183" s="195" t="s">
        <v>223</v>
      </c>
      <c r="E183" s="204" t="s">
        <v>19</v>
      </c>
      <c r="F183" s="205" t="s">
        <v>302</v>
      </c>
      <c r="G183" s="203"/>
      <c r="H183" s="206">
        <v>-4.34</v>
      </c>
      <c r="I183" s="207"/>
      <c r="J183" s="203"/>
      <c r="K183" s="203"/>
      <c r="L183" s="208"/>
      <c r="M183" s="209"/>
      <c r="N183" s="210"/>
      <c r="O183" s="210"/>
      <c r="P183" s="210"/>
      <c r="Q183" s="210"/>
      <c r="R183" s="210"/>
      <c r="S183" s="210"/>
      <c r="T183" s="211"/>
      <c r="AT183" s="212" t="s">
        <v>223</v>
      </c>
      <c r="AU183" s="212" t="s">
        <v>81</v>
      </c>
      <c r="AV183" s="13" t="s">
        <v>81</v>
      </c>
      <c r="AW183" s="13" t="s">
        <v>32</v>
      </c>
      <c r="AX183" s="13" t="s">
        <v>71</v>
      </c>
      <c r="AY183" s="212" t="s">
        <v>210</v>
      </c>
    </row>
    <row r="184" spans="1:65" s="13" customFormat="1" ht="11.25">
      <c r="B184" s="202"/>
      <c r="C184" s="203"/>
      <c r="D184" s="195" t="s">
        <v>223</v>
      </c>
      <c r="E184" s="204" t="s">
        <v>19</v>
      </c>
      <c r="F184" s="205" t="s">
        <v>303</v>
      </c>
      <c r="G184" s="203"/>
      <c r="H184" s="206">
        <v>9.86</v>
      </c>
      <c r="I184" s="207"/>
      <c r="J184" s="203"/>
      <c r="K184" s="203"/>
      <c r="L184" s="208"/>
      <c r="M184" s="209"/>
      <c r="N184" s="210"/>
      <c r="O184" s="210"/>
      <c r="P184" s="210"/>
      <c r="Q184" s="210"/>
      <c r="R184" s="210"/>
      <c r="S184" s="210"/>
      <c r="T184" s="211"/>
      <c r="AT184" s="212" t="s">
        <v>223</v>
      </c>
      <c r="AU184" s="212" t="s">
        <v>81</v>
      </c>
      <c r="AV184" s="13" t="s">
        <v>81</v>
      </c>
      <c r="AW184" s="13" t="s">
        <v>32</v>
      </c>
      <c r="AX184" s="13" t="s">
        <v>71</v>
      </c>
      <c r="AY184" s="212" t="s">
        <v>210</v>
      </c>
    </row>
    <row r="185" spans="1:65" s="14" customFormat="1" ht="11.25">
      <c r="B185" s="213"/>
      <c r="C185" s="214"/>
      <c r="D185" s="195" t="s">
        <v>223</v>
      </c>
      <c r="E185" s="215" t="s">
        <v>144</v>
      </c>
      <c r="F185" s="216" t="s">
        <v>249</v>
      </c>
      <c r="G185" s="214"/>
      <c r="H185" s="217">
        <v>14.445</v>
      </c>
      <c r="I185" s="218"/>
      <c r="J185" s="214"/>
      <c r="K185" s="214"/>
      <c r="L185" s="219"/>
      <c r="M185" s="220"/>
      <c r="N185" s="221"/>
      <c r="O185" s="221"/>
      <c r="P185" s="221"/>
      <c r="Q185" s="221"/>
      <c r="R185" s="221"/>
      <c r="S185" s="221"/>
      <c r="T185" s="222"/>
      <c r="AT185" s="223" t="s">
        <v>223</v>
      </c>
      <c r="AU185" s="223" t="s">
        <v>81</v>
      </c>
      <c r="AV185" s="14" t="s">
        <v>217</v>
      </c>
      <c r="AW185" s="14" t="s">
        <v>32</v>
      </c>
      <c r="AX185" s="14" t="s">
        <v>79</v>
      </c>
      <c r="AY185" s="223" t="s">
        <v>210</v>
      </c>
    </row>
    <row r="186" spans="1:65" s="2" customFormat="1" ht="37.9" customHeight="1">
      <c r="A186" s="37"/>
      <c r="B186" s="38"/>
      <c r="C186" s="182" t="s">
        <v>304</v>
      </c>
      <c r="D186" s="182" t="s">
        <v>212</v>
      </c>
      <c r="E186" s="183" t="s">
        <v>305</v>
      </c>
      <c r="F186" s="184" t="s">
        <v>306</v>
      </c>
      <c r="G186" s="185" t="s">
        <v>244</v>
      </c>
      <c r="H186" s="186">
        <v>144.44999999999999</v>
      </c>
      <c r="I186" s="187"/>
      <c r="J186" s="188">
        <f>ROUND(I186*H186,2)</f>
        <v>0</v>
      </c>
      <c r="K186" s="184" t="s">
        <v>216</v>
      </c>
      <c r="L186" s="42"/>
      <c r="M186" s="189" t="s">
        <v>19</v>
      </c>
      <c r="N186" s="190" t="s">
        <v>42</v>
      </c>
      <c r="O186" s="67"/>
      <c r="P186" s="191">
        <f>O186*H186</f>
        <v>0</v>
      </c>
      <c r="Q186" s="191">
        <v>0</v>
      </c>
      <c r="R186" s="191">
        <f>Q186*H186</f>
        <v>0</v>
      </c>
      <c r="S186" s="191">
        <v>0</v>
      </c>
      <c r="T186" s="192">
        <f>S186*H186</f>
        <v>0</v>
      </c>
      <c r="U186" s="37"/>
      <c r="V186" s="37"/>
      <c r="W186" s="37"/>
      <c r="X186" s="37"/>
      <c r="Y186" s="37"/>
      <c r="Z186" s="37"/>
      <c r="AA186" s="37"/>
      <c r="AB186" s="37"/>
      <c r="AC186" s="37"/>
      <c r="AD186" s="37"/>
      <c r="AE186" s="37"/>
      <c r="AR186" s="193" t="s">
        <v>217</v>
      </c>
      <c r="AT186" s="193" t="s">
        <v>212</v>
      </c>
      <c r="AU186" s="193" t="s">
        <v>81</v>
      </c>
      <c r="AY186" s="20" t="s">
        <v>210</v>
      </c>
      <c r="BE186" s="194">
        <f>IF(N186="základní",J186,0)</f>
        <v>0</v>
      </c>
      <c r="BF186" s="194">
        <f>IF(N186="snížená",J186,0)</f>
        <v>0</v>
      </c>
      <c r="BG186" s="194">
        <f>IF(N186="zákl. přenesená",J186,0)</f>
        <v>0</v>
      </c>
      <c r="BH186" s="194">
        <f>IF(N186="sníž. přenesená",J186,0)</f>
        <v>0</v>
      </c>
      <c r="BI186" s="194">
        <f>IF(N186="nulová",J186,0)</f>
        <v>0</v>
      </c>
      <c r="BJ186" s="20" t="s">
        <v>79</v>
      </c>
      <c r="BK186" s="194">
        <f>ROUND(I186*H186,2)</f>
        <v>0</v>
      </c>
      <c r="BL186" s="20" t="s">
        <v>217</v>
      </c>
      <c r="BM186" s="193" t="s">
        <v>307</v>
      </c>
    </row>
    <row r="187" spans="1:65" s="2" customFormat="1" ht="48.75">
      <c r="A187" s="37"/>
      <c r="B187" s="38"/>
      <c r="C187" s="39"/>
      <c r="D187" s="195" t="s">
        <v>219</v>
      </c>
      <c r="E187" s="39"/>
      <c r="F187" s="196" t="s">
        <v>308</v>
      </c>
      <c r="G187" s="39"/>
      <c r="H187" s="39"/>
      <c r="I187" s="197"/>
      <c r="J187" s="39"/>
      <c r="K187" s="39"/>
      <c r="L187" s="42"/>
      <c r="M187" s="198"/>
      <c r="N187" s="199"/>
      <c r="O187" s="67"/>
      <c r="P187" s="67"/>
      <c r="Q187" s="67"/>
      <c r="R187" s="67"/>
      <c r="S187" s="67"/>
      <c r="T187" s="68"/>
      <c r="U187" s="37"/>
      <c r="V187" s="37"/>
      <c r="W187" s="37"/>
      <c r="X187" s="37"/>
      <c r="Y187" s="37"/>
      <c r="Z187" s="37"/>
      <c r="AA187" s="37"/>
      <c r="AB187" s="37"/>
      <c r="AC187" s="37"/>
      <c r="AD187" s="37"/>
      <c r="AE187" s="37"/>
      <c r="AT187" s="20" t="s">
        <v>219</v>
      </c>
      <c r="AU187" s="20" t="s">
        <v>81</v>
      </c>
    </row>
    <row r="188" spans="1:65" s="2" customFormat="1" ht="11.25">
      <c r="A188" s="37"/>
      <c r="B188" s="38"/>
      <c r="C188" s="39"/>
      <c r="D188" s="200" t="s">
        <v>221</v>
      </c>
      <c r="E188" s="39"/>
      <c r="F188" s="201" t="s">
        <v>309</v>
      </c>
      <c r="G188" s="39"/>
      <c r="H188" s="39"/>
      <c r="I188" s="197"/>
      <c r="J188" s="39"/>
      <c r="K188" s="39"/>
      <c r="L188" s="42"/>
      <c r="M188" s="198"/>
      <c r="N188" s="199"/>
      <c r="O188" s="67"/>
      <c r="P188" s="67"/>
      <c r="Q188" s="67"/>
      <c r="R188" s="67"/>
      <c r="S188" s="67"/>
      <c r="T188" s="68"/>
      <c r="U188" s="37"/>
      <c r="V188" s="37"/>
      <c r="W188" s="37"/>
      <c r="X188" s="37"/>
      <c r="Y188" s="37"/>
      <c r="Z188" s="37"/>
      <c r="AA188" s="37"/>
      <c r="AB188" s="37"/>
      <c r="AC188" s="37"/>
      <c r="AD188" s="37"/>
      <c r="AE188" s="37"/>
      <c r="AT188" s="20" t="s">
        <v>221</v>
      </c>
      <c r="AU188" s="20" t="s">
        <v>81</v>
      </c>
    </row>
    <row r="189" spans="1:65" s="13" customFormat="1" ht="11.25">
      <c r="B189" s="202"/>
      <c r="C189" s="203"/>
      <c r="D189" s="195" t="s">
        <v>223</v>
      </c>
      <c r="E189" s="204" t="s">
        <v>19</v>
      </c>
      <c r="F189" s="205" t="s">
        <v>144</v>
      </c>
      <c r="G189" s="203"/>
      <c r="H189" s="206">
        <v>14.445</v>
      </c>
      <c r="I189" s="207"/>
      <c r="J189" s="203"/>
      <c r="K189" s="203"/>
      <c r="L189" s="208"/>
      <c r="M189" s="209"/>
      <c r="N189" s="210"/>
      <c r="O189" s="210"/>
      <c r="P189" s="210"/>
      <c r="Q189" s="210"/>
      <c r="R189" s="210"/>
      <c r="S189" s="210"/>
      <c r="T189" s="211"/>
      <c r="AT189" s="212" t="s">
        <v>223</v>
      </c>
      <c r="AU189" s="212" t="s">
        <v>81</v>
      </c>
      <c r="AV189" s="13" t="s">
        <v>81</v>
      </c>
      <c r="AW189" s="13" t="s">
        <v>32</v>
      </c>
      <c r="AX189" s="13" t="s">
        <v>79</v>
      </c>
      <c r="AY189" s="212" t="s">
        <v>210</v>
      </c>
    </row>
    <row r="190" spans="1:65" s="13" customFormat="1" ht="11.25">
      <c r="B190" s="202"/>
      <c r="C190" s="203"/>
      <c r="D190" s="195" t="s">
        <v>223</v>
      </c>
      <c r="E190" s="203"/>
      <c r="F190" s="205" t="s">
        <v>310</v>
      </c>
      <c r="G190" s="203"/>
      <c r="H190" s="206">
        <v>144.44999999999999</v>
      </c>
      <c r="I190" s="207"/>
      <c r="J190" s="203"/>
      <c r="K190" s="203"/>
      <c r="L190" s="208"/>
      <c r="M190" s="209"/>
      <c r="N190" s="210"/>
      <c r="O190" s="210"/>
      <c r="P190" s="210"/>
      <c r="Q190" s="210"/>
      <c r="R190" s="210"/>
      <c r="S190" s="210"/>
      <c r="T190" s="211"/>
      <c r="AT190" s="212" t="s">
        <v>223</v>
      </c>
      <c r="AU190" s="212" t="s">
        <v>81</v>
      </c>
      <c r="AV190" s="13" t="s">
        <v>81</v>
      </c>
      <c r="AW190" s="13" t="s">
        <v>4</v>
      </c>
      <c r="AX190" s="13" t="s">
        <v>79</v>
      </c>
      <c r="AY190" s="212" t="s">
        <v>210</v>
      </c>
    </row>
    <row r="191" spans="1:65" s="2" customFormat="1" ht="33" customHeight="1">
      <c r="A191" s="37"/>
      <c r="B191" s="38"/>
      <c r="C191" s="182" t="s">
        <v>311</v>
      </c>
      <c r="D191" s="182" t="s">
        <v>212</v>
      </c>
      <c r="E191" s="183" t="s">
        <v>312</v>
      </c>
      <c r="F191" s="184" t="s">
        <v>313</v>
      </c>
      <c r="G191" s="185" t="s">
        <v>314</v>
      </c>
      <c r="H191" s="186">
        <v>26.001000000000001</v>
      </c>
      <c r="I191" s="187"/>
      <c r="J191" s="188">
        <f>ROUND(I191*H191,2)</f>
        <v>0</v>
      </c>
      <c r="K191" s="184" t="s">
        <v>216</v>
      </c>
      <c r="L191" s="42"/>
      <c r="M191" s="189" t="s">
        <v>19</v>
      </c>
      <c r="N191" s="190" t="s">
        <v>42</v>
      </c>
      <c r="O191" s="67"/>
      <c r="P191" s="191">
        <f>O191*H191</f>
        <v>0</v>
      </c>
      <c r="Q191" s="191">
        <v>0</v>
      </c>
      <c r="R191" s="191">
        <f>Q191*H191</f>
        <v>0</v>
      </c>
      <c r="S191" s="191">
        <v>0</v>
      </c>
      <c r="T191" s="192">
        <f>S191*H191</f>
        <v>0</v>
      </c>
      <c r="U191" s="37"/>
      <c r="V191" s="37"/>
      <c r="W191" s="37"/>
      <c r="X191" s="37"/>
      <c r="Y191" s="37"/>
      <c r="Z191" s="37"/>
      <c r="AA191" s="37"/>
      <c r="AB191" s="37"/>
      <c r="AC191" s="37"/>
      <c r="AD191" s="37"/>
      <c r="AE191" s="37"/>
      <c r="AR191" s="193" t="s">
        <v>217</v>
      </c>
      <c r="AT191" s="193" t="s">
        <v>212</v>
      </c>
      <c r="AU191" s="193" t="s">
        <v>81</v>
      </c>
      <c r="AY191" s="20" t="s">
        <v>210</v>
      </c>
      <c r="BE191" s="194">
        <f>IF(N191="základní",J191,0)</f>
        <v>0</v>
      </c>
      <c r="BF191" s="194">
        <f>IF(N191="snížená",J191,0)</f>
        <v>0</v>
      </c>
      <c r="BG191" s="194">
        <f>IF(N191="zákl. přenesená",J191,0)</f>
        <v>0</v>
      </c>
      <c r="BH191" s="194">
        <f>IF(N191="sníž. přenesená",J191,0)</f>
        <v>0</v>
      </c>
      <c r="BI191" s="194">
        <f>IF(N191="nulová",J191,0)</f>
        <v>0</v>
      </c>
      <c r="BJ191" s="20" t="s">
        <v>79</v>
      </c>
      <c r="BK191" s="194">
        <f>ROUND(I191*H191,2)</f>
        <v>0</v>
      </c>
      <c r="BL191" s="20" t="s">
        <v>217</v>
      </c>
      <c r="BM191" s="193" t="s">
        <v>315</v>
      </c>
    </row>
    <row r="192" spans="1:65" s="2" customFormat="1" ht="29.25">
      <c r="A192" s="37"/>
      <c r="B192" s="38"/>
      <c r="C192" s="39"/>
      <c r="D192" s="195" t="s">
        <v>219</v>
      </c>
      <c r="E192" s="39"/>
      <c r="F192" s="196" t="s">
        <v>316</v>
      </c>
      <c r="G192" s="39"/>
      <c r="H192" s="39"/>
      <c r="I192" s="197"/>
      <c r="J192" s="39"/>
      <c r="K192" s="39"/>
      <c r="L192" s="42"/>
      <c r="M192" s="198"/>
      <c r="N192" s="199"/>
      <c r="O192" s="67"/>
      <c r="P192" s="67"/>
      <c r="Q192" s="67"/>
      <c r="R192" s="67"/>
      <c r="S192" s="67"/>
      <c r="T192" s="68"/>
      <c r="U192" s="37"/>
      <c r="V192" s="37"/>
      <c r="W192" s="37"/>
      <c r="X192" s="37"/>
      <c r="Y192" s="37"/>
      <c r="Z192" s="37"/>
      <c r="AA192" s="37"/>
      <c r="AB192" s="37"/>
      <c r="AC192" s="37"/>
      <c r="AD192" s="37"/>
      <c r="AE192" s="37"/>
      <c r="AT192" s="20" t="s">
        <v>219</v>
      </c>
      <c r="AU192" s="20" t="s">
        <v>81</v>
      </c>
    </row>
    <row r="193" spans="1:65" s="2" customFormat="1" ht="11.25">
      <c r="A193" s="37"/>
      <c r="B193" s="38"/>
      <c r="C193" s="39"/>
      <c r="D193" s="200" t="s">
        <v>221</v>
      </c>
      <c r="E193" s="39"/>
      <c r="F193" s="201" t="s">
        <v>317</v>
      </c>
      <c r="G193" s="39"/>
      <c r="H193" s="39"/>
      <c r="I193" s="197"/>
      <c r="J193" s="39"/>
      <c r="K193" s="39"/>
      <c r="L193" s="42"/>
      <c r="M193" s="198"/>
      <c r="N193" s="199"/>
      <c r="O193" s="67"/>
      <c r="P193" s="67"/>
      <c r="Q193" s="67"/>
      <c r="R193" s="67"/>
      <c r="S193" s="67"/>
      <c r="T193" s="68"/>
      <c r="U193" s="37"/>
      <c r="V193" s="37"/>
      <c r="W193" s="37"/>
      <c r="X193" s="37"/>
      <c r="Y193" s="37"/>
      <c r="Z193" s="37"/>
      <c r="AA193" s="37"/>
      <c r="AB193" s="37"/>
      <c r="AC193" s="37"/>
      <c r="AD193" s="37"/>
      <c r="AE193" s="37"/>
      <c r="AT193" s="20" t="s">
        <v>221</v>
      </c>
      <c r="AU193" s="20" t="s">
        <v>81</v>
      </c>
    </row>
    <row r="194" spans="1:65" s="13" customFormat="1" ht="11.25">
      <c r="B194" s="202"/>
      <c r="C194" s="203"/>
      <c r="D194" s="195" t="s">
        <v>223</v>
      </c>
      <c r="E194" s="204" t="s">
        <v>19</v>
      </c>
      <c r="F194" s="205" t="s">
        <v>144</v>
      </c>
      <c r="G194" s="203"/>
      <c r="H194" s="206">
        <v>14.445</v>
      </c>
      <c r="I194" s="207"/>
      <c r="J194" s="203"/>
      <c r="K194" s="203"/>
      <c r="L194" s="208"/>
      <c r="M194" s="209"/>
      <c r="N194" s="210"/>
      <c r="O194" s="210"/>
      <c r="P194" s="210"/>
      <c r="Q194" s="210"/>
      <c r="R194" s="210"/>
      <c r="S194" s="210"/>
      <c r="T194" s="211"/>
      <c r="AT194" s="212" t="s">
        <v>223</v>
      </c>
      <c r="AU194" s="212" t="s">
        <v>81</v>
      </c>
      <c r="AV194" s="13" t="s">
        <v>81</v>
      </c>
      <c r="AW194" s="13" t="s">
        <v>32</v>
      </c>
      <c r="AX194" s="13" t="s">
        <v>79</v>
      </c>
      <c r="AY194" s="212" t="s">
        <v>210</v>
      </c>
    </row>
    <row r="195" spans="1:65" s="13" customFormat="1" ht="11.25">
      <c r="B195" s="202"/>
      <c r="C195" s="203"/>
      <c r="D195" s="195" t="s">
        <v>223</v>
      </c>
      <c r="E195" s="203"/>
      <c r="F195" s="205" t="s">
        <v>318</v>
      </c>
      <c r="G195" s="203"/>
      <c r="H195" s="206">
        <v>26.001000000000001</v>
      </c>
      <c r="I195" s="207"/>
      <c r="J195" s="203"/>
      <c r="K195" s="203"/>
      <c r="L195" s="208"/>
      <c r="M195" s="209"/>
      <c r="N195" s="210"/>
      <c r="O195" s="210"/>
      <c r="P195" s="210"/>
      <c r="Q195" s="210"/>
      <c r="R195" s="210"/>
      <c r="S195" s="210"/>
      <c r="T195" s="211"/>
      <c r="AT195" s="212" t="s">
        <v>223</v>
      </c>
      <c r="AU195" s="212" t="s">
        <v>81</v>
      </c>
      <c r="AV195" s="13" t="s">
        <v>81</v>
      </c>
      <c r="AW195" s="13" t="s">
        <v>4</v>
      </c>
      <c r="AX195" s="13" t="s">
        <v>79</v>
      </c>
      <c r="AY195" s="212" t="s">
        <v>210</v>
      </c>
    </row>
    <row r="196" spans="1:65" s="2" customFormat="1" ht="24.2" customHeight="1">
      <c r="A196" s="37"/>
      <c r="B196" s="38"/>
      <c r="C196" s="182" t="s">
        <v>8</v>
      </c>
      <c r="D196" s="182" t="s">
        <v>212</v>
      </c>
      <c r="E196" s="183" t="s">
        <v>319</v>
      </c>
      <c r="F196" s="184" t="s">
        <v>320</v>
      </c>
      <c r="G196" s="185" t="s">
        <v>244</v>
      </c>
      <c r="H196" s="186">
        <v>35.54</v>
      </c>
      <c r="I196" s="187"/>
      <c r="J196" s="188">
        <f>ROUND(I196*H196,2)</f>
        <v>0</v>
      </c>
      <c r="K196" s="184" t="s">
        <v>216</v>
      </c>
      <c r="L196" s="42"/>
      <c r="M196" s="189" t="s">
        <v>19</v>
      </c>
      <c r="N196" s="190" t="s">
        <v>42</v>
      </c>
      <c r="O196" s="67"/>
      <c r="P196" s="191">
        <f>O196*H196</f>
        <v>0</v>
      </c>
      <c r="Q196" s="191">
        <v>0</v>
      </c>
      <c r="R196" s="191">
        <f>Q196*H196</f>
        <v>0</v>
      </c>
      <c r="S196" s="191">
        <v>0</v>
      </c>
      <c r="T196" s="192">
        <f>S196*H196</f>
        <v>0</v>
      </c>
      <c r="U196" s="37"/>
      <c r="V196" s="37"/>
      <c r="W196" s="37"/>
      <c r="X196" s="37"/>
      <c r="Y196" s="37"/>
      <c r="Z196" s="37"/>
      <c r="AA196" s="37"/>
      <c r="AB196" s="37"/>
      <c r="AC196" s="37"/>
      <c r="AD196" s="37"/>
      <c r="AE196" s="37"/>
      <c r="AR196" s="193" t="s">
        <v>217</v>
      </c>
      <c r="AT196" s="193" t="s">
        <v>212</v>
      </c>
      <c r="AU196" s="193" t="s">
        <v>81</v>
      </c>
      <c r="AY196" s="20" t="s">
        <v>210</v>
      </c>
      <c r="BE196" s="194">
        <f>IF(N196="základní",J196,0)</f>
        <v>0</v>
      </c>
      <c r="BF196" s="194">
        <f>IF(N196="snížená",J196,0)</f>
        <v>0</v>
      </c>
      <c r="BG196" s="194">
        <f>IF(N196="zákl. přenesená",J196,0)</f>
        <v>0</v>
      </c>
      <c r="BH196" s="194">
        <f>IF(N196="sníž. přenesená",J196,0)</f>
        <v>0</v>
      </c>
      <c r="BI196" s="194">
        <f>IF(N196="nulová",J196,0)</f>
        <v>0</v>
      </c>
      <c r="BJ196" s="20" t="s">
        <v>79</v>
      </c>
      <c r="BK196" s="194">
        <f>ROUND(I196*H196,2)</f>
        <v>0</v>
      </c>
      <c r="BL196" s="20" t="s">
        <v>217</v>
      </c>
      <c r="BM196" s="193" t="s">
        <v>321</v>
      </c>
    </row>
    <row r="197" spans="1:65" s="2" customFormat="1" ht="29.25">
      <c r="A197" s="37"/>
      <c r="B197" s="38"/>
      <c r="C197" s="39"/>
      <c r="D197" s="195" t="s">
        <v>219</v>
      </c>
      <c r="E197" s="39"/>
      <c r="F197" s="196" t="s">
        <v>322</v>
      </c>
      <c r="G197" s="39"/>
      <c r="H197" s="39"/>
      <c r="I197" s="197"/>
      <c r="J197" s="39"/>
      <c r="K197" s="39"/>
      <c r="L197" s="42"/>
      <c r="M197" s="198"/>
      <c r="N197" s="199"/>
      <c r="O197" s="67"/>
      <c r="P197" s="67"/>
      <c r="Q197" s="67"/>
      <c r="R197" s="67"/>
      <c r="S197" s="67"/>
      <c r="T197" s="68"/>
      <c r="U197" s="37"/>
      <c r="V197" s="37"/>
      <c r="W197" s="37"/>
      <c r="X197" s="37"/>
      <c r="Y197" s="37"/>
      <c r="Z197" s="37"/>
      <c r="AA197" s="37"/>
      <c r="AB197" s="37"/>
      <c r="AC197" s="37"/>
      <c r="AD197" s="37"/>
      <c r="AE197" s="37"/>
      <c r="AT197" s="20" t="s">
        <v>219</v>
      </c>
      <c r="AU197" s="20" t="s">
        <v>81</v>
      </c>
    </row>
    <row r="198" spans="1:65" s="2" customFormat="1" ht="11.25">
      <c r="A198" s="37"/>
      <c r="B198" s="38"/>
      <c r="C198" s="39"/>
      <c r="D198" s="200" t="s">
        <v>221</v>
      </c>
      <c r="E198" s="39"/>
      <c r="F198" s="201" t="s">
        <v>323</v>
      </c>
      <c r="G198" s="39"/>
      <c r="H198" s="39"/>
      <c r="I198" s="197"/>
      <c r="J198" s="39"/>
      <c r="K198" s="39"/>
      <c r="L198" s="42"/>
      <c r="M198" s="198"/>
      <c r="N198" s="199"/>
      <c r="O198" s="67"/>
      <c r="P198" s="67"/>
      <c r="Q198" s="67"/>
      <c r="R198" s="67"/>
      <c r="S198" s="67"/>
      <c r="T198" s="68"/>
      <c r="U198" s="37"/>
      <c r="V198" s="37"/>
      <c r="W198" s="37"/>
      <c r="X198" s="37"/>
      <c r="Y198" s="37"/>
      <c r="Z198" s="37"/>
      <c r="AA198" s="37"/>
      <c r="AB198" s="37"/>
      <c r="AC198" s="37"/>
      <c r="AD198" s="37"/>
      <c r="AE198" s="37"/>
      <c r="AT198" s="20" t="s">
        <v>221</v>
      </c>
      <c r="AU198" s="20" t="s">
        <v>81</v>
      </c>
    </row>
    <row r="199" spans="1:65" s="13" customFormat="1" ht="11.25">
      <c r="B199" s="202"/>
      <c r="C199" s="203"/>
      <c r="D199" s="195" t="s">
        <v>223</v>
      </c>
      <c r="E199" s="204" t="s">
        <v>19</v>
      </c>
      <c r="F199" s="205" t="s">
        <v>324</v>
      </c>
      <c r="G199" s="203"/>
      <c r="H199" s="206">
        <v>16.82</v>
      </c>
      <c r="I199" s="207"/>
      <c r="J199" s="203"/>
      <c r="K199" s="203"/>
      <c r="L199" s="208"/>
      <c r="M199" s="209"/>
      <c r="N199" s="210"/>
      <c r="O199" s="210"/>
      <c r="P199" s="210"/>
      <c r="Q199" s="210"/>
      <c r="R199" s="210"/>
      <c r="S199" s="210"/>
      <c r="T199" s="211"/>
      <c r="AT199" s="212" t="s">
        <v>223</v>
      </c>
      <c r="AU199" s="212" t="s">
        <v>81</v>
      </c>
      <c r="AV199" s="13" t="s">
        <v>81</v>
      </c>
      <c r="AW199" s="13" t="s">
        <v>32</v>
      </c>
      <c r="AX199" s="13" t="s">
        <v>71</v>
      </c>
      <c r="AY199" s="212" t="s">
        <v>210</v>
      </c>
    </row>
    <row r="200" spans="1:65" s="13" customFormat="1" ht="11.25">
      <c r="B200" s="202"/>
      <c r="C200" s="203"/>
      <c r="D200" s="195" t="s">
        <v>223</v>
      </c>
      <c r="E200" s="204" t="s">
        <v>19</v>
      </c>
      <c r="F200" s="205" t="s">
        <v>325</v>
      </c>
      <c r="G200" s="203"/>
      <c r="H200" s="206">
        <v>18.72</v>
      </c>
      <c r="I200" s="207"/>
      <c r="J200" s="203"/>
      <c r="K200" s="203"/>
      <c r="L200" s="208"/>
      <c r="M200" s="209"/>
      <c r="N200" s="210"/>
      <c r="O200" s="210"/>
      <c r="P200" s="210"/>
      <c r="Q200" s="210"/>
      <c r="R200" s="210"/>
      <c r="S200" s="210"/>
      <c r="T200" s="211"/>
      <c r="AT200" s="212" t="s">
        <v>223</v>
      </c>
      <c r="AU200" s="212" t="s">
        <v>81</v>
      </c>
      <c r="AV200" s="13" t="s">
        <v>81</v>
      </c>
      <c r="AW200" s="13" t="s">
        <v>32</v>
      </c>
      <c r="AX200" s="13" t="s">
        <v>71</v>
      </c>
      <c r="AY200" s="212" t="s">
        <v>210</v>
      </c>
    </row>
    <row r="201" spans="1:65" s="16" customFormat="1" ht="11.25">
      <c r="B201" s="234"/>
      <c r="C201" s="235"/>
      <c r="D201" s="195" t="s">
        <v>223</v>
      </c>
      <c r="E201" s="236" t="s">
        <v>140</v>
      </c>
      <c r="F201" s="237" t="s">
        <v>266</v>
      </c>
      <c r="G201" s="235"/>
      <c r="H201" s="238">
        <v>35.54</v>
      </c>
      <c r="I201" s="239"/>
      <c r="J201" s="235"/>
      <c r="K201" s="235"/>
      <c r="L201" s="240"/>
      <c r="M201" s="241"/>
      <c r="N201" s="242"/>
      <c r="O201" s="242"/>
      <c r="P201" s="242"/>
      <c r="Q201" s="242"/>
      <c r="R201" s="242"/>
      <c r="S201" s="242"/>
      <c r="T201" s="243"/>
      <c r="AT201" s="244" t="s">
        <v>223</v>
      </c>
      <c r="AU201" s="244" t="s">
        <v>81</v>
      </c>
      <c r="AV201" s="16" t="s">
        <v>153</v>
      </c>
      <c r="AW201" s="16" t="s">
        <v>32</v>
      </c>
      <c r="AX201" s="16" t="s">
        <v>71</v>
      </c>
      <c r="AY201" s="244" t="s">
        <v>210</v>
      </c>
    </row>
    <row r="202" spans="1:65" s="14" customFormat="1" ht="11.25">
      <c r="B202" s="213"/>
      <c r="C202" s="214"/>
      <c r="D202" s="195" t="s">
        <v>223</v>
      </c>
      <c r="E202" s="215" t="s">
        <v>19</v>
      </c>
      <c r="F202" s="216" t="s">
        <v>249</v>
      </c>
      <c r="G202" s="214"/>
      <c r="H202" s="217">
        <v>35.54</v>
      </c>
      <c r="I202" s="218"/>
      <c r="J202" s="214"/>
      <c r="K202" s="214"/>
      <c r="L202" s="219"/>
      <c r="M202" s="220"/>
      <c r="N202" s="221"/>
      <c r="O202" s="221"/>
      <c r="P202" s="221"/>
      <c r="Q202" s="221"/>
      <c r="R202" s="221"/>
      <c r="S202" s="221"/>
      <c r="T202" s="222"/>
      <c r="AT202" s="223" t="s">
        <v>223</v>
      </c>
      <c r="AU202" s="223" t="s">
        <v>81</v>
      </c>
      <c r="AV202" s="14" t="s">
        <v>217</v>
      </c>
      <c r="AW202" s="14" t="s">
        <v>32</v>
      </c>
      <c r="AX202" s="14" t="s">
        <v>79</v>
      </c>
      <c r="AY202" s="223" t="s">
        <v>210</v>
      </c>
    </row>
    <row r="203" spans="1:65" s="2" customFormat="1" ht="24.2" customHeight="1">
      <c r="A203" s="37"/>
      <c r="B203" s="38"/>
      <c r="C203" s="182" t="s">
        <v>326</v>
      </c>
      <c r="D203" s="182" t="s">
        <v>212</v>
      </c>
      <c r="E203" s="183" t="s">
        <v>327</v>
      </c>
      <c r="F203" s="184" t="s">
        <v>328</v>
      </c>
      <c r="G203" s="185" t="s">
        <v>244</v>
      </c>
      <c r="H203" s="186">
        <v>7.54</v>
      </c>
      <c r="I203" s="187"/>
      <c r="J203" s="188">
        <f>ROUND(I203*H203,2)</f>
        <v>0</v>
      </c>
      <c r="K203" s="184" t="s">
        <v>216</v>
      </c>
      <c r="L203" s="42"/>
      <c r="M203" s="189" t="s">
        <v>19</v>
      </c>
      <c r="N203" s="190" t="s">
        <v>42</v>
      </c>
      <c r="O203" s="67"/>
      <c r="P203" s="191">
        <f>O203*H203</f>
        <v>0</v>
      </c>
      <c r="Q203" s="191">
        <v>0</v>
      </c>
      <c r="R203" s="191">
        <f>Q203*H203</f>
        <v>0</v>
      </c>
      <c r="S203" s="191">
        <v>0</v>
      </c>
      <c r="T203" s="192">
        <f>S203*H203</f>
        <v>0</v>
      </c>
      <c r="U203" s="37"/>
      <c r="V203" s="37"/>
      <c r="W203" s="37"/>
      <c r="X203" s="37"/>
      <c r="Y203" s="37"/>
      <c r="Z203" s="37"/>
      <c r="AA203" s="37"/>
      <c r="AB203" s="37"/>
      <c r="AC203" s="37"/>
      <c r="AD203" s="37"/>
      <c r="AE203" s="37"/>
      <c r="AR203" s="193" t="s">
        <v>217</v>
      </c>
      <c r="AT203" s="193" t="s">
        <v>212</v>
      </c>
      <c r="AU203" s="193" t="s">
        <v>81</v>
      </c>
      <c r="AY203" s="20" t="s">
        <v>210</v>
      </c>
      <c r="BE203" s="194">
        <f>IF(N203="základní",J203,0)</f>
        <v>0</v>
      </c>
      <c r="BF203" s="194">
        <f>IF(N203="snížená",J203,0)</f>
        <v>0</v>
      </c>
      <c r="BG203" s="194">
        <f>IF(N203="zákl. přenesená",J203,0)</f>
        <v>0</v>
      </c>
      <c r="BH203" s="194">
        <f>IF(N203="sníž. přenesená",J203,0)</f>
        <v>0</v>
      </c>
      <c r="BI203" s="194">
        <f>IF(N203="nulová",J203,0)</f>
        <v>0</v>
      </c>
      <c r="BJ203" s="20" t="s">
        <v>79</v>
      </c>
      <c r="BK203" s="194">
        <f>ROUND(I203*H203,2)</f>
        <v>0</v>
      </c>
      <c r="BL203" s="20" t="s">
        <v>217</v>
      </c>
      <c r="BM203" s="193" t="s">
        <v>329</v>
      </c>
    </row>
    <row r="204" spans="1:65" s="2" customFormat="1" ht="29.25">
      <c r="A204" s="37"/>
      <c r="B204" s="38"/>
      <c r="C204" s="39"/>
      <c r="D204" s="195" t="s">
        <v>219</v>
      </c>
      <c r="E204" s="39"/>
      <c r="F204" s="196" t="s">
        <v>330</v>
      </c>
      <c r="G204" s="39"/>
      <c r="H204" s="39"/>
      <c r="I204" s="197"/>
      <c r="J204" s="39"/>
      <c r="K204" s="39"/>
      <c r="L204" s="42"/>
      <c r="M204" s="198"/>
      <c r="N204" s="199"/>
      <c r="O204" s="67"/>
      <c r="P204" s="67"/>
      <c r="Q204" s="67"/>
      <c r="R204" s="67"/>
      <c r="S204" s="67"/>
      <c r="T204" s="68"/>
      <c r="U204" s="37"/>
      <c r="V204" s="37"/>
      <c r="W204" s="37"/>
      <c r="X204" s="37"/>
      <c r="Y204" s="37"/>
      <c r="Z204" s="37"/>
      <c r="AA204" s="37"/>
      <c r="AB204" s="37"/>
      <c r="AC204" s="37"/>
      <c r="AD204" s="37"/>
      <c r="AE204" s="37"/>
      <c r="AT204" s="20" t="s">
        <v>219</v>
      </c>
      <c r="AU204" s="20" t="s">
        <v>81</v>
      </c>
    </row>
    <row r="205" spans="1:65" s="2" customFormat="1" ht="11.25">
      <c r="A205" s="37"/>
      <c r="B205" s="38"/>
      <c r="C205" s="39"/>
      <c r="D205" s="200" t="s">
        <v>221</v>
      </c>
      <c r="E205" s="39"/>
      <c r="F205" s="201" t="s">
        <v>331</v>
      </c>
      <c r="G205" s="39"/>
      <c r="H205" s="39"/>
      <c r="I205" s="197"/>
      <c r="J205" s="39"/>
      <c r="K205" s="39"/>
      <c r="L205" s="42"/>
      <c r="M205" s="198"/>
      <c r="N205" s="199"/>
      <c r="O205" s="67"/>
      <c r="P205" s="67"/>
      <c r="Q205" s="67"/>
      <c r="R205" s="67"/>
      <c r="S205" s="67"/>
      <c r="T205" s="68"/>
      <c r="U205" s="37"/>
      <c r="V205" s="37"/>
      <c r="W205" s="37"/>
      <c r="X205" s="37"/>
      <c r="Y205" s="37"/>
      <c r="Z205" s="37"/>
      <c r="AA205" s="37"/>
      <c r="AB205" s="37"/>
      <c r="AC205" s="37"/>
      <c r="AD205" s="37"/>
      <c r="AE205" s="37"/>
      <c r="AT205" s="20" t="s">
        <v>221</v>
      </c>
      <c r="AU205" s="20" t="s">
        <v>81</v>
      </c>
    </row>
    <row r="206" spans="1:65" s="13" customFormat="1" ht="11.25">
      <c r="B206" s="202"/>
      <c r="C206" s="203"/>
      <c r="D206" s="195" t="s">
        <v>223</v>
      </c>
      <c r="E206" s="204" t="s">
        <v>142</v>
      </c>
      <c r="F206" s="205" t="s">
        <v>332</v>
      </c>
      <c r="G206" s="203"/>
      <c r="H206" s="206">
        <v>7.54</v>
      </c>
      <c r="I206" s="207"/>
      <c r="J206" s="203"/>
      <c r="K206" s="203"/>
      <c r="L206" s="208"/>
      <c r="M206" s="209"/>
      <c r="N206" s="210"/>
      <c r="O206" s="210"/>
      <c r="P206" s="210"/>
      <c r="Q206" s="210"/>
      <c r="R206" s="210"/>
      <c r="S206" s="210"/>
      <c r="T206" s="211"/>
      <c r="AT206" s="212" t="s">
        <v>223</v>
      </c>
      <c r="AU206" s="212" t="s">
        <v>81</v>
      </c>
      <c r="AV206" s="13" t="s">
        <v>81</v>
      </c>
      <c r="AW206" s="13" t="s">
        <v>32</v>
      </c>
      <c r="AX206" s="13" t="s">
        <v>79</v>
      </c>
      <c r="AY206" s="212" t="s">
        <v>210</v>
      </c>
    </row>
    <row r="207" spans="1:65" s="2" customFormat="1" ht="24.2" customHeight="1">
      <c r="A207" s="37"/>
      <c r="B207" s="38"/>
      <c r="C207" s="182" t="s">
        <v>333</v>
      </c>
      <c r="D207" s="182" t="s">
        <v>212</v>
      </c>
      <c r="E207" s="183" t="s">
        <v>334</v>
      </c>
      <c r="F207" s="184" t="s">
        <v>335</v>
      </c>
      <c r="G207" s="185" t="s">
        <v>244</v>
      </c>
      <c r="H207" s="186">
        <v>12.48</v>
      </c>
      <c r="I207" s="187"/>
      <c r="J207" s="188">
        <f>ROUND(I207*H207,2)</f>
        <v>0</v>
      </c>
      <c r="K207" s="184" t="s">
        <v>216</v>
      </c>
      <c r="L207" s="42"/>
      <c r="M207" s="189" t="s">
        <v>19</v>
      </c>
      <c r="N207" s="190" t="s">
        <v>42</v>
      </c>
      <c r="O207" s="67"/>
      <c r="P207" s="191">
        <f>O207*H207</f>
        <v>0</v>
      </c>
      <c r="Q207" s="191">
        <v>0</v>
      </c>
      <c r="R207" s="191">
        <f>Q207*H207</f>
        <v>0</v>
      </c>
      <c r="S207" s="191">
        <v>0</v>
      </c>
      <c r="T207" s="192">
        <f>S207*H207</f>
        <v>0</v>
      </c>
      <c r="U207" s="37"/>
      <c r="V207" s="37"/>
      <c r="W207" s="37"/>
      <c r="X207" s="37"/>
      <c r="Y207" s="37"/>
      <c r="Z207" s="37"/>
      <c r="AA207" s="37"/>
      <c r="AB207" s="37"/>
      <c r="AC207" s="37"/>
      <c r="AD207" s="37"/>
      <c r="AE207" s="37"/>
      <c r="AR207" s="193" t="s">
        <v>217</v>
      </c>
      <c r="AT207" s="193" t="s">
        <v>212</v>
      </c>
      <c r="AU207" s="193" t="s">
        <v>81</v>
      </c>
      <c r="AY207" s="20" t="s">
        <v>210</v>
      </c>
      <c r="BE207" s="194">
        <f>IF(N207="základní",J207,0)</f>
        <v>0</v>
      </c>
      <c r="BF207" s="194">
        <f>IF(N207="snížená",J207,0)</f>
        <v>0</v>
      </c>
      <c r="BG207" s="194">
        <f>IF(N207="zákl. přenesená",J207,0)</f>
        <v>0</v>
      </c>
      <c r="BH207" s="194">
        <f>IF(N207="sníž. přenesená",J207,0)</f>
        <v>0</v>
      </c>
      <c r="BI207" s="194">
        <f>IF(N207="nulová",J207,0)</f>
        <v>0</v>
      </c>
      <c r="BJ207" s="20" t="s">
        <v>79</v>
      </c>
      <c r="BK207" s="194">
        <f>ROUND(I207*H207,2)</f>
        <v>0</v>
      </c>
      <c r="BL207" s="20" t="s">
        <v>217</v>
      </c>
      <c r="BM207" s="193" t="s">
        <v>336</v>
      </c>
    </row>
    <row r="208" spans="1:65" s="2" customFormat="1" ht="39">
      <c r="A208" s="37"/>
      <c r="B208" s="38"/>
      <c r="C208" s="39"/>
      <c r="D208" s="195" t="s">
        <v>219</v>
      </c>
      <c r="E208" s="39"/>
      <c r="F208" s="196" t="s">
        <v>337</v>
      </c>
      <c r="G208" s="39"/>
      <c r="H208" s="39"/>
      <c r="I208" s="197"/>
      <c r="J208" s="39"/>
      <c r="K208" s="39"/>
      <c r="L208" s="42"/>
      <c r="M208" s="198"/>
      <c r="N208" s="199"/>
      <c r="O208" s="67"/>
      <c r="P208" s="67"/>
      <c r="Q208" s="67"/>
      <c r="R208" s="67"/>
      <c r="S208" s="67"/>
      <c r="T208" s="68"/>
      <c r="U208" s="37"/>
      <c r="V208" s="37"/>
      <c r="W208" s="37"/>
      <c r="X208" s="37"/>
      <c r="Y208" s="37"/>
      <c r="Z208" s="37"/>
      <c r="AA208" s="37"/>
      <c r="AB208" s="37"/>
      <c r="AC208" s="37"/>
      <c r="AD208" s="37"/>
      <c r="AE208" s="37"/>
      <c r="AT208" s="20" t="s">
        <v>219</v>
      </c>
      <c r="AU208" s="20" t="s">
        <v>81</v>
      </c>
    </row>
    <row r="209" spans="1:65" s="2" customFormat="1" ht="11.25">
      <c r="A209" s="37"/>
      <c r="B209" s="38"/>
      <c r="C209" s="39"/>
      <c r="D209" s="200" t="s">
        <v>221</v>
      </c>
      <c r="E209" s="39"/>
      <c r="F209" s="201" t="s">
        <v>338</v>
      </c>
      <c r="G209" s="39"/>
      <c r="H209" s="39"/>
      <c r="I209" s="197"/>
      <c r="J209" s="39"/>
      <c r="K209" s="39"/>
      <c r="L209" s="42"/>
      <c r="M209" s="198"/>
      <c r="N209" s="199"/>
      <c r="O209" s="67"/>
      <c r="P209" s="67"/>
      <c r="Q209" s="67"/>
      <c r="R209" s="67"/>
      <c r="S209" s="67"/>
      <c r="T209" s="68"/>
      <c r="U209" s="37"/>
      <c r="V209" s="37"/>
      <c r="W209" s="37"/>
      <c r="X209" s="37"/>
      <c r="Y209" s="37"/>
      <c r="Z209" s="37"/>
      <c r="AA209" s="37"/>
      <c r="AB209" s="37"/>
      <c r="AC209" s="37"/>
      <c r="AD209" s="37"/>
      <c r="AE209" s="37"/>
      <c r="AT209" s="20" t="s">
        <v>221</v>
      </c>
      <c r="AU209" s="20" t="s">
        <v>81</v>
      </c>
    </row>
    <row r="210" spans="1:65" s="13" customFormat="1" ht="22.5">
      <c r="B210" s="202"/>
      <c r="C210" s="203"/>
      <c r="D210" s="195" t="s">
        <v>223</v>
      </c>
      <c r="E210" s="204" t="s">
        <v>19</v>
      </c>
      <c r="F210" s="205" t="s">
        <v>339</v>
      </c>
      <c r="G210" s="203"/>
      <c r="H210" s="206">
        <v>12.48</v>
      </c>
      <c r="I210" s="207"/>
      <c r="J210" s="203"/>
      <c r="K210" s="203"/>
      <c r="L210" s="208"/>
      <c r="M210" s="209"/>
      <c r="N210" s="210"/>
      <c r="O210" s="210"/>
      <c r="P210" s="210"/>
      <c r="Q210" s="210"/>
      <c r="R210" s="210"/>
      <c r="S210" s="210"/>
      <c r="T210" s="211"/>
      <c r="AT210" s="212" t="s">
        <v>223</v>
      </c>
      <c r="AU210" s="212" t="s">
        <v>81</v>
      </c>
      <c r="AV210" s="13" t="s">
        <v>81</v>
      </c>
      <c r="AW210" s="13" t="s">
        <v>32</v>
      </c>
      <c r="AX210" s="13" t="s">
        <v>71</v>
      </c>
      <c r="AY210" s="212" t="s">
        <v>210</v>
      </c>
    </row>
    <row r="211" spans="1:65" s="14" customFormat="1" ht="11.25">
      <c r="B211" s="213"/>
      <c r="C211" s="214"/>
      <c r="D211" s="195" t="s">
        <v>223</v>
      </c>
      <c r="E211" s="215" t="s">
        <v>138</v>
      </c>
      <c r="F211" s="216" t="s">
        <v>249</v>
      </c>
      <c r="G211" s="214"/>
      <c r="H211" s="217">
        <v>12.48</v>
      </c>
      <c r="I211" s="218"/>
      <c r="J211" s="214"/>
      <c r="K211" s="214"/>
      <c r="L211" s="219"/>
      <c r="M211" s="220"/>
      <c r="N211" s="221"/>
      <c r="O211" s="221"/>
      <c r="P211" s="221"/>
      <c r="Q211" s="221"/>
      <c r="R211" s="221"/>
      <c r="S211" s="221"/>
      <c r="T211" s="222"/>
      <c r="AT211" s="223" t="s">
        <v>223</v>
      </c>
      <c r="AU211" s="223" t="s">
        <v>81</v>
      </c>
      <c r="AV211" s="14" t="s">
        <v>217</v>
      </c>
      <c r="AW211" s="14" t="s">
        <v>32</v>
      </c>
      <c r="AX211" s="14" t="s">
        <v>79</v>
      </c>
      <c r="AY211" s="223" t="s">
        <v>210</v>
      </c>
    </row>
    <row r="212" spans="1:65" s="2" customFormat="1" ht="24.2" customHeight="1">
      <c r="A212" s="37"/>
      <c r="B212" s="38"/>
      <c r="C212" s="182" t="s">
        <v>340</v>
      </c>
      <c r="D212" s="182" t="s">
        <v>212</v>
      </c>
      <c r="E212" s="183" t="s">
        <v>341</v>
      </c>
      <c r="F212" s="184" t="s">
        <v>342</v>
      </c>
      <c r="G212" s="185" t="s">
        <v>244</v>
      </c>
      <c r="H212" s="186">
        <v>8.6999999999999993</v>
      </c>
      <c r="I212" s="187"/>
      <c r="J212" s="188">
        <f>ROUND(I212*H212,2)</f>
        <v>0</v>
      </c>
      <c r="K212" s="184" t="s">
        <v>216</v>
      </c>
      <c r="L212" s="42"/>
      <c r="M212" s="189" t="s">
        <v>19</v>
      </c>
      <c r="N212" s="190" t="s">
        <v>42</v>
      </c>
      <c r="O212" s="67"/>
      <c r="P212" s="191">
        <f>O212*H212</f>
        <v>0</v>
      </c>
      <c r="Q212" s="191">
        <v>0</v>
      </c>
      <c r="R212" s="191">
        <f>Q212*H212</f>
        <v>0</v>
      </c>
      <c r="S212" s="191">
        <v>0</v>
      </c>
      <c r="T212" s="192">
        <f>S212*H212</f>
        <v>0</v>
      </c>
      <c r="U212" s="37"/>
      <c r="V212" s="37"/>
      <c r="W212" s="37"/>
      <c r="X212" s="37"/>
      <c r="Y212" s="37"/>
      <c r="Z212" s="37"/>
      <c r="AA212" s="37"/>
      <c r="AB212" s="37"/>
      <c r="AC212" s="37"/>
      <c r="AD212" s="37"/>
      <c r="AE212" s="37"/>
      <c r="AR212" s="193" t="s">
        <v>217</v>
      </c>
      <c r="AT212" s="193" t="s">
        <v>212</v>
      </c>
      <c r="AU212" s="193" t="s">
        <v>81</v>
      </c>
      <c r="AY212" s="20" t="s">
        <v>210</v>
      </c>
      <c r="BE212" s="194">
        <f>IF(N212="základní",J212,0)</f>
        <v>0</v>
      </c>
      <c r="BF212" s="194">
        <f>IF(N212="snížená",J212,0)</f>
        <v>0</v>
      </c>
      <c r="BG212" s="194">
        <f>IF(N212="zákl. přenesená",J212,0)</f>
        <v>0</v>
      </c>
      <c r="BH212" s="194">
        <f>IF(N212="sníž. přenesená",J212,0)</f>
        <v>0</v>
      </c>
      <c r="BI212" s="194">
        <f>IF(N212="nulová",J212,0)</f>
        <v>0</v>
      </c>
      <c r="BJ212" s="20" t="s">
        <v>79</v>
      </c>
      <c r="BK212" s="194">
        <f>ROUND(I212*H212,2)</f>
        <v>0</v>
      </c>
      <c r="BL212" s="20" t="s">
        <v>217</v>
      </c>
      <c r="BM212" s="193" t="s">
        <v>343</v>
      </c>
    </row>
    <row r="213" spans="1:65" s="2" customFormat="1" ht="39">
      <c r="A213" s="37"/>
      <c r="B213" s="38"/>
      <c r="C213" s="39"/>
      <c r="D213" s="195" t="s">
        <v>219</v>
      </c>
      <c r="E213" s="39"/>
      <c r="F213" s="196" t="s">
        <v>344</v>
      </c>
      <c r="G213" s="39"/>
      <c r="H213" s="39"/>
      <c r="I213" s="197"/>
      <c r="J213" s="39"/>
      <c r="K213" s="39"/>
      <c r="L213" s="42"/>
      <c r="M213" s="198"/>
      <c r="N213" s="199"/>
      <c r="O213" s="67"/>
      <c r="P213" s="67"/>
      <c r="Q213" s="67"/>
      <c r="R213" s="67"/>
      <c r="S213" s="67"/>
      <c r="T213" s="68"/>
      <c r="U213" s="37"/>
      <c r="V213" s="37"/>
      <c r="W213" s="37"/>
      <c r="X213" s="37"/>
      <c r="Y213" s="37"/>
      <c r="Z213" s="37"/>
      <c r="AA213" s="37"/>
      <c r="AB213" s="37"/>
      <c r="AC213" s="37"/>
      <c r="AD213" s="37"/>
      <c r="AE213" s="37"/>
      <c r="AT213" s="20" t="s">
        <v>219</v>
      </c>
      <c r="AU213" s="20" t="s">
        <v>81</v>
      </c>
    </row>
    <row r="214" spans="1:65" s="2" customFormat="1" ht="11.25">
      <c r="A214" s="37"/>
      <c r="B214" s="38"/>
      <c r="C214" s="39"/>
      <c r="D214" s="200" t="s">
        <v>221</v>
      </c>
      <c r="E214" s="39"/>
      <c r="F214" s="201" t="s">
        <v>345</v>
      </c>
      <c r="G214" s="39"/>
      <c r="H214" s="39"/>
      <c r="I214" s="197"/>
      <c r="J214" s="39"/>
      <c r="K214" s="39"/>
      <c r="L214" s="42"/>
      <c r="M214" s="198"/>
      <c r="N214" s="199"/>
      <c r="O214" s="67"/>
      <c r="P214" s="67"/>
      <c r="Q214" s="67"/>
      <c r="R214" s="67"/>
      <c r="S214" s="67"/>
      <c r="T214" s="68"/>
      <c r="U214" s="37"/>
      <c r="V214" s="37"/>
      <c r="W214" s="37"/>
      <c r="X214" s="37"/>
      <c r="Y214" s="37"/>
      <c r="Z214" s="37"/>
      <c r="AA214" s="37"/>
      <c r="AB214" s="37"/>
      <c r="AC214" s="37"/>
      <c r="AD214" s="37"/>
      <c r="AE214" s="37"/>
      <c r="AT214" s="20" t="s">
        <v>221</v>
      </c>
      <c r="AU214" s="20" t="s">
        <v>81</v>
      </c>
    </row>
    <row r="215" spans="1:65" s="13" customFormat="1" ht="11.25">
      <c r="B215" s="202"/>
      <c r="C215" s="203"/>
      <c r="D215" s="195" t="s">
        <v>223</v>
      </c>
      <c r="E215" s="204" t="s">
        <v>19</v>
      </c>
      <c r="F215" s="205" t="s">
        <v>346</v>
      </c>
      <c r="G215" s="203"/>
      <c r="H215" s="206">
        <v>8.6999999999999993</v>
      </c>
      <c r="I215" s="207"/>
      <c r="J215" s="203"/>
      <c r="K215" s="203"/>
      <c r="L215" s="208"/>
      <c r="M215" s="209"/>
      <c r="N215" s="210"/>
      <c r="O215" s="210"/>
      <c r="P215" s="210"/>
      <c r="Q215" s="210"/>
      <c r="R215" s="210"/>
      <c r="S215" s="210"/>
      <c r="T215" s="211"/>
      <c r="AT215" s="212" t="s">
        <v>223</v>
      </c>
      <c r="AU215" s="212" t="s">
        <v>81</v>
      </c>
      <c r="AV215" s="13" t="s">
        <v>81</v>
      </c>
      <c r="AW215" s="13" t="s">
        <v>32</v>
      </c>
      <c r="AX215" s="13" t="s">
        <v>71</v>
      </c>
      <c r="AY215" s="212" t="s">
        <v>210</v>
      </c>
    </row>
    <row r="216" spans="1:65" s="14" customFormat="1" ht="11.25">
      <c r="B216" s="213"/>
      <c r="C216" s="214"/>
      <c r="D216" s="195" t="s">
        <v>223</v>
      </c>
      <c r="E216" s="215" t="s">
        <v>148</v>
      </c>
      <c r="F216" s="216" t="s">
        <v>249</v>
      </c>
      <c r="G216" s="214"/>
      <c r="H216" s="217">
        <v>8.6999999999999993</v>
      </c>
      <c r="I216" s="218"/>
      <c r="J216" s="214"/>
      <c r="K216" s="214"/>
      <c r="L216" s="219"/>
      <c r="M216" s="220"/>
      <c r="N216" s="221"/>
      <c r="O216" s="221"/>
      <c r="P216" s="221"/>
      <c r="Q216" s="221"/>
      <c r="R216" s="221"/>
      <c r="S216" s="221"/>
      <c r="T216" s="222"/>
      <c r="AT216" s="223" t="s">
        <v>223</v>
      </c>
      <c r="AU216" s="223" t="s">
        <v>81</v>
      </c>
      <c r="AV216" s="14" t="s">
        <v>217</v>
      </c>
      <c r="AW216" s="14" t="s">
        <v>32</v>
      </c>
      <c r="AX216" s="14" t="s">
        <v>79</v>
      </c>
      <c r="AY216" s="223" t="s">
        <v>210</v>
      </c>
    </row>
    <row r="217" spans="1:65" s="2" customFormat="1" ht="16.5" customHeight="1">
      <c r="A217" s="37"/>
      <c r="B217" s="38"/>
      <c r="C217" s="245" t="s">
        <v>347</v>
      </c>
      <c r="D217" s="245" t="s">
        <v>348</v>
      </c>
      <c r="E217" s="246" t="s">
        <v>349</v>
      </c>
      <c r="F217" s="247" t="s">
        <v>350</v>
      </c>
      <c r="G217" s="248" t="s">
        <v>314</v>
      </c>
      <c r="H217" s="249">
        <v>42.36</v>
      </c>
      <c r="I217" s="250"/>
      <c r="J217" s="251">
        <f>ROUND(I217*H217,2)</f>
        <v>0</v>
      </c>
      <c r="K217" s="247" t="s">
        <v>216</v>
      </c>
      <c r="L217" s="252"/>
      <c r="M217" s="253" t="s">
        <v>19</v>
      </c>
      <c r="N217" s="254" t="s">
        <v>42</v>
      </c>
      <c r="O217" s="67"/>
      <c r="P217" s="191">
        <f>O217*H217</f>
        <v>0</v>
      </c>
      <c r="Q217" s="191">
        <v>1</v>
      </c>
      <c r="R217" s="191">
        <f>Q217*H217</f>
        <v>42.36</v>
      </c>
      <c r="S217" s="191">
        <v>0</v>
      </c>
      <c r="T217" s="192">
        <f>S217*H217</f>
        <v>0</v>
      </c>
      <c r="U217" s="37"/>
      <c r="V217" s="37"/>
      <c r="W217" s="37"/>
      <c r="X217" s="37"/>
      <c r="Y217" s="37"/>
      <c r="Z217" s="37"/>
      <c r="AA217" s="37"/>
      <c r="AB217" s="37"/>
      <c r="AC217" s="37"/>
      <c r="AD217" s="37"/>
      <c r="AE217" s="37"/>
      <c r="AR217" s="193" t="s">
        <v>269</v>
      </c>
      <c r="AT217" s="193" t="s">
        <v>348</v>
      </c>
      <c r="AU217" s="193" t="s">
        <v>81</v>
      </c>
      <c r="AY217" s="20" t="s">
        <v>210</v>
      </c>
      <c r="BE217" s="194">
        <f>IF(N217="základní",J217,0)</f>
        <v>0</v>
      </c>
      <c r="BF217" s="194">
        <f>IF(N217="snížená",J217,0)</f>
        <v>0</v>
      </c>
      <c r="BG217" s="194">
        <f>IF(N217="zákl. přenesená",J217,0)</f>
        <v>0</v>
      </c>
      <c r="BH217" s="194">
        <f>IF(N217="sníž. přenesená",J217,0)</f>
        <v>0</v>
      </c>
      <c r="BI217" s="194">
        <f>IF(N217="nulová",J217,0)</f>
        <v>0</v>
      </c>
      <c r="BJ217" s="20" t="s">
        <v>79</v>
      </c>
      <c r="BK217" s="194">
        <f>ROUND(I217*H217,2)</f>
        <v>0</v>
      </c>
      <c r="BL217" s="20" t="s">
        <v>217</v>
      </c>
      <c r="BM217" s="193" t="s">
        <v>351</v>
      </c>
    </row>
    <row r="218" spans="1:65" s="2" customFormat="1" ht="11.25">
      <c r="A218" s="37"/>
      <c r="B218" s="38"/>
      <c r="C218" s="39"/>
      <c r="D218" s="195" t="s">
        <v>219</v>
      </c>
      <c r="E218" s="39"/>
      <c r="F218" s="196" t="s">
        <v>350</v>
      </c>
      <c r="G218" s="39"/>
      <c r="H218" s="39"/>
      <c r="I218" s="197"/>
      <c r="J218" s="39"/>
      <c r="K218" s="39"/>
      <c r="L218" s="42"/>
      <c r="M218" s="198"/>
      <c r="N218" s="199"/>
      <c r="O218" s="67"/>
      <c r="P218" s="67"/>
      <c r="Q218" s="67"/>
      <c r="R218" s="67"/>
      <c r="S218" s="67"/>
      <c r="T218" s="68"/>
      <c r="U218" s="37"/>
      <c r="V218" s="37"/>
      <c r="W218" s="37"/>
      <c r="X218" s="37"/>
      <c r="Y218" s="37"/>
      <c r="Z218" s="37"/>
      <c r="AA218" s="37"/>
      <c r="AB218" s="37"/>
      <c r="AC218" s="37"/>
      <c r="AD218" s="37"/>
      <c r="AE218" s="37"/>
      <c r="AT218" s="20" t="s">
        <v>219</v>
      </c>
      <c r="AU218" s="20" t="s">
        <v>81</v>
      </c>
    </row>
    <row r="219" spans="1:65" s="13" customFormat="1" ht="11.25">
      <c r="B219" s="202"/>
      <c r="C219" s="203"/>
      <c r="D219" s="195" t="s">
        <v>223</v>
      </c>
      <c r="E219" s="204" t="s">
        <v>19</v>
      </c>
      <c r="F219" s="205" t="s">
        <v>352</v>
      </c>
      <c r="G219" s="203"/>
      <c r="H219" s="206">
        <v>21.18</v>
      </c>
      <c r="I219" s="207"/>
      <c r="J219" s="203"/>
      <c r="K219" s="203"/>
      <c r="L219" s="208"/>
      <c r="M219" s="209"/>
      <c r="N219" s="210"/>
      <c r="O219" s="210"/>
      <c r="P219" s="210"/>
      <c r="Q219" s="210"/>
      <c r="R219" s="210"/>
      <c r="S219" s="210"/>
      <c r="T219" s="211"/>
      <c r="AT219" s="212" t="s">
        <v>223</v>
      </c>
      <c r="AU219" s="212" t="s">
        <v>81</v>
      </c>
      <c r="AV219" s="13" t="s">
        <v>81</v>
      </c>
      <c r="AW219" s="13" t="s">
        <v>32</v>
      </c>
      <c r="AX219" s="13" t="s">
        <v>79</v>
      </c>
      <c r="AY219" s="212" t="s">
        <v>210</v>
      </c>
    </row>
    <row r="220" spans="1:65" s="13" customFormat="1" ht="11.25">
      <c r="B220" s="202"/>
      <c r="C220" s="203"/>
      <c r="D220" s="195" t="s">
        <v>223</v>
      </c>
      <c r="E220" s="203"/>
      <c r="F220" s="205" t="s">
        <v>353</v>
      </c>
      <c r="G220" s="203"/>
      <c r="H220" s="206">
        <v>42.36</v>
      </c>
      <c r="I220" s="207"/>
      <c r="J220" s="203"/>
      <c r="K220" s="203"/>
      <c r="L220" s="208"/>
      <c r="M220" s="209"/>
      <c r="N220" s="210"/>
      <c r="O220" s="210"/>
      <c r="P220" s="210"/>
      <c r="Q220" s="210"/>
      <c r="R220" s="210"/>
      <c r="S220" s="210"/>
      <c r="T220" s="211"/>
      <c r="AT220" s="212" t="s">
        <v>223</v>
      </c>
      <c r="AU220" s="212" t="s">
        <v>81</v>
      </c>
      <c r="AV220" s="13" t="s">
        <v>81</v>
      </c>
      <c r="AW220" s="13" t="s">
        <v>4</v>
      </c>
      <c r="AX220" s="13" t="s">
        <v>79</v>
      </c>
      <c r="AY220" s="212" t="s">
        <v>210</v>
      </c>
    </row>
    <row r="221" spans="1:65" s="12" customFormat="1" ht="22.9" customHeight="1">
      <c r="B221" s="166"/>
      <c r="C221" s="167"/>
      <c r="D221" s="168" t="s">
        <v>70</v>
      </c>
      <c r="E221" s="180" t="s">
        <v>81</v>
      </c>
      <c r="F221" s="180" t="s">
        <v>354</v>
      </c>
      <c r="G221" s="167"/>
      <c r="H221" s="167"/>
      <c r="I221" s="170"/>
      <c r="J221" s="181">
        <f>BK221</f>
        <v>0</v>
      </c>
      <c r="K221" s="167"/>
      <c r="L221" s="172"/>
      <c r="M221" s="173"/>
      <c r="N221" s="174"/>
      <c r="O221" s="174"/>
      <c r="P221" s="175">
        <f>SUM(P222:P228)</f>
        <v>0</v>
      </c>
      <c r="Q221" s="174"/>
      <c r="R221" s="175">
        <f>SUM(R222:R228)</f>
        <v>6.7005702399999993</v>
      </c>
      <c r="S221" s="174"/>
      <c r="T221" s="176">
        <f>SUM(T222:T228)</f>
        <v>0</v>
      </c>
      <c r="AR221" s="177" t="s">
        <v>79</v>
      </c>
      <c r="AT221" s="178" t="s">
        <v>70</v>
      </c>
      <c r="AU221" s="178" t="s">
        <v>79</v>
      </c>
      <c r="AY221" s="177" t="s">
        <v>210</v>
      </c>
      <c r="BK221" s="179">
        <f>SUM(BK222:BK228)</f>
        <v>0</v>
      </c>
    </row>
    <row r="222" spans="1:65" s="2" customFormat="1" ht="16.5" customHeight="1">
      <c r="A222" s="37"/>
      <c r="B222" s="38"/>
      <c r="C222" s="182" t="s">
        <v>355</v>
      </c>
      <c r="D222" s="182" t="s">
        <v>212</v>
      </c>
      <c r="E222" s="183" t="s">
        <v>356</v>
      </c>
      <c r="F222" s="184" t="s">
        <v>357</v>
      </c>
      <c r="G222" s="185" t="s">
        <v>244</v>
      </c>
      <c r="H222" s="186">
        <v>2.9119999999999999</v>
      </c>
      <c r="I222" s="187"/>
      <c r="J222" s="188">
        <f>ROUND(I222*H222,2)</f>
        <v>0</v>
      </c>
      <c r="K222" s="184" t="s">
        <v>216</v>
      </c>
      <c r="L222" s="42"/>
      <c r="M222" s="189" t="s">
        <v>19</v>
      </c>
      <c r="N222" s="190" t="s">
        <v>42</v>
      </c>
      <c r="O222" s="67"/>
      <c r="P222" s="191">
        <f>O222*H222</f>
        <v>0</v>
      </c>
      <c r="Q222" s="191">
        <v>2.3010199999999998</v>
      </c>
      <c r="R222" s="191">
        <f>Q222*H222</f>
        <v>6.7005702399999993</v>
      </c>
      <c r="S222" s="191">
        <v>0</v>
      </c>
      <c r="T222" s="192">
        <f>S222*H222</f>
        <v>0</v>
      </c>
      <c r="U222" s="37"/>
      <c r="V222" s="37"/>
      <c r="W222" s="37"/>
      <c r="X222" s="37"/>
      <c r="Y222" s="37"/>
      <c r="Z222" s="37"/>
      <c r="AA222" s="37"/>
      <c r="AB222" s="37"/>
      <c r="AC222" s="37"/>
      <c r="AD222" s="37"/>
      <c r="AE222" s="37"/>
      <c r="AR222" s="193" t="s">
        <v>217</v>
      </c>
      <c r="AT222" s="193" t="s">
        <v>212</v>
      </c>
      <c r="AU222" s="193" t="s">
        <v>81</v>
      </c>
      <c r="AY222" s="20" t="s">
        <v>210</v>
      </c>
      <c r="BE222" s="194">
        <f>IF(N222="základní",J222,0)</f>
        <v>0</v>
      </c>
      <c r="BF222" s="194">
        <f>IF(N222="snížená",J222,0)</f>
        <v>0</v>
      </c>
      <c r="BG222" s="194">
        <f>IF(N222="zákl. přenesená",J222,0)</f>
        <v>0</v>
      </c>
      <c r="BH222" s="194">
        <f>IF(N222="sníž. přenesená",J222,0)</f>
        <v>0</v>
      </c>
      <c r="BI222" s="194">
        <f>IF(N222="nulová",J222,0)</f>
        <v>0</v>
      </c>
      <c r="BJ222" s="20" t="s">
        <v>79</v>
      </c>
      <c r="BK222" s="194">
        <f>ROUND(I222*H222,2)</f>
        <v>0</v>
      </c>
      <c r="BL222" s="20" t="s">
        <v>217</v>
      </c>
      <c r="BM222" s="193" t="s">
        <v>358</v>
      </c>
    </row>
    <row r="223" spans="1:65" s="2" customFormat="1" ht="19.5">
      <c r="A223" s="37"/>
      <c r="B223" s="38"/>
      <c r="C223" s="39"/>
      <c r="D223" s="195" t="s">
        <v>219</v>
      </c>
      <c r="E223" s="39"/>
      <c r="F223" s="196" t="s">
        <v>359</v>
      </c>
      <c r="G223" s="39"/>
      <c r="H223" s="39"/>
      <c r="I223" s="197"/>
      <c r="J223" s="39"/>
      <c r="K223" s="39"/>
      <c r="L223" s="42"/>
      <c r="M223" s="198"/>
      <c r="N223" s="199"/>
      <c r="O223" s="67"/>
      <c r="P223" s="67"/>
      <c r="Q223" s="67"/>
      <c r="R223" s="67"/>
      <c r="S223" s="67"/>
      <c r="T223" s="68"/>
      <c r="U223" s="37"/>
      <c r="V223" s="37"/>
      <c r="W223" s="37"/>
      <c r="X223" s="37"/>
      <c r="Y223" s="37"/>
      <c r="Z223" s="37"/>
      <c r="AA223" s="37"/>
      <c r="AB223" s="37"/>
      <c r="AC223" s="37"/>
      <c r="AD223" s="37"/>
      <c r="AE223" s="37"/>
      <c r="AT223" s="20" t="s">
        <v>219</v>
      </c>
      <c r="AU223" s="20" t="s">
        <v>81</v>
      </c>
    </row>
    <row r="224" spans="1:65" s="2" customFormat="1" ht="11.25">
      <c r="A224" s="37"/>
      <c r="B224" s="38"/>
      <c r="C224" s="39"/>
      <c r="D224" s="200" t="s">
        <v>221</v>
      </c>
      <c r="E224" s="39"/>
      <c r="F224" s="201" t="s">
        <v>360</v>
      </c>
      <c r="G224" s="39"/>
      <c r="H224" s="39"/>
      <c r="I224" s="197"/>
      <c r="J224" s="39"/>
      <c r="K224" s="39"/>
      <c r="L224" s="42"/>
      <c r="M224" s="198"/>
      <c r="N224" s="199"/>
      <c r="O224" s="67"/>
      <c r="P224" s="67"/>
      <c r="Q224" s="67"/>
      <c r="R224" s="67"/>
      <c r="S224" s="67"/>
      <c r="T224" s="68"/>
      <c r="U224" s="37"/>
      <c r="V224" s="37"/>
      <c r="W224" s="37"/>
      <c r="X224" s="37"/>
      <c r="Y224" s="37"/>
      <c r="Z224" s="37"/>
      <c r="AA224" s="37"/>
      <c r="AB224" s="37"/>
      <c r="AC224" s="37"/>
      <c r="AD224" s="37"/>
      <c r="AE224" s="37"/>
      <c r="AT224" s="20" t="s">
        <v>221</v>
      </c>
      <c r="AU224" s="20" t="s">
        <v>81</v>
      </c>
    </row>
    <row r="225" spans="1:65" s="15" customFormat="1" ht="11.25">
      <c r="B225" s="224"/>
      <c r="C225" s="225"/>
      <c r="D225" s="195" t="s">
        <v>223</v>
      </c>
      <c r="E225" s="226" t="s">
        <v>19</v>
      </c>
      <c r="F225" s="227" t="s">
        <v>361</v>
      </c>
      <c r="G225" s="225"/>
      <c r="H225" s="226" t="s">
        <v>19</v>
      </c>
      <c r="I225" s="228"/>
      <c r="J225" s="225"/>
      <c r="K225" s="225"/>
      <c r="L225" s="229"/>
      <c r="M225" s="230"/>
      <c r="N225" s="231"/>
      <c r="O225" s="231"/>
      <c r="P225" s="231"/>
      <c r="Q225" s="231"/>
      <c r="R225" s="231"/>
      <c r="S225" s="231"/>
      <c r="T225" s="232"/>
      <c r="AT225" s="233" t="s">
        <v>223</v>
      </c>
      <c r="AU225" s="233" t="s">
        <v>81</v>
      </c>
      <c r="AV225" s="15" t="s">
        <v>79</v>
      </c>
      <c r="AW225" s="15" t="s">
        <v>32</v>
      </c>
      <c r="AX225" s="15" t="s">
        <v>71</v>
      </c>
      <c r="AY225" s="233" t="s">
        <v>210</v>
      </c>
    </row>
    <row r="226" spans="1:65" s="15" customFormat="1" ht="11.25">
      <c r="B226" s="224"/>
      <c r="C226" s="225"/>
      <c r="D226" s="195" t="s">
        <v>223</v>
      </c>
      <c r="E226" s="226" t="s">
        <v>19</v>
      </c>
      <c r="F226" s="227" t="s">
        <v>362</v>
      </c>
      <c r="G226" s="225"/>
      <c r="H226" s="226" t="s">
        <v>19</v>
      </c>
      <c r="I226" s="228"/>
      <c r="J226" s="225"/>
      <c r="K226" s="225"/>
      <c r="L226" s="229"/>
      <c r="M226" s="230"/>
      <c r="N226" s="231"/>
      <c r="O226" s="231"/>
      <c r="P226" s="231"/>
      <c r="Q226" s="231"/>
      <c r="R226" s="231"/>
      <c r="S226" s="231"/>
      <c r="T226" s="232"/>
      <c r="AT226" s="233" t="s">
        <v>223</v>
      </c>
      <c r="AU226" s="233" t="s">
        <v>81</v>
      </c>
      <c r="AV226" s="15" t="s">
        <v>79</v>
      </c>
      <c r="AW226" s="15" t="s">
        <v>32</v>
      </c>
      <c r="AX226" s="15" t="s">
        <v>71</v>
      </c>
      <c r="AY226" s="233" t="s">
        <v>210</v>
      </c>
    </row>
    <row r="227" spans="1:65" s="13" customFormat="1" ht="11.25">
      <c r="B227" s="202"/>
      <c r="C227" s="203"/>
      <c r="D227" s="195" t="s">
        <v>223</v>
      </c>
      <c r="E227" s="204" t="s">
        <v>19</v>
      </c>
      <c r="F227" s="205" t="s">
        <v>363</v>
      </c>
      <c r="G227" s="203"/>
      <c r="H227" s="206">
        <v>2.9119999999999999</v>
      </c>
      <c r="I227" s="207"/>
      <c r="J227" s="203"/>
      <c r="K227" s="203"/>
      <c r="L227" s="208"/>
      <c r="M227" s="209"/>
      <c r="N227" s="210"/>
      <c r="O227" s="210"/>
      <c r="P227" s="210"/>
      <c r="Q227" s="210"/>
      <c r="R227" s="210"/>
      <c r="S227" s="210"/>
      <c r="T227" s="211"/>
      <c r="AT227" s="212" t="s">
        <v>223</v>
      </c>
      <c r="AU227" s="212" t="s">
        <v>81</v>
      </c>
      <c r="AV227" s="13" t="s">
        <v>81</v>
      </c>
      <c r="AW227" s="13" t="s">
        <v>32</v>
      </c>
      <c r="AX227" s="13" t="s">
        <v>71</v>
      </c>
      <c r="AY227" s="212" t="s">
        <v>210</v>
      </c>
    </row>
    <row r="228" spans="1:65" s="14" customFormat="1" ht="11.25">
      <c r="B228" s="213"/>
      <c r="C228" s="214"/>
      <c r="D228" s="195" t="s">
        <v>223</v>
      </c>
      <c r="E228" s="215" t="s">
        <v>19</v>
      </c>
      <c r="F228" s="216" t="s">
        <v>249</v>
      </c>
      <c r="G228" s="214"/>
      <c r="H228" s="217">
        <v>2.9119999999999999</v>
      </c>
      <c r="I228" s="218"/>
      <c r="J228" s="214"/>
      <c r="K228" s="214"/>
      <c r="L228" s="219"/>
      <c r="M228" s="220"/>
      <c r="N228" s="221"/>
      <c r="O228" s="221"/>
      <c r="P228" s="221"/>
      <c r="Q228" s="221"/>
      <c r="R228" s="221"/>
      <c r="S228" s="221"/>
      <c r="T228" s="222"/>
      <c r="AT228" s="223" t="s">
        <v>223</v>
      </c>
      <c r="AU228" s="223" t="s">
        <v>81</v>
      </c>
      <c r="AV228" s="14" t="s">
        <v>217</v>
      </c>
      <c r="AW228" s="14" t="s">
        <v>32</v>
      </c>
      <c r="AX228" s="14" t="s">
        <v>79</v>
      </c>
      <c r="AY228" s="223" t="s">
        <v>210</v>
      </c>
    </row>
    <row r="229" spans="1:65" s="12" customFormat="1" ht="22.9" customHeight="1">
      <c r="B229" s="166"/>
      <c r="C229" s="167"/>
      <c r="D229" s="168" t="s">
        <v>70</v>
      </c>
      <c r="E229" s="180" t="s">
        <v>153</v>
      </c>
      <c r="F229" s="180" t="s">
        <v>364</v>
      </c>
      <c r="G229" s="167"/>
      <c r="H229" s="167"/>
      <c r="I229" s="170"/>
      <c r="J229" s="181">
        <f>BK229</f>
        <v>0</v>
      </c>
      <c r="K229" s="167"/>
      <c r="L229" s="172"/>
      <c r="M229" s="173"/>
      <c r="N229" s="174"/>
      <c r="O229" s="174"/>
      <c r="P229" s="175">
        <f>SUM(P230:P348)</f>
        <v>0</v>
      </c>
      <c r="Q229" s="174"/>
      <c r="R229" s="175">
        <f>SUM(R230:R348)</f>
        <v>14.558480869999997</v>
      </c>
      <c r="S229" s="174"/>
      <c r="T229" s="176">
        <f>SUM(T230:T348)</f>
        <v>0</v>
      </c>
      <c r="AR229" s="177" t="s">
        <v>79</v>
      </c>
      <c r="AT229" s="178" t="s">
        <v>70</v>
      </c>
      <c r="AU229" s="178" t="s">
        <v>79</v>
      </c>
      <c r="AY229" s="177" t="s">
        <v>210</v>
      </c>
      <c r="BK229" s="179">
        <f>SUM(BK230:BK348)</f>
        <v>0</v>
      </c>
    </row>
    <row r="230" spans="1:65" s="2" customFormat="1" ht="33" customHeight="1">
      <c r="A230" s="37"/>
      <c r="B230" s="38"/>
      <c r="C230" s="182" t="s">
        <v>7</v>
      </c>
      <c r="D230" s="182" t="s">
        <v>212</v>
      </c>
      <c r="E230" s="183" t="s">
        <v>365</v>
      </c>
      <c r="F230" s="184" t="s">
        <v>366</v>
      </c>
      <c r="G230" s="185" t="s">
        <v>367</v>
      </c>
      <c r="H230" s="186">
        <v>3</v>
      </c>
      <c r="I230" s="187"/>
      <c r="J230" s="188">
        <f>ROUND(I230*H230,2)</f>
        <v>0</v>
      </c>
      <c r="K230" s="184" t="s">
        <v>216</v>
      </c>
      <c r="L230" s="42"/>
      <c r="M230" s="189" t="s">
        <v>19</v>
      </c>
      <c r="N230" s="190" t="s">
        <v>42</v>
      </c>
      <c r="O230" s="67"/>
      <c r="P230" s="191">
        <f>O230*H230</f>
        <v>0</v>
      </c>
      <c r="Q230" s="191">
        <v>0.12021</v>
      </c>
      <c r="R230" s="191">
        <f>Q230*H230</f>
        <v>0.36063000000000001</v>
      </c>
      <c r="S230" s="191">
        <v>0</v>
      </c>
      <c r="T230" s="192">
        <f>S230*H230</f>
        <v>0</v>
      </c>
      <c r="U230" s="37"/>
      <c r="V230" s="37"/>
      <c r="W230" s="37"/>
      <c r="X230" s="37"/>
      <c r="Y230" s="37"/>
      <c r="Z230" s="37"/>
      <c r="AA230" s="37"/>
      <c r="AB230" s="37"/>
      <c r="AC230" s="37"/>
      <c r="AD230" s="37"/>
      <c r="AE230" s="37"/>
      <c r="AR230" s="193" t="s">
        <v>217</v>
      </c>
      <c r="AT230" s="193" t="s">
        <v>212</v>
      </c>
      <c r="AU230" s="193" t="s">
        <v>81</v>
      </c>
      <c r="AY230" s="20" t="s">
        <v>210</v>
      </c>
      <c r="BE230" s="194">
        <f>IF(N230="základní",J230,0)</f>
        <v>0</v>
      </c>
      <c r="BF230" s="194">
        <f>IF(N230="snížená",J230,0)</f>
        <v>0</v>
      </c>
      <c r="BG230" s="194">
        <f>IF(N230="zákl. přenesená",J230,0)</f>
        <v>0</v>
      </c>
      <c r="BH230" s="194">
        <f>IF(N230="sníž. přenesená",J230,0)</f>
        <v>0</v>
      </c>
      <c r="BI230" s="194">
        <f>IF(N230="nulová",J230,0)</f>
        <v>0</v>
      </c>
      <c r="BJ230" s="20" t="s">
        <v>79</v>
      </c>
      <c r="BK230" s="194">
        <f>ROUND(I230*H230,2)</f>
        <v>0</v>
      </c>
      <c r="BL230" s="20" t="s">
        <v>217</v>
      </c>
      <c r="BM230" s="193" t="s">
        <v>368</v>
      </c>
    </row>
    <row r="231" spans="1:65" s="2" customFormat="1" ht="19.5">
      <c r="A231" s="37"/>
      <c r="B231" s="38"/>
      <c r="C231" s="39"/>
      <c r="D231" s="195" t="s">
        <v>219</v>
      </c>
      <c r="E231" s="39"/>
      <c r="F231" s="196" t="s">
        <v>369</v>
      </c>
      <c r="G231" s="39"/>
      <c r="H231" s="39"/>
      <c r="I231" s="197"/>
      <c r="J231" s="39"/>
      <c r="K231" s="39"/>
      <c r="L231" s="42"/>
      <c r="M231" s="198"/>
      <c r="N231" s="199"/>
      <c r="O231" s="67"/>
      <c r="P231" s="67"/>
      <c r="Q231" s="67"/>
      <c r="R231" s="67"/>
      <c r="S231" s="67"/>
      <c r="T231" s="68"/>
      <c r="U231" s="37"/>
      <c r="V231" s="37"/>
      <c r="W231" s="37"/>
      <c r="X231" s="37"/>
      <c r="Y231" s="37"/>
      <c r="Z231" s="37"/>
      <c r="AA231" s="37"/>
      <c r="AB231" s="37"/>
      <c r="AC231" s="37"/>
      <c r="AD231" s="37"/>
      <c r="AE231" s="37"/>
      <c r="AT231" s="20" t="s">
        <v>219</v>
      </c>
      <c r="AU231" s="20" t="s">
        <v>81</v>
      </c>
    </row>
    <row r="232" spans="1:65" s="2" customFormat="1" ht="11.25">
      <c r="A232" s="37"/>
      <c r="B232" s="38"/>
      <c r="C232" s="39"/>
      <c r="D232" s="200" t="s">
        <v>221</v>
      </c>
      <c r="E232" s="39"/>
      <c r="F232" s="201" t="s">
        <v>370</v>
      </c>
      <c r="G232" s="39"/>
      <c r="H232" s="39"/>
      <c r="I232" s="197"/>
      <c r="J232" s="39"/>
      <c r="K232" s="39"/>
      <c r="L232" s="42"/>
      <c r="M232" s="198"/>
      <c r="N232" s="199"/>
      <c r="O232" s="67"/>
      <c r="P232" s="67"/>
      <c r="Q232" s="67"/>
      <c r="R232" s="67"/>
      <c r="S232" s="67"/>
      <c r="T232" s="68"/>
      <c r="U232" s="37"/>
      <c r="V232" s="37"/>
      <c r="W232" s="37"/>
      <c r="X232" s="37"/>
      <c r="Y232" s="37"/>
      <c r="Z232" s="37"/>
      <c r="AA232" s="37"/>
      <c r="AB232" s="37"/>
      <c r="AC232" s="37"/>
      <c r="AD232" s="37"/>
      <c r="AE232" s="37"/>
      <c r="AT232" s="20" t="s">
        <v>221</v>
      </c>
      <c r="AU232" s="20" t="s">
        <v>81</v>
      </c>
    </row>
    <row r="233" spans="1:65" s="15" customFormat="1" ht="22.5">
      <c r="B233" s="224"/>
      <c r="C233" s="225"/>
      <c r="D233" s="195" t="s">
        <v>223</v>
      </c>
      <c r="E233" s="226" t="s">
        <v>19</v>
      </c>
      <c r="F233" s="227" t="s">
        <v>371</v>
      </c>
      <c r="G233" s="225"/>
      <c r="H233" s="226" t="s">
        <v>19</v>
      </c>
      <c r="I233" s="228"/>
      <c r="J233" s="225"/>
      <c r="K233" s="225"/>
      <c r="L233" s="229"/>
      <c r="M233" s="230"/>
      <c r="N233" s="231"/>
      <c r="O233" s="231"/>
      <c r="P233" s="231"/>
      <c r="Q233" s="231"/>
      <c r="R233" s="231"/>
      <c r="S233" s="231"/>
      <c r="T233" s="232"/>
      <c r="AT233" s="233" t="s">
        <v>223</v>
      </c>
      <c r="AU233" s="233" t="s">
        <v>81</v>
      </c>
      <c r="AV233" s="15" t="s">
        <v>79</v>
      </c>
      <c r="AW233" s="15" t="s">
        <v>32</v>
      </c>
      <c r="AX233" s="15" t="s">
        <v>71</v>
      </c>
      <c r="AY233" s="233" t="s">
        <v>210</v>
      </c>
    </row>
    <row r="234" spans="1:65" s="13" customFormat="1" ht="11.25">
      <c r="B234" s="202"/>
      <c r="C234" s="203"/>
      <c r="D234" s="195" t="s">
        <v>223</v>
      </c>
      <c r="E234" s="204" t="s">
        <v>19</v>
      </c>
      <c r="F234" s="205" t="s">
        <v>153</v>
      </c>
      <c r="G234" s="203"/>
      <c r="H234" s="206">
        <v>3</v>
      </c>
      <c r="I234" s="207"/>
      <c r="J234" s="203"/>
      <c r="K234" s="203"/>
      <c r="L234" s="208"/>
      <c r="M234" s="209"/>
      <c r="N234" s="210"/>
      <c r="O234" s="210"/>
      <c r="P234" s="210"/>
      <c r="Q234" s="210"/>
      <c r="R234" s="210"/>
      <c r="S234" s="210"/>
      <c r="T234" s="211"/>
      <c r="AT234" s="212" t="s">
        <v>223</v>
      </c>
      <c r="AU234" s="212" t="s">
        <v>81</v>
      </c>
      <c r="AV234" s="13" t="s">
        <v>81</v>
      </c>
      <c r="AW234" s="13" t="s">
        <v>32</v>
      </c>
      <c r="AX234" s="13" t="s">
        <v>71</v>
      </c>
      <c r="AY234" s="212" t="s">
        <v>210</v>
      </c>
    </row>
    <row r="235" spans="1:65" s="14" customFormat="1" ht="11.25">
      <c r="B235" s="213"/>
      <c r="C235" s="214"/>
      <c r="D235" s="195" t="s">
        <v>223</v>
      </c>
      <c r="E235" s="215" t="s">
        <v>19</v>
      </c>
      <c r="F235" s="216" t="s">
        <v>249</v>
      </c>
      <c r="G235" s="214"/>
      <c r="H235" s="217">
        <v>3</v>
      </c>
      <c r="I235" s="218"/>
      <c r="J235" s="214"/>
      <c r="K235" s="214"/>
      <c r="L235" s="219"/>
      <c r="M235" s="220"/>
      <c r="N235" s="221"/>
      <c r="O235" s="221"/>
      <c r="P235" s="221"/>
      <c r="Q235" s="221"/>
      <c r="R235" s="221"/>
      <c r="S235" s="221"/>
      <c r="T235" s="222"/>
      <c r="AT235" s="223" t="s">
        <v>223</v>
      </c>
      <c r="AU235" s="223" t="s">
        <v>81</v>
      </c>
      <c r="AV235" s="14" t="s">
        <v>217</v>
      </c>
      <c r="AW235" s="14" t="s">
        <v>32</v>
      </c>
      <c r="AX235" s="14" t="s">
        <v>79</v>
      </c>
      <c r="AY235" s="223" t="s">
        <v>210</v>
      </c>
    </row>
    <row r="236" spans="1:65" s="2" customFormat="1" ht="21.75" customHeight="1">
      <c r="A236" s="37"/>
      <c r="B236" s="38"/>
      <c r="C236" s="182" t="s">
        <v>372</v>
      </c>
      <c r="D236" s="182" t="s">
        <v>212</v>
      </c>
      <c r="E236" s="183" t="s">
        <v>373</v>
      </c>
      <c r="F236" s="184" t="s">
        <v>374</v>
      </c>
      <c r="G236" s="185" t="s">
        <v>244</v>
      </c>
      <c r="H236" s="186">
        <v>2.8109999999999999</v>
      </c>
      <c r="I236" s="187"/>
      <c r="J236" s="188">
        <f>ROUND(I236*H236,2)</f>
        <v>0</v>
      </c>
      <c r="K236" s="184" t="s">
        <v>216</v>
      </c>
      <c r="L236" s="42"/>
      <c r="M236" s="189" t="s">
        <v>19</v>
      </c>
      <c r="N236" s="190" t="s">
        <v>42</v>
      </c>
      <c r="O236" s="67"/>
      <c r="P236" s="191">
        <f>O236*H236</f>
        <v>0</v>
      </c>
      <c r="Q236" s="191">
        <v>1.6285000000000001</v>
      </c>
      <c r="R236" s="191">
        <f>Q236*H236</f>
        <v>4.5777134999999998</v>
      </c>
      <c r="S236" s="191">
        <v>0</v>
      </c>
      <c r="T236" s="192">
        <f>S236*H236</f>
        <v>0</v>
      </c>
      <c r="U236" s="37"/>
      <c r="V236" s="37"/>
      <c r="W236" s="37"/>
      <c r="X236" s="37"/>
      <c r="Y236" s="37"/>
      <c r="Z236" s="37"/>
      <c r="AA236" s="37"/>
      <c r="AB236" s="37"/>
      <c r="AC236" s="37"/>
      <c r="AD236" s="37"/>
      <c r="AE236" s="37"/>
      <c r="AR236" s="193" t="s">
        <v>217</v>
      </c>
      <c r="AT236" s="193" t="s">
        <v>212</v>
      </c>
      <c r="AU236" s="193" t="s">
        <v>81</v>
      </c>
      <c r="AY236" s="20" t="s">
        <v>210</v>
      </c>
      <c r="BE236" s="194">
        <f>IF(N236="základní",J236,0)</f>
        <v>0</v>
      </c>
      <c r="BF236" s="194">
        <f>IF(N236="snížená",J236,0)</f>
        <v>0</v>
      </c>
      <c r="BG236" s="194">
        <f>IF(N236="zákl. přenesená",J236,0)</f>
        <v>0</v>
      </c>
      <c r="BH236" s="194">
        <f>IF(N236="sníž. přenesená",J236,0)</f>
        <v>0</v>
      </c>
      <c r="BI236" s="194">
        <f>IF(N236="nulová",J236,0)</f>
        <v>0</v>
      </c>
      <c r="BJ236" s="20" t="s">
        <v>79</v>
      </c>
      <c r="BK236" s="194">
        <f>ROUND(I236*H236,2)</f>
        <v>0</v>
      </c>
      <c r="BL236" s="20" t="s">
        <v>217</v>
      </c>
      <c r="BM236" s="193" t="s">
        <v>375</v>
      </c>
    </row>
    <row r="237" spans="1:65" s="2" customFormat="1" ht="19.5">
      <c r="A237" s="37"/>
      <c r="B237" s="38"/>
      <c r="C237" s="39"/>
      <c r="D237" s="195" t="s">
        <v>219</v>
      </c>
      <c r="E237" s="39"/>
      <c r="F237" s="196" t="s">
        <v>376</v>
      </c>
      <c r="G237" s="39"/>
      <c r="H237" s="39"/>
      <c r="I237" s="197"/>
      <c r="J237" s="39"/>
      <c r="K237" s="39"/>
      <c r="L237" s="42"/>
      <c r="M237" s="198"/>
      <c r="N237" s="199"/>
      <c r="O237" s="67"/>
      <c r="P237" s="67"/>
      <c r="Q237" s="67"/>
      <c r="R237" s="67"/>
      <c r="S237" s="67"/>
      <c r="T237" s="68"/>
      <c r="U237" s="37"/>
      <c r="V237" s="37"/>
      <c r="W237" s="37"/>
      <c r="X237" s="37"/>
      <c r="Y237" s="37"/>
      <c r="Z237" s="37"/>
      <c r="AA237" s="37"/>
      <c r="AB237" s="37"/>
      <c r="AC237" s="37"/>
      <c r="AD237" s="37"/>
      <c r="AE237" s="37"/>
      <c r="AT237" s="20" t="s">
        <v>219</v>
      </c>
      <c r="AU237" s="20" t="s">
        <v>81</v>
      </c>
    </row>
    <row r="238" spans="1:65" s="2" customFormat="1" ht="11.25">
      <c r="A238" s="37"/>
      <c r="B238" s="38"/>
      <c r="C238" s="39"/>
      <c r="D238" s="200" t="s">
        <v>221</v>
      </c>
      <c r="E238" s="39"/>
      <c r="F238" s="201" t="s">
        <v>377</v>
      </c>
      <c r="G238" s="39"/>
      <c r="H238" s="39"/>
      <c r="I238" s="197"/>
      <c r="J238" s="39"/>
      <c r="K238" s="39"/>
      <c r="L238" s="42"/>
      <c r="M238" s="198"/>
      <c r="N238" s="199"/>
      <c r="O238" s="67"/>
      <c r="P238" s="67"/>
      <c r="Q238" s="67"/>
      <c r="R238" s="67"/>
      <c r="S238" s="67"/>
      <c r="T238" s="68"/>
      <c r="U238" s="37"/>
      <c r="V238" s="37"/>
      <c r="W238" s="37"/>
      <c r="X238" s="37"/>
      <c r="Y238" s="37"/>
      <c r="Z238" s="37"/>
      <c r="AA238" s="37"/>
      <c r="AB238" s="37"/>
      <c r="AC238" s="37"/>
      <c r="AD238" s="37"/>
      <c r="AE238" s="37"/>
      <c r="AT238" s="20" t="s">
        <v>221</v>
      </c>
      <c r="AU238" s="20" t="s">
        <v>81</v>
      </c>
    </row>
    <row r="239" spans="1:65" s="15" customFormat="1" ht="11.25">
      <c r="B239" s="224"/>
      <c r="C239" s="225"/>
      <c r="D239" s="195" t="s">
        <v>223</v>
      </c>
      <c r="E239" s="226" t="s">
        <v>19</v>
      </c>
      <c r="F239" s="227" t="s">
        <v>378</v>
      </c>
      <c r="G239" s="225"/>
      <c r="H239" s="226" t="s">
        <v>19</v>
      </c>
      <c r="I239" s="228"/>
      <c r="J239" s="225"/>
      <c r="K239" s="225"/>
      <c r="L239" s="229"/>
      <c r="M239" s="230"/>
      <c r="N239" s="231"/>
      <c r="O239" s="231"/>
      <c r="P239" s="231"/>
      <c r="Q239" s="231"/>
      <c r="R239" s="231"/>
      <c r="S239" s="231"/>
      <c r="T239" s="232"/>
      <c r="AT239" s="233" t="s">
        <v>223</v>
      </c>
      <c r="AU239" s="233" t="s">
        <v>81</v>
      </c>
      <c r="AV239" s="15" t="s">
        <v>79</v>
      </c>
      <c r="AW239" s="15" t="s">
        <v>32</v>
      </c>
      <c r="AX239" s="15" t="s">
        <v>71</v>
      </c>
      <c r="AY239" s="233" t="s">
        <v>210</v>
      </c>
    </row>
    <row r="240" spans="1:65" s="13" customFormat="1" ht="11.25">
      <c r="B240" s="202"/>
      <c r="C240" s="203"/>
      <c r="D240" s="195" t="s">
        <v>223</v>
      </c>
      <c r="E240" s="204" t="s">
        <v>19</v>
      </c>
      <c r="F240" s="205" t="s">
        <v>379</v>
      </c>
      <c r="G240" s="203"/>
      <c r="H240" s="206">
        <v>4.6980000000000004</v>
      </c>
      <c r="I240" s="207"/>
      <c r="J240" s="203"/>
      <c r="K240" s="203"/>
      <c r="L240" s="208"/>
      <c r="M240" s="209"/>
      <c r="N240" s="210"/>
      <c r="O240" s="210"/>
      <c r="P240" s="210"/>
      <c r="Q240" s="210"/>
      <c r="R240" s="210"/>
      <c r="S240" s="210"/>
      <c r="T240" s="211"/>
      <c r="AT240" s="212" t="s">
        <v>223</v>
      </c>
      <c r="AU240" s="212" t="s">
        <v>81</v>
      </c>
      <c r="AV240" s="13" t="s">
        <v>81</v>
      </c>
      <c r="AW240" s="13" t="s">
        <v>32</v>
      </c>
      <c r="AX240" s="13" t="s">
        <v>71</v>
      </c>
      <c r="AY240" s="212" t="s">
        <v>210</v>
      </c>
    </row>
    <row r="241" spans="1:65" s="13" customFormat="1" ht="11.25">
      <c r="B241" s="202"/>
      <c r="C241" s="203"/>
      <c r="D241" s="195" t="s">
        <v>223</v>
      </c>
      <c r="E241" s="204" t="s">
        <v>19</v>
      </c>
      <c r="F241" s="205" t="s">
        <v>380</v>
      </c>
      <c r="G241" s="203"/>
      <c r="H241" s="206">
        <v>-2.4089999999999998</v>
      </c>
      <c r="I241" s="207"/>
      <c r="J241" s="203"/>
      <c r="K241" s="203"/>
      <c r="L241" s="208"/>
      <c r="M241" s="209"/>
      <c r="N241" s="210"/>
      <c r="O241" s="210"/>
      <c r="P241" s="210"/>
      <c r="Q241" s="210"/>
      <c r="R241" s="210"/>
      <c r="S241" s="210"/>
      <c r="T241" s="211"/>
      <c r="AT241" s="212" t="s">
        <v>223</v>
      </c>
      <c r="AU241" s="212" t="s">
        <v>81</v>
      </c>
      <c r="AV241" s="13" t="s">
        <v>81</v>
      </c>
      <c r="AW241" s="13" t="s">
        <v>32</v>
      </c>
      <c r="AX241" s="13" t="s">
        <v>71</v>
      </c>
      <c r="AY241" s="212" t="s">
        <v>210</v>
      </c>
    </row>
    <row r="242" spans="1:65" s="15" customFormat="1" ht="11.25">
      <c r="B242" s="224"/>
      <c r="C242" s="225"/>
      <c r="D242" s="195" t="s">
        <v>223</v>
      </c>
      <c r="E242" s="226" t="s">
        <v>19</v>
      </c>
      <c r="F242" s="227" t="s">
        <v>381</v>
      </c>
      <c r="G242" s="225"/>
      <c r="H242" s="226" t="s">
        <v>19</v>
      </c>
      <c r="I242" s="228"/>
      <c r="J242" s="225"/>
      <c r="K242" s="225"/>
      <c r="L242" s="229"/>
      <c r="M242" s="230"/>
      <c r="N242" s="231"/>
      <c r="O242" s="231"/>
      <c r="P242" s="231"/>
      <c r="Q242" s="231"/>
      <c r="R242" s="231"/>
      <c r="S242" s="231"/>
      <c r="T242" s="232"/>
      <c r="AT242" s="233" t="s">
        <v>223</v>
      </c>
      <c r="AU242" s="233" t="s">
        <v>81</v>
      </c>
      <c r="AV242" s="15" t="s">
        <v>79</v>
      </c>
      <c r="AW242" s="15" t="s">
        <v>32</v>
      </c>
      <c r="AX242" s="15" t="s">
        <v>71</v>
      </c>
      <c r="AY242" s="233" t="s">
        <v>210</v>
      </c>
    </row>
    <row r="243" spans="1:65" s="13" customFormat="1" ht="11.25">
      <c r="B243" s="202"/>
      <c r="C243" s="203"/>
      <c r="D243" s="195" t="s">
        <v>223</v>
      </c>
      <c r="E243" s="204" t="s">
        <v>19</v>
      </c>
      <c r="F243" s="205" t="s">
        <v>382</v>
      </c>
      <c r="G243" s="203"/>
      <c r="H243" s="206">
        <v>0.52200000000000002</v>
      </c>
      <c r="I243" s="207"/>
      <c r="J243" s="203"/>
      <c r="K243" s="203"/>
      <c r="L243" s="208"/>
      <c r="M243" s="209"/>
      <c r="N243" s="210"/>
      <c r="O243" s="210"/>
      <c r="P243" s="210"/>
      <c r="Q243" s="210"/>
      <c r="R243" s="210"/>
      <c r="S243" s="210"/>
      <c r="T243" s="211"/>
      <c r="AT243" s="212" t="s">
        <v>223</v>
      </c>
      <c r="AU243" s="212" t="s">
        <v>81</v>
      </c>
      <c r="AV243" s="13" t="s">
        <v>81</v>
      </c>
      <c r="AW243" s="13" t="s">
        <v>32</v>
      </c>
      <c r="AX243" s="13" t="s">
        <v>71</v>
      </c>
      <c r="AY243" s="212" t="s">
        <v>210</v>
      </c>
    </row>
    <row r="244" spans="1:65" s="14" customFormat="1" ht="11.25">
      <c r="B244" s="213"/>
      <c r="C244" s="214"/>
      <c r="D244" s="195" t="s">
        <v>223</v>
      </c>
      <c r="E244" s="215" t="s">
        <v>19</v>
      </c>
      <c r="F244" s="216" t="s">
        <v>249</v>
      </c>
      <c r="G244" s="214"/>
      <c r="H244" s="217">
        <v>2.8109999999999999</v>
      </c>
      <c r="I244" s="218"/>
      <c r="J244" s="214"/>
      <c r="K244" s="214"/>
      <c r="L244" s="219"/>
      <c r="M244" s="220"/>
      <c r="N244" s="221"/>
      <c r="O244" s="221"/>
      <c r="P244" s="221"/>
      <c r="Q244" s="221"/>
      <c r="R244" s="221"/>
      <c r="S244" s="221"/>
      <c r="T244" s="222"/>
      <c r="AT244" s="223" t="s">
        <v>223</v>
      </c>
      <c r="AU244" s="223" t="s">
        <v>81</v>
      </c>
      <c r="AV244" s="14" t="s">
        <v>217</v>
      </c>
      <c r="AW244" s="14" t="s">
        <v>32</v>
      </c>
      <c r="AX244" s="14" t="s">
        <v>79</v>
      </c>
      <c r="AY244" s="223" t="s">
        <v>210</v>
      </c>
    </row>
    <row r="245" spans="1:65" s="2" customFormat="1" ht="16.5" customHeight="1">
      <c r="A245" s="37"/>
      <c r="B245" s="38"/>
      <c r="C245" s="182" t="s">
        <v>383</v>
      </c>
      <c r="D245" s="182" t="s">
        <v>212</v>
      </c>
      <c r="E245" s="183" t="s">
        <v>384</v>
      </c>
      <c r="F245" s="184" t="s">
        <v>385</v>
      </c>
      <c r="G245" s="185" t="s">
        <v>244</v>
      </c>
      <c r="H245" s="186">
        <v>1.087</v>
      </c>
      <c r="I245" s="187"/>
      <c r="J245" s="188">
        <f>ROUND(I245*H245,2)</f>
        <v>0</v>
      </c>
      <c r="K245" s="184" t="s">
        <v>216</v>
      </c>
      <c r="L245" s="42"/>
      <c r="M245" s="189" t="s">
        <v>19</v>
      </c>
      <c r="N245" s="190" t="s">
        <v>42</v>
      </c>
      <c r="O245" s="67"/>
      <c r="P245" s="191">
        <f>O245*H245</f>
        <v>0</v>
      </c>
      <c r="Q245" s="191">
        <v>2.3010199999999998</v>
      </c>
      <c r="R245" s="191">
        <f>Q245*H245</f>
        <v>2.5012087399999996</v>
      </c>
      <c r="S245" s="191">
        <v>0</v>
      </c>
      <c r="T245" s="192">
        <f>S245*H245</f>
        <v>0</v>
      </c>
      <c r="U245" s="37"/>
      <c r="V245" s="37"/>
      <c r="W245" s="37"/>
      <c r="X245" s="37"/>
      <c r="Y245" s="37"/>
      <c r="Z245" s="37"/>
      <c r="AA245" s="37"/>
      <c r="AB245" s="37"/>
      <c r="AC245" s="37"/>
      <c r="AD245" s="37"/>
      <c r="AE245" s="37"/>
      <c r="AR245" s="193" t="s">
        <v>217</v>
      </c>
      <c r="AT245" s="193" t="s">
        <v>212</v>
      </c>
      <c r="AU245" s="193" t="s">
        <v>81</v>
      </c>
      <c r="AY245" s="20" t="s">
        <v>210</v>
      </c>
      <c r="BE245" s="194">
        <f>IF(N245="základní",J245,0)</f>
        <v>0</v>
      </c>
      <c r="BF245" s="194">
        <f>IF(N245="snížená",J245,0)</f>
        <v>0</v>
      </c>
      <c r="BG245" s="194">
        <f>IF(N245="zákl. přenesená",J245,0)</f>
        <v>0</v>
      </c>
      <c r="BH245" s="194">
        <f>IF(N245="sníž. přenesená",J245,0)</f>
        <v>0</v>
      </c>
      <c r="BI245" s="194">
        <f>IF(N245="nulová",J245,0)</f>
        <v>0</v>
      </c>
      <c r="BJ245" s="20" t="s">
        <v>79</v>
      </c>
      <c r="BK245" s="194">
        <f>ROUND(I245*H245,2)</f>
        <v>0</v>
      </c>
      <c r="BL245" s="20" t="s">
        <v>217</v>
      </c>
      <c r="BM245" s="193" t="s">
        <v>386</v>
      </c>
    </row>
    <row r="246" spans="1:65" s="2" customFormat="1" ht="19.5">
      <c r="A246" s="37"/>
      <c r="B246" s="38"/>
      <c r="C246" s="39"/>
      <c r="D246" s="195" t="s">
        <v>219</v>
      </c>
      <c r="E246" s="39"/>
      <c r="F246" s="196" t="s">
        <v>387</v>
      </c>
      <c r="G246" s="39"/>
      <c r="H246" s="39"/>
      <c r="I246" s="197"/>
      <c r="J246" s="39"/>
      <c r="K246" s="39"/>
      <c r="L246" s="42"/>
      <c r="M246" s="198"/>
      <c r="N246" s="199"/>
      <c r="O246" s="67"/>
      <c r="P246" s="67"/>
      <c r="Q246" s="67"/>
      <c r="R246" s="67"/>
      <c r="S246" s="67"/>
      <c r="T246" s="68"/>
      <c r="U246" s="37"/>
      <c r="V246" s="37"/>
      <c r="W246" s="37"/>
      <c r="X246" s="37"/>
      <c r="Y246" s="37"/>
      <c r="Z246" s="37"/>
      <c r="AA246" s="37"/>
      <c r="AB246" s="37"/>
      <c r="AC246" s="37"/>
      <c r="AD246" s="37"/>
      <c r="AE246" s="37"/>
      <c r="AT246" s="20" t="s">
        <v>219</v>
      </c>
      <c r="AU246" s="20" t="s">
        <v>81</v>
      </c>
    </row>
    <row r="247" spans="1:65" s="2" customFormat="1" ht="11.25">
      <c r="A247" s="37"/>
      <c r="B247" s="38"/>
      <c r="C247" s="39"/>
      <c r="D247" s="200" t="s">
        <v>221</v>
      </c>
      <c r="E247" s="39"/>
      <c r="F247" s="201" t="s">
        <v>388</v>
      </c>
      <c r="G247" s="39"/>
      <c r="H247" s="39"/>
      <c r="I247" s="197"/>
      <c r="J247" s="39"/>
      <c r="K247" s="39"/>
      <c r="L247" s="42"/>
      <c r="M247" s="198"/>
      <c r="N247" s="199"/>
      <c r="O247" s="67"/>
      <c r="P247" s="67"/>
      <c r="Q247" s="67"/>
      <c r="R247" s="67"/>
      <c r="S247" s="67"/>
      <c r="T247" s="68"/>
      <c r="U247" s="37"/>
      <c r="V247" s="37"/>
      <c r="W247" s="37"/>
      <c r="X247" s="37"/>
      <c r="Y247" s="37"/>
      <c r="Z247" s="37"/>
      <c r="AA247" s="37"/>
      <c r="AB247" s="37"/>
      <c r="AC247" s="37"/>
      <c r="AD247" s="37"/>
      <c r="AE247" s="37"/>
      <c r="AT247" s="20" t="s">
        <v>221</v>
      </c>
      <c r="AU247" s="20" t="s">
        <v>81</v>
      </c>
    </row>
    <row r="248" spans="1:65" s="15" customFormat="1" ht="11.25">
      <c r="B248" s="224"/>
      <c r="C248" s="225"/>
      <c r="D248" s="195" t="s">
        <v>223</v>
      </c>
      <c r="E248" s="226" t="s">
        <v>19</v>
      </c>
      <c r="F248" s="227" t="s">
        <v>389</v>
      </c>
      <c r="G248" s="225"/>
      <c r="H248" s="226" t="s">
        <v>19</v>
      </c>
      <c r="I248" s="228"/>
      <c r="J248" s="225"/>
      <c r="K248" s="225"/>
      <c r="L248" s="229"/>
      <c r="M248" s="230"/>
      <c r="N248" s="231"/>
      <c r="O248" s="231"/>
      <c r="P248" s="231"/>
      <c r="Q248" s="231"/>
      <c r="R248" s="231"/>
      <c r="S248" s="231"/>
      <c r="T248" s="232"/>
      <c r="AT248" s="233" t="s">
        <v>223</v>
      </c>
      <c r="AU248" s="233" t="s">
        <v>81</v>
      </c>
      <c r="AV248" s="15" t="s">
        <v>79</v>
      </c>
      <c r="AW248" s="15" t="s">
        <v>32</v>
      </c>
      <c r="AX248" s="15" t="s">
        <v>71</v>
      </c>
      <c r="AY248" s="233" t="s">
        <v>210</v>
      </c>
    </row>
    <row r="249" spans="1:65" s="13" customFormat="1" ht="11.25">
      <c r="B249" s="202"/>
      <c r="C249" s="203"/>
      <c r="D249" s="195" t="s">
        <v>223</v>
      </c>
      <c r="E249" s="204" t="s">
        <v>19</v>
      </c>
      <c r="F249" s="205" t="s">
        <v>390</v>
      </c>
      <c r="G249" s="203"/>
      <c r="H249" s="206">
        <v>0.69099999999999995</v>
      </c>
      <c r="I249" s="207"/>
      <c r="J249" s="203"/>
      <c r="K249" s="203"/>
      <c r="L249" s="208"/>
      <c r="M249" s="209"/>
      <c r="N249" s="210"/>
      <c r="O249" s="210"/>
      <c r="P249" s="210"/>
      <c r="Q249" s="210"/>
      <c r="R249" s="210"/>
      <c r="S249" s="210"/>
      <c r="T249" s="211"/>
      <c r="AT249" s="212" t="s">
        <v>223</v>
      </c>
      <c r="AU249" s="212" t="s">
        <v>81</v>
      </c>
      <c r="AV249" s="13" t="s">
        <v>81</v>
      </c>
      <c r="AW249" s="13" t="s">
        <v>32</v>
      </c>
      <c r="AX249" s="13" t="s">
        <v>71</v>
      </c>
      <c r="AY249" s="212" t="s">
        <v>210</v>
      </c>
    </row>
    <row r="250" spans="1:65" s="13" customFormat="1" ht="11.25">
      <c r="B250" s="202"/>
      <c r="C250" s="203"/>
      <c r="D250" s="195" t="s">
        <v>223</v>
      </c>
      <c r="E250" s="204" t="s">
        <v>19</v>
      </c>
      <c r="F250" s="205" t="s">
        <v>391</v>
      </c>
      <c r="G250" s="203"/>
      <c r="H250" s="206">
        <v>0.39600000000000002</v>
      </c>
      <c r="I250" s="207"/>
      <c r="J250" s="203"/>
      <c r="K250" s="203"/>
      <c r="L250" s="208"/>
      <c r="M250" s="209"/>
      <c r="N250" s="210"/>
      <c r="O250" s="210"/>
      <c r="P250" s="210"/>
      <c r="Q250" s="210"/>
      <c r="R250" s="210"/>
      <c r="S250" s="210"/>
      <c r="T250" s="211"/>
      <c r="AT250" s="212" t="s">
        <v>223</v>
      </c>
      <c r="AU250" s="212" t="s">
        <v>81</v>
      </c>
      <c r="AV250" s="13" t="s">
        <v>81</v>
      </c>
      <c r="AW250" s="13" t="s">
        <v>32</v>
      </c>
      <c r="AX250" s="13" t="s">
        <v>71</v>
      </c>
      <c r="AY250" s="212" t="s">
        <v>210</v>
      </c>
    </row>
    <row r="251" spans="1:65" s="14" customFormat="1" ht="11.25">
      <c r="B251" s="213"/>
      <c r="C251" s="214"/>
      <c r="D251" s="195" t="s">
        <v>223</v>
      </c>
      <c r="E251" s="215" t="s">
        <v>19</v>
      </c>
      <c r="F251" s="216" t="s">
        <v>249</v>
      </c>
      <c r="G251" s="214"/>
      <c r="H251" s="217">
        <v>1.087</v>
      </c>
      <c r="I251" s="218"/>
      <c r="J251" s="214"/>
      <c r="K251" s="214"/>
      <c r="L251" s="219"/>
      <c r="M251" s="220"/>
      <c r="N251" s="221"/>
      <c r="O251" s="221"/>
      <c r="P251" s="221"/>
      <c r="Q251" s="221"/>
      <c r="R251" s="221"/>
      <c r="S251" s="221"/>
      <c r="T251" s="222"/>
      <c r="AT251" s="223" t="s">
        <v>223</v>
      </c>
      <c r="AU251" s="223" t="s">
        <v>81</v>
      </c>
      <c r="AV251" s="14" t="s">
        <v>217</v>
      </c>
      <c r="AW251" s="14" t="s">
        <v>32</v>
      </c>
      <c r="AX251" s="14" t="s">
        <v>79</v>
      </c>
      <c r="AY251" s="223" t="s">
        <v>210</v>
      </c>
    </row>
    <row r="252" spans="1:65" s="2" customFormat="1" ht="33" customHeight="1">
      <c r="A252" s="37"/>
      <c r="B252" s="38"/>
      <c r="C252" s="182" t="s">
        <v>392</v>
      </c>
      <c r="D252" s="182" t="s">
        <v>212</v>
      </c>
      <c r="E252" s="183" t="s">
        <v>393</v>
      </c>
      <c r="F252" s="184" t="s">
        <v>394</v>
      </c>
      <c r="G252" s="185" t="s">
        <v>367</v>
      </c>
      <c r="H252" s="186">
        <v>2</v>
      </c>
      <c r="I252" s="187"/>
      <c r="J252" s="188">
        <f>ROUND(I252*H252,2)</f>
        <v>0</v>
      </c>
      <c r="K252" s="184" t="s">
        <v>216</v>
      </c>
      <c r="L252" s="42"/>
      <c r="M252" s="189" t="s">
        <v>19</v>
      </c>
      <c r="N252" s="190" t="s">
        <v>42</v>
      </c>
      <c r="O252" s="67"/>
      <c r="P252" s="191">
        <f>O252*H252</f>
        <v>0</v>
      </c>
      <c r="Q252" s="191">
        <v>2.6280000000000001E-2</v>
      </c>
      <c r="R252" s="191">
        <f>Q252*H252</f>
        <v>5.2560000000000003E-2</v>
      </c>
      <c r="S252" s="191">
        <v>0</v>
      </c>
      <c r="T252" s="192">
        <f>S252*H252</f>
        <v>0</v>
      </c>
      <c r="U252" s="37"/>
      <c r="V252" s="37"/>
      <c r="W252" s="37"/>
      <c r="X252" s="37"/>
      <c r="Y252" s="37"/>
      <c r="Z252" s="37"/>
      <c r="AA252" s="37"/>
      <c r="AB252" s="37"/>
      <c r="AC252" s="37"/>
      <c r="AD252" s="37"/>
      <c r="AE252" s="37"/>
      <c r="AR252" s="193" t="s">
        <v>217</v>
      </c>
      <c r="AT252" s="193" t="s">
        <v>212</v>
      </c>
      <c r="AU252" s="193" t="s">
        <v>81</v>
      </c>
      <c r="AY252" s="20" t="s">
        <v>210</v>
      </c>
      <c r="BE252" s="194">
        <f>IF(N252="základní",J252,0)</f>
        <v>0</v>
      </c>
      <c r="BF252" s="194">
        <f>IF(N252="snížená",J252,0)</f>
        <v>0</v>
      </c>
      <c r="BG252" s="194">
        <f>IF(N252="zákl. přenesená",J252,0)</f>
        <v>0</v>
      </c>
      <c r="BH252" s="194">
        <f>IF(N252="sníž. přenesená",J252,0)</f>
        <v>0</v>
      </c>
      <c r="BI252" s="194">
        <f>IF(N252="nulová",J252,0)</f>
        <v>0</v>
      </c>
      <c r="BJ252" s="20" t="s">
        <v>79</v>
      </c>
      <c r="BK252" s="194">
        <f>ROUND(I252*H252,2)</f>
        <v>0</v>
      </c>
      <c r="BL252" s="20" t="s">
        <v>217</v>
      </c>
      <c r="BM252" s="193" t="s">
        <v>395</v>
      </c>
    </row>
    <row r="253" spans="1:65" s="2" customFormat="1" ht="29.25">
      <c r="A253" s="37"/>
      <c r="B253" s="38"/>
      <c r="C253" s="39"/>
      <c r="D253" s="195" t="s">
        <v>219</v>
      </c>
      <c r="E253" s="39"/>
      <c r="F253" s="196" t="s">
        <v>396</v>
      </c>
      <c r="G253" s="39"/>
      <c r="H253" s="39"/>
      <c r="I253" s="197"/>
      <c r="J253" s="39"/>
      <c r="K253" s="39"/>
      <c r="L253" s="42"/>
      <c r="M253" s="198"/>
      <c r="N253" s="199"/>
      <c r="O253" s="67"/>
      <c r="P253" s="67"/>
      <c r="Q253" s="67"/>
      <c r="R253" s="67"/>
      <c r="S253" s="67"/>
      <c r="T253" s="68"/>
      <c r="U253" s="37"/>
      <c r="V253" s="37"/>
      <c r="W253" s="37"/>
      <c r="X253" s="37"/>
      <c r="Y253" s="37"/>
      <c r="Z253" s="37"/>
      <c r="AA253" s="37"/>
      <c r="AB253" s="37"/>
      <c r="AC253" s="37"/>
      <c r="AD253" s="37"/>
      <c r="AE253" s="37"/>
      <c r="AT253" s="20" t="s">
        <v>219</v>
      </c>
      <c r="AU253" s="20" t="s">
        <v>81</v>
      </c>
    </row>
    <row r="254" spans="1:65" s="2" customFormat="1" ht="11.25">
      <c r="A254" s="37"/>
      <c r="B254" s="38"/>
      <c r="C254" s="39"/>
      <c r="D254" s="200" t="s">
        <v>221</v>
      </c>
      <c r="E254" s="39"/>
      <c r="F254" s="201" t="s">
        <v>397</v>
      </c>
      <c r="G254" s="39"/>
      <c r="H254" s="39"/>
      <c r="I254" s="197"/>
      <c r="J254" s="39"/>
      <c r="K254" s="39"/>
      <c r="L254" s="42"/>
      <c r="M254" s="198"/>
      <c r="N254" s="199"/>
      <c r="O254" s="67"/>
      <c r="P254" s="67"/>
      <c r="Q254" s="67"/>
      <c r="R254" s="67"/>
      <c r="S254" s="67"/>
      <c r="T254" s="68"/>
      <c r="U254" s="37"/>
      <c r="V254" s="37"/>
      <c r="W254" s="37"/>
      <c r="X254" s="37"/>
      <c r="Y254" s="37"/>
      <c r="Z254" s="37"/>
      <c r="AA254" s="37"/>
      <c r="AB254" s="37"/>
      <c r="AC254" s="37"/>
      <c r="AD254" s="37"/>
      <c r="AE254" s="37"/>
      <c r="AT254" s="20" t="s">
        <v>221</v>
      </c>
      <c r="AU254" s="20" t="s">
        <v>81</v>
      </c>
    </row>
    <row r="255" spans="1:65" s="13" customFormat="1" ht="11.25">
      <c r="B255" s="202"/>
      <c r="C255" s="203"/>
      <c r="D255" s="195" t="s">
        <v>223</v>
      </c>
      <c r="E255" s="204" t="s">
        <v>19</v>
      </c>
      <c r="F255" s="205" t="s">
        <v>398</v>
      </c>
      <c r="G255" s="203"/>
      <c r="H255" s="206">
        <v>2</v>
      </c>
      <c r="I255" s="207"/>
      <c r="J255" s="203"/>
      <c r="K255" s="203"/>
      <c r="L255" s="208"/>
      <c r="M255" s="209"/>
      <c r="N255" s="210"/>
      <c r="O255" s="210"/>
      <c r="P255" s="210"/>
      <c r="Q255" s="210"/>
      <c r="R255" s="210"/>
      <c r="S255" s="210"/>
      <c r="T255" s="211"/>
      <c r="AT255" s="212" t="s">
        <v>223</v>
      </c>
      <c r="AU255" s="212" t="s">
        <v>81</v>
      </c>
      <c r="AV255" s="13" t="s">
        <v>81</v>
      </c>
      <c r="AW255" s="13" t="s">
        <v>32</v>
      </c>
      <c r="AX255" s="13" t="s">
        <v>71</v>
      </c>
      <c r="AY255" s="212" t="s">
        <v>210</v>
      </c>
    </row>
    <row r="256" spans="1:65" s="14" customFormat="1" ht="11.25">
      <c r="B256" s="213"/>
      <c r="C256" s="214"/>
      <c r="D256" s="195" t="s">
        <v>223</v>
      </c>
      <c r="E256" s="215" t="s">
        <v>19</v>
      </c>
      <c r="F256" s="216" t="s">
        <v>249</v>
      </c>
      <c r="G256" s="214"/>
      <c r="H256" s="217">
        <v>2</v>
      </c>
      <c r="I256" s="218"/>
      <c r="J256" s="214"/>
      <c r="K256" s="214"/>
      <c r="L256" s="219"/>
      <c r="M256" s="220"/>
      <c r="N256" s="221"/>
      <c r="O256" s="221"/>
      <c r="P256" s="221"/>
      <c r="Q256" s="221"/>
      <c r="R256" s="221"/>
      <c r="S256" s="221"/>
      <c r="T256" s="222"/>
      <c r="AT256" s="223" t="s">
        <v>223</v>
      </c>
      <c r="AU256" s="223" t="s">
        <v>81</v>
      </c>
      <c r="AV256" s="14" t="s">
        <v>217</v>
      </c>
      <c r="AW256" s="14" t="s">
        <v>32</v>
      </c>
      <c r="AX256" s="14" t="s">
        <v>79</v>
      </c>
      <c r="AY256" s="223" t="s">
        <v>210</v>
      </c>
    </row>
    <row r="257" spans="1:65" s="2" customFormat="1" ht="33" customHeight="1">
      <c r="A257" s="37"/>
      <c r="B257" s="38"/>
      <c r="C257" s="182" t="s">
        <v>399</v>
      </c>
      <c r="D257" s="182" t="s">
        <v>212</v>
      </c>
      <c r="E257" s="183" t="s">
        <v>400</v>
      </c>
      <c r="F257" s="184" t="s">
        <v>401</v>
      </c>
      <c r="G257" s="185" t="s">
        <v>367</v>
      </c>
      <c r="H257" s="186">
        <v>1</v>
      </c>
      <c r="I257" s="187"/>
      <c r="J257" s="188">
        <f>ROUND(I257*H257,2)</f>
        <v>0</v>
      </c>
      <c r="K257" s="184" t="s">
        <v>216</v>
      </c>
      <c r="L257" s="42"/>
      <c r="M257" s="189" t="s">
        <v>19</v>
      </c>
      <c r="N257" s="190" t="s">
        <v>42</v>
      </c>
      <c r="O257" s="67"/>
      <c r="P257" s="191">
        <f>O257*H257</f>
        <v>0</v>
      </c>
      <c r="Q257" s="191">
        <v>5.2630000000000003E-2</v>
      </c>
      <c r="R257" s="191">
        <f>Q257*H257</f>
        <v>5.2630000000000003E-2</v>
      </c>
      <c r="S257" s="191">
        <v>0</v>
      </c>
      <c r="T257" s="192">
        <f>S257*H257</f>
        <v>0</v>
      </c>
      <c r="U257" s="37"/>
      <c r="V257" s="37"/>
      <c r="W257" s="37"/>
      <c r="X257" s="37"/>
      <c r="Y257" s="37"/>
      <c r="Z257" s="37"/>
      <c r="AA257" s="37"/>
      <c r="AB257" s="37"/>
      <c r="AC257" s="37"/>
      <c r="AD257" s="37"/>
      <c r="AE257" s="37"/>
      <c r="AR257" s="193" t="s">
        <v>217</v>
      </c>
      <c r="AT257" s="193" t="s">
        <v>212</v>
      </c>
      <c r="AU257" s="193" t="s">
        <v>81</v>
      </c>
      <c r="AY257" s="20" t="s">
        <v>210</v>
      </c>
      <c r="BE257" s="194">
        <f>IF(N257="základní",J257,0)</f>
        <v>0</v>
      </c>
      <c r="BF257" s="194">
        <f>IF(N257="snížená",J257,0)</f>
        <v>0</v>
      </c>
      <c r="BG257" s="194">
        <f>IF(N257="zákl. přenesená",J257,0)</f>
        <v>0</v>
      </c>
      <c r="BH257" s="194">
        <f>IF(N257="sníž. přenesená",J257,0)</f>
        <v>0</v>
      </c>
      <c r="BI257" s="194">
        <f>IF(N257="nulová",J257,0)</f>
        <v>0</v>
      </c>
      <c r="BJ257" s="20" t="s">
        <v>79</v>
      </c>
      <c r="BK257" s="194">
        <f>ROUND(I257*H257,2)</f>
        <v>0</v>
      </c>
      <c r="BL257" s="20" t="s">
        <v>217</v>
      </c>
      <c r="BM257" s="193" t="s">
        <v>402</v>
      </c>
    </row>
    <row r="258" spans="1:65" s="2" customFormat="1" ht="29.25">
      <c r="A258" s="37"/>
      <c r="B258" s="38"/>
      <c r="C258" s="39"/>
      <c r="D258" s="195" t="s">
        <v>219</v>
      </c>
      <c r="E258" s="39"/>
      <c r="F258" s="196" t="s">
        <v>403</v>
      </c>
      <c r="G258" s="39"/>
      <c r="H258" s="39"/>
      <c r="I258" s="197"/>
      <c r="J258" s="39"/>
      <c r="K258" s="39"/>
      <c r="L258" s="42"/>
      <c r="M258" s="198"/>
      <c r="N258" s="199"/>
      <c r="O258" s="67"/>
      <c r="P258" s="67"/>
      <c r="Q258" s="67"/>
      <c r="R258" s="67"/>
      <c r="S258" s="67"/>
      <c r="T258" s="68"/>
      <c r="U258" s="37"/>
      <c r="V258" s="37"/>
      <c r="W258" s="37"/>
      <c r="X258" s="37"/>
      <c r="Y258" s="37"/>
      <c r="Z258" s="37"/>
      <c r="AA258" s="37"/>
      <c r="AB258" s="37"/>
      <c r="AC258" s="37"/>
      <c r="AD258" s="37"/>
      <c r="AE258" s="37"/>
      <c r="AT258" s="20" t="s">
        <v>219</v>
      </c>
      <c r="AU258" s="20" t="s">
        <v>81</v>
      </c>
    </row>
    <row r="259" spans="1:65" s="2" customFormat="1" ht="11.25">
      <c r="A259" s="37"/>
      <c r="B259" s="38"/>
      <c r="C259" s="39"/>
      <c r="D259" s="200" t="s">
        <v>221</v>
      </c>
      <c r="E259" s="39"/>
      <c r="F259" s="201" t="s">
        <v>404</v>
      </c>
      <c r="G259" s="39"/>
      <c r="H259" s="39"/>
      <c r="I259" s="197"/>
      <c r="J259" s="39"/>
      <c r="K259" s="39"/>
      <c r="L259" s="42"/>
      <c r="M259" s="198"/>
      <c r="N259" s="199"/>
      <c r="O259" s="67"/>
      <c r="P259" s="67"/>
      <c r="Q259" s="67"/>
      <c r="R259" s="67"/>
      <c r="S259" s="67"/>
      <c r="T259" s="68"/>
      <c r="U259" s="37"/>
      <c r="V259" s="37"/>
      <c r="W259" s="37"/>
      <c r="X259" s="37"/>
      <c r="Y259" s="37"/>
      <c r="Z259" s="37"/>
      <c r="AA259" s="37"/>
      <c r="AB259" s="37"/>
      <c r="AC259" s="37"/>
      <c r="AD259" s="37"/>
      <c r="AE259" s="37"/>
      <c r="AT259" s="20" t="s">
        <v>221</v>
      </c>
      <c r="AU259" s="20" t="s">
        <v>81</v>
      </c>
    </row>
    <row r="260" spans="1:65" s="13" customFormat="1" ht="11.25">
      <c r="B260" s="202"/>
      <c r="C260" s="203"/>
      <c r="D260" s="195" t="s">
        <v>223</v>
      </c>
      <c r="E260" s="204" t="s">
        <v>19</v>
      </c>
      <c r="F260" s="205" t="s">
        <v>405</v>
      </c>
      <c r="G260" s="203"/>
      <c r="H260" s="206">
        <v>1</v>
      </c>
      <c r="I260" s="207"/>
      <c r="J260" s="203"/>
      <c r="K260" s="203"/>
      <c r="L260" s="208"/>
      <c r="M260" s="209"/>
      <c r="N260" s="210"/>
      <c r="O260" s="210"/>
      <c r="P260" s="210"/>
      <c r="Q260" s="210"/>
      <c r="R260" s="210"/>
      <c r="S260" s="210"/>
      <c r="T260" s="211"/>
      <c r="AT260" s="212" t="s">
        <v>223</v>
      </c>
      <c r="AU260" s="212" t="s">
        <v>81</v>
      </c>
      <c r="AV260" s="13" t="s">
        <v>81</v>
      </c>
      <c r="AW260" s="13" t="s">
        <v>32</v>
      </c>
      <c r="AX260" s="13" t="s">
        <v>71</v>
      </c>
      <c r="AY260" s="212" t="s">
        <v>210</v>
      </c>
    </row>
    <row r="261" spans="1:65" s="14" customFormat="1" ht="11.25">
      <c r="B261" s="213"/>
      <c r="C261" s="214"/>
      <c r="D261" s="195" t="s">
        <v>223</v>
      </c>
      <c r="E261" s="215" t="s">
        <v>19</v>
      </c>
      <c r="F261" s="216" t="s">
        <v>249</v>
      </c>
      <c r="G261" s="214"/>
      <c r="H261" s="217">
        <v>1</v>
      </c>
      <c r="I261" s="218"/>
      <c r="J261" s="214"/>
      <c r="K261" s="214"/>
      <c r="L261" s="219"/>
      <c r="M261" s="220"/>
      <c r="N261" s="221"/>
      <c r="O261" s="221"/>
      <c r="P261" s="221"/>
      <c r="Q261" s="221"/>
      <c r="R261" s="221"/>
      <c r="S261" s="221"/>
      <c r="T261" s="222"/>
      <c r="AT261" s="223" t="s">
        <v>223</v>
      </c>
      <c r="AU261" s="223" t="s">
        <v>81</v>
      </c>
      <c r="AV261" s="14" t="s">
        <v>217</v>
      </c>
      <c r="AW261" s="14" t="s">
        <v>32</v>
      </c>
      <c r="AX261" s="14" t="s">
        <v>79</v>
      </c>
      <c r="AY261" s="223" t="s">
        <v>210</v>
      </c>
    </row>
    <row r="262" spans="1:65" s="2" customFormat="1" ht="16.5" customHeight="1">
      <c r="A262" s="37"/>
      <c r="B262" s="38"/>
      <c r="C262" s="182" t="s">
        <v>406</v>
      </c>
      <c r="D262" s="182" t="s">
        <v>212</v>
      </c>
      <c r="E262" s="183" t="s">
        <v>407</v>
      </c>
      <c r="F262" s="184" t="s">
        <v>408</v>
      </c>
      <c r="G262" s="185" t="s">
        <v>244</v>
      </c>
      <c r="H262" s="186">
        <v>0.108</v>
      </c>
      <c r="I262" s="187"/>
      <c r="J262" s="188">
        <f>ROUND(I262*H262,2)</f>
        <v>0</v>
      </c>
      <c r="K262" s="184" t="s">
        <v>216</v>
      </c>
      <c r="L262" s="42"/>
      <c r="M262" s="189" t="s">
        <v>19</v>
      </c>
      <c r="N262" s="190" t="s">
        <v>42</v>
      </c>
      <c r="O262" s="67"/>
      <c r="P262" s="191">
        <f>O262*H262</f>
        <v>0</v>
      </c>
      <c r="Q262" s="191">
        <v>1.94302</v>
      </c>
      <c r="R262" s="191">
        <f>Q262*H262</f>
        <v>0.20984616</v>
      </c>
      <c r="S262" s="191">
        <v>0</v>
      </c>
      <c r="T262" s="192">
        <f>S262*H262</f>
        <v>0</v>
      </c>
      <c r="U262" s="37"/>
      <c r="V262" s="37"/>
      <c r="W262" s="37"/>
      <c r="X262" s="37"/>
      <c r="Y262" s="37"/>
      <c r="Z262" s="37"/>
      <c r="AA262" s="37"/>
      <c r="AB262" s="37"/>
      <c r="AC262" s="37"/>
      <c r="AD262" s="37"/>
      <c r="AE262" s="37"/>
      <c r="AR262" s="193" t="s">
        <v>217</v>
      </c>
      <c r="AT262" s="193" t="s">
        <v>212</v>
      </c>
      <c r="AU262" s="193" t="s">
        <v>81</v>
      </c>
      <c r="AY262" s="20" t="s">
        <v>210</v>
      </c>
      <c r="BE262" s="194">
        <f>IF(N262="základní",J262,0)</f>
        <v>0</v>
      </c>
      <c r="BF262" s="194">
        <f>IF(N262="snížená",J262,0)</f>
        <v>0</v>
      </c>
      <c r="BG262" s="194">
        <f>IF(N262="zákl. přenesená",J262,0)</f>
        <v>0</v>
      </c>
      <c r="BH262" s="194">
        <f>IF(N262="sníž. přenesená",J262,0)</f>
        <v>0</v>
      </c>
      <c r="BI262" s="194">
        <f>IF(N262="nulová",J262,0)</f>
        <v>0</v>
      </c>
      <c r="BJ262" s="20" t="s">
        <v>79</v>
      </c>
      <c r="BK262" s="194">
        <f>ROUND(I262*H262,2)</f>
        <v>0</v>
      </c>
      <c r="BL262" s="20" t="s">
        <v>217</v>
      </c>
      <c r="BM262" s="193" t="s">
        <v>409</v>
      </c>
    </row>
    <row r="263" spans="1:65" s="2" customFormat="1" ht="11.25">
      <c r="A263" s="37"/>
      <c r="B263" s="38"/>
      <c r="C263" s="39"/>
      <c r="D263" s="195" t="s">
        <v>219</v>
      </c>
      <c r="E263" s="39"/>
      <c r="F263" s="196" t="s">
        <v>410</v>
      </c>
      <c r="G263" s="39"/>
      <c r="H263" s="39"/>
      <c r="I263" s="197"/>
      <c r="J263" s="39"/>
      <c r="K263" s="39"/>
      <c r="L263" s="42"/>
      <c r="M263" s="198"/>
      <c r="N263" s="199"/>
      <c r="O263" s="67"/>
      <c r="P263" s="67"/>
      <c r="Q263" s="67"/>
      <c r="R263" s="67"/>
      <c r="S263" s="67"/>
      <c r="T263" s="68"/>
      <c r="U263" s="37"/>
      <c r="V263" s="37"/>
      <c r="W263" s="37"/>
      <c r="X263" s="37"/>
      <c r="Y263" s="37"/>
      <c r="Z263" s="37"/>
      <c r="AA263" s="37"/>
      <c r="AB263" s="37"/>
      <c r="AC263" s="37"/>
      <c r="AD263" s="37"/>
      <c r="AE263" s="37"/>
      <c r="AT263" s="20" t="s">
        <v>219</v>
      </c>
      <c r="AU263" s="20" t="s">
        <v>81</v>
      </c>
    </row>
    <row r="264" spans="1:65" s="2" customFormat="1" ht="11.25">
      <c r="A264" s="37"/>
      <c r="B264" s="38"/>
      <c r="C264" s="39"/>
      <c r="D264" s="200" t="s">
        <v>221</v>
      </c>
      <c r="E264" s="39"/>
      <c r="F264" s="201" t="s">
        <v>411</v>
      </c>
      <c r="G264" s="39"/>
      <c r="H264" s="39"/>
      <c r="I264" s="197"/>
      <c r="J264" s="39"/>
      <c r="K264" s="39"/>
      <c r="L264" s="42"/>
      <c r="M264" s="198"/>
      <c r="N264" s="199"/>
      <c r="O264" s="67"/>
      <c r="P264" s="67"/>
      <c r="Q264" s="67"/>
      <c r="R264" s="67"/>
      <c r="S264" s="67"/>
      <c r="T264" s="68"/>
      <c r="U264" s="37"/>
      <c r="V264" s="37"/>
      <c r="W264" s="37"/>
      <c r="X264" s="37"/>
      <c r="Y264" s="37"/>
      <c r="Z264" s="37"/>
      <c r="AA264" s="37"/>
      <c r="AB264" s="37"/>
      <c r="AC264" s="37"/>
      <c r="AD264" s="37"/>
      <c r="AE264" s="37"/>
      <c r="AT264" s="20" t="s">
        <v>221</v>
      </c>
      <c r="AU264" s="20" t="s">
        <v>81</v>
      </c>
    </row>
    <row r="265" spans="1:65" s="15" customFormat="1" ht="11.25">
      <c r="B265" s="224"/>
      <c r="C265" s="225"/>
      <c r="D265" s="195" t="s">
        <v>223</v>
      </c>
      <c r="E265" s="226" t="s">
        <v>19</v>
      </c>
      <c r="F265" s="227" t="s">
        <v>412</v>
      </c>
      <c r="G265" s="225"/>
      <c r="H265" s="226" t="s">
        <v>19</v>
      </c>
      <c r="I265" s="228"/>
      <c r="J265" s="225"/>
      <c r="K265" s="225"/>
      <c r="L265" s="229"/>
      <c r="M265" s="230"/>
      <c r="N265" s="231"/>
      <c r="O265" s="231"/>
      <c r="P265" s="231"/>
      <c r="Q265" s="231"/>
      <c r="R265" s="231"/>
      <c r="S265" s="231"/>
      <c r="T265" s="232"/>
      <c r="AT265" s="233" t="s">
        <v>223</v>
      </c>
      <c r="AU265" s="233" t="s">
        <v>81</v>
      </c>
      <c r="AV265" s="15" t="s">
        <v>79</v>
      </c>
      <c r="AW265" s="15" t="s">
        <v>32</v>
      </c>
      <c r="AX265" s="15" t="s">
        <v>71</v>
      </c>
      <c r="AY265" s="233" t="s">
        <v>210</v>
      </c>
    </row>
    <row r="266" spans="1:65" s="13" customFormat="1" ht="11.25">
      <c r="B266" s="202"/>
      <c r="C266" s="203"/>
      <c r="D266" s="195" t="s">
        <v>223</v>
      </c>
      <c r="E266" s="204" t="s">
        <v>19</v>
      </c>
      <c r="F266" s="205" t="s">
        <v>413</v>
      </c>
      <c r="G266" s="203"/>
      <c r="H266" s="206">
        <v>0.108</v>
      </c>
      <c r="I266" s="207"/>
      <c r="J266" s="203"/>
      <c r="K266" s="203"/>
      <c r="L266" s="208"/>
      <c r="M266" s="209"/>
      <c r="N266" s="210"/>
      <c r="O266" s="210"/>
      <c r="P266" s="210"/>
      <c r="Q266" s="210"/>
      <c r="R266" s="210"/>
      <c r="S266" s="210"/>
      <c r="T266" s="211"/>
      <c r="AT266" s="212" t="s">
        <v>223</v>
      </c>
      <c r="AU266" s="212" t="s">
        <v>81</v>
      </c>
      <c r="AV266" s="13" t="s">
        <v>81</v>
      </c>
      <c r="AW266" s="13" t="s">
        <v>32</v>
      </c>
      <c r="AX266" s="13" t="s">
        <v>71</v>
      </c>
      <c r="AY266" s="212" t="s">
        <v>210</v>
      </c>
    </row>
    <row r="267" spans="1:65" s="14" customFormat="1" ht="11.25">
      <c r="B267" s="213"/>
      <c r="C267" s="214"/>
      <c r="D267" s="195" t="s">
        <v>223</v>
      </c>
      <c r="E267" s="215" t="s">
        <v>19</v>
      </c>
      <c r="F267" s="216" t="s">
        <v>249</v>
      </c>
      <c r="G267" s="214"/>
      <c r="H267" s="217">
        <v>0.108</v>
      </c>
      <c r="I267" s="218"/>
      <c r="J267" s="214"/>
      <c r="K267" s="214"/>
      <c r="L267" s="219"/>
      <c r="M267" s="220"/>
      <c r="N267" s="221"/>
      <c r="O267" s="221"/>
      <c r="P267" s="221"/>
      <c r="Q267" s="221"/>
      <c r="R267" s="221"/>
      <c r="S267" s="221"/>
      <c r="T267" s="222"/>
      <c r="AT267" s="223" t="s">
        <v>223</v>
      </c>
      <c r="AU267" s="223" t="s">
        <v>81</v>
      </c>
      <c r="AV267" s="14" t="s">
        <v>217</v>
      </c>
      <c r="AW267" s="14" t="s">
        <v>32</v>
      </c>
      <c r="AX267" s="14" t="s">
        <v>79</v>
      </c>
      <c r="AY267" s="223" t="s">
        <v>210</v>
      </c>
    </row>
    <row r="268" spans="1:65" s="2" customFormat="1" ht="24.2" customHeight="1">
      <c r="A268" s="37"/>
      <c r="B268" s="38"/>
      <c r="C268" s="182" t="s">
        <v>414</v>
      </c>
      <c r="D268" s="182" t="s">
        <v>212</v>
      </c>
      <c r="E268" s="183" t="s">
        <v>415</v>
      </c>
      <c r="F268" s="184" t="s">
        <v>416</v>
      </c>
      <c r="G268" s="185" t="s">
        <v>314</v>
      </c>
      <c r="H268" s="186">
        <v>0.42099999999999999</v>
      </c>
      <c r="I268" s="187"/>
      <c r="J268" s="188">
        <f>ROUND(I268*H268,2)</f>
        <v>0</v>
      </c>
      <c r="K268" s="184" t="s">
        <v>216</v>
      </c>
      <c r="L268" s="42"/>
      <c r="M268" s="189" t="s">
        <v>19</v>
      </c>
      <c r="N268" s="190" t="s">
        <v>42</v>
      </c>
      <c r="O268" s="67"/>
      <c r="P268" s="191">
        <f>O268*H268</f>
        <v>0</v>
      </c>
      <c r="Q268" s="191">
        <v>1.0900000000000001</v>
      </c>
      <c r="R268" s="191">
        <f>Q268*H268</f>
        <v>0.45889000000000002</v>
      </c>
      <c r="S268" s="191">
        <v>0</v>
      </c>
      <c r="T268" s="192">
        <f>S268*H268</f>
        <v>0</v>
      </c>
      <c r="U268" s="37"/>
      <c r="V268" s="37"/>
      <c r="W268" s="37"/>
      <c r="X268" s="37"/>
      <c r="Y268" s="37"/>
      <c r="Z268" s="37"/>
      <c r="AA268" s="37"/>
      <c r="AB268" s="37"/>
      <c r="AC268" s="37"/>
      <c r="AD268" s="37"/>
      <c r="AE268" s="37"/>
      <c r="AR268" s="193" t="s">
        <v>217</v>
      </c>
      <c r="AT268" s="193" t="s">
        <v>212</v>
      </c>
      <c r="AU268" s="193" t="s">
        <v>81</v>
      </c>
      <c r="AY268" s="20" t="s">
        <v>210</v>
      </c>
      <c r="BE268" s="194">
        <f>IF(N268="základní",J268,0)</f>
        <v>0</v>
      </c>
      <c r="BF268" s="194">
        <f>IF(N268="snížená",J268,0)</f>
        <v>0</v>
      </c>
      <c r="BG268" s="194">
        <f>IF(N268="zákl. přenesená",J268,0)</f>
        <v>0</v>
      </c>
      <c r="BH268" s="194">
        <f>IF(N268="sníž. přenesená",J268,0)</f>
        <v>0</v>
      </c>
      <c r="BI268" s="194">
        <f>IF(N268="nulová",J268,0)</f>
        <v>0</v>
      </c>
      <c r="BJ268" s="20" t="s">
        <v>79</v>
      </c>
      <c r="BK268" s="194">
        <f>ROUND(I268*H268,2)</f>
        <v>0</v>
      </c>
      <c r="BL268" s="20" t="s">
        <v>217</v>
      </c>
      <c r="BM268" s="193" t="s">
        <v>417</v>
      </c>
    </row>
    <row r="269" spans="1:65" s="2" customFormat="1" ht="19.5">
      <c r="A269" s="37"/>
      <c r="B269" s="38"/>
      <c r="C269" s="39"/>
      <c r="D269" s="195" t="s">
        <v>219</v>
      </c>
      <c r="E269" s="39"/>
      <c r="F269" s="196" t="s">
        <v>418</v>
      </c>
      <c r="G269" s="39"/>
      <c r="H269" s="39"/>
      <c r="I269" s="197"/>
      <c r="J269" s="39"/>
      <c r="K269" s="39"/>
      <c r="L269" s="42"/>
      <c r="M269" s="198"/>
      <c r="N269" s="199"/>
      <c r="O269" s="67"/>
      <c r="P269" s="67"/>
      <c r="Q269" s="67"/>
      <c r="R269" s="67"/>
      <c r="S269" s="67"/>
      <c r="T269" s="68"/>
      <c r="U269" s="37"/>
      <c r="V269" s="37"/>
      <c r="W269" s="37"/>
      <c r="X269" s="37"/>
      <c r="Y269" s="37"/>
      <c r="Z269" s="37"/>
      <c r="AA269" s="37"/>
      <c r="AB269" s="37"/>
      <c r="AC269" s="37"/>
      <c r="AD269" s="37"/>
      <c r="AE269" s="37"/>
      <c r="AT269" s="20" t="s">
        <v>219</v>
      </c>
      <c r="AU269" s="20" t="s">
        <v>81</v>
      </c>
    </row>
    <row r="270" spans="1:65" s="2" customFormat="1" ht="11.25">
      <c r="A270" s="37"/>
      <c r="B270" s="38"/>
      <c r="C270" s="39"/>
      <c r="D270" s="200" t="s">
        <v>221</v>
      </c>
      <c r="E270" s="39"/>
      <c r="F270" s="201" t="s">
        <v>419</v>
      </c>
      <c r="G270" s="39"/>
      <c r="H270" s="39"/>
      <c r="I270" s="197"/>
      <c r="J270" s="39"/>
      <c r="K270" s="39"/>
      <c r="L270" s="42"/>
      <c r="M270" s="198"/>
      <c r="N270" s="199"/>
      <c r="O270" s="67"/>
      <c r="P270" s="67"/>
      <c r="Q270" s="67"/>
      <c r="R270" s="67"/>
      <c r="S270" s="67"/>
      <c r="T270" s="68"/>
      <c r="U270" s="37"/>
      <c r="V270" s="37"/>
      <c r="W270" s="37"/>
      <c r="X270" s="37"/>
      <c r="Y270" s="37"/>
      <c r="Z270" s="37"/>
      <c r="AA270" s="37"/>
      <c r="AB270" s="37"/>
      <c r="AC270" s="37"/>
      <c r="AD270" s="37"/>
      <c r="AE270" s="37"/>
      <c r="AT270" s="20" t="s">
        <v>221</v>
      </c>
      <c r="AU270" s="20" t="s">
        <v>81</v>
      </c>
    </row>
    <row r="271" spans="1:65" s="15" customFormat="1" ht="11.25">
      <c r="B271" s="224"/>
      <c r="C271" s="225"/>
      <c r="D271" s="195" t="s">
        <v>223</v>
      </c>
      <c r="E271" s="226" t="s">
        <v>19</v>
      </c>
      <c r="F271" s="227" t="s">
        <v>420</v>
      </c>
      <c r="G271" s="225"/>
      <c r="H271" s="226" t="s">
        <v>19</v>
      </c>
      <c r="I271" s="228"/>
      <c r="J271" s="225"/>
      <c r="K271" s="225"/>
      <c r="L271" s="229"/>
      <c r="M271" s="230"/>
      <c r="N271" s="231"/>
      <c r="O271" s="231"/>
      <c r="P271" s="231"/>
      <c r="Q271" s="231"/>
      <c r="R271" s="231"/>
      <c r="S271" s="231"/>
      <c r="T271" s="232"/>
      <c r="AT271" s="233" t="s">
        <v>223</v>
      </c>
      <c r="AU271" s="233" t="s">
        <v>81</v>
      </c>
      <c r="AV271" s="15" t="s">
        <v>79</v>
      </c>
      <c r="AW271" s="15" t="s">
        <v>32</v>
      </c>
      <c r="AX271" s="15" t="s">
        <v>71</v>
      </c>
      <c r="AY271" s="233" t="s">
        <v>210</v>
      </c>
    </row>
    <row r="272" spans="1:65" s="13" customFormat="1" ht="11.25">
      <c r="B272" s="202"/>
      <c r="C272" s="203"/>
      <c r="D272" s="195" t="s">
        <v>223</v>
      </c>
      <c r="E272" s="204" t="s">
        <v>19</v>
      </c>
      <c r="F272" s="205" t="s">
        <v>421</v>
      </c>
      <c r="G272" s="203"/>
      <c r="H272" s="206">
        <v>4.8000000000000001E-2</v>
      </c>
      <c r="I272" s="207"/>
      <c r="J272" s="203"/>
      <c r="K272" s="203"/>
      <c r="L272" s="208"/>
      <c r="M272" s="209"/>
      <c r="N272" s="210"/>
      <c r="O272" s="210"/>
      <c r="P272" s="210"/>
      <c r="Q272" s="210"/>
      <c r="R272" s="210"/>
      <c r="S272" s="210"/>
      <c r="T272" s="211"/>
      <c r="AT272" s="212" t="s">
        <v>223</v>
      </c>
      <c r="AU272" s="212" t="s">
        <v>81</v>
      </c>
      <c r="AV272" s="13" t="s">
        <v>81</v>
      </c>
      <c r="AW272" s="13" t="s">
        <v>32</v>
      </c>
      <c r="AX272" s="13" t="s">
        <v>71</v>
      </c>
      <c r="AY272" s="212" t="s">
        <v>210</v>
      </c>
    </row>
    <row r="273" spans="1:65" s="15" customFormat="1" ht="11.25">
      <c r="B273" s="224"/>
      <c r="C273" s="225"/>
      <c r="D273" s="195" t="s">
        <v>223</v>
      </c>
      <c r="E273" s="226" t="s">
        <v>19</v>
      </c>
      <c r="F273" s="227" t="s">
        <v>422</v>
      </c>
      <c r="G273" s="225"/>
      <c r="H273" s="226" t="s">
        <v>19</v>
      </c>
      <c r="I273" s="228"/>
      <c r="J273" s="225"/>
      <c r="K273" s="225"/>
      <c r="L273" s="229"/>
      <c r="M273" s="230"/>
      <c r="N273" s="231"/>
      <c r="O273" s="231"/>
      <c r="P273" s="231"/>
      <c r="Q273" s="231"/>
      <c r="R273" s="231"/>
      <c r="S273" s="231"/>
      <c r="T273" s="232"/>
      <c r="AT273" s="233" t="s">
        <v>223</v>
      </c>
      <c r="AU273" s="233" t="s">
        <v>81</v>
      </c>
      <c r="AV273" s="15" t="s">
        <v>79</v>
      </c>
      <c r="AW273" s="15" t="s">
        <v>32</v>
      </c>
      <c r="AX273" s="15" t="s">
        <v>71</v>
      </c>
      <c r="AY273" s="233" t="s">
        <v>210</v>
      </c>
    </row>
    <row r="274" spans="1:65" s="13" customFormat="1" ht="11.25">
      <c r="B274" s="202"/>
      <c r="C274" s="203"/>
      <c r="D274" s="195" t="s">
        <v>223</v>
      </c>
      <c r="E274" s="204" t="s">
        <v>19</v>
      </c>
      <c r="F274" s="205" t="s">
        <v>423</v>
      </c>
      <c r="G274" s="203"/>
      <c r="H274" s="206">
        <v>1.2E-2</v>
      </c>
      <c r="I274" s="207"/>
      <c r="J274" s="203"/>
      <c r="K274" s="203"/>
      <c r="L274" s="208"/>
      <c r="M274" s="209"/>
      <c r="N274" s="210"/>
      <c r="O274" s="210"/>
      <c r="P274" s="210"/>
      <c r="Q274" s="210"/>
      <c r="R274" s="210"/>
      <c r="S274" s="210"/>
      <c r="T274" s="211"/>
      <c r="AT274" s="212" t="s">
        <v>223</v>
      </c>
      <c r="AU274" s="212" t="s">
        <v>81</v>
      </c>
      <c r="AV274" s="13" t="s">
        <v>81</v>
      </c>
      <c r="AW274" s="13" t="s">
        <v>32</v>
      </c>
      <c r="AX274" s="13" t="s">
        <v>71</v>
      </c>
      <c r="AY274" s="212" t="s">
        <v>210</v>
      </c>
    </row>
    <row r="275" spans="1:65" s="15" customFormat="1" ht="11.25">
      <c r="B275" s="224"/>
      <c r="C275" s="225"/>
      <c r="D275" s="195" t="s">
        <v>223</v>
      </c>
      <c r="E275" s="226" t="s">
        <v>19</v>
      </c>
      <c r="F275" s="227" t="s">
        <v>412</v>
      </c>
      <c r="G275" s="225"/>
      <c r="H275" s="226" t="s">
        <v>19</v>
      </c>
      <c r="I275" s="228"/>
      <c r="J275" s="225"/>
      <c r="K275" s="225"/>
      <c r="L275" s="229"/>
      <c r="M275" s="230"/>
      <c r="N275" s="231"/>
      <c r="O275" s="231"/>
      <c r="P275" s="231"/>
      <c r="Q275" s="231"/>
      <c r="R275" s="231"/>
      <c r="S275" s="231"/>
      <c r="T275" s="232"/>
      <c r="AT275" s="233" t="s">
        <v>223</v>
      </c>
      <c r="AU275" s="233" t="s">
        <v>81</v>
      </c>
      <c r="AV275" s="15" t="s">
        <v>79</v>
      </c>
      <c r="AW275" s="15" t="s">
        <v>32</v>
      </c>
      <c r="AX275" s="15" t="s">
        <v>71</v>
      </c>
      <c r="AY275" s="233" t="s">
        <v>210</v>
      </c>
    </row>
    <row r="276" spans="1:65" s="13" customFormat="1" ht="11.25">
      <c r="B276" s="202"/>
      <c r="C276" s="203"/>
      <c r="D276" s="195" t="s">
        <v>223</v>
      </c>
      <c r="E276" s="204" t="s">
        <v>19</v>
      </c>
      <c r="F276" s="205" t="s">
        <v>424</v>
      </c>
      <c r="G276" s="203"/>
      <c r="H276" s="206">
        <v>0.17499999999999999</v>
      </c>
      <c r="I276" s="207"/>
      <c r="J276" s="203"/>
      <c r="K276" s="203"/>
      <c r="L276" s="208"/>
      <c r="M276" s="209"/>
      <c r="N276" s="210"/>
      <c r="O276" s="210"/>
      <c r="P276" s="210"/>
      <c r="Q276" s="210"/>
      <c r="R276" s="210"/>
      <c r="S276" s="210"/>
      <c r="T276" s="211"/>
      <c r="AT276" s="212" t="s">
        <v>223</v>
      </c>
      <c r="AU276" s="212" t="s">
        <v>81</v>
      </c>
      <c r="AV276" s="13" t="s">
        <v>81</v>
      </c>
      <c r="AW276" s="13" t="s">
        <v>32</v>
      </c>
      <c r="AX276" s="13" t="s">
        <v>71</v>
      </c>
      <c r="AY276" s="212" t="s">
        <v>210</v>
      </c>
    </row>
    <row r="277" spans="1:65" s="15" customFormat="1" ht="11.25">
      <c r="B277" s="224"/>
      <c r="C277" s="225"/>
      <c r="D277" s="195" t="s">
        <v>223</v>
      </c>
      <c r="E277" s="226" t="s">
        <v>19</v>
      </c>
      <c r="F277" s="227" t="s">
        <v>425</v>
      </c>
      <c r="G277" s="225"/>
      <c r="H277" s="226" t="s">
        <v>19</v>
      </c>
      <c r="I277" s="228"/>
      <c r="J277" s="225"/>
      <c r="K277" s="225"/>
      <c r="L277" s="229"/>
      <c r="M277" s="230"/>
      <c r="N277" s="231"/>
      <c r="O277" s="231"/>
      <c r="P277" s="231"/>
      <c r="Q277" s="231"/>
      <c r="R277" s="231"/>
      <c r="S277" s="231"/>
      <c r="T277" s="232"/>
      <c r="AT277" s="233" t="s">
        <v>223</v>
      </c>
      <c r="AU277" s="233" t="s">
        <v>81</v>
      </c>
      <c r="AV277" s="15" t="s">
        <v>79</v>
      </c>
      <c r="AW277" s="15" t="s">
        <v>32</v>
      </c>
      <c r="AX277" s="15" t="s">
        <v>71</v>
      </c>
      <c r="AY277" s="233" t="s">
        <v>210</v>
      </c>
    </row>
    <row r="278" spans="1:65" s="13" customFormat="1" ht="11.25">
      <c r="B278" s="202"/>
      <c r="C278" s="203"/>
      <c r="D278" s="195" t="s">
        <v>223</v>
      </c>
      <c r="E278" s="204" t="s">
        <v>19</v>
      </c>
      <c r="F278" s="205" t="s">
        <v>426</v>
      </c>
      <c r="G278" s="203"/>
      <c r="H278" s="206">
        <v>6.6000000000000003E-2</v>
      </c>
      <c r="I278" s="207"/>
      <c r="J278" s="203"/>
      <c r="K278" s="203"/>
      <c r="L278" s="208"/>
      <c r="M278" s="209"/>
      <c r="N278" s="210"/>
      <c r="O278" s="210"/>
      <c r="P278" s="210"/>
      <c r="Q278" s="210"/>
      <c r="R278" s="210"/>
      <c r="S278" s="210"/>
      <c r="T278" s="211"/>
      <c r="AT278" s="212" t="s">
        <v>223</v>
      </c>
      <c r="AU278" s="212" t="s">
        <v>81</v>
      </c>
      <c r="AV278" s="13" t="s">
        <v>81</v>
      </c>
      <c r="AW278" s="13" t="s">
        <v>32</v>
      </c>
      <c r="AX278" s="13" t="s">
        <v>71</v>
      </c>
      <c r="AY278" s="212" t="s">
        <v>210</v>
      </c>
    </row>
    <row r="279" spans="1:65" s="15" customFormat="1" ht="11.25">
      <c r="B279" s="224"/>
      <c r="C279" s="225"/>
      <c r="D279" s="195" t="s">
        <v>223</v>
      </c>
      <c r="E279" s="226" t="s">
        <v>19</v>
      </c>
      <c r="F279" s="227" t="s">
        <v>427</v>
      </c>
      <c r="G279" s="225"/>
      <c r="H279" s="226" t="s">
        <v>19</v>
      </c>
      <c r="I279" s="228"/>
      <c r="J279" s="225"/>
      <c r="K279" s="225"/>
      <c r="L279" s="229"/>
      <c r="M279" s="230"/>
      <c r="N279" s="231"/>
      <c r="O279" s="231"/>
      <c r="P279" s="231"/>
      <c r="Q279" s="231"/>
      <c r="R279" s="231"/>
      <c r="S279" s="231"/>
      <c r="T279" s="232"/>
      <c r="AT279" s="233" t="s">
        <v>223</v>
      </c>
      <c r="AU279" s="233" t="s">
        <v>81</v>
      </c>
      <c r="AV279" s="15" t="s">
        <v>79</v>
      </c>
      <c r="AW279" s="15" t="s">
        <v>32</v>
      </c>
      <c r="AX279" s="15" t="s">
        <v>71</v>
      </c>
      <c r="AY279" s="233" t="s">
        <v>210</v>
      </c>
    </row>
    <row r="280" spans="1:65" s="13" customFormat="1" ht="11.25">
      <c r="B280" s="202"/>
      <c r="C280" s="203"/>
      <c r="D280" s="195" t="s">
        <v>223</v>
      </c>
      <c r="E280" s="204" t="s">
        <v>19</v>
      </c>
      <c r="F280" s="205" t="s">
        <v>428</v>
      </c>
      <c r="G280" s="203"/>
      <c r="H280" s="206">
        <v>4.7E-2</v>
      </c>
      <c r="I280" s="207"/>
      <c r="J280" s="203"/>
      <c r="K280" s="203"/>
      <c r="L280" s="208"/>
      <c r="M280" s="209"/>
      <c r="N280" s="210"/>
      <c r="O280" s="210"/>
      <c r="P280" s="210"/>
      <c r="Q280" s="210"/>
      <c r="R280" s="210"/>
      <c r="S280" s="210"/>
      <c r="T280" s="211"/>
      <c r="AT280" s="212" t="s">
        <v>223</v>
      </c>
      <c r="AU280" s="212" t="s">
        <v>81</v>
      </c>
      <c r="AV280" s="13" t="s">
        <v>81</v>
      </c>
      <c r="AW280" s="13" t="s">
        <v>32</v>
      </c>
      <c r="AX280" s="13" t="s">
        <v>71</v>
      </c>
      <c r="AY280" s="212" t="s">
        <v>210</v>
      </c>
    </row>
    <row r="281" spans="1:65" s="15" customFormat="1" ht="11.25">
      <c r="B281" s="224"/>
      <c r="C281" s="225"/>
      <c r="D281" s="195" t="s">
        <v>223</v>
      </c>
      <c r="E281" s="226" t="s">
        <v>19</v>
      </c>
      <c r="F281" s="227" t="s">
        <v>425</v>
      </c>
      <c r="G281" s="225"/>
      <c r="H281" s="226" t="s">
        <v>19</v>
      </c>
      <c r="I281" s="228"/>
      <c r="J281" s="225"/>
      <c r="K281" s="225"/>
      <c r="L281" s="229"/>
      <c r="M281" s="230"/>
      <c r="N281" s="231"/>
      <c r="O281" s="231"/>
      <c r="P281" s="231"/>
      <c r="Q281" s="231"/>
      <c r="R281" s="231"/>
      <c r="S281" s="231"/>
      <c r="T281" s="232"/>
      <c r="AT281" s="233" t="s">
        <v>223</v>
      </c>
      <c r="AU281" s="233" t="s">
        <v>81</v>
      </c>
      <c r="AV281" s="15" t="s">
        <v>79</v>
      </c>
      <c r="AW281" s="15" t="s">
        <v>32</v>
      </c>
      <c r="AX281" s="15" t="s">
        <v>71</v>
      </c>
      <c r="AY281" s="233" t="s">
        <v>210</v>
      </c>
    </row>
    <row r="282" spans="1:65" s="13" customFormat="1" ht="11.25">
      <c r="B282" s="202"/>
      <c r="C282" s="203"/>
      <c r="D282" s="195" t="s">
        <v>223</v>
      </c>
      <c r="E282" s="204" t="s">
        <v>19</v>
      </c>
      <c r="F282" s="205" t="s">
        <v>429</v>
      </c>
      <c r="G282" s="203"/>
      <c r="H282" s="206">
        <v>2.5999999999999999E-2</v>
      </c>
      <c r="I282" s="207"/>
      <c r="J282" s="203"/>
      <c r="K282" s="203"/>
      <c r="L282" s="208"/>
      <c r="M282" s="209"/>
      <c r="N282" s="210"/>
      <c r="O282" s="210"/>
      <c r="P282" s="210"/>
      <c r="Q282" s="210"/>
      <c r="R282" s="210"/>
      <c r="S282" s="210"/>
      <c r="T282" s="211"/>
      <c r="AT282" s="212" t="s">
        <v>223</v>
      </c>
      <c r="AU282" s="212" t="s">
        <v>81</v>
      </c>
      <c r="AV282" s="13" t="s">
        <v>81</v>
      </c>
      <c r="AW282" s="13" t="s">
        <v>32</v>
      </c>
      <c r="AX282" s="13" t="s">
        <v>71</v>
      </c>
      <c r="AY282" s="212" t="s">
        <v>210</v>
      </c>
    </row>
    <row r="283" spans="1:65" s="15" customFormat="1" ht="11.25">
      <c r="B283" s="224"/>
      <c r="C283" s="225"/>
      <c r="D283" s="195" t="s">
        <v>223</v>
      </c>
      <c r="E283" s="226" t="s">
        <v>19</v>
      </c>
      <c r="F283" s="227" t="s">
        <v>427</v>
      </c>
      <c r="G283" s="225"/>
      <c r="H283" s="226" t="s">
        <v>19</v>
      </c>
      <c r="I283" s="228"/>
      <c r="J283" s="225"/>
      <c r="K283" s="225"/>
      <c r="L283" s="229"/>
      <c r="M283" s="230"/>
      <c r="N283" s="231"/>
      <c r="O283" s="231"/>
      <c r="P283" s="231"/>
      <c r="Q283" s="231"/>
      <c r="R283" s="231"/>
      <c r="S283" s="231"/>
      <c r="T283" s="232"/>
      <c r="AT283" s="233" t="s">
        <v>223</v>
      </c>
      <c r="AU283" s="233" t="s">
        <v>81</v>
      </c>
      <c r="AV283" s="15" t="s">
        <v>79</v>
      </c>
      <c r="AW283" s="15" t="s">
        <v>32</v>
      </c>
      <c r="AX283" s="15" t="s">
        <v>71</v>
      </c>
      <c r="AY283" s="233" t="s">
        <v>210</v>
      </c>
    </row>
    <row r="284" spans="1:65" s="13" customFormat="1" ht="11.25">
      <c r="B284" s="202"/>
      <c r="C284" s="203"/>
      <c r="D284" s="195" t="s">
        <v>223</v>
      </c>
      <c r="E284" s="204" t="s">
        <v>19</v>
      </c>
      <c r="F284" s="205" t="s">
        <v>428</v>
      </c>
      <c r="G284" s="203"/>
      <c r="H284" s="206">
        <v>4.7E-2</v>
      </c>
      <c r="I284" s="207"/>
      <c r="J284" s="203"/>
      <c r="K284" s="203"/>
      <c r="L284" s="208"/>
      <c r="M284" s="209"/>
      <c r="N284" s="210"/>
      <c r="O284" s="210"/>
      <c r="P284" s="210"/>
      <c r="Q284" s="210"/>
      <c r="R284" s="210"/>
      <c r="S284" s="210"/>
      <c r="T284" s="211"/>
      <c r="AT284" s="212" t="s">
        <v>223</v>
      </c>
      <c r="AU284" s="212" t="s">
        <v>81</v>
      </c>
      <c r="AV284" s="13" t="s">
        <v>81</v>
      </c>
      <c r="AW284" s="13" t="s">
        <v>32</v>
      </c>
      <c r="AX284" s="13" t="s">
        <v>71</v>
      </c>
      <c r="AY284" s="212" t="s">
        <v>210</v>
      </c>
    </row>
    <row r="285" spans="1:65" s="14" customFormat="1" ht="11.25">
      <c r="B285" s="213"/>
      <c r="C285" s="214"/>
      <c r="D285" s="195" t="s">
        <v>223</v>
      </c>
      <c r="E285" s="215" t="s">
        <v>19</v>
      </c>
      <c r="F285" s="216" t="s">
        <v>249</v>
      </c>
      <c r="G285" s="214"/>
      <c r="H285" s="217">
        <v>0.42099999999999999</v>
      </c>
      <c r="I285" s="218"/>
      <c r="J285" s="214"/>
      <c r="K285" s="214"/>
      <c r="L285" s="219"/>
      <c r="M285" s="220"/>
      <c r="N285" s="221"/>
      <c r="O285" s="221"/>
      <c r="P285" s="221"/>
      <c r="Q285" s="221"/>
      <c r="R285" s="221"/>
      <c r="S285" s="221"/>
      <c r="T285" s="222"/>
      <c r="AT285" s="223" t="s">
        <v>223</v>
      </c>
      <c r="AU285" s="223" t="s">
        <v>81</v>
      </c>
      <c r="AV285" s="14" t="s">
        <v>217</v>
      </c>
      <c r="AW285" s="14" t="s">
        <v>32</v>
      </c>
      <c r="AX285" s="14" t="s">
        <v>79</v>
      </c>
      <c r="AY285" s="223" t="s">
        <v>210</v>
      </c>
    </row>
    <row r="286" spans="1:65" s="2" customFormat="1" ht="33" customHeight="1">
      <c r="A286" s="37"/>
      <c r="B286" s="38"/>
      <c r="C286" s="182" t="s">
        <v>430</v>
      </c>
      <c r="D286" s="182" t="s">
        <v>212</v>
      </c>
      <c r="E286" s="183" t="s">
        <v>431</v>
      </c>
      <c r="F286" s="184" t="s">
        <v>432</v>
      </c>
      <c r="G286" s="185" t="s">
        <v>215</v>
      </c>
      <c r="H286" s="186">
        <v>8.6639999999999997</v>
      </c>
      <c r="I286" s="187"/>
      <c r="J286" s="188">
        <f>ROUND(I286*H286,2)</f>
        <v>0</v>
      </c>
      <c r="K286" s="184" t="s">
        <v>216</v>
      </c>
      <c r="L286" s="42"/>
      <c r="M286" s="189" t="s">
        <v>19</v>
      </c>
      <c r="N286" s="190" t="s">
        <v>42</v>
      </c>
      <c r="O286" s="67"/>
      <c r="P286" s="191">
        <f>O286*H286</f>
        <v>0</v>
      </c>
      <c r="Q286" s="191">
        <v>7.9210000000000003E-2</v>
      </c>
      <c r="R286" s="191">
        <f>Q286*H286</f>
        <v>0.68627543999999996</v>
      </c>
      <c r="S286" s="191">
        <v>0</v>
      </c>
      <c r="T286" s="192">
        <f>S286*H286</f>
        <v>0</v>
      </c>
      <c r="U286" s="37"/>
      <c r="V286" s="37"/>
      <c r="W286" s="37"/>
      <c r="X286" s="37"/>
      <c r="Y286" s="37"/>
      <c r="Z286" s="37"/>
      <c r="AA286" s="37"/>
      <c r="AB286" s="37"/>
      <c r="AC286" s="37"/>
      <c r="AD286" s="37"/>
      <c r="AE286" s="37"/>
      <c r="AR286" s="193" t="s">
        <v>217</v>
      </c>
      <c r="AT286" s="193" t="s">
        <v>212</v>
      </c>
      <c r="AU286" s="193" t="s">
        <v>81</v>
      </c>
      <c r="AY286" s="20" t="s">
        <v>210</v>
      </c>
      <c r="BE286" s="194">
        <f>IF(N286="základní",J286,0)</f>
        <v>0</v>
      </c>
      <c r="BF286" s="194">
        <f>IF(N286="snížená",J286,0)</f>
        <v>0</v>
      </c>
      <c r="BG286" s="194">
        <f>IF(N286="zákl. přenesená",J286,0)</f>
        <v>0</v>
      </c>
      <c r="BH286" s="194">
        <f>IF(N286="sníž. přenesená",J286,0)</f>
        <v>0</v>
      </c>
      <c r="BI286" s="194">
        <f>IF(N286="nulová",J286,0)</f>
        <v>0</v>
      </c>
      <c r="BJ286" s="20" t="s">
        <v>79</v>
      </c>
      <c r="BK286" s="194">
        <f>ROUND(I286*H286,2)</f>
        <v>0</v>
      </c>
      <c r="BL286" s="20" t="s">
        <v>217</v>
      </c>
      <c r="BM286" s="193" t="s">
        <v>433</v>
      </c>
    </row>
    <row r="287" spans="1:65" s="2" customFormat="1" ht="29.25">
      <c r="A287" s="37"/>
      <c r="B287" s="38"/>
      <c r="C287" s="39"/>
      <c r="D287" s="195" t="s">
        <v>219</v>
      </c>
      <c r="E287" s="39"/>
      <c r="F287" s="196" t="s">
        <v>434</v>
      </c>
      <c r="G287" s="39"/>
      <c r="H287" s="39"/>
      <c r="I287" s="197"/>
      <c r="J287" s="39"/>
      <c r="K287" s="39"/>
      <c r="L287" s="42"/>
      <c r="M287" s="198"/>
      <c r="N287" s="199"/>
      <c r="O287" s="67"/>
      <c r="P287" s="67"/>
      <c r="Q287" s="67"/>
      <c r="R287" s="67"/>
      <c r="S287" s="67"/>
      <c r="T287" s="68"/>
      <c r="U287" s="37"/>
      <c r="V287" s="37"/>
      <c r="W287" s="37"/>
      <c r="X287" s="37"/>
      <c r="Y287" s="37"/>
      <c r="Z287" s="37"/>
      <c r="AA287" s="37"/>
      <c r="AB287" s="37"/>
      <c r="AC287" s="37"/>
      <c r="AD287" s="37"/>
      <c r="AE287" s="37"/>
      <c r="AT287" s="20" t="s">
        <v>219</v>
      </c>
      <c r="AU287" s="20" t="s">
        <v>81</v>
      </c>
    </row>
    <row r="288" spans="1:65" s="2" customFormat="1" ht="11.25">
      <c r="A288" s="37"/>
      <c r="B288" s="38"/>
      <c r="C288" s="39"/>
      <c r="D288" s="200" t="s">
        <v>221</v>
      </c>
      <c r="E288" s="39"/>
      <c r="F288" s="201" t="s">
        <v>435</v>
      </c>
      <c r="G288" s="39"/>
      <c r="H288" s="39"/>
      <c r="I288" s="197"/>
      <c r="J288" s="39"/>
      <c r="K288" s="39"/>
      <c r="L288" s="42"/>
      <c r="M288" s="198"/>
      <c r="N288" s="199"/>
      <c r="O288" s="67"/>
      <c r="P288" s="67"/>
      <c r="Q288" s="67"/>
      <c r="R288" s="67"/>
      <c r="S288" s="67"/>
      <c r="T288" s="68"/>
      <c r="U288" s="37"/>
      <c r="V288" s="37"/>
      <c r="W288" s="37"/>
      <c r="X288" s="37"/>
      <c r="Y288" s="37"/>
      <c r="Z288" s="37"/>
      <c r="AA288" s="37"/>
      <c r="AB288" s="37"/>
      <c r="AC288" s="37"/>
      <c r="AD288" s="37"/>
      <c r="AE288" s="37"/>
      <c r="AT288" s="20" t="s">
        <v>221</v>
      </c>
      <c r="AU288" s="20" t="s">
        <v>81</v>
      </c>
    </row>
    <row r="289" spans="1:65" s="13" customFormat="1" ht="11.25">
      <c r="B289" s="202"/>
      <c r="C289" s="203"/>
      <c r="D289" s="195" t="s">
        <v>223</v>
      </c>
      <c r="E289" s="204" t="s">
        <v>19</v>
      </c>
      <c r="F289" s="205" t="s">
        <v>436</v>
      </c>
      <c r="G289" s="203"/>
      <c r="H289" s="206">
        <v>2.3639999999999999</v>
      </c>
      <c r="I289" s="207"/>
      <c r="J289" s="203"/>
      <c r="K289" s="203"/>
      <c r="L289" s="208"/>
      <c r="M289" s="209"/>
      <c r="N289" s="210"/>
      <c r="O289" s="210"/>
      <c r="P289" s="210"/>
      <c r="Q289" s="210"/>
      <c r="R289" s="210"/>
      <c r="S289" s="210"/>
      <c r="T289" s="211"/>
      <c r="AT289" s="212" t="s">
        <v>223</v>
      </c>
      <c r="AU289" s="212" t="s">
        <v>81</v>
      </c>
      <c r="AV289" s="13" t="s">
        <v>81</v>
      </c>
      <c r="AW289" s="13" t="s">
        <v>32</v>
      </c>
      <c r="AX289" s="13" t="s">
        <v>71</v>
      </c>
      <c r="AY289" s="212" t="s">
        <v>210</v>
      </c>
    </row>
    <row r="290" spans="1:65" s="13" customFormat="1" ht="11.25">
      <c r="B290" s="202"/>
      <c r="C290" s="203"/>
      <c r="D290" s="195" t="s">
        <v>223</v>
      </c>
      <c r="E290" s="204" t="s">
        <v>19</v>
      </c>
      <c r="F290" s="205" t="s">
        <v>437</v>
      </c>
      <c r="G290" s="203"/>
      <c r="H290" s="206">
        <v>2.7</v>
      </c>
      <c r="I290" s="207"/>
      <c r="J290" s="203"/>
      <c r="K290" s="203"/>
      <c r="L290" s="208"/>
      <c r="M290" s="209"/>
      <c r="N290" s="210"/>
      <c r="O290" s="210"/>
      <c r="P290" s="210"/>
      <c r="Q290" s="210"/>
      <c r="R290" s="210"/>
      <c r="S290" s="210"/>
      <c r="T290" s="211"/>
      <c r="AT290" s="212" t="s">
        <v>223</v>
      </c>
      <c r="AU290" s="212" t="s">
        <v>81</v>
      </c>
      <c r="AV290" s="13" t="s">
        <v>81</v>
      </c>
      <c r="AW290" s="13" t="s">
        <v>32</v>
      </c>
      <c r="AX290" s="13" t="s">
        <v>71</v>
      </c>
      <c r="AY290" s="212" t="s">
        <v>210</v>
      </c>
    </row>
    <row r="291" spans="1:65" s="13" customFormat="1" ht="11.25">
      <c r="B291" s="202"/>
      <c r="C291" s="203"/>
      <c r="D291" s="195" t="s">
        <v>223</v>
      </c>
      <c r="E291" s="204" t="s">
        <v>19</v>
      </c>
      <c r="F291" s="205" t="s">
        <v>438</v>
      </c>
      <c r="G291" s="203"/>
      <c r="H291" s="206">
        <v>3.6</v>
      </c>
      <c r="I291" s="207"/>
      <c r="J291" s="203"/>
      <c r="K291" s="203"/>
      <c r="L291" s="208"/>
      <c r="M291" s="209"/>
      <c r="N291" s="210"/>
      <c r="O291" s="210"/>
      <c r="P291" s="210"/>
      <c r="Q291" s="210"/>
      <c r="R291" s="210"/>
      <c r="S291" s="210"/>
      <c r="T291" s="211"/>
      <c r="AT291" s="212" t="s">
        <v>223</v>
      </c>
      <c r="AU291" s="212" t="s">
        <v>81</v>
      </c>
      <c r="AV291" s="13" t="s">
        <v>81</v>
      </c>
      <c r="AW291" s="13" t="s">
        <v>32</v>
      </c>
      <c r="AX291" s="13" t="s">
        <v>71</v>
      </c>
      <c r="AY291" s="212" t="s">
        <v>210</v>
      </c>
    </row>
    <row r="292" spans="1:65" s="14" customFormat="1" ht="11.25">
      <c r="B292" s="213"/>
      <c r="C292" s="214"/>
      <c r="D292" s="195" t="s">
        <v>223</v>
      </c>
      <c r="E292" s="215" t="s">
        <v>19</v>
      </c>
      <c r="F292" s="216" t="s">
        <v>249</v>
      </c>
      <c r="G292" s="214"/>
      <c r="H292" s="217">
        <v>8.6639999999999997</v>
      </c>
      <c r="I292" s="218"/>
      <c r="J292" s="214"/>
      <c r="K292" s="214"/>
      <c r="L292" s="219"/>
      <c r="M292" s="220"/>
      <c r="N292" s="221"/>
      <c r="O292" s="221"/>
      <c r="P292" s="221"/>
      <c r="Q292" s="221"/>
      <c r="R292" s="221"/>
      <c r="S292" s="221"/>
      <c r="T292" s="222"/>
      <c r="AT292" s="223" t="s">
        <v>223</v>
      </c>
      <c r="AU292" s="223" t="s">
        <v>81</v>
      </c>
      <c r="AV292" s="14" t="s">
        <v>217</v>
      </c>
      <c r="AW292" s="14" t="s">
        <v>32</v>
      </c>
      <c r="AX292" s="14" t="s">
        <v>79</v>
      </c>
      <c r="AY292" s="223" t="s">
        <v>210</v>
      </c>
    </row>
    <row r="293" spans="1:65" s="2" customFormat="1" ht="24.2" customHeight="1">
      <c r="A293" s="37"/>
      <c r="B293" s="38"/>
      <c r="C293" s="182" t="s">
        <v>439</v>
      </c>
      <c r="D293" s="182" t="s">
        <v>212</v>
      </c>
      <c r="E293" s="183" t="s">
        <v>440</v>
      </c>
      <c r="F293" s="184" t="s">
        <v>441</v>
      </c>
      <c r="G293" s="185" t="s">
        <v>215</v>
      </c>
      <c r="H293" s="186">
        <v>24.713000000000001</v>
      </c>
      <c r="I293" s="187"/>
      <c r="J293" s="188">
        <f>ROUND(I293*H293,2)</f>
        <v>0</v>
      </c>
      <c r="K293" s="184" t="s">
        <v>216</v>
      </c>
      <c r="L293" s="42"/>
      <c r="M293" s="189" t="s">
        <v>19</v>
      </c>
      <c r="N293" s="190" t="s">
        <v>42</v>
      </c>
      <c r="O293" s="67"/>
      <c r="P293" s="191">
        <f>O293*H293</f>
        <v>0</v>
      </c>
      <c r="Q293" s="191">
        <v>6.1719999999999997E-2</v>
      </c>
      <c r="R293" s="191">
        <f>Q293*H293</f>
        <v>1.52528636</v>
      </c>
      <c r="S293" s="191">
        <v>0</v>
      </c>
      <c r="T293" s="192">
        <f>S293*H293</f>
        <v>0</v>
      </c>
      <c r="U293" s="37"/>
      <c r="V293" s="37"/>
      <c r="W293" s="37"/>
      <c r="X293" s="37"/>
      <c r="Y293" s="37"/>
      <c r="Z293" s="37"/>
      <c r="AA293" s="37"/>
      <c r="AB293" s="37"/>
      <c r="AC293" s="37"/>
      <c r="AD293" s="37"/>
      <c r="AE293" s="37"/>
      <c r="AR293" s="193" t="s">
        <v>217</v>
      </c>
      <c r="AT293" s="193" t="s">
        <v>212</v>
      </c>
      <c r="AU293" s="193" t="s">
        <v>81</v>
      </c>
      <c r="AY293" s="20" t="s">
        <v>210</v>
      </c>
      <c r="BE293" s="194">
        <f>IF(N293="základní",J293,0)</f>
        <v>0</v>
      </c>
      <c r="BF293" s="194">
        <f>IF(N293="snížená",J293,0)</f>
        <v>0</v>
      </c>
      <c r="BG293" s="194">
        <f>IF(N293="zákl. přenesená",J293,0)</f>
        <v>0</v>
      </c>
      <c r="BH293" s="194">
        <f>IF(N293="sníž. přenesená",J293,0)</f>
        <v>0</v>
      </c>
      <c r="BI293" s="194">
        <f>IF(N293="nulová",J293,0)</f>
        <v>0</v>
      </c>
      <c r="BJ293" s="20" t="s">
        <v>79</v>
      </c>
      <c r="BK293" s="194">
        <f>ROUND(I293*H293,2)</f>
        <v>0</v>
      </c>
      <c r="BL293" s="20" t="s">
        <v>217</v>
      </c>
      <c r="BM293" s="193" t="s">
        <v>442</v>
      </c>
    </row>
    <row r="294" spans="1:65" s="2" customFormat="1" ht="19.5">
      <c r="A294" s="37"/>
      <c r="B294" s="38"/>
      <c r="C294" s="39"/>
      <c r="D294" s="195" t="s">
        <v>219</v>
      </c>
      <c r="E294" s="39"/>
      <c r="F294" s="196" t="s">
        <v>443</v>
      </c>
      <c r="G294" s="39"/>
      <c r="H294" s="39"/>
      <c r="I294" s="197"/>
      <c r="J294" s="39"/>
      <c r="K294" s="39"/>
      <c r="L294" s="42"/>
      <c r="M294" s="198"/>
      <c r="N294" s="199"/>
      <c r="O294" s="67"/>
      <c r="P294" s="67"/>
      <c r="Q294" s="67"/>
      <c r="R294" s="67"/>
      <c r="S294" s="67"/>
      <c r="T294" s="68"/>
      <c r="U294" s="37"/>
      <c r="V294" s="37"/>
      <c r="W294" s="37"/>
      <c r="X294" s="37"/>
      <c r="Y294" s="37"/>
      <c r="Z294" s="37"/>
      <c r="AA294" s="37"/>
      <c r="AB294" s="37"/>
      <c r="AC294" s="37"/>
      <c r="AD294" s="37"/>
      <c r="AE294" s="37"/>
      <c r="AT294" s="20" t="s">
        <v>219</v>
      </c>
      <c r="AU294" s="20" t="s">
        <v>81</v>
      </c>
    </row>
    <row r="295" spans="1:65" s="2" customFormat="1" ht="11.25">
      <c r="A295" s="37"/>
      <c r="B295" s="38"/>
      <c r="C295" s="39"/>
      <c r="D295" s="200" t="s">
        <v>221</v>
      </c>
      <c r="E295" s="39"/>
      <c r="F295" s="201" t="s">
        <v>444</v>
      </c>
      <c r="G295" s="39"/>
      <c r="H295" s="39"/>
      <c r="I295" s="197"/>
      <c r="J295" s="39"/>
      <c r="K295" s="39"/>
      <c r="L295" s="42"/>
      <c r="M295" s="198"/>
      <c r="N295" s="199"/>
      <c r="O295" s="67"/>
      <c r="P295" s="67"/>
      <c r="Q295" s="67"/>
      <c r="R295" s="67"/>
      <c r="S295" s="67"/>
      <c r="T295" s="68"/>
      <c r="U295" s="37"/>
      <c r="V295" s="37"/>
      <c r="W295" s="37"/>
      <c r="X295" s="37"/>
      <c r="Y295" s="37"/>
      <c r="Z295" s="37"/>
      <c r="AA295" s="37"/>
      <c r="AB295" s="37"/>
      <c r="AC295" s="37"/>
      <c r="AD295" s="37"/>
      <c r="AE295" s="37"/>
      <c r="AT295" s="20" t="s">
        <v>221</v>
      </c>
      <c r="AU295" s="20" t="s">
        <v>81</v>
      </c>
    </row>
    <row r="296" spans="1:65" s="13" customFormat="1" ht="11.25">
      <c r="B296" s="202"/>
      <c r="C296" s="203"/>
      <c r="D296" s="195" t="s">
        <v>223</v>
      </c>
      <c r="E296" s="204" t="s">
        <v>19</v>
      </c>
      <c r="F296" s="205" t="s">
        <v>445</v>
      </c>
      <c r="G296" s="203"/>
      <c r="H296" s="206">
        <v>23.273</v>
      </c>
      <c r="I296" s="207"/>
      <c r="J296" s="203"/>
      <c r="K296" s="203"/>
      <c r="L296" s="208"/>
      <c r="M296" s="209"/>
      <c r="N296" s="210"/>
      <c r="O296" s="210"/>
      <c r="P296" s="210"/>
      <c r="Q296" s="210"/>
      <c r="R296" s="210"/>
      <c r="S296" s="210"/>
      <c r="T296" s="211"/>
      <c r="AT296" s="212" t="s">
        <v>223</v>
      </c>
      <c r="AU296" s="212" t="s">
        <v>81</v>
      </c>
      <c r="AV296" s="13" t="s">
        <v>81</v>
      </c>
      <c r="AW296" s="13" t="s">
        <v>32</v>
      </c>
      <c r="AX296" s="13" t="s">
        <v>71</v>
      </c>
      <c r="AY296" s="212" t="s">
        <v>210</v>
      </c>
    </row>
    <row r="297" spans="1:65" s="13" customFormat="1" ht="11.25">
      <c r="B297" s="202"/>
      <c r="C297" s="203"/>
      <c r="D297" s="195" t="s">
        <v>223</v>
      </c>
      <c r="E297" s="204" t="s">
        <v>19</v>
      </c>
      <c r="F297" s="205" t="s">
        <v>446</v>
      </c>
      <c r="G297" s="203"/>
      <c r="H297" s="206">
        <v>1.44</v>
      </c>
      <c r="I297" s="207"/>
      <c r="J297" s="203"/>
      <c r="K297" s="203"/>
      <c r="L297" s="208"/>
      <c r="M297" s="209"/>
      <c r="N297" s="210"/>
      <c r="O297" s="210"/>
      <c r="P297" s="210"/>
      <c r="Q297" s="210"/>
      <c r="R297" s="210"/>
      <c r="S297" s="210"/>
      <c r="T297" s="211"/>
      <c r="AT297" s="212" t="s">
        <v>223</v>
      </c>
      <c r="AU297" s="212" t="s">
        <v>81</v>
      </c>
      <c r="AV297" s="13" t="s">
        <v>81</v>
      </c>
      <c r="AW297" s="13" t="s">
        <v>32</v>
      </c>
      <c r="AX297" s="13" t="s">
        <v>71</v>
      </c>
      <c r="AY297" s="212" t="s">
        <v>210</v>
      </c>
    </row>
    <row r="298" spans="1:65" s="14" customFormat="1" ht="11.25">
      <c r="B298" s="213"/>
      <c r="C298" s="214"/>
      <c r="D298" s="195" t="s">
        <v>223</v>
      </c>
      <c r="E298" s="215" t="s">
        <v>19</v>
      </c>
      <c r="F298" s="216" t="s">
        <v>249</v>
      </c>
      <c r="G298" s="214"/>
      <c r="H298" s="217">
        <v>24.713000000000001</v>
      </c>
      <c r="I298" s="218"/>
      <c r="J298" s="214"/>
      <c r="K298" s="214"/>
      <c r="L298" s="219"/>
      <c r="M298" s="220"/>
      <c r="N298" s="221"/>
      <c r="O298" s="221"/>
      <c r="P298" s="221"/>
      <c r="Q298" s="221"/>
      <c r="R298" s="221"/>
      <c r="S298" s="221"/>
      <c r="T298" s="222"/>
      <c r="AT298" s="223" t="s">
        <v>223</v>
      </c>
      <c r="AU298" s="223" t="s">
        <v>81</v>
      </c>
      <c r="AV298" s="14" t="s">
        <v>217</v>
      </c>
      <c r="AW298" s="14" t="s">
        <v>32</v>
      </c>
      <c r="AX298" s="14" t="s">
        <v>79</v>
      </c>
      <c r="AY298" s="223" t="s">
        <v>210</v>
      </c>
    </row>
    <row r="299" spans="1:65" s="2" customFormat="1" ht="24.2" customHeight="1">
      <c r="A299" s="37"/>
      <c r="B299" s="38"/>
      <c r="C299" s="182" t="s">
        <v>447</v>
      </c>
      <c r="D299" s="182" t="s">
        <v>212</v>
      </c>
      <c r="E299" s="183" t="s">
        <v>448</v>
      </c>
      <c r="F299" s="184" t="s">
        <v>449</v>
      </c>
      <c r="G299" s="185" t="s">
        <v>215</v>
      </c>
      <c r="H299" s="186">
        <v>34.676000000000002</v>
      </c>
      <c r="I299" s="187"/>
      <c r="J299" s="188">
        <f>ROUND(I299*H299,2)</f>
        <v>0</v>
      </c>
      <c r="K299" s="184" t="s">
        <v>216</v>
      </c>
      <c r="L299" s="42"/>
      <c r="M299" s="189" t="s">
        <v>19</v>
      </c>
      <c r="N299" s="190" t="s">
        <v>42</v>
      </c>
      <c r="O299" s="67"/>
      <c r="P299" s="191">
        <f>O299*H299</f>
        <v>0</v>
      </c>
      <c r="Q299" s="191">
        <v>7.9210000000000003E-2</v>
      </c>
      <c r="R299" s="191">
        <f>Q299*H299</f>
        <v>2.7466859600000002</v>
      </c>
      <c r="S299" s="191">
        <v>0</v>
      </c>
      <c r="T299" s="192">
        <f>S299*H299</f>
        <v>0</v>
      </c>
      <c r="U299" s="37"/>
      <c r="V299" s="37"/>
      <c r="W299" s="37"/>
      <c r="X299" s="37"/>
      <c r="Y299" s="37"/>
      <c r="Z299" s="37"/>
      <c r="AA299" s="37"/>
      <c r="AB299" s="37"/>
      <c r="AC299" s="37"/>
      <c r="AD299" s="37"/>
      <c r="AE299" s="37"/>
      <c r="AR299" s="193" t="s">
        <v>217</v>
      </c>
      <c r="AT299" s="193" t="s">
        <v>212</v>
      </c>
      <c r="AU299" s="193" t="s">
        <v>81</v>
      </c>
      <c r="AY299" s="20" t="s">
        <v>210</v>
      </c>
      <c r="BE299" s="194">
        <f>IF(N299="základní",J299,0)</f>
        <v>0</v>
      </c>
      <c r="BF299" s="194">
        <f>IF(N299="snížená",J299,0)</f>
        <v>0</v>
      </c>
      <c r="BG299" s="194">
        <f>IF(N299="zákl. přenesená",J299,0)</f>
        <v>0</v>
      </c>
      <c r="BH299" s="194">
        <f>IF(N299="sníž. přenesená",J299,0)</f>
        <v>0</v>
      </c>
      <c r="BI299" s="194">
        <f>IF(N299="nulová",J299,0)</f>
        <v>0</v>
      </c>
      <c r="BJ299" s="20" t="s">
        <v>79</v>
      </c>
      <c r="BK299" s="194">
        <f>ROUND(I299*H299,2)</f>
        <v>0</v>
      </c>
      <c r="BL299" s="20" t="s">
        <v>217</v>
      </c>
      <c r="BM299" s="193" t="s">
        <v>450</v>
      </c>
    </row>
    <row r="300" spans="1:65" s="2" customFormat="1" ht="19.5">
      <c r="A300" s="37"/>
      <c r="B300" s="38"/>
      <c r="C300" s="39"/>
      <c r="D300" s="195" t="s">
        <v>219</v>
      </c>
      <c r="E300" s="39"/>
      <c r="F300" s="196" t="s">
        <v>451</v>
      </c>
      <c r="G300" s="39"/>
      <c r="H300" s="39"/>
      <c r="I300" s="197"/>
      <c r="J300" s="39"/>
      <c r="K300" s="39"/>
      <c r="L300" s="42"/>
      <c r="M300" s="198"/>
      <c r="N300" s="199"/>
      <c r="O300" s="67"/>
      <c r="P300" s="67"/>
      <c r="Q300" s="67"/>
      <c r="R300" s="67"/>
      <c r="S300" s="67"/>
      <c r="T300" s="68"/>
      <c r="U300" s="37"/>
      <c r="V300" s="37"/>
      <c r="W300" s="37"/>
      <c r="X300" s="37"/>
      <c r="Y300" s="37"/>
      <c r="Z300" s="37"/>
      <c r="AA300" s="37"/>
      <c r="AB300" s="37"/>
      <c r="AC300" s="37"/>
      <c r="AD300" s="37"/>
      <c r="AE300" s="37"/>
      <c r="AT300" s="20" t="s">
        <v>219</v>
      </c>
      <c r="AU300" s="20" t="s">
        <v>81</v>
      </c>
    </row>
    <row r="301" spans="1:65" s="2" customFormat="1" ht="11.25">
      <c r="A301" s="37"/>
      <c r="B301" s="38"/>
      <c r="C301" s="39"/>
      <c r="D301" s="200" t="s">
        <v>221</v>
      </c>
      <c r="E301" s="39"/>
      <c r="F301" s="201" t="s">
        <v>452</v>
      </c>
      <c r="G301" s="39"/>
      <c r="H301" s="39"/>
      <c r="I301" s="197"/>
      <c r="J301" s="39"/>
      <c r="K301" s="39"/>
      <c r="L301" s="42"/>
      <c r="M301" s="198"/>
      <c r="N301" s="199"/>
      <c r="O301" s="67"/>
      <c r="P301" s="67"/>
      <c r="Q301" s="67"/>
      <c r="R301" s="67"/>
      <c r="S301" s="67"/>
      <c r="T301" s="68"/>
      <c r="U301" s="37"/>
      <c r="V301" s="37"/>
      <c r="W301" s="37"/>
      <c r="X301" s="37"/>
      <c r="Y301" s="37"/>
      <c r="Z301" s="37"/>
      <c r="AA301" s="37"/>
      <c r="AB301" s="37"/>
      <c r="AC301" s="37"/>
      <c r="AD301" s="37"/>
      <c r="AE301" s="37"/>
      <c r="AT301" s="20" t="s">
        <v>221</v>
      </c>
      <c r="AU301" s="20" t="s">
        <v>81</v>
      </c>
    </row>
    <row r="302" spans="1:65" s="13" customFormat="1" ht="11.25">
      <c r="B302" s="202"/>
      <c r="C302" s="203"/>
      <c r="D302" s="195" t="s">
        <v>223</v>
      </c>
      <c r="E302" s="204" t="s">
        <v>19</v>
      </c>
      <c r="F302" s="205" t="s">
        <v>453</v>
      </c>
      <c r="G302" s="203"/>
      <c r="H302" s="206">
        <v>12.76</v>
      </c>
      <c r="I302" s="207"/>
      <c r="J302" s="203"/>
      <c r="K302" s="203"/>
      <c r="L302" s="208"/>
      <c r="M302" s="209"/>
      <c r="N302" s="210"/>
      <c r="O302" s="210"/>
      <c r="P302" s="210"/>
      <c r="Q302" s="210"/>
      <c r="R302" s="210"/>
      <c r="S302" s="210"/>
      <c r="T302" s="211"/>
      <c r="AT302" s="212" t="s">
        <v>223</v>
      </c>
      <c r="AU302" s="212" t="s">
        <v>81</v>
      </c>
      <c r="AV302" s="13" t="s">
        <v>81</v>
      </c>
      <c r="AW302" s="13" t="s">
        <v>32</v>
      </c>
      <c r="AX302" s="13" t="s">
        <v>71</v>
      </c>
      <c r="AY302" s="212" t="s">
        <v>210</v>
      </c>
    </row>
    <row r="303" spans="1:65" s="13" customFormat="1" ht="11.25">
      <c r="B303" s="202"/>
      <c r="C303" s="203"/>
      <c r="D303" s="195" t="s">
        <v>223</v>
      </c>
      <c r="E303" s="204" t="s">
        <v>19</v>
      </c>
      <c r="F303" s="205" t="s">
        <v>454</v>
      </c>
      <c r="G303" s="203"/>
      <c r="H303" s="206">
        <v>7.5830000000000002</v>
      </c>
      <c r="I303" s="207"/>
      <c r="J303" s="203"/>
      <c r="K303" s="203"/>
      <c r="L303" s="208"/>
      <c r="M303" s="209"/>
      <c r="N303" s="210"/>
      <c r="O303" s="210"/>
      <c r="P303" s="210"/>
      <c r="Q303" s="210"/>
      <c r="R303" s="210"/>
      <c r="S303" s="210"/>
      <c r="T303" s="211"/>
      <c r="AT303" s="212" t="s">
        <v>223</v>
      </c>
      <c r="AU303" s="212" t="s">
        <v>81</v>
      </c>
      <c r="AV303" s="13" t="s">
        <v>81</v>
      </c>
      <c r="AW303" s="13" t="s">
        <v>32</v>
      </c>
      <c r="AX303" s="13" t="s">
        <v>71</v>
      </c>
      <c r="AY303" s="212" t="s">
        <v>210</v>
      </c>
    </row>
    <row r="304" spans="1:65" s="13" customFormat="1" ht="11.25">
      <c r="B304" s="202"/>
      <c r="C304" s="203"/>
      <c r="D304" s="195" t="s">
        <v>223</v>
      </c>
      <c r="E304" s="204" t="s">
        <v>19</v>
      </c>
      <c r="F304" s="205" t="s">
        <v>455</v>
      </c>
      <c r="G304" s="203"/>
      <c r="H304" s="206">
        <v>4.375</v>
      </c>
      <c r="I304" s="207"/>
      <c r="J304" s="203"/>
      <c r="K304" s="203"/>
      <c r="L304" s="208"/>
      <c r="M304" s="209"/>
      <c r="N304" s="210"/>
      <c r="O304" s="210"/>
      <c r="P304" s="210"/>
      <c r="Q304" s="210"/>
      <c r="R304" s="210"/>
      <c r="S304" s="210"/>
      <c r="T304" s="211"/>
      <c r="AT304" s="212" t="s">
        <v>223</v>
      </c>
      <c r="AU304" s="212" t="s">
        <v>81</v>
      </c>
      <c r="AV304" s="13" t="s">
        <v>81</v>
      </c>
      <c r="AW304" s="13" t="s">
        <v>32</v>
      </c>
      <c r="AX304" s="13" t="s">
        <v>71</v>
      </c>
      <c r="AY304" s="212" t="s">
        <v>210</v>
      </c>
    </row>
    <row r="305" spans="1:65" s="13" customFormat="1" ht="11.25">
      <c r="B305" s="202"/>
      <c r="C305" s="203"/>
      <c r="D305" s="195" t="s">
        <v>223</v>
      </c>
      <c r="E305" s="204" t="s">
        <v>19</v>
      </c>
      <c r="F305" s="205" t="s">
        <v>456</v>
      </c>
      <c r="G305" s="203"/>
      <c r="H305" s="206">
        <v>5.5830000000000002</v>
      </c>
      <c r="I305" s="207"/>
      <c r="J305" s="203"/>
      <c r="K305" s="203"/>
      <c r="L305" s="208"/>
      <c r="M305" s="209"/>
      <c r="N305" s="210"/>
      <c r="O305" s="210"/>
      <c r="P305" s="210"/>
      <c r="Q305" s="210"/>
      <c r="R305" s="210"/>
      <c r="S305" s="210"/>
      <c r="T305" s="211"/>
      <c r="AT305" s="212" t="s">
        <v>223</v>
      </c>
      <c r="AU305" s="212" t="s">
        <v>81</v>
      </c>
      <c r="AV305" s="13" t="s">
        <v>81</v>
      </c>
      <c r="AW305" s="13" t="s">
        <v>32</v>
      </c>
      <c r="AX305" s="13" t="s">
        <v>71</v>
      </c>
      <c r="AY305" s="212" t="s">
        <v>210</v>
      </c>
    </row>
    <row r="306" spans="1:65" s="13" customFormat="1" ht="11.25">
      <c r="B306" s="202"/>
      <c r="C306" s="203"/>
      <c r="D306" s="195" t="s">
        <v>223</v>
      </c>
      <c r="E306" s="204" t="s">
        <v>19</v>
      </c>
      <c r="F306" s="205" t="s">
        <v>457</v>
      </c>
      <c r="G306" s="203"/>
      <c r="H306" s="206">
        <v>4.375</v>
      </c>
      <c r="I306" s="207"/>
      <c r="J306" s="203"/>
      <c r="K306" s="203"/>
      <c r="L306" s="208"/>
      <c r="M306" s="209"/>
      <c r="N306" s="210"/>
      <c r="O306" s="210"/>
      <c r="P306" s="210"/>
      <c r="Q306" s="210"/>
      <c r="R306" s="210"/>
      <c r="S306" s="210"/>
      <c r="T306" s="211"/>
      <c r="AT306" s="212" t="s">
        <v>223</v>
      </c>
      <c r="AU306" s="212" t="s">
        <v>81</v>
      </c>
      <c r="AV306" s="13" t="s">
        <v>81</v>
      </c>
      <c r="AW306" s="13" t="s">
        <v>32</v>
      </c>
      <c r="AX306" s="13" t="s">
        <v>71</v>
      </c>
      <c r="AY306" s="212" t="s">
        <v>210</v>
      </c>
    </row>
    <row r="307" spans="1:65" s="14" customFormat="1" ht="11.25">
      <c r="B307" s="213"/>
      <c r="C307" s="214"/>
      <c r="D307" s="195" t="s">
        <v>223</v>
      </c>
      <c r="E307" s="215" t="s">
        <v>19</v>
      </c>
      <c r="F307" s="216" t="s">
        <v>249</v>
      </c>
      <c r="G307" s="214"/>
      <c r="H307" s="217">
        <v>34.676000000000002</v>
      </c>
      <c r="I307" s="218"/>
      <c r="J307" s="214"/>
      <c r="K307" s="214"/>
      <c r="L307" s="219"/>
      <c r="M307" s="220"/>
      <c r="N307" s="221"/>
      <c r="O307" s="221"/>
      <c r="P307" s="221"/>
      <c r="Q307" s="221"/>
      <c r="R307" s="221"/>
      <c r="S307" s="221"/>
      <c r="T307" s="222"/>
      <c r="AT307" s="223" t="s">
        <v>223</v>
      </c>
      <c r="AU307" s="223" t="s">
        <v>81</v>
      </c>
      <c r="AV307" s="14" t="s">
        <v>217</v>
      </c>
      <c r="AW307" s="14" t="s">
        <v>32</v>
      </c>
      <c r="AX307" s="14" t="s">
        <v>79</v>
      </c>
      <c r="AY307" s="223" t="s">
        <v>210</v>
      </c>
    </row>
    <row r="308" spans="1:65" s="2" customFormat="1" ht="24.2" customHeight="1">
      <c r="A308" s="37"/>
      <c r="B308" s="38"/>
      <c r="C308" s="182" t="s">
        <v>458</v>
      </c>
      <c r="D308" s="182" t="s">
        <v>212</v>
      </c>
      <c r="E308" s="183" t="s">
        <v>459</v>
      </c>
      <c r="F308" s="184" t="s">
        <v>460</v>
      </c>
      <c r="G308" s="185" t="s">
        <v>461</v>
      </c>
      <c r="H308" s="186">
        <v>6.3250000000000002</v>
      </c>
      <c r="I308" s="187"/>
      <c r="J308" s="188">
        <f>ROUND(I308*H308,2)</f>
        <v>0</v>
      </c>
      <c r="K308" s="184" t="s">
        <v>216</v>
      </c>
      <c r="L308" s="42"/>
      <c r="M308" s="189" t="s">
        <v>19</v>
      </c>
      <c r="N308" s="190" t="s">
        <v>42</v>
      </c>
      <c r="O308" s="67"/>
      <c r="P308" s="191">
        <f>O308*H308</f>
        <v>0</v>
      </c>
      <c r="Q308" s="191">
        <v>1.2E-4</v>
      </c>
      <c r="R308" s="191">
        <f>Q308*H308</f>
        <v>7.5900000000000002E-4</v>
      </c>
      <c r="S308" s="191">
        <v>0</v>
      </c>
      <c r="T308" s="192">
        <f>S308*H308</f>
        <v>0</v>
      </c>
      <c r="U308" s="37"/>
      <c r="V308" s="37"/>
      <c r="W308" s="37"/>
      <c r="X308" s="37"/>
      <c r="Y308" s="37"/>
      <c r="Z308" s="37"/>
      <c r="AA308" s="37"/>
      <c r="AB308" s="37"/>
      <c r="AC308" s="37"/>
      <c r="AD308" s="37"/>
      <c r="AE308" s="37"/>
      <c r="AR308" s="193" t="s">
        <v>217</v>
      </c>
      <c r="AT308" s="193" t="s">
        <v>212</v>
      </c>
      <c r="AU308" s="193" t="s">
        <v>81</v>
      </c>
      <c r="AY308" s="20" t="s">
        <v>210</v>
      </c>
      <c r="BE308" s="194">
        <f>IF(N308="základní",J308,0)</f>
        <v>0</v>
      </c>
      <c r="BF308" s="194">
        <f>IF(N308="snížená",J308,0)</f>
        <v>0</v>
      </c>
      <c r="BG308" s="194">
        <f>IF(N308="zákl. přenesená",J308,0)</f>
        <v>0</v>
      </c>
      <c r="BH308" s="194">
        <f>IF(N308="sníž. přenesená",J308,0)</f>
        <v>0</v>
      </c>
      <c r="BI308" s="194">
        <f>IF(N308="nulová",J308,0)</f>
        <v>0</v>
      </c>
      <c r="BJ308" s="20" t="s">
        <v>79</v>
      </c>
      <c r="BK308" s="194">
        <f>ROUND(I308*H308,2)</f>
        <v>0</v>
      </c>
      <c r="BL308" s="20" t="s">
        <v>217</v>
      </c>
      <c r="BM308" s="193" t="s">
        <v>462</v>
      </c>
    </row>
    <row r="309" spans="1:65" s="2" customFormat="1" ht="11.25">
      <c r="A309" s="37"/>
      <c r="B309" s="38"/>
      <c r="C309" s="39"/>
      <c r="D309" s="195" t="s">
        <v>219</v>
      </c>
      <c r="E309" s="39"/>
      <c r="F309" s="196" t="s">
        <v>463</v>
      </c>
      <c r="G309" s="39"/>
      <c r="H309" s="39"/>
      <c r="I309" s="197"/>
      <c r="J309" s="39"/>
      <c r="K309" s="39"/>
      <c r="L309" s="42"/>
      <c r="M309" s="198"/>
      <c r="N309" s="199"/>
      <c r="O309" s="67"/>
      <c r="P309" s="67"/>
      <c r="Q309" s="67"/>
      <c r="R309" s="67"/>
      <c r="S309" s="67"/>
      <c r="T309" s="68"/>
      <c r="U309" s="37"/>
      <c r="V309" s="37"/>
      <c r="W309" s="37"/>
      <c r="X309" s="37"/>
      <c r="Y309" s="37"/>
      <c r="Z309" s="37"/>
      <c r="AA309" s="37"/>
      <c r="AB309" s="37"/>
      <c r="AC309" s="37"/>
      <c r="AD309" s="37"/>
      <c r="AE309" s="37"/>
      <c r="AT309" s="20" t="s">
        <v>219</v>
      </c>
      <c r="AU309" s="20" t="s">
        <v>81</v>
      </c>
    </row>
    <row r="310" spans="1:65" s="2" customFormat="1" ht="11.25">
      <c r="A310" s="37"/>
      <c r="B310" s="38"/>
      <c r="C310" s="39"/>
      <c r="D310" s="200" t="s">
        <v>221</v>
      </c>
      <c r="E310" s="39"/>
      <c r="F310" s="201" t="s">
        <v>464</v>
      </c>
      <c r="G310" s="39"/>
      <c r="H310" s="39"/>
      <c r="I310" s="197"/>
      <c r="J310" s="39"/>
      <c r="K310" s="39"/>
      <c r="L310" s="42"/>
      <c r="M310" s="198"/>
      <c r="N310" s="199"/>
      <c r="O310" s="67"/>
      <c r="P310" s="67"/>
      <c r="Q310" s="67"/>
      <c r="R310" s="67"/>
      <c r="S310" s="67"/>
      <c r="T310" s="68"/>
      <c r="U310" s="37"/>
      <c r="V310" s="37"/>
      <c r="W310" s="37"/>
      <c r="X310" s="37"/>
      <c r="Y310" s="37"/>
      <c r="Z310" s="37"/>
      <c r="AA310" s="37"/>
      <c r="AB310" s="37"/>
      <c r="AC310" s="37"/>
      <c r="AD310" s="37"/>
      <c r="AE310" s="37"/>
      <c r="AT310" s="20" t="s">
        <v>221</v>
      </c>
      <c r="AU310" s="20" t="s">
        <v>81</v>
      </c>
    </row>
    <row r="311" spans="1:65" s="13" customFormat="1" ht="11.25">
      <c r="B311" s="202"/>
      <c r="C311" s="203"/>
      <c r="D311" s="195" t="s">
        <v>223</v>
      </c>
      <c r="E311" s="204" t="s">
        <v>19</v>
      </c>
      <c r="F311" s="205" t="s">
        <v>465</v>
      </c>
      <c r="G311" s="203"/>
      <c r="H311" s="206">
        <v>4.4000000000000004</v>
      </c>
      <c r="I311" s="207"/>
      <c r="J311" s="203"/>
      <c r="K311" s="203"/>
      <c r="L311" s="208"/>
      <c r="M311" s="209"/>
      <c r="N311" s="210"/>
      <c r="O311" s="210"/>
      <c r="P311" s="210"/>
      <c r="Q311" s="210"/>
      <c r="R311" s="210"/>
      <c r="S311" s="210"/>
      <c r="T311" s="211"/>
      <c r="AT311" s="212" t="s">
        <v>223</v>
      </c>
      <c r="AU311" s="212" t="s">
        <v>81</v>
      </c>
      <c r="AV311" s="13" t="s">
        <v>81</v>
      </c>
      <c r="AW311" s="13" t="s">
        <v>32</v>
      </c>
      <c r="AX311" s="13" t="s">
        <v>71</v>
      </c>
      <c r="AY311" s="212" t="s">
        <v>210</v>
      </c>
    </row>
    <row r="312" spans="1:65" s="13" customFormat="1" ht="11.25">
      <c r="B312" s="202"/>
      <c r="C312" s="203"/>
      <c r="D312" s="195" t="s">
        <v>223</v>
      </c>
      <c r="E312" s="204" t="s">
        <v>19</v>
      </c>
      <c r="F312" s="205" t="s">
        <v>466</v>
      </c>
      <c r="G312" s="203"/>
      <c r="H312" s="206">
        <v>1.925</v>
      </c>
      <c r="I312" s="207"/>
      <c r="J312" s="203"/>
      <c r="K312" s="203"/>
      <c r="L312" s="208"/>
      <c r="M312" s="209"/>
      <c r="N312" s="210"/>
      <c r="O312" s="210"/>
      <c r="P312" s="210"/>
      <c r="Q312" s="210"/>
      <c r="R312" s="210"/>
      <c r="S312" s="210"/>
      <c r="T312" s="211"/>
      <c r="AT312" s="212" t="s">
        <v>223</v>
      </c>
      <c r="AU312" s="212" t="s">
        <v>81</v>
      </c>
      <c r="AV312" s="13" t="s">
        <v>81</v>
      </c>
      <c r="AW312" s="13" t="s">
        <v>32</v>
      </c>
      <c r="AX312" s="13" t="s">
        <v>71</v>
      </c>
      <c r="AY312" s="212" t="s">
        <v>210</v>
      </c>
    </row>
    <row r="313" spans="1:65" s="14" customFormat="1" ht="11.25">
      <c r="B313" s="213"/>
      <c r="C313" s="214"/>
      <c r="D313" s="195" t="s">
        <v>223</v>
      </c>
      <c r="E313" s="215" t="s">
        <v>19</v>
      </c>
      <c r="F313" s="216" t="s">
        <v>249</v>
      </c>
      <c r="G313" s="214"/>
      <c r="H313" s="217">
        <v>6.3250000000000002</v>
      </c>
      <c r="I313" s="218"/>
      <c r="J313" s="214"/>
      <c r="K313" s="214"/>
      <c r="L313" s="219"/>
      <c r="M313" s="220"/>
      <c r="N313" s="221"/>
      <c r="O313" s="221"/>
      <c r="P313" s="221"/>
      <c r="Q313" s="221"/>
      <c r="R313" s="221"/>
      <c r="S313" s="221"/>
      <c r="T313" s="222"/>
      <c r="AT313" s="223" t="s">
        <v>223</v>
      </c>
      <c r="AU313" s="223" t="s">
        <v>81</v>
      </c>
      <c r="AV313" s="14" t="s">
        <v>217</v>
      </c>
      <c r="AW313" s="14" t="s">
        <v>32</v>
      </c>
      <c r="AX313" s="14" t="s">
        <v>79</v>
      </c>
      <c r="AY313" s="223" t="s">
        <v>210</v>
      </c>
    </row>
    <row r="314" spans="1:65" s="2" customFormat="1" ht="24.2" customHeight="1">
      <c r="A314" s="37"/>
      <c r="B314" s="38"/>
      <c r="C314" s="182" t="s">
        <v>467</v>
      </c>
      <c r="D314" s="182" t="s">
        <v>212</v>
      </c>
      <c r="E314" s="183" t="s">
        <v>468</v>
      </c>
      <c r="F314" s="184" t="s">
        <v>469</v>
      </c>
      <c r="G314" s="185" t="s">
        <v>461</v>
      </c>
      <c r="H314" s="186">
        <v>20.3</v>
      </c>
      <c r="I314" s="187"/>
      <c r="J314" s="188">
        <f>ROUND(I314*H314,2)</f>
        <v>0</v>
      </c>
      <c r="K314" s="184" t="s">
        <v>216</v>
      </c>
      <c r="L314" s="42"/>
      <c r="M314" s="189" t="s">
        <v>19</v>
      </c>
      <c r="N314" s="190" t="s">
        <v>42</v>
      </c>
      <c r="O314" s="67"/>
      <c r="P314" s="191">
        <f>O314*H314</f>
        <v>0</v>
      </c>
      <c r="Q314" s="191">
        <v>1.2999999999999999E-4</v>
      </c>
      <c r="R314" s="191">
        <f>Q314*H314</f>
        <v>2.6389999999999999E-3</v>
      </c>
      <c r="S314" s="191">
        <v>0</v>
      </c>
      <c r="T314" s="192">
        <f>S314*H314</f>
        <v>0</v>
      </c>
      <c r="U314" s="37"/>
      <c r="V314" s="37"/>
      <c r="W314" s="37"/>
      <c r="X314" s="37"/>
      <c r="Y314" s="37"/>
      <c r="Z314" s="37"/>
      <c r="AA314" s="37"/>
      <c r="AB314" s="37"/>
      <c r="AC314" s="37"/>
      <c r="AD314" s="37"/>
      <c r="AE314" s="37"/>
      <c r="AR314" s="193" t="s">
        <v>217</v>
      </c>
      <c r="AT314" s="193" t="s">
        <v>212</v>
      </c>
      <c r="AU314" s="193" t="s">
        <v>81</v>
      </c>
      <c r="AY314" s="20" t="s">
        <v>210</v>
      </c>
      <c r="BE314" s="194">
        <f>IF(N314="základní",J314,0)</f>
        <v>0</v>
      </c>
      <c r="BF314" s="194">
        <f>IF(N314="snížená",J314,0)</f>
        <v>0</v>
      </c>
      <c r="BG314" s="194">
        <f>IF(N314="zákl. přenesená",J314,0)</f>
        <v>0</v>
      </c>
      <c r="BH314" s="194">
        <f>IF(N314="sníž. přenesená",J314,0)</f>
        <v>0</v>
      </c>
      <c r="BI314" s="194">
        <f>IF(N314="nulová",J314,0)</f>
        <v>0</v>
      </c>
      <c r="BJ314" s="20" t="s">
        <v>79</v>
      </c>
      <c r="BK314" s="194">
        <f>ROUND(I314*H314,2)</f>
        <v>0</v>
      </c>
      <c r="BL314" s="20" t="s">
        <v>217</v>
      </c>
      <c r="BM314" s="193" t="s">
        <v>470</v>
      </c>
    </row>
    <row r="315" spans="1:65" s="2" customFormat="1" ht="11.25">
      <c r="A315" s="37"/>
      <c r="B315" s="38"/>
      <c r="C315" s="39"/>
      <c r="D315" s="195" t="s">
        <v>219</v>
      </c>
      <c r="E315" s="39"/>
      <c r="F315" s="196" t="s">
        <v>471</v>
      </c>
      <c r="G315" s="39"/>
      <c r="H315" s="39"/>
      <c r="I315" s="197"/>
      <c r="J315" s="39"/>
      <c r="K315" s="39"/>
      <c r="L315" s="42"/>
      <c r="M315" s="198"/>
      <c r="N315" s="199"/>
      <c r="O315" s="67"/>
      <c r="P315" s="67"/>
      <c r="Q315" s="67"/>
      <c r="R315" s="67"/>
      <c r="S315" s="67"/>
      <c r="T315" s="68"/>
      <c r="U315" s="37"/>
      <c r="V315" s="37"/>
      <c r="W315" s="37"/>
      <c r="X315" s="37"/>
      <c r="Y315" s="37"/>
      <c r="Z315" s="37"/>
      <c r="AA315" s="37"/>
      <c r="AB315" s="37"/>
      <c r="AC315" s="37"/>
      <c r="AD315" s="37"/>
      <c r="AE315" s="37"/>
      <c r="AT315" s="20" t="s">
        <v>219</v>
      </c>
      <c r="AU315" s="20" t="s">
        <v>81</v>
      </c>
    </row>
    <row r="316" spans="1:65" s="2" customFormat="1" ht="11.25">
      <c r="A316" s="37"/>
      <c r="B316" s="38"/>
      <c r="C316" s="39"/>
      <c r="D316" s="200" t="s">
        <v>221</v>
      </c>
      <c r="E316" s="39"/>
      <c r="F316" s="201" t="s">
        <v>472</v>
      </c>
      <c r="G316" s="39"/>
      <c r="H316" s="39"/>
      <c r="I316" s="197"/>
      <c r="J316" s="39"/>
      <c r="K316" s="39"/>
      <c r="L316" s="42"/>
      <c r="M316" s="198"/>
      <c r="N316" s="199"/>
      <c r="O316" s="67"/>
      <c r="P316" s="67"/>
      <c r="Q316" s="67"/>
      <c r="R316" s="67"/>
      <c r="S316" s="67"/>
      <c r="T316" s="68"/>
      <c r="U316" s="37"/>
      <c r="V316" s="37"/>
      <c r="W316" s="37"/>
      <c r="X316" s="37"/>
      <c r="Y316" s="37"/>
      <c r="Z316" s="37"/>
      <c r="AA316" s="37"/>
      <c r="AB316" s="37"/>
      <c r="AC316" s="37"/>
      <c r="AD316" s="37"/>
      <c r="AE316" s="37"/>
      <c r="AT316" s="20" t="s">
        <v>221</v>
      </c>
      <c r="AU316" s="20" t="s">
        <v>81</v>
      </c>
    </row>
    <row r="317" spans="1:65" s="13" customFormat="1" ht="11.25">
      <c r="B317" s="202"/>
      <c r="C317" s="203"/>
      <c r="D317" s="195" t="s">
        <v>223</v>
      </c>
      <c r="E317" s="204" t="s">
        <v>19</v>
      </c>
      <c r="F317" s="205" t="s">
        <v>473</v>
      </c>
      <c r="G317" s="203"/>
      <c r="H317" s="206">
        <v>20.3</v>
      </c>
      <c r="I317" s="207"/>
      <c r="J317" s="203"/>
      <c r="K317" s="203"/>
      <c r="L317" s="208"/>
      <c r="M317" s="209"/>
      <c r="N317" s="210"/>
      <c r="O317" s="210"/>
      <c r="P317" s="210"/>
      <c r="Q317" s="210"/>
      <c r="R317" s="210"/>
      <c r="S317" s="210"/>
      <c r="T317" s="211"/>
      <c r="AT317" s="212" t="s">
        <v>223</v>
      </c>
      <c r="AU317" s="212" t="s">
        <v>81</v>
      </c>
      <c r="AV317" s="13" t="s">
        <v>81</v>
      </c>
      <c r="AW317" s="13" t="s">
        <v>32</v>
      </c>
      <c r="AX317" s="13" t="s">
        <v>79</v>
      </c>
      <c r="AY317" s="212" t="s">
        <v>210</v>
      </c>
    </row>
    <row r="318" spans="1:65" s="2" customFormat="1" ht="24.2" customHeight="1">
      <c r="A318" s="37"/>
      <c r="B318" s="38"/>
      <c r="C318" s="182" t="s">
        <v>474</v>
      </c>
      <c r="D318" s="182" t="s">
        <v>212</v>
      </c>
      <c r="E318" s="183" t="s">
        <v>475</v>
      </c>
      <c r="F318" s="184" t="s">
        <v>476</v>
      </c>
      <c r="G318" s="185" t="s">
        <v>461</v>
      </c>
      <c r="H318" s="186">
        <v>8.0250000000000004</v>
      </c>
      <c r="I318" s="187"/>
      <c r="J318" s="188">
        <f>ROUND(I318*H318,2)</f>
        <v>0</v>
      </c>
      <c r="K318" s="184" t="s">
        <v>216</v>
      </c>
      <c r="L318" s="42"/>
      <c r="M318" s="189" t="s">
        <v>19</v>
      </c>
      <c r="N318" s="190" t="s">
        <v>42</v>
      </c>
      <c r="O318" s="67"/>
      <c r="P318" s="191">
        <f>O318*H318</f>
        <v>0</v>
      </c>
      <c r="Q318" s="191">
        <v>8.0000000000000007E-5</v>
      </c>
      <c r="R318" s="191">
        <f>Q318*H318</f>
        <v>6.420000000000001E-4</v>
      </c>
      <c r="S318" s="191">
        <v>0</v>
      </c>
      <c r="T318" s="192">
        <f>S318*H318</f>
        <v>0</v>
      </c>
      <c r="U318" s="37"/>
      <c r="V318" s="37"/>
      <c r="W318" s="37"/>
      <c r="X318" s="37"/>
      <c r="Y318" s="37"/>
      <c r="Z318" s="37"/>
      <c r="AA318" s="37"/>
      <c r="AB318" s="37"/>
      <c r="AC318" s="37"/>
      <c r="AD318" s="37"/>
      <c r="AE318" s="37"/>
      <c r="AR318" s="193" t="s">
        <v>217</v>
      </c>
      <c r="AT318" s="193" t="s">
        <v>212</v>
      </c>
      <c r="AU318" s="193" t="s">
        <v>81</v>
      </c>
      <c r="AY318" s="20" t="s">
        <v>210</v>
      </c>
      <c r="BE318" s="194">
        <f>IF(N318="základní",J318,0)</f>
        <v>0</v>
      </c>
      <c r="BF318" s="194">
        <f>IF(N318="snížená",J318,0)</f>
        <v>0</v>
      </c>
      <c r="BG318" s="194">
        <f>IF(N318="zákl. přenesená",J318,0)</f>
        <v>0</v>
      </c>
      <c r="BH318" s="194">
        <f>IF(N318="sníž. přenesená",J318,0)</f>
        <v>0</v>
      </c>
      <c r="BI318" s="194">
        <f>IF(N318="nulová",J318,0)</f>
        <v>0</v>
      </c>
      <c r="BJ318" s="20" t="s">
        <v>79</v>
      </c>
      <c r="BK318" s="194">
        <f>ROUND(I318*H318,2)</f>
        <v>0</v>
      </c>
      <c r="BL318" s="20" t="s">
        <v>217</v>
      </c>
      <c r="BM318" s="193" t="s">
        <v>477</v>
      </c>
    </row>
    <row r="319" spans="1:65" s="2" customFormat="1" ht="11.25">
      <c r="A319" s="37"/>
      <c r="B319" s="38"/>
      <c r="C319" s="39"/>
      <c r="D319" s="195" t="s">
        <v>219</v>
      </c>
      <c r="E319" s="39"/>
      <c r="F319" s="196" t="s">
        <v>478</v>
      </c>
      <c r="G319" s="39"/>
      <c r="H319" s="39"/>
      <c r="I319" s="197"/>
      <c r="J319" s="39"/>
      <c r="K319" s="39"/>
      <c r="L319" s="42"/>
      <c r="M319" s="198"/>
      <c r="N319" s="199"/>
      <c r="O319" s="67"/>
      <c r="P319" s="67"/>
      <c r="Q319" s="67"/>
      <c r="R319" s="67"/>
      <c r="S319" s="67"/>
      <c r="T319" s="68"/>
      <c r="U319" s="37"/>
      <c r="V319" s="37"/>
      <c r="W319" s="37"/>
      <c r="X319" s="37"/>
      <c r="Y319" s="37"/>
      <c r="Z319" s="37"/>
      <c r="AA319" s="37"/>
      <c r="AB319" s="37"/>
      <c r="AC319" s="37"/>
      <c r="AD319" s="37"/>
      <c r="AE319" s="37"/>
      <c r="AT319" s="20" t="s">
        <v>219</v>
      </c>
      <c r="AU319" s="20" t="s">
        <v>81</v>
      </c>
    </row>
    <row r="320" spans="1:65" s="2" customFormat="1" ht="11.25">
      <c r="A320" s="37"/>
      <c r="B320" s="38"/>
      <c r="C320" s="39"/>
      <c r="D320" s="200" t="s">
        <v>221</v>
      </c>
      <c r="E320" s="39"/>
      <c r="F320" s="201" t="s">
        <v>479</v>
      </c>
      <c r="G320" s="39"/>
      <c r="H320" s="39"/>
      <c r="I320" s="197"/>
      <c r="J320" s="39"/>
      <c r="K320" s="39"/>
      <c r="L320" s="42"/>
      <c r="M320" s="198"/>
      <c r="N320" s="199"/>
      <c r="O320" s="67"/>
      <c r="P320" s="67"/>
      <c r="Q320" s="67"/>
      <c r="R320" s="67"/>
      <c r="S320" s="67"/>
      <c r="T320" s="68"/>
      <c r="U320" s="37"/>
      <c r="V320" s="37"/>
      <c r="W320" s="37"/>
      <c r="X320" s="37"/>
      <c r="Y320" s="37"/>
      <c r="Z320" s="37"/>
      <c r="AA320" s="37"/>
      <c r="AB320" s="37"/>
      <c r="AC320" s="37"/>
      <c r="AD320" s="37"/>
      <c r="AE320" s="37"/>
      <c r="AT320" s="20" t="s">
        <v>221</v>
      </c>
      <c r="AU320" s="20" t="s">
        <v>81</v>
      </c>
    </row>
    <row r="321" spans="1:65" s="13" customFormat="1" ht="11.25">
      <c r="B321" s="202"/>
      <c r="C321" s="203"/>
      <c r="D321" s="195" t="s">
        <v>223</v>
      </c>
      <c r="E321" s="204" t="s">
        <v>19</v>
      </c>
      <c r="F321" s="205" t="s">
        <v>480</v>
      </c>
      <c r="G321" s="203"/>
      <c r="H321" s="206">
        <v>8.0250000000000004</v>
      </c>
      <c r="I321" s="207"/>
      <c r="J321" s="203"/>
      <c r="K321" s="203"/>
      <c r="L321" s="208"/>
      <c r="M321" s="209"/>
      <c r="N321" s="210"/>
      <c r="O321" s="210"/>
      <c r="P321" s="210"/>
      <c r="Q321" s="210"/>
      <c r="R321" s="210"/>
      <c r="S321" s="210"/>
      <c r="T321" s="211"/>
      <c r="AT321" s="212" t="s">
        <v>223</v>
      </c>
      <c r="AU321" s="212" t="s">
        <v>81</v>
      </c>
      <c r="AV321" s="13" t="s">
        <v>81</v>
      </c>
      <c r="AW321" s="13" t="s">
        <v>32</v>
      </c>
      <c r="AX321" s="13" t="s">
        <v>71</v>
      </c>
      <c r="AY321" s="212" t="s">
        <v>210</v>
      </c>
    </row>
    <row r="322" spans="1:65" s="14" customFormat="1" ht="11.25">
      <c r="B322" s="213"/>
      <c r="C322" s="214"/>
      <c r="D322" s="195" t="s">
        <v>223</v>
      </c>
      <c r="E322" s="215" t="s">
        <v>19</v>
      </c>
      <c r="F322" s="216" t="s">
        <v>249</v>
      </c>
      <c r="G322" s="214"/>
      <c r="H322" s="217">
        <v>8.0250000000000004</v>
      </c>
      <c r="I322" s="218"/>
      <c r="J322" s="214"/>
      <c r="K322" s="214"/>
      <c r="L322" s="219"/>
      <c r="M322" s="220"/>
      <c r="N322" s="221"/>
      <c r="O322" s="221"/>
      <c r="P322" s="221"/>
      <c r="Q322" s="221"/>
      <c r="R322" s="221"/>
      <c r="S322" s="221"/>
      <c r="T322" s="222"/>
      <c r="AT322" s="223" t="s">
        <v>223</v>
      </c>
      <c r="AU322" s="223" t="s">
        <v>81</v>
      </c>
      <c r="AV322" s="14" t="s">
        <v>217</v>
      </c>
      <c r="AW322" s="14" t="s">
        <v>32</v>
      </c>
      <c r="AX322" s="14" t="s">
        <v>79</v>
      </c>
      <c r="AY322" s="223" t="s">
        <v>210</v>
      </c>
    </row>
    <row r="323" spans="1:65" s="2" customFormat="1" ht="24.2" customHeight="1">
      <c r="A323" s="37"/>
      <c r="B323" s="38"/>
      <c r="C323" s="182" t="s">
        <v>481</v>
      </c>
      <c r="D323" s="182" t="s">
        <v>212</v>
      </c>
      <c r="E323" s="183" t="s">
        <v>482</v>
      </c>
      <c r="F323" s="184" t="s">
        <v>483</v>
      </c>
      <c r="G323" s="185" t="s">
        <v>215</v>
      </c>
      <c r="H323" s="186">
        <v>3.76</v>
      </c>
      <c r="I323" s="187"/>
      <c r="J323" s="188">
        <f>ROUND(I323*H323,2)</f>
        <v>0</v>
      </c>
      <c r="K323" s="184" t="s">
        <v>216</v>
      </c>
      <c r="L323" s="42"/>
      <c r="M323" s="189" t="s">
        <v>19</v>
      </c>
      <c r="N323" s="190" t="s">
        <v>42</v>
      </c>
      <c r="O323" s="67"/>
      <c r="P323" s="191">
        <f>O323*H323</f>
        <v>0</v>
      </c>
      <c r="Q323" s="191">
        <v>0.17818000000000001</v>
      </c>
      <c r="R323" s="191">
        <f>Q323*H323</f>
        <v>0.66995680000000002</v>
      </c>
      <c r="S323" s="191">
        <v>0</v>
      </c>
      <c r="T323" s="192">
        <f>S323*H323</f>
        <v>0</v>
      </c>
      <c r="U323" s="37"/>
      <c r="V323" s="37"/>
      <c r="W323" s="37"/>
      <c r="X323" s="37"/>
      <c r="Y323" s="37"/>
      <c r="Z323" s="37"/>
      <c r="AA323" s="37"/>
      <c r="AB323" s="37"/>
      <c r="AC323" s="37"/>
      <c r="AD323" s="37"/>
      <c r="AE323" s="37"/>
      <c r="AR323" s="193" t="s">
        <v>217</v>
      </c>
      <c r="AT323" s="193" t="s">
        <v>212</v>
      </c>
      <c r="AU323" s="193" t="s">
        <v>81</v>
      </c>
      <c r="AY323" s="20" t="s">
        <v>210</v>
      </c>
      <c r="BE323" s="194">
        <f>IF(N323="základní",J323,0)</f>
        <v>0</v>
      </c>
      <c r="BF323" s="194">
        <f>IF(N323="snížená",J323,0)</f>
        <v>0</v>
      </c>
      <c r="BG323" s="194">
        <f>IF(N323="zákl. přenesená",J323,0)</f>
        <v>0</v>
      </c>
      <c r="BH323" s="194">
        <f>IF(N323="sníž. přenesená",J323,0)</f>
        <v>0</v>
      </c>
      <c r="BI323" s="194">
        <f>IF(N323="nulová",J323,0)</f>
        <v>0</v>
      </c>
      <c r="BJ323" s="20" t="s">
        <v>79</v>
      </c>
      <c r="BK323" s="194">
        <f>ROUND(I323*H323,2)</f>
        <v>0</v>
      </c>
      <c r="BL323" s="20" t="s">
        <v>217</v>
      </c>
      <c r="BM323" s="193" t="s">
        <v>484</v>
      </c>
    </row>
    <row r="324" spans="1:65" s="2" customFormat="1" ht="19.5">
      <c r="A324" s="37"/>
      <c r="B324" s="38"/>
      <c r="C324" s="39"/>
      <c r="D324" s="195" t="s">
        <v>219</v>
      </c>
      <c r="E324" s="39"/>
      <c r="F324" s="196" t="s">
        <v>485</v>
      </c>
      <c r="G324" s="39"/>
      <c r="H324" s="39"/>
      <c r="I324" s="197"/>
      <c r="J324" s="39"/>
      <c r="K324" s="39"/>
      <c r="L324" s="42"/>
      <c r="M324" s="198"/>
      <c r="N324" s="199"/>
      <c r="O324" s="67"/>
      <c r="P324" s="67"/>
      <c r="Q324" s="67"/>
      <c r="R324" s="67"/>
      <c r="S324" s="67"/>
      <c r="T324" s="68"/>
      <c r="U324" s="37"/>
      <c r="V324" s="37"/>
      <c r="W324" s="37"/>
      <c r="X324" s="37"/>
      <c r="Y324" s="37"/>
      <c r="Z324" s="37"/>
      <c r="AA324" s="37"/>
      <c r="AB324" s="37"/>
      <c r="AC324" s="37"/>
      <c r="AD324" s="37"/>
      <c r="AE324" s="37"/>
      <c r="AT324" s="20" t="s">
        <v>219</v>
      </c>
      <c r="AU324" s="20" t="s">
        <v>81</v>
      </c>
    </row>
    <row r="325" spans="1:65" s="2" customFormat="1" ht="11.25">
      <c r="A325" s="37"/>
      <c r="B325" s="38"/>
      <c r="C325" s="39"/>
      <c r="D325" s="200" t="s">
        <v>221</v>
      </c>
      <c r="E325" s="39"/>
      <c r="F325" s="201" t="s">
        <v>486</v>
      </c>
      <c r="G325" s="39"/>
      <c r="H325" s="39"/>
      <c r="I325" s="197"/>
      <c r="J325" s="39"/>
      <c r="K325" s="39"/>
      <c r="L325" s="42"/>
      <c r="M325" s="198"/>
      <c r="N325" s="199"/>
      <c r="O325" s="67"/>
      <c r="P325" s="67"/>
      <c r="Q325" s="67"/>
      <c r="R325" s="67"/>
      <c r="S325" s="67"/>
      <c r="T325" s="68"/>
      <c r="U325" s="37"/>
      <c r="V325" s="37"/>
      <c r="W325" s="37"/>
      <c r="X325" s="37"/>
      <c r="Y325" s="37"/>
      <c r="Z325" s="37"/>
      <c r="AA325" s="37"/>
      <c r="AB325" s="37"/>
      <c r="AC325" s="37"/>
      <c r="AD325" s="37"/>
      <c r="AE325" s="37"/>
      <c r="AT325" s="20" t="s">
        <v>221</v>
      </c>
      <c r="AU325" s="20" t="s">
        <v>81</v>
      </c>
    </row>
    <row r="326" spans="1:65" s="15" customFormat="1" ht="11.25">
      <c r="B326" s="224"/>
      <c r="C326" s="225"/>
      <c r="D326" s="195" t="s">
        <v>223</v>
      </c>
      <c r="E326" s="226" t="s">
        <v>19</v>
      </c>
      <c r="F326" s="227" t="s">
        <v>412</v>
      </c>
      <c r="G326" s="225"/>
      <c r="H326" s="226" t="s">
        <v>19</v>
      </c>
      <c r="I326" s="228"/>
      <c r="J326" s="225"/>
      <c r="K326" s="225"/>
      <c r="L326" s="229"/>
      <c r="M326" s="230"/>
      <c r="N326" s="231"/>
      <c r="O326" s="231"/>
      <c r="P326" s="231"/>
      <c r="Q326" s="231"/>
      <c r="R326" s="231"/>
      <c r="S326" s="231"/>
      <c r="T326" s="232"/>
      <c r="AT326" s="233" t="s">
        <v>223</v>
      </c>
      <c r="AU326" s="233" t="s">
        <v>81</v>
      </c>
      <c r="AV326" s="15" t="s">
        <v>79</v>
      </c>
      <c r="AW326" s="15" t="s">
        <v>32</v>
      </c>
      <c r="AX326" s="15" t="s">
        <v>71</v>
      </c>
      <c r="AY326" s="233" t="s">
        <v>210</v>
      </c>
    </row>
    <row r="327" spans="1:65" s="13" customFormat="1" ht="11.25">
      <c r="B327" s="202"/>
      <c r="C327" s="203"/>
      <c r="D327" s="195" t="s">
        <v>223</v>
      </c>
      <c r="E327" s="204" t="s">
        <v>19</v>
      </c>
      <c r="F327" s="205" t="s">
        <v>487</v>
      </c>
      <c r="G327" s="203"/>
      <c r="H327" s="206">
        <v>0.48</v>
      </c>
      <c r="I327" s="207"/>
      <c r="J327" s="203"/>
      <c r="K327" s="203"/>
      <c r="L327" s="208"/>
      <c r="M327" s="209"/>
      <c r="N327" s="210"/>
      <c r="O327" s="210"/>
      <c r="P327" s="210"/>
      <c r="Q327" s="210"/>
      <c r="R327" s="210"/>
      <c r="S327" s="210"/>
      <c r="T327" s="211"/>
      <c r="AT327" s="212" t="s">
        <v>223</v>
      </c>
      <c r="AU327" s="212" t="s">
        <v>81</v>
      </c>
      <c r="AV327" s="13" t="s">
        <v>81</v>
      </c>
      <c r="AW327" s="13" t="s">
        <v>32</v>
      </c>
      <c r="AX327" s="13" t="s">
        <v>71</v>
      </c>
      <c r="AY327" s="212" t="s">
        <v>210</v>
      </c>
    </row>
    <row r="328" spans="1:65" s="15" customFormat="1" ht="11.25">
      <c r="B328" s="224"/>
      <c r="C328" s="225"/>
      <c r="D328" s="195" t="s">
        <v>223</v>
      </c>
      <c r="E328" s="226" t="s">
        <v>19</v>
      </c>
      <c r="F328" s="227" t="s">
        <v>488</v>
      </c>
      <c r="G328" s="225"/>
      <c r="H328" s="226" t="s">
        <v>19</v>
      </c>
      <c r="I328" s="228"/>
      <c r="J328" s="225"/>
      <c r="K328" s="225"/>
      <c r="L328" s="229"/>
      <c r="M328" s="230"/>
      <c r="N328" s="231"/>
      <c r="O328" s="231"/>
      <c r="P328" s="231"/>
      <c r="Q328" s="231"/>
      <c r="R328" s="231"/>
      <c r="S328" s="231"/>
      <c r="T328" s="232"/>
      <c r="AT328" s="233" t="s">
        <v>223</v>
      </c>
      <c r="AU328" s="233" t="s">
        <v>81</v>
      </c>
      <c r="AV328" s="15" t="s">
        <v>79</v>
      </c>
      <c r="AW328" s="15" t="s">
        <v>32</v>
      </c>
      <c r="AX328" s="15" t="s">
        <v>71</v>
      </c>
      <c r="AY328" s="233" t="s">
        <v>210</v>
      </c>
    </row>
    <row r="329" spans="1:65" s="13" customFormat="1" ht="11.25">
      <c r="B329" s="202"/>
      <c r="C329" s="203"/>
      <c r="D329" s="195" t="s">
        <v>223</v>
      </c>
      <c r="E329" s="204" t="s">
        <v>19</v>
      </c>
      <c r="F329" s="205" t="s">
        <v>489</v>
      </c>
      <c r="G329" s="203"/>
      <c r="H329" s="206">
        <v>3.28</v>
      </c>
      <c r="I329" s="207"/>
      <c r="J329" s="203"/>
      <c r="K329" s="203"/>
      <c r="L329" s="208"/>
      <c r="M329" s="209"/>
      <c r="N329" s="210"/>
      <c r="O329" s="210"/>
      <c r="P329" s="210"/>
      <c r="Q329" s="210"/>
      <c r="R329" s="210"/>
      <c r="S329" s="210"/>
      <c r="T329" s="211"/>
      <c r="AT329" s="212" t="s">
        <v>223</v>
      </c>
      <c r="AU329" s="212" t="s">
        <v>81</v>
      </c>
      <c r="AV329" s="13" t="s">
        <v>81</v>
      </c>
      <c r="AW329" s="13" t="s">
        <v>32</v>
      </c>
      <c r="AX329" s="13" t="s">
        <v>71</v>
      </c>
      <c r="AY329" s="212" t="s">
        <v>210</v>
      </c>
    </row>
    <row r="330" spans="1:65" s="14" customFormat="1" ht="11.25">
      <c r="B330" s="213"/>
      <c r="C330" s="214"/>
      <c r="D330" s="195" t="s">
        <v>223</v>
      </c>
      <c r="E330" s="215" t="s">
        <v>19</v>
      </c>
      <c r="F330" s="216" t="s">
        <v>249</v>
      </c>
      <c r="G330" s="214"/>
      <c r="H330" s="217">
        <v>3.76</v>
      </c>
      <c r="I330" s="218"/>
      <c r="J330" s="214"/>
      <c r="K330" s="214"/>
      <c r="L330" s="219"/>
      <c r="M330" s="220"/>
      <c r="N330" s="221"/>
      <c r="O330" s="221"/>
      <c r="P330" s="221"/>
      <c r="Q330" s="221"/>
      <c r="R330" s="221"/>
      <c r="S330" s="221"/>
      <c r="T330" s="222"/>
      <c r="AT330" s="223" t="s">
        <v>223</v>
      </c>
      <c r="AU330" s="223" t="s">
        <v>81</v>
      </c>
      <c r="AV330" s="14" t="s">
        <v>217</v>
      </c>
      <c r="AW330" s="14" t="s">
        <v>32</v>
      </c>
      <c r="AX330" s="14" t="s">
        <v>79</v>
      </c>
      <c r="AY330" s="223" t="s">
        <v>210</v>
      </c>
    </row>
    <row r="331" spans="1:65" s="2" customFormat="1" ht="16.5" customHeight="1">
      <c r="A331" s="37"/>
      <c r="B331" s="38"/>
      <c r="C331" s="182" t="s">
        <v>490</v>
      </c>
      <c r="D331" s="182" t="s">
        <v>212</v>
      </c>
      <c r="E331" s="183" t="s">
        <v>491</v>
      </c>
      <c r="F331" s="184" t="s">
        <v>492</v>
      </c>
      <c r="G331" s="185" t="s">
        <v>215</v>
      </c>
      <c r="H331" s="186">
        <v>5.6849999999999996</v>
      </c>
      <c r="I331" s="187"/>
      <c r="J331" s="188">
        <f>ROUND(I331*H331,2)</f>
        <v>0</v>
      </c>
      <c r="K331" s="184" t="s">
        <v>216</v>
      </c>
      <c r="L331" s="42"/>
      <c r="M331" s="189" t="s">
        <v>19</v>
      </c>
      <c r="N331" s="190" t="s">
        <v>42</v>
      </c>
      <c r="O331" s="67"/>
      <c r="P331" s="191">
        <f>O331*H331</f>
        <v>0</v>
      </c>
      <c r="Q331" s="191">
        <v>4.5670000000000002E-2</v>
      </c>
      <c r="R331" s="191">
        <f>Q331*H331</f>
        <v>0.25963395</v>
      </c>
      <c r="S331" s="191">
        <v>0</v>
      </c>
      <c r="T331" s="192">
        <f>S331*H331</f>
        <v>0</v>
      </c>
      <c r="U331" s="37"/>
      <c r="V331" s="37"/>
      <c r="W331" s="37"/>
      <c r="X331" s="37"/>
      <c r="Y331" s="37"/>
      <c r="Z331" s="37"/>
      <c r="AA331" s="37"/>
      <c r="AB331" s="37"/>
      <c r="AC331" s="37"/>
      <c r="AD331" s="37"/>
      <c r="AE331" s="37"/>
      <c r="AR331" s="193" t="s">
        <v>217</v>
      </c>
      <c r="AT331" s="193" t="s">
        <v>212</v>
      </c>
      <c r="AU331" s="193" t="s">
        <v>81</v>
      </c>
      <c r="AY331" s="20" t="s">
        <v>210</v>
      </c>
      <c r="BE331" s="194">
        <f>IF(N331="základní",J331,0)</f>
        <v>0</v>
      </c>
      <c r="BF331" s="194">
        <f>IF(N331="snížená",J331,0)</f>
        <v>0</v>
      </c>
      <c r="BG331" s="194">
        <f>IF(N331="zákl. přenesená",J331,0)</f>
        <v>0</v>
      </c>
      <c r="BH331" s="194">
        <f>IF(N331="sníž. přenesená",J331,0)</f>
        <v>0</v>
      </c>
      <c r="BI331" s="194">
        <f>IF(N331="nulová",J331,0)</f>
        <v>0</v>
      </c>
      <c r="BJ331" s="20" t="s">
        <v>79</v>
      </c>
      <c r="BK331" s="194">
        <f>ROUND(I331*H331,2)</f>
        <v>0</v>
      </c>
      <c r="BL331" s="20" t="s">
        <v>217</v>
      </c>
      <c r="BM331" s="193" t="s">
        <v>493</v>
      </c>
    </row>
    <row r="332" spans="1:65" s="2" customFormat="1" ht="19.5">
      <c r="A332" s="37"/>
      <c r="B332" s="38"/>
      <c r="C332" s="39"/>
      <c r="D332" s="195" t="s">
        <v>219</v>
      </c>
      <c r="E332" s="39"/>
      <c r="F332" s="196" t="s">
        <v>494</v>
      </c>
      <c r="G332" s="39"/>
      <c r="H332" s="39"/>
      <c r="I332" s="197"/>
      <c r="J332" s="39"/>
      <c r="K332" s="39"/>
      <c r="L332" s="42"/>
      <c r="M332" s="198"/>
      <c r="N332" s="199"/>
      <c r="O332" s="67"/>
      <c r="P332" s="67"/>
      <c r="Q332" s="67"/>
      <c r="R332" s="67"/>
      <c r="S332" s="67"/>
      <c r="T332" s="68"/>
      <c r="U332" s="37"/>
      <c r="V332" s="37"/>
      <c r="W332" s="37"/>
      <c r="X332" s="37"/>
      <c r="Y332" s="37"/>
      <c r="Z332" s="37"/>
      <c r="AA332" s="37"/>
      <c r="AB332" s="37"/>
      <c r="AC332" s="37"/>
      <c r="AD332" s="37"/>
      <c r="AE332" s="37"/>
      <c r="AT332" s="20" t="s">
        <v>219</v>
      </c>
      <c r="AU332" s="20" t="s">
        <v>81</v>
      </c>
    </row>
    <row r="333" spans="1:65" s="2" customFormat="1" ht="11.25">
      <c r="A333" s="37"/>
      <c r="B333" s="38"/>
      <c r="C333" s="39"/>
      <c r="D333" s="200" t="s">
        <v>221</v>
      </c>
      <c r="E333" s="39"/>
      <c r="F333" s="201" t="s">
        <v>495</v>
      </c>
      <c r="G333" s="39"/>
      <c r="H333" s="39"/>
      <c r="I333" s="197"/>
      <c r="J333" s="39"/>
      <c r="K333" s="39"/>
      <c r="L333" s="42"/>
      <c r="M333" s="198"/>
      <c r="N333" s="199"/>
      <c r="O333" s="67"/>
      <c r="P333" s="67"/>
      <c r="Q333" s="67"/>
      <c r="R333" s="67"/>
      <c r="S333" s="67"/>
      <c r="T333" s="68"/>
      <c r="U333" s="37"/>
      <c r="V333" s="37"/>
      <c r="W333" s="37"/>
      <c r="X333" s="37"/>
      <c r="Y333" s="37"/>
      <c r="Z333" s="37"/>
      <c r="AA333" s="37"/>
      <c r="AB333" s="37"/>
      <c r="AC333" s="37"/>
      <c r="AD333" s="37"/>
      <c r="AE333" s="37"/>
      <c r="AT333" s="20" t="s">
        <v>221</v>
      </c>
      <c r="AU333" s="20" t="s">
        <v>81</v>
      </c>
    </row>
    <row r="334" spans="1:65" s="15" customFormat="1" ht="11.25">
      <c r="B334" s="224"/>
      <c r="C334" s="225"/>
      <c r="D334" s="195" t="s">
        <v>223</v>
      </c>
      <c r="E334" s="226" t="s">
        <v>19</v>
      </c>
      <c r="F334" s="227" t="s">
        <v>496</v>
      </c>
      <c r="G334" s="225"/>
      <c r="H334" s="226" t="s">
        <v>19</v>
      </c>
      <c r="I334" s="228"/>
      <c r="J334" s="225"/>
      <c r="K334" s="225"/>
      <c r="L334" s="229"/>
      <c r="M334" s="230"/>
      <c r="N334" s="231"/>
      <c r="O334" s="231"/>
      <c r="P334" s="231"/>
      <c r="Q334" s="231"/>
      <c r="R334" s="231"/>
      <c r="S334" s="231"/>
      <c r="T334" s="232"/>
      <c r="AT334" s="233" t="s">
        <v>223</v>
      </c>
      <c r="AU334" s="233" t="s">
        <v>81</v>
      </c>
      <c r="AV334" s="15" t="s">
        <v>79</v>
      </c>
      <c r="AW334" s="15" t="s">
        <v>32</v>
      </c>
      <c r="AX334" s="15" t="s">
        <v>71</v>
      </c>
      <c r="AY334" s="233" t="s">
        <v>210</v>
      </c>
    </row>
    <row r="335" spans="1:65" s="13" customFormat="1" ht="11.25">
      <c r="B335" s="202"/>
      <c r="C335" s="203"/>
      <c r="D335" s="195" t="s">
        <v>223</v>
      </c>
      <c r="E335" s="204" t="s">
        <v>19</v>
      </c>
      <c r="F335" s="205" t="s">
        <v>497</v>
      </c>
      <c r="G335" s="203"/>
      <c r="H335" s="206">
        <v>1.371</v>
      </c>
      <c r="I335" s="207"/>
      <c r="J335" s="203"/>
      <c r="K335" s="203"/>
      <c r="L335" s="208"/>
      <c r="M335" s="209"/>
      <c r="N335" s="210"/>
      <c r="O335" s="210"/>
      <c r="P335" s="210"/>
      <c r="Q335" s="210"/>
      <c r="R335" s="210"/>
      <c r="S335" s="210"/>
      <c r="T335" s="211"/>
      <c r="AT335" s="212" t="s">
        <v>223</v>
      </c>
      <c r="AU335" s="212" t="s">
        <v>81</v>
      </c>
      <c r="AV335" s="13" t="s">
        <v>81</v>
      </c>
      <c r="AW335" s="13" t="s">
        <v>32</v>
      </c>
      <c r="AX335" s="13" t="s">
        <v>71</v>
      </c>
      <c r="AY335" s="212" t="s">
        <v>210</v>
      </c>
    </row>
    <row r="336" spans="1:65" s="15" customFormat="1" ht="11.25">
      <c r="B336" s="224"/>
      <c r="C336" s="225"/>
      <c r="D336" s="195" t="s">
        <v>223</v>
      </c>
      <c r="E336" s="226" t="s">
        <v>19</v>
      </c>
      <c r="F336" s="227" t="s">
        <v>498</v>
      </c>
      <c r="G336" s="225"/>
      <c r="H336" s="226" t="s">
        <v>19</v>
      </c>
      <c r="I336" s="228"/>
      <c r="J336" s="225"/>
      <c r="K336" s="225"/>
      <c r="L336" s="229"/>
      <c r="M336" s="230"/>
      <c r="N336" s="231"/>
      <c r="O336" s="231"/>
      <c r="P336" s="231"/>
      <c r="Q336" s="231"/>
      <c r="R336" s="231"/>
      <c r="S336" s="231"/>
      <c r="T336" s="232"/>
      <c r="AT336" s="233" t="s">
        <v>223</v>
      </c>
      <c r="AU336" s="233" t="s">
        <v>81</v>
      </c>
      <c r="AV336" s="15" t="s">
        <v>79</v>
      </c>
      <c r="AW336" s="15" t="s">
        <v>32</v>
      </c>
      <c r="AX336" s="15" t="s">
        <v>71</v>
      </c>
      <c r="AY336" s="233" t="s">
        <v>210</v>
      </c>
    </row>
    <row r="337" spans="1:65" s="13" customFormat="1" ht="11.25">
      <c r="B337" s="202"/>
      <c r="C337" s="203"/>
      <c r="D337" s="195" t="s">
        <v>223</v>
      </c>
      <c r="E337" s="204" t="s">
        <v>19</v>
      </c>
      <c r="F337" s="205" t="s">
        <v>499</v>
      </c>
      <c r="G337" s="203"/>
      <c r="H337" s="206">
        <v>4.3140000000000001</v>
      </c>
      <c r="I337" s="207"/>
      <c r="J337" s="203"/>
      <c r="K337" s="203"/>
      <c r="L337" s="208"/>
      <c r="M337" s="209"/>
      <c r="N337" s="210"/>
      <c r="O337" s="210"/>
      <c r="P337" s="210"/>
      <c r="Q337" s="210"/>
      <c r="R337" s="210"/>
      <c r="S337" s="210"/>
      <c r="T337" s="211"/>
      <c r="AT337" s="212" t="s">
        <v>223</v>
      </c>
      <c r="AU337" s="212" t="s">
        <v>81</v>
      </c>
      <c r="AV337" s="13" t="s">
        <v>81</v>
      </c>
      <c r="AW337" s="13" t="s">
        <v>32</v>
      </c>
      <c r="AX337" s="13" t="s">
        <v>71</v>
      </c>
      <c r="AY337" s="212" t="s">
        <v>210</v>
      </c>
    </row>
    <row r="338" spans="1:65" s="14" customFormat="1" ht="11.25">
      <c r="B338" s="213"/>
      <c r="C338" s="214"/>
      <c r="D338" s="195" t="s">
        <v>223</v>
      </c>
      <c r="E338" s="215" t="s">
        <v>19</v>
      </c>
      <c r="F338" s="216" t="s">
        <v>249</v>
      </c>
      <c r="G338" s="214"/>
      <c r="H338" s="217">
        <v>5.6849999999999996</v>
      </c>
      <c r="I338" s="218"/>
      <c r="J338" s="214"/>
      <c r="K338" s="214"/>
      <c r="L338" s="219"/>
      <c r="M338" s="220"/>
      <c r="N338" s="221"/>
      <c r="O338" s="221"/>
      <c r="P338" s="221"/>
      <c r="Q338" s="221"/>
      <c r="R338" s="221"/>
      <c r="S338" s="221"/>
      <c r="T338" s="222"/>
      <c r="AT338" s="223" t="s">
        <v>223</v>
      </c>
      <c r="AU338" s="223" t="s">
        <v>81</v>
      </c>
      <c r="AV338" s="14" t="s">
        <v>217</v>
      </c>
      <c r="AW338" s="14" t="s">
        <v>32</v>
      </c>
      <c r="AX338" s="14" t="s">
        <v>79</v>
      </c>
      <c r="AY338" s="223" t="s">
        <v>210</v>
      </c>
    </row>
    <row r="339" spans="1:65" s="2" customFormat="1" ht="16.5" customHeight="1">
      <c r="A339" s="37"/>
      <c r="B339" s="38"/>
      <c r="C339" s="182" t="s">
        <v>500</v>
      </c>
      <c r="D339" s="182" t="s">
        <v>212</v>
      </c>
      <c r="E339" s="183" t="s">
        <v>501</v>
      </c>
      <c r="F339" s="184" t="s">
        <v>502</v>
      </c>
      <c r="G339" s="185" t="s">
        <v>215</v>
      </c>
      <c r="H339" s="186">
        <v>7.0229999999999997</v>
      </c>
      <c r="I339" s="187"/>
      <c r="J339" s="188">
        <f>ROUND(I339*H339,2)</f>
        <v>0</v>
      </c>
      <c r="K339" s="184" t="s">
        <v>216</v>
      </c>
      <c r="L339" s="42"/>
      <c r="M339" s="189" t="s">
        <v>19</v>
      </c>
      <c r="N339" s="190" t="s">
        <v>42</v>
      </c>
      <c r="O339" s="67"/>
      <c r="P339" s="191">
        <f>O339*H339</f>
        <v>0</v>
      </c>
      <c r="Q339" s="191">
        <v>6.4519999999999994E-2</v>
      </c>
      <c r="R339" s="191">
        <f>Q339*H339</f>
        <v>0.45312395999999994</v>
      </c>
      <c r="S339" s="191">
        <v>0</v>
      </c>
      <c r="T339" s="192">
        <f>S339*H339</f>
        <v>0</v>
      </c>
      <c r="U339" s="37"/>
      <c r="V339" s="37"/>
      <c r="W339" s="37"/>
      <c r="X339" s="37"/>
      <c r="Y339" s="37"/>
      <c r="Z339" s="37"/>
      <c r="AA339" s="37"/>
      <c r="AB339" s="37"/>
      <c r="AC339" s="37"/>
      <c r="AD339" s="37"/>
      <c r="AE339" s="37"/>
      <c r="AR339" s="193" t="s">
        <v>217</v>
      </c>
      <c r="AT339" s="193" t="s">
        <v>212</v>
      </c>
      <c r="AU339" s="193" t="s">
        <v>81</v>
      </c>
      <c r="AY339" s="20" t="s">
        <v>210</v>
      </c>
      <c r="BE339" s="194">
        <f>IF(N339="základní",J339,0)</f>
        <v>0</v>
      </c>
      <c r="BF339" s="194">
        <f>IF(N339="snížená",J339,0)</f>
        <v>0</v>
      </c>
      <c r="BG339" s="194">
        <f>IF(N339="zákl. přenesená",J339,0)</f>
        <v>0</v>
      </c>
      <c r="BH339" s="194">
        <f>IF(N339="sníž. přenesená",J339,0)</f>
        <v>0</v>
      </c>
      <c r="BI339" s="194">
        <f>IF(N339="nulová",J339,0)</f>
        <v>0</v>
      </c>
      <c r="BJ339" s="20" t="s">
        <v>79</v>
      </c>
      <c r="BK339" s="194">
        <f>ROUND(I339*H339,2)</f>
        <v>0</v>
      </c>
      <c r="BL339" s="20" t="s">
        <v>217</v>
      </c>
      <c r="BM339" s="193" t="s">
        <v>503</v>
      </c>
    </row>
    <row r="340" spans="1:65" s="2" customFormat="1" ht="19.5">
      <c r="A340" s="37"/>
      <c r="B340" s="38"/>
      <c r="C340" s="39"/>
      <c r="D340" s="195" t="s">
        <v>219</v>
      </c>
      <c r="E340" s="39"/>
      <c r="F340" s="196" t="s">
        <v>504</v>
      </c>
      <c r="G340" s="39"/>
      <c r="H340" s="39"/>
      <c r="I340" s="197"/>
      <c r="J340" s="39"/>
      <c r="K340" s="39"/>
      <c r="L340" s="42"/>
      <c r="M340" s="198"/>
      <c r="N340" s="199"/>
      <c r="O340" s="67"/>
      <c r="P340" s="67"/>
      <c r="Q340" s="67"/>
      <c r="R340" s="67"/>
      <c r="S340" s="67"/>
      <c r="T340" s="68"/>
      <c r="U340" s="37"/>
      <c r="V340" s="37"/>
      <c r="W340" s="37"/>
      <c r="X340" s="37"/>
      <c r="Y340" s="37"/>
      <c r="Z340" s="37"/>
      <c r="AA340" s="37"/>
      <c r="AB340" s="37"/>
      <c r="AC340" s="37"/>
      <c r="AD340" s="37"/>
      <c r="AE340" s="37"/>
      <c r="AT340" s="20" t="s">
        <v>219</v>
      </c>
      <c r="AU340" s="20" t="s">
        <v>81</v>
      </c>
    </row>
    <row r="341" spans="1:65" s="2" customFormat="1" ht="11.25">
      <c r="A341" s="37"/>
      <c r="B341" s="38"/>
      <c r="C341" s="39"/>
      <c r="D341" s="200" t="s">
        <v>221</v>
      </c>
      <c r="E341" s="39"/>
      <c r="F341" s="201" t="s">
        <v>505</v>
      </c>
      <c r="G341" s="39"/>
      <c r="H341" s="39"/>
      <c r="I341" s="197"/>
      <c r="J341" s="39"/>
      <c r="K341" s="39"/>
      <c r="L341" s="42"/>
      <c r="M341" s="198"/>
      <c r="N341" s="199"/>
      <c r="O341" s="67"/>
      <c r="P341" s="67"/>
      <c r="Q341" s="67"/>
      <c r="R341" s="67"/>
      <c r="S341" s="67"/>
      <c r="T341" s="68"/>
      <c r="U341" s="37"/>
      <c r="V341" s="37"/>
      <c r="W341" s="37"/>
      <c r="X341" s="37"/>
      <c r="Y341" s="37"/>
      <c r="Z341" s="37"/>
      <c r="AA341" s="37"/>
      <c r="AB341" s="37"/>
      <c r="AC341" s="37"/>
      <c r="AD341" s="37"/>
      <c r="AE341" s="37"/>
      <c r="AT341" s="20" t="s">
        <v>221</v>
      </c>
      <c r="AU341" s="20" t="s">
        <v>81</v>
      </c>
    </row>
    <row r="342" spans="1:65" s="15" customFormat="1" ht="11.25">
      <c r="B342" s="224"/>
      <c r="C342" s="225"/>
      <c r="D342" s="195" t="s">
        <v>223</v>
      </c>
      <c r="E342" s="226" t="s">
        <v>19</v>
      </c>
      <c r="F342" s="227" t="s">
        <v>506</v>
      </c>
      <c r="G342" s="225"/>
      <c r="H342" s="226" t="s">
        <v>19</v>
      </c>
      <c r="I342" s="228"/>
      <c r="J342" s="225"/>
      <c r="K342" s="225"/>
      <c r="L342" s="229"/>
      <c r="M342" s="230"/>
      <c r="N342" s="231"/>
      <c r="O342" s="231"/>
      <c r="P342" s="231"/>
      <c r="Q342" s="231"/>
      <c r="R342" s="231"/>
      <c r="S342" s="231"/>
      <c r="T342" s="232"/>
      <c r="AT342" s="233" t="s">
        <v>223</v>
      </c>
      <c r="AU342" s="233" t="s">
        <v>81</v>
      </c>
      <c r="AV342" s="15" t="s">
        <v>79</v>
      </c>
      <c r="AW342" s="15" t="s">
        <v>32</v>
      </c>
      <c r="AX342" s="15" t="s">
        <v>71</v>
      </c>
      <c r="AY342" s="233" t="s">
        <v>210</v>
      </c>
    </row>
    <row r="343" spans="1:65" s="13" customFormat="1" ht="11.25">
      <c r="B343" s="202"/>
      <c r="C343" s="203"/>
      <c r="D343" s="195" t="s">
        <v>223</v>
      </c>
      <c r="E343" s="204" t="s">
        <v>19</v>
      </c>
      <c r="F343" s="205" t="s">
        <v>507</v>
      </c>
      <c r="G343" s="203"/>
      <c r="H343" s="206">
        <v>0.84</v>
      </c>
      <c r="I343" s="207"/>
      <c r="J343" s="203"/>
      <c r="K343" s="203"/>
      <c r="L343" s="208"/>
      <c r="M343" s="209"/>
      <c r="N343" s="210"/>
      <c r="O343" s="210"/>
      <c r="P343" s="210"/>
      <c r="Q343" s="210"/>
      <c r="R343" s="210"/>
      <c r="S343" s="210"/>
      <c r="T343" s="211"/>
      <c r="AT343" s="212" t="s">
        <v>223</v>
      </c>
      <c r="AU343" s="212" t="s">
        <v>81</v>
      </c>
      <c r="AV343" s="13" t="s">
        <v>81</v>
      </c>
      <c r="AW343" s="13" t="s">
        <v>32</v>
      </c>
      <c r="AX343" s="13" t="s">
        <v>71</v>
      </c>
      <c r="AY343" s="212" t="s">
        <v>210</v>
      </c>
    </row>
    <row r="344" spans="1:65" s="15" customFormat="1" ht="11.25">
      <c r="B344" s="224"/>
      <c r="C344" s="225"/>
      <c r="D344" s="195" t="s">
        <v>223</v>
      </c>
      <c r="E344" s="226" t="s">
        <v>19</v>
      </c>
      <c r="F344" s="227" t="s">
        <v>508</v>
      </c>
      <c r="G344" s="225"/>
      <c r="H344" s="226" t="s">
        <v>19</v>
      </c>
      <c r="I344" s="228"/>
      <c r="J344" s="225"/>
      <c r="K344" s="225"/>
      <c r="L344" s="229"/>
      <c r="M344" s="230"/>
      <c r="N344" s="231"/>
      <c r="O344" s="231"/>
      <c r="P344" s="231"/>
      <c r="Q344" s="231"/>
      <c r="R344" s="231"/>
      <c r="S344" s="231"/>
      <c r="T344" s="232"/>
      <c r="AT344" s="233" t="s">
        <v>223</v>
      </c>
      <c r="AU344" s="233" t="s">
        <v>81</v>
      </c>
      <c r="AV344" s="15" t="s">
        <v>79</v>
      </c>
      <c r="AW344" s="15" t="s">
        <v>32</v>
      </c>
      <c r="AX344" s="15" t="s">
        <v>71</v>
      </c>
      <c r="AY344" s="233" t="s">
        <v>210</v>
      </c>
    </row>
    <row r="345" spans="1:65" s="13" customFormat="1" ht="11.25">
      <c r="B345" s="202"/>
      <c r="C345" s="203"/>
      <c r="D345" s="195" t="s">
        <v>223</v>
      </c>
      <c r="E345" s="204" t="s">
        <v>19</v>
      </c>
      <c r="F345" s="205" t="s">
        <v>509</v>
      </c>
      <c r="G345" s="203"/>
      <c r="H345" s="206">
        <v>0.69</v>
      </c>
      <c r="I345" s="207"/>
      <c r="J345" s="203"/>
      <c r="K345" s="203"/>
      <c r="L345" s="208"/>
      <c r="M345" s="209"/>
      <c r="N345" s="210"/>
      <c r="O345" s="210"/>
      <c r="P345" s="210"/>
      <c r="Q345" s="210"/>
      <c r="R345" s="210"/>
      <c r="S345" s="210"/>
      <c r="T345" s="211"/>
      <c r="AT345" s="212" t="s">
        <v>223</v>
      </c>
      <c r="AU345" s="212" t="s">
        <v>81</v>
      </c>
      <c r="AV345" s="13" t="s">
        <v>81</v>
      </c>
      <c r="AW345" s="13" t="s">
        <v>32</v>
      </c>
      <c r="AX345" s="13" t="s">
        <v>71</v>
      </c>
      <c r="AY345" s="212" t="s">
        <v>210</v>
      </c>
    </row>
    <row r="346" spans="1:65" s="15" customFormat="1" ht="11.25">
      <c r="B346" s="224"/>
      <c r="C346" s="225"/>
      <c r="D346" s="195" t="s">
        <v>223</v>
      </c>
      <c r="E346" s="226" t="s">
        <v>19</v>
      </c>
      <c r="F346" s="227" t="s">
        <v>510</v>
      </c>
      <c r="G346" s="225"/>
      <c r="H346" s="226" t="s">
        <v>19</v>
      </c>
      <c r="I346" s="228"/>
      <c r="J346" s="225"/>
      <c r="K346" s="225"/>
      <c r="L346" s="229"/>
      <c r="M346" s="230"/>
      <c r="N346" s="231"/>
      <c r="O346" s="231"/>
      <c r="P346" s="231"/>
      <c r="Q346" s="231"/>
      <c r="R346" s="231"/>
      <c r="S346" s="231"/>
      <c r="T346" s="232"/>
      <c r="AT346" s="233" t="s">
        <v>223</v>
      </c>
      <c r="AU346" s="233" t="s">
        <v>81</v>
      </c>
      <c r="AV346" s="15" t="s">
        <v>79</v>
      </c>
      <c r="AW346" s="15" t="s">
        <v>32</v>
      </c>
      <c r="AX346" s="15" t="s">
        <v>71</v>
      </c>
      <c r="AY346" s="233" t="s">
        <v>210</v>
      </c>
    </row>
    <row r="347" spans="1:65" s="13" customFormat="1" ht="11.25">
      <c r="B347" s="202"/>
      <c r="C347" s="203"/>
      <c r="D347" s="195" t="s">
        <v>223</v>
      </c>
      <c r="E347" s="204" t="s">
        <v>19</v>
      </c>
      <c r="F347" s="205" t="s">
        <v>511</v>
      </c>
      <c r="G347" s="203"/>
      <c r="H347" s="206">
        <v>5.4930000000000003</v>
      </c>
      <c r="I347" s="207"/>
      <c r="J347" s="203"/>
      <c r="K347" s="203"/>
      <c r="L347" s="208"/>
      <c r="M347" s="209"/>
      <c r="N347" s="210"/>
      <c r="O347" s="210"/>
      <c r="P347" s="210"/>
      <c r="Q347" s="210"/>
      <c r="R347" s="210"/>
      <c r="S347" s="210"/>
      <c r="T347" s="211"/>
      <c r="AT347" s="212" t="s">
        <v>223</v>
      </c>
      <c r="AU347" s="212" t="s">
        <v>81</v>
      </c>
      <c r="AV347" s="13" t="s">
        <v>81</v>
      </c>
      <c r="AW347" s="13" t="s">
        <v>32</v>
      </c>
      <c r="AX347" s="13" t="s">
        <v>71</v>
      </c>
      <c r="AY347" s="212" t="s">
        <v>210</v>
      </c>
    </row>
    <row r="348" spans="1:65" s="14" customFormat="1" ht="11.25">
      <c r="B348" s="213"/>
      <c r="C348" s="214"/>
      <c r="D348" s="195" t="s">
        <v>223</v>
      </c>
      <c r="E348" s="215" t="s">
        <v>19</v>
      </c>
      <c r="F348" s="216" t="s">
        <v>249</v>
      </c>
      <c r="G348" s="214"/>
      <c r="H348" s="217">
        <v>7.0229999999999997</v>
      </c>
      <c r="I348" s="218"/>
      <c r="J348" s="214"/>
      <c r="K348" s="214"/>
      <c r="L348" s="219"/>
      <c r="M348" s="220"/>
      <c r="N348" s="221"/>
      <c r="O348" s="221"/>
      <c r="P348" s="221"/>
      <c r="Q348" s="221"/>
      <c r="R348" s="221"/>
      <c r="S348" s="221"/>
      <c r="T348" s="222"/>
      <c r="AT348" s="223" t="s">
        <v>223</v>
      </c>
      <c r="AU348" s="223" t="s">
        <v>81</v>
      </c>
      <c r="AV348" s="14" t="s">
        <v>217</v>
      </c>
      <c r="AW348" s="14" t="s">
        <v>32</v>
      </c>
      <c r="AX348" s="14" t="s">
        <v>79</v>
      </c>
      <c r="AY348" s="223" t="s">
        <v>210</v>
      </c>
    </row>
    <row r="349" spans="1:65" s="12" customFormat="1" ht="22.9" customHeight="1">
      <c r="B349" s="166"/>
      <c r="C349" s="167"/>
      <c r="D349" s="168" t="s">
        <v>70</v>
      </c>
      <c r="E349" s="180" t="s">
        <v>217</v>
      </c>
      <c r="F349" s="180" t="s">
        <v>512</v>
      </c>
      <c r="G349" s="167"/>
      <c r="H349" s="167"/>
      <c r="I349" s="170"/>
      <c r="J349" s="181">
        <f>BK349</f>
        <v>0</v>
      </c>
      <c r="K349" s="167"/>
      <c r="L349" s="172"/>
      <c r="M349" s="173"/>
      <c r="N349" s="174"/>
      <c r="O349" s="174"/>
      <c r="P349" s="175">
        <f>SUM(P350:P379)</f>
        <v>0</v>
      </c>
      <c r="Q349" s="174"/>
      <c r="R349" s="175">
        <f>SUM(R350:R379)</f>
        <v>2.9795989899999995</v>
      </c>
      <c r="S349" s="174"/>
      <c r="T349" s="176">
        <f>SUM(T350:T379)</f>
        <v>0</v>
      </c>
      <c r="AR349" s="177" t="s">
        <v>79</v>
      </c>
      <c r="AT349" s="178" t="s">
        <v>70</v>
      </c>
      <c r="AU349" s="178" t="s">
        <v>79</v>
      </c>
      <c r="AY349" s="177" t="s">
        <v>210</v>
      </c>
      <c r="BK349" s="179">
        <f>SUM(BK350:BK379)</f>
        <v>0</v>
      </c>
    </row>
    <row r="350" spans="1:65" s="2" customFormat="1" ht="37.9" customHeight="1">
      <c r="A350" s="37"/>
      <c r="B350" s="38"/>
      <c r="C350" s="182" t="s">
        <v>513</v>
      </c>
      <c r="D350" s="182" t="s">
        <v>212</v>
      </c>
      <c r="E350" s="183" t="s">
        <v>514</v>
      </c>
      <c r="F350" s="184" t="s">
        <v>515</v>
      </c>
      <c r="G350" s="185" t="s">
        <v>314</v>
      </c>
      <c r="H350" s="186">
        <v>0.43099999999999999</v>
      </c>
      <c r="I350" s="187"/>
      <c r="J350" s="188">
        <f>ROUND(I350*H350,2)</f>
        <v>0</v>
      </c>
      <c r="K350" s="184" t="s">
        <v>216</v>
      </c>
      <c r="L350" s="42"/>
      <c r="M350" s="189" t="s">
        <v>19</v>
      </c>
      <c r="N350" s="190" t="s">
        <v>42</v>
      </c>
      <c r="O350" s="67"/>
      <c r="P350" s="191">
        <f>O350*H350</f>
        <v>0</v>
      </c>
      <c r="Q350" s="191">
        <v>1.7090000000000001E-2</v>
      </c>
      <c r="R350" s="191">
        <f>Q350*H350</f>
        <v>7.3657900000000005E-3</v>
      </c>
      <c r="S350" s="191">
        <v>0</v>
      </c>
      <c r="T350" s="192">
        <f>S350*H350</f>
        <v>0</v>
      </c>
      <c r="U350" s="37"/>
      <c r="V350" s="37"/>
      <c r="W350" s="37"/>
      <c r="X350" s="37"/>
      <c r="Y350" s="37"/>
      <c r="Z350" s="37"/>
      <c r="AA350" s="37"/>
      <c r="AB350" s="37"/>
      <c r="AC350" s="37"/>
      <c r="AD350" s="37"/>
      <c r="AE350" s="37"/>
      <c r="AR350" s="193" t="s">
        <v>217</v>
      </c>
      <c r="AT350" s="193" t="s">
        <v>212</v>
      </c>
      <c r="AU350" s="193" t="s">
        <v>81</v>
      </c>
      <c r="AY350" s="20" t="s">
        <v>210</v>
      </c>
      <c r="BE350" s="194">
        <f>IF(N350="základní",J350,0)</f>
        <v>0</v>
      </c>
      <c r="BF350" s="194">
        <f>IF(N350="snížená",J350,0)</f>
        <v>0</v>
      </c>
      <c r="BG350" s="194">
        <f>IF(N350="zákl. přenesená",J350,0)</f>
        <v>0</v>
      </c>
      <c r="BH350" s="194">
        <f>IF(N350="sníž. přenesená",J350,0)</f>
        <v>0</v>
      </c>
      <c r="BI350" s="194">
        <f>IF(N350="nulová",J350,0)</f>
        <v>0</v>
      </c>
      <c r="BJ350" s="20" t="s">
        <v>79</v>
      </c>
      <c r="BK350" s="194">
        <f>ROUND(I350*H350,2)</f>
        <v>0</v>
      </c>
      <c r="BL350" s="20" t="s">
        <v>217</v>
      </c>
      <c r="BM350" s="193" t="s">
        <v>516</v>
      </c>
    </row>
    <row r="351" spans="1:65" s="2" customFormat="1" ht="29.25">
      <c r="A351" s="37"/>
      <c r="B351" s="38"/>
      <c r="C351" s="39"/>
      <c r="D351" s="195" t="s">
        <v>219</v>
      </c>
      <c r="E351" s="39"/>
      <c r="F351" s="196" t="s">
        <v>517</v>
      </c>
      <c r="G351" s="39"/>
      <c r="H351" s="39"/>
      <c r="I351" s="197"/>
      <c r="J351" s="39"/>
      <c r="K351" s="39"/>
      <c r="L351" s="42"/>
      <c r="M351" s="198"/>
      <c r="N351" s="199"/>
      <c r="O351" s="67"/>
      <c r="P351" s="67"/>
      <c r="Q351" s="67"/>
      <c r="R351" s="67"/>
      <c r="S351" s="67"/>
      <c r="T351" s="68"/>
      <c r="U351" s="37"/>
      <c r="V351" s="37"/>
      <c r="W351" s="37"/>
      <c r="X351" s="37"/>
      <c r="Y351" s="37"/>
      <c r="Z351" s="37"/>
      <c r="AA351" s="37"/>
      <c r="AB351" s="37"/>
      <c r="AC351" s="37"/>
      <c r="AD351" s="37"/>
      <c r="AE351" s="37"/>
      <c r="AT351" s="20" t="s">
        <v>219</v>
      </c>
      <c r="AU351" s="20" t="s">
        <v>81</v>
      </c>
    </row>
    <row r="352" spans="1:65" s="2" customFormat="1" ht="11.25">
      <c r="A352" s="37"/>
      <c r="B352" s="38"/>
      <c r="C352" s="39"/>
      <c r="D352" s="200" t="s">
        <v>221</v>
      </c>
      <c r="E352" s="39"/>
      <c r="F352" s="201" t="s">
        <v>518</v>
      </c>
      <c r="G352" s="39"/>
      <c r="H352" s="39"/>
      <c r="I352" s="197"/>
      <c r="J352" s="39"/>
      <c r="K352" s="39"/>
      <c r="L352" s="42"/>
      <c r="M352" s="198"/>
      <c r="N352" s="199"/>
      <c r="O352" s="67"/>
      <c r="P352" s="67"/>
      <c r="Q352" s="67"/>
      <c r="R352" s="67"/>
      <c r="S352" s="67"/>
      <c r="T352" s="68"/>
      <c r="U352" s="37"/>
      <c r="V352" s="37"/>
      <c r="W352" s="37"/>
      <c r="X352" s="37"/>
      <c r="Y352" s="37"/>
      <c r="Z352" s="37"/>
      <c r="AA352" s="37"/>
      <c r="AB352" s="37"/>
      <c r="AC352" s="37"/>
      <c r="AD352" s="37"/>
      <c r="AE352" s="37"/>
      <c r="AT352" s="20" t="s">
        <v>221</v>
      </c>
      <c r="AU352" s="20" t="s">
        <v>81</v>
      </c>
    </row>
    <row r="353" spans="1:65" s="15" customFormat="1" ht="11.25">
      <c r="B353" s="224"/>
      <c r="C353" s="225"/>
      <c r="D353" s="195" t="s">
        <v>223</v>
      </c>
      <c r="E353" s="226" t="s">
        <v>19</v>
      </c>
      <c r="F353" s="227" t="s">
        <v>519</v>
      </c>
      <c r="G353" s="225"/>
      <c r="H353" s="226" t="s">
        <v>19</v>
      </c>
      <c r="I353" s="228"/>
      <c r="J353" s="225"/>
      <c r="K353" s="225"/>
      <c r="L353" s="229"/>
      <c r="M353" s="230"/>
      <c r="N353" s="231"/>
      <c r="O353" s="231"/>
      <c r="P353" s="231"/>
      <c r="Q353" s="231"/>
      <c r="R353" s="231"/>
      <c r="S353" s="231"/>
      <c r="T353" s="232"/>
      <c r="AT353" s="233" t="s">
        <v>223</v>
      </c>
      <c r="AU353" s="233" t="s">
        <v>81</v>
      </c>
      <c r="AV353" s="15" t="s">
        <v>79</v>
      </c>
      <c r="AW353" s="15" t="s">
        <v>32</v>
      </c>
      <c r="AX353" s="15" t="s">
        <v>71</v>
      </c>
      <c r="AY353" s="233" t="s">
        <v>210</v>
      </c>
    </row>
    <row r="354" spans="1:65" s="13" customFormat="1" ht="11.25">
      <c r="B354" s="202"/>
      <c r="C354" s="203"/>
      <c r="D354" s="195" t="s">
        <v>223</v>
      </c>
      <c r="E354" s="204" t="s">
        <v>19</v>
      </c>
      <c r="F354" s="205" t="s">
        <v>520</v>
      </c>
      <c r="G354" s="203"/>
      <c r="H354" s="206">
        <v>0.43099999999999999</v>
      </c>
      <c r="I354" s="207"/>
      <c r="J354" s="203"/>
      <c r="K354" s="203"/>
      <c r="L354" s="208"/>
      <c r="M354" s="209"/>
      <c r="N354" s="210"/>
      <c r="O354" s="210"/>
      <c r="P354" s="210"/>
      <c r="Q354" s="210"/>
      <c r="R354" s="210"/>
      <c r="S354" s="210"/>
      <c r="T354" s="211"/>
      <c r="AT354" s="212" t="s">
        <v>223</v>
      </c>
      <c r="AU354" s="212" t="s">
        <v>81</v>
      </c>
      <c r="AV354" s="13" t="s">
        <v>81</v>
      </c>
      <c r="AW354" s="13" t="s">
        <v>32</v>
      </c>
      <c r="AX354" s="13" t="s">
        <v>71</v>
      </c>
      <c r="AY354" s="212" t="s">
        <v>210</v>
      </c>
    </row>
    <row r="355" spans="1:65" s="14" customFormat="1" ht="11.25">
      <c r="B355" s="213"/>
      <c r="C355" s="214"/>
      <c r="D355" s="195" t="s">
        <v>223</v>
      </c>
      <c r="E355" s="215" t="s">
        <v>19</v>
      </c>
      <c r="F355" s="216" t="s">
        <v>249</v>
      </c>
      <c r="G355" s="214"/>
      <c r="H355" s="217">
        <v>0.43099999999999999</v>
      </c>
      <c r="I355" s="218"/>
      <c r="J355" s="214"/>
      <c r="K355" s="214"/>
      <c r="L355" s="219"/>
      <c r="M355" s="220"/>
      <c r="N355" s="221"/>
      <c r="O355" s="221"/>
      <c r="P355" s="221"/>
      <c r="Q355" s="221"/>
      <c r="R355" s="221"/>
      <c r="S355" s="221"/>
      <c r="T355" s="222"/>
      <c r="AT355" s="223" t="s">
        <v>223</v>
      </c>
      <c r="AU355" s="223" t="s">
        <v>81</v>
      </c>
      <c r="AV355" s="14" t="s">
        <v>217</v>
      </c>
      <c r="AW355" s="14" t="s">
        <v>32</v>
      </c>
      <c r="AX355" s="14" t="s">
        <v>79</v>
      </c>
      <c r="AY355" s="223" t="s">
        <v>210</v>
      </c>
    </row>
    <row r="356" spans="1:65" s="2" customFormat="1" ht="24.2" customHeight="1">
      <c r="A356" s="37"/>
      <c r="B356" s="38"/>
      <c r="C356" s="245" t="s">
        <v>521</v>
      </c>
      <c r="D356" s="245" t="s">
        <v>348</v>
      </c>
      <c r="E356" s="246" t="s">
        <v>522</v>
      </c>
      <c r="F356" s="247" t="s">
        <v>523</v>
      </c>
      <c r="G356" s="248" t="s">
        <v>314</v>
      </c>
      <c r="H356" s="249">
        <v>0.47399999999999998</v>
      </c>
      <c r="I356" s="250"/>
      <c r="J356" s="251">
        <f>ROUND(I356*H356,2)</f>
        <v>0</v>
      </c>
      <c r="K356" s="247" t="s">
        <v>216</v>
      </c>
      <c r="L356" s="252"/>
      <c r="M356" s="253" t="s">
        <v>19</v>
      </c>
      <c r="N356" s="254" t="s">
        <v>42</v>
      </c>
      <c r="O356" s="67"/>
      <c r="P356" s="191">
        <f>O356*H356</f>
        <v>0</v>
      </c>
      <c r="Q356" s="191">
        <v>1</v>
      </c>
      <c r="R356" s="191">
        <f>Q356*H356</f>
        <v>0.47399999999999998</v>
      </c>
      <c r="S356" s="191">
        <v>0</v>
      </c>
      <c r="T356" s="192">
        <f>S356*H356</f>
        <v>0</v>
      </c>
      <c r="U356" s="37"/>
      <c r="V356" s="37"/>
      <c r="W356" s="37"/>
      <c r="X356" s="37"/>
      <c r="Y356" s="37"/>
      <c r="Z356" s="37"/>
      <c r="AA356" s="37"/>
      <c r="AB356" s="37"/>
      <c r="AC356" s="37"/>
      <c r="AD356" s="37"/>
      <c r="AE356" s="37"/>
      <c r="AR356" s="193" t="s">
        <v>269</v>
      </c>
      <c r="AT356" s="193" t="s">
        <v>348</v>
      </c>
      <c r="AU356" s="193" t="s">
        <v>81</v>
      </c>
      <c r="AY356" s="20" t="s">
        <v>210</v>
      </c>
      <c r="BE356" s="194">
        <f>IF(N356="základní",J356,0)</f>
        <v>0</v>
      </c>
      <c r="BF356" s="194">
        <f>IF(N356="snížená",J356,0)</f>
        <v>0</v>
      </c>
      <c r="BG356" s="194">
        <f>IF(N356="zákl. přenesená",J356,0)</f>
        <v>0</v>
      </c>
      <c r="BH356" s="194">
        <f>IF(N356="sníž. přenesená",J356,0)</f>
        <v>0</v>
      </c>
      <c r="BI356" s="194">
        <f>IF(N356="nulová",J356,0)</f>
        <v>0</v>
      </c>
      <c r="BJ356" s="20" t="s">
        <v>79</v>
      </c>
      <c r="BK356" s="194">
        <f>ROUND(I356*H356,2)</f>
        <v>0</v>
      </c>
      <c r="BL356" s="20" t="s">
        <v>217</v>
      </c>
      <c r="BM356" s="193" t="s">
        <v>524</v>
      </c>
    </row>
    <row r="357" spans="1:65" s="2" customFormat="1" ht="11.25">
      <c r="A357" s="37"/>
      <c r="B357" s="38"/>
      <c r="C357" s="39"/>
      <c r="D357" s="195" t="s">
        <v>219</v>
      </c>
      <c r="E357" s="39"/>
      <c r="F357" s="196" t="s">
        <v>523</v>
      </c>
      <c r="G357" s="39"/>
      <c r="H357" s="39"/>
      <c r="I357" s="197"/>
      <c r="J357" s="39"/>
      <c r="K357" s="39"/>
      <c r="L357" s="42"/>
      <c r="M357" s="198"/>
      <c r="N357" s="199"/>
      <c r="O357" s="67"/>
      <c r="P357" s="67"/>
      <c r="Q357" s="67"/>
      <c r="R357" s="67"/>
      <c r="S357" s="67"/>
      <c r="T357" s="68"/>
      <c r="U357" s="37"/>
      <c r="V357" s="37"/>
      <c r="W357" s="37"/>
      <c r="X357" s="37"/>
      <c r="Y357" s="37"/>
      <c r="Z357" s="37"/>
      <c r="AA357" s="37"/>
      <c r="AB357" s="37"/>
      <c r="AC357" s="37"/>
      <c r="AD357" s="37"/>
      <c r="AE357" s="37"/>
      <c r="AT357" s="20" t="s">
        <v>219</v>
      </c>
      <c r="AU357" s="20" t="s">
        <v>81</v>
      </c>
    </row>
    <row r="358" spans="1:65" s="13" customFormat="1" ht="11.25">
      <c r="B358" s="202"/>
      <c r="C358" s="203"/>
      <c r="D358" s="195" t="s">
        <v>223</v>
      </c>
      <c r="E358" s="203"/>
      <c r="F358" s="205" t="s">
        <v>525</v>
      </c>
      <c r="G358" s="203"/>
      <c r="H358" s="206">
        <v>0.47399999999999998</v>
      </c>
      <c r="I358" s="207"/>
      <c r="J358" s="203"/>
      <c r="K358" s="203"/>
      <c r="L358" s="208"/>
      <c r="M358" s="209"/>
      <c r="N358" s="210"/>
      <c r="O358" s="210"/>
      <c r="P358" s="210"/>
      <c r="Q358" s="210"/>
      <c r="R358" s="210"/>
      <c r="S358" s="210"/>
      <c r="T358" s="211"/>
      <c r="AT358" s="212" t="s">
        <v>223</v>
      </c>
      <c r="AU358" s="212" t="s">
        <v>81</v>
      </c>
      <c r="AV358" s="13" t="s">
        <v>81</v>
      </c>
      <c r="AW358" s="13" t="s">
        <v>4</v>
      </c>
      <c r="AX358" s="13" t="s">
        <v>79</v>
      </c>
      <c r="AY358" s="212" t="s">
        <v>210</v>
      </c>
    </row>
    <row r="359" spans="1:65" s="2" customFormat="1" ht="24.2" customHeight="1">
      <c r="A359" s="37"/>
      <c r="B359" s="38"/>
      <c r="C359" s="182" t="s">
        <v>526</v>
      </c>
      <c r="D359" s="182" t="s">
        <v>212</v>
      </c>
      <c r="E359" s="183" t="s">
        <v>527</v>
      </c>
      <c r="F359" s="184" t="s">
        <v>528</v>
      </c>
      <c r="G359" s="185" t="s">
        <v>244</v>
      </c>
      <c r="H359" s="186">
        <v>1.1599999999999999</v>
      </c>
      <c r="I359" s="187"/>
      <c r="J359" s="188">
        <f>ROUND(I359*H359,2)</f>
        <v>0</v>
      </c>
      <c r="K359" s="184" t="s">
        <v>216</v>
      </c>
      <c r="L359" s="42"/>
      <c r="M359" s="189" t="s">
        <v>19</v>
      </c>
      <c r="N359" s="190" t="s">
        <v>42</v>
      </c>
      <c r="O359" s="67"/>
      <c r="P359" s="191">
        <f>O359*H359</f>
        <v>0</v>
      </c>
      <c r="Q359" s="191">
        <v>1.8907700000000001</v>
      </c>
      <c r="R359" s="191">
        <f>Q359*H359</f>
        <v>2.1932931999999998</v>
      </c>
      <c r="S359" s="191">
        <v>0</v>
      </c>
      <c r="T359" s="192">
        <f>S359*H359</f>
        <v>0</v>
      </c>
      <c r="U359" s="37"/>
      <c r="V359" s="37"/>
      <c r="W359" s="37"/>
      <c r="X359" s="37"/>
      <c r="Y359" s="37"/>
      <c r="Z359" s="37"/>
      <c r="AA359" s="37"/>
      <c r="AB359" s="37"/>
      <c r="AC359" s="37"/>
      <c r="AD359" s="37"/>
      <c r="AE359" s="37"/>
      <c r="AR359" s="193" t="s">
        <v>217</v>
      </c>
      <c r="AT359" s="193" t="s">
        <v>212</v>
      </c>
      <c r="AU359" s="193" t="s">
        <v>81</v>
      </c>
      <c r="AY359" s="20" t="s">
        <v>210</v>
      </c>
      <c r="BE359" s="194">
        <f>IF(N359="základní",J359,0)</f>
        <v>0</v>
      </c>
      <c r="BF359" s="194">
        <f>IF(N359="snížená",J359,0)</f>
        <v>0</v>
      </c>
      <c r="BG359" s="194">
        <f>IF(N359="zákl. přenesená",J359,0)</f>
        <v>0</v>
      </c>
      <c r="BH359" s="194">
        <f>IF(N359="sníž. přenesená",J359,0)</f>
        <v>0</v>
      </c>
      <c r="BI359" s="194">
        <f>IF(N359="nulová",J359,0)</f>
        <v>0</v>
      </c>
      <c r="BJ359" s="20" t="s">
        <v>79</v>
      </c>
      <c r="BK359" s="194">
        <f>ROUND(I359*H359,2)</f>
        <v>0</v>
      </c>
      <c r="BL359" s="20" t="s">
        <v>217</v>
      </c>
      <c r="BM359" s="193" t="s">
        <v>529</v>
      </c>
    </row>
    <row r="360" spans="1:65" s="2" customFormat="1" ht="19.5">
      <c r="A360" s="37"/>
      <c r="B360" s="38"/>
      <c r="C360" s="39"/>
      <c r="D360" s="195" t="s">
        <v>219</v>
      </c>
      <c r="E360" s="39"/>
      <c r="F360" s="196" t="s">
        <v>530</v>
      </c>
      <c r="G360" s="39"/>
      <c r="H360" s="39"/>
      <c r="I360" s="197"/>
      <c r="J360" s="39"/>
      <c r="K360" s="39"/>
      <c r="L360" s="42"/>
      <c r="M360" s="198"/>
      <c r="N360" s="199"/>
      <c r="O360" s="67"/>
      <c r="P360" s="67"/>
      <c r="Q360" s="67"/>
      <c r="R360" s="67"/>
      <c r="S360" s="67"/>
      <c r="T360" s="68"/>
      <c r="U360" s="37"/>
      <c r="V360" s="37"/>
      <c r="W360" s="37"/>
      <c r="X360" s="37"/>
      <c r="Y360" s="37"/>
      <c r="Z360" s="37"/>
      <c r="AA360" s="37"/>
      <c r="AB360" s="37"/>
      <c r="AC360" s="37"/>
      <c r="AD360" s="37"/>
      <c r="AE360" s="37"/>
      <c r="AT360" s="20" t="s">
        <v>219</v>
      </c>
      <c r="AU360" s="20" t="s">
        <v>81</v>
      </c>
    </row>
    <row r="361" spans="1:65" s="2" customFormat="1" ht="11.25">
      <c r="A361" s="37"/>
      <c r="B361" s="38"/>
      <c r="C361" s="39"/>
      <c r="D361" s="200" t="s">
        <v>221</v>
      </c>
      <c r="E361" s="39"/>
      <c r="F361" s="201" t="s">
        <v>531</v>
      </c>
      <c r="G361" s="39"/>
      <c r="H361" s="39"/>
      <c r="I361" s="197"/>
      <c r="J361" s="39"/>
      <c r="K361" s="39"/>
      <c r="L361" s="42"/>
      <c r="M361" s="198"/>
      <c r="N361" s="199"/>
      <c r="O361" s="67"/>
      <c r="P361" s="67"/>
      <c r="Q361" s="67"/>
      <c r="R361" s="67"/>
      <c r="S361" s="67"/>
      <c r="T361" s="68"/>
      <c r="U361" s="37"/>
      <c r="V361" s="37"/>
      <c r="W361" s="37"/>
      <c r="X361" s="37"/>
      <c r="Y361" s="37"/>
      <c r="Z361" s="37"/>
      <c r="AA361" s="37"/>
      <c r="AB361" s="37"/>
      <c r="AC361" s="37"/>
      <c r="AD361" s="37"/>
      <c r="AE361" s="37"/>
      <c r="AT361" s="20" t="s">
        <v>221</v>
      </c>
      <c r="AU361" s="20" t="s">
        <v>81</v>
      </c>
    </row>
    <row r="362" spans="1:65" s="13" customFormat="1" ht="22.5">
      <c r="B362" s="202"/>
      <c r="C362" s="203"/>
      <c r="D362" s="195" t="s">
        <v>223</v>
      </c>
      <c r="E362" s="204" t="s">
        <v>19</v>
      </c>
      <c r="F362" s="205" t="s">
        <v>532</v>
      </c>
      <c r="G362" s="203"/>
      <c r="H362" s="206">
        <v>3.12</v>
      </c>
      <c r="I362" s="207"/>
      <c r="J362" s="203"/>
      <c r="K362" s="203"/>
      <c r="L362" s="208"/>
      <c r="M362" s="209"/>
      <c r="N362" s="210"/>
      <c r="O362" s="210"/>
      <c r="P362" s="210"/>
      <c r="Q362" s="210"/>
      <c r="R362" s="210"/>
      <c r="S362" s="210"/>
      <c r="T362" s="211"/>
      <c r="AT362" s="212" t="s">
        <v>223</v>
      </c>
      <c r="AU362" s="212" t="s">
        <v>81</v>
      </c>
      <c r="AV362" s="13" t="s">
        <v>81</v>
      </c>
      <c r="AW362" s="13" t="s">
        <v>32</v>
      </c>
      <c r="AX362" s="13" t="s">
        <v>71</v>
      </c>
      <c r="AY362" s="212" t="s">
        <v>210</v>
      </c>
    </row>
    <row r="363" spans="1:65" s="14" customFormat="1" ht="11.25">
      <c r="B363" s="213"/>
      <c r="C363" s="214"/>
      <c r="D363" s="195" t="s">
        <v>223</v>
      </c>
      <c r="E363" s="215" t="s">
        <v>19</v>
      </c>
      <c r="F363" s="216" t="s">
        <v>249</v>
      </c>
      <c r="G363" s="214"/>
      <c r="H363" s="217">
        <v>3.12</v>
      </c>
      <c r="I363" s="218"/>
      <c r="J363" s="214"/>
      <c r="K363" s="214"/>
      <c r="L363" s="219"/>
      <c r="M363" s="220"/>
      <c r="N363" s="221"/>
      <c r="O363" s="221"/>
      <c r="P363" s="221"/>
      <c r="Q363" s="221"/>
      <c r="R363" s="221"/>
      <c r="S363" s="221"/>
      <c r="T363" s="222"/>
      <c r="AT363" s="223" t="s">
        <v>223</v>
      </c>
      <c r="AU363" s="223" t="s">
        <v>81</v>
      </c>
      <c r="AV363" s="14" t="s">
        <v>217</v>
      </c>
      <c r="AW363" s="14" t="s">
        <v>32</v>
      </c>
      <c r="AX363" s="14" t="s">
        <v>71</v>
      </c>
      <c r="AY363" s="223" t="s">
        <v>210</v>
      </c>
    </row>
    <row r="364" spans="1:65" s="16" customFormat="1" ht="11.25">
      <c r="B364" s="234"/>
      <c r="C364" s="235"/>
      <c r="D364" s="195" t="s">
        <v>223</v>
      </c>
      <c r="E364" s="236" t="s">
        <v>137</v>
      </c>
      <c r="F364" s="237" t="s">
        <v>266</v>
      </c>
      <c r="G364" s="235"/>
      <c r="H364" s="238">
        <v>0</v>
      </c>
      <c r="I364" s="239"/>
      <c r="J364" s="235"/>
      <c r="K364" s="235"/>
      <c r="L364" s="240"/>
      <c r="M364" s="241"/>
      <c r="N364" s="242"/>
      <c r="O364" s="242"/>
      <c r="P364" s="242"/>
      <c r="Q364" s="242"/>
      <c r="R364" s="242"/>
      <c r="S364" s="242"/>
      <c r="T364" s="243"/>
      <c r="AT364" s="244" t="s">
        <v>223</v>
      </c>
      <c r="AU364" s="244" t="s">
        <v>81</v>
      </c>
      <c r="AV364" s="16" t="s">
        <v>153</v>
      </c>
      <c r="AW364" s="16" t="s">
        <v>32</v>
      </c>
      <c r="AX364" s="16" t="s">
        <v>71</v>
      </c>
      <c r="AY364" s="244" t="s">
        <v>210</v>
      </c>
    </row>
    <row r="365" spans="1:65" s="13" customFormat="1" ht="11.25">
      <c r="B365" s="202"/>
      <c r="C365" s="203"/>
      <c r="D365" s="195" t="s">
        <v>223</v>
      </c>
      <c r="E365" s="204" t="s">
        <v>19</v>
      </c>
      <c r="F365" s="205" t="s">
        <v>533</v>
      </c>
      <c r="G365" s="203"/>
      <c r="H365" s="206">
        <v>1.1599999999999999</v>
      </c>
      <c r="I365" s="207"/>
      <c r="J365" s="203"/>
      <c r="K365" s="203"/>
      <c r="L365" s="208"/>
      <c r="M365" s="209"/>
      <c r="N365" s="210"/>
      <c r="O365" s="210"/>
      <c r="P365" s="210"/>
      <c r="Q365" s="210"/>
      <c r="R365" s="210"/>
      <c r="S365" s="210"/>
      <c r="T365" s="211"/>
      <c r="AT365" s="212" t="s">
        <v>223</v>
      </c>
      <c r="AU365" s="212" t="s">
        <v>81</v>
      </c>
      <c r="AV365" s="13" t="s">
        <v>81</v>
      </c>
      <c r="AW365" s="13" t="s">
        <v>32</v>
      </c>
      <c r="AX365" s="13" t="s">
        <v>71</v>
      </c>
      <c r="AY365" s="212" t="s">
        <v>210</v>
      </c>
    </row>
    <row r="366" spans="1:65" s="16" customFormat="1" ht="11.25">
      <c r="B366" s="234"/>
      <c r="C366" s="235"/>
      <c r="D366" s="195" t="s">
        <v>223</v>
      </c>
      <c r="E366" s="236" t="s">
        <v>146</v>
      </c>
      <c r="F366" s="237" t="s">
        <v>266</v>
      </c>
      <c r="G366" s="235"/>
      <c r="H366" s="238">
        <v>1.1599999999999999</v>
      </c>
      <c r="I366" s="239"/>
      <c r="J366" s="235"/>
      <c r="K366" s="235"/>
      <c r="L366" s="240"/>
      <c r="M366" s="241"/>
      <c r="N366" s="242"/>
      <c r="O366" s="242"/>
      <c r="P366" s="242"/>
      <c r="Q366" s="242"/>
      <c r="R366" s="242"/>
      <c r="S366" s="242"/>
      <c r="T366" s="243"/>
      <c r="AT366" s="244" t="s">
        <v>223</v>
      </c>
      <c r="AU366" s="244" t="s">
        <v>81</v>
      </c>
      <c r="AV366" s="16" t="s">
        <v>153</v>
      </c>
      <c r="AW366" s="16" t="s">
        <v>32</v>
      </c>
      <c r="AX366" s="16" t="s">
        <v>71</v>
      </c>
      <c r="AY366" s="244" t="s">
        <v>210</v>
      </c>
    </row>
    <row r="367" spans="1:65" s="14" customFormat="1" ht="11.25">
      <c r="B367" s="213"/>
      <c r="C367" s="214"/>
      <c r="D367" s="195" t="s">
        <v>223</v>
      </c>
      <c r="E367" s="215" t="s">
        <v>19</v>
      </c>
      <c r="F367" s="216" t="s">
        <v>249</v>
      </c>
      <c r="G367" s="214"/>
      <c r="H367" s="217">
        <v>1.1599999999999999</v>
      </c>
      <c r="I367" s="218"/>
      <c r="J367" s="214"/>
      <c r="K367" s="214"/>
      <c r="L367" s="219"/>
      <c r="M367" s="220"/>
      <c r="N367" s="221"/>
      <c r="O367" s="221"/>
      <c r="P367" s="221"/>
      <c r="Q367" s="221"/>
      <c r="R367" s="221"/>
      <c r="S367" s="221"/>
      <c r="T367" s="222"/>
      <c r="AT367" s="223" t="s">
        <v>223</v>
      </c>
      <c r="AU367" s="223" t="s">
        <v>81</v>
      </c>
      <c r="AV367" s="14" t="s">
        <v>217</v>
      </c>
      <c r="AW367" s="14" t="s">
        <v>32</v>
      </c>
      <c r="AX367" s="14" t="s">
        <v>79</v>
      </c>
      <c r="AY367" s="223" t="s">
        <v>210</v>
      </c>
    </row>
    <row r="368" spans="1:65" s="2" customFormat="1" ht="21.75" customHeight="1">
      <c r="A368" s="37"/>
      <c r="B368" s="38"/>
      <c r="C368" s="182" t="s">
        <v>534</v>
      </c>
      <c r="D368" s="182" t="s">
        <v>212</v>
      </c>
      <c r="E368" s="183" t="s">
        <v>535</v>
      </c>
      <c r="F368" s="184" t="s">
        <v>536</v>
      </c>
      <c r="G368" s="185" t="s">
        <v>367</v>
      </c>
      <c r="H368" s="186">
        <v>1</v>
      </c>
      <c r="I368" s="187"/>
      <c r="J368" s="188">
        <f>ROUND(I368*H368,2)</f>
        <v>0</v>
      </c>
      <c r="K368" s="184" t="s">
        <v>216</v>
      </c>
      <c r="L368" s="42"/>
      <c r="M368" s="189" t="s">
        <v>19</v>
      </c>
      <c r="N368" s="190" t="s">
        <v>42</v>
      </c>
      <c r="O368" s="67"/>
      <c r="P368" s="191">
        <f>O368*H368</f>
        <v>0</v>
      </c>
      <c r="Q368" s="191">
        <v>0.22394</v>
      </c>
      <c r="R368" s="191">
        <f>Q368*H368</f>
        <v>0.22394</v>
      </c>
      <c r="S368" s="191">
        <v>0</v>
      </c>
      <c r="T368" s="192">
        <f>S368*H368</f>
        <v>0</v>
      </c>
      <c r="U368" s="37"/>
      <c r="V368" s="37"/>
      <c r="W368" s="37"/>
      <c r="X368" s="37"/>
      <c r="Y368" s="37"/>
      <c r="Z368" s="37"/>
      <c r="AA368" s="37"/>
      <c r="AB368" s="37"/>
      <c r="AC368" s="37"/>
      <c r="AD368" s="37"/>
      <c r="AE368" s="37"/>
      <c r="AR368" s="193" t="s">
        <v>217</v>
      </c>
      <c r="AT368" s="193" t="s">
        <v>212</v>
      </c>
      <c r="AU368" s="193" t="s">
        <v>81</v>
      </c>
      <c r="AY368" s="20" t="s">
        <v>210</v>
      </c>
      <c r="BE368" s="194">
        <f>IF(N368="základní",J368,0)</f>
        <v>0</v>
      </c>
      <c r="BF368" s="194">
        <f>IF(N368="snížená",J368,0)</f>
        <v>0</v>
      </c>
      <c r="BG368" s="194">
        <f>IF(N368="zákl. přenesená",J368,0)</f>
        <v>0</v>
      </c>
      <c r="BH368" s="194">
        <f>IF(N368="sníž. přenesená",J368,0)</f>
        <v>0</v>
      </c>
      <c r="BI368" s="194">
        <f>IF(N368="nulová",J368,0)</f>
        <v>0</v>
      </c>
      <c r="BJ368" s="20" t="s">
        <v>79</v>
      </c>
      <c r="BK368" s="194">
        <f>ROUND(I368*H368,2)</f>
        <v>0</v>
      </c>
      <c r="BL368" s="20" t="s">
        <v>217</v>
      </c>
      <c r="BM368" s="193" t="s">
        <v>537</v>
      </c>
    </row>
    <row r="369" spans="1:65" s="2" customFormat="1" ht="19.5">
      <c r="A369" s="37"/>
      <c r="B369" s="38"/>
      <c r="C369" s="39"/>
      <c r="D369" s="195" t="s">
        <v>219</v>
      </c>
      <c r="E369" s="39"/>
      <c r="F369" s="196" t="s">
        <v>538</v>
      </c>
      <c r="G369" s="39"/>
      <c r="H369" s="39"/>
      <c r="I369" s="197"/>
      <c r="J369" s="39"/>
      <c r="K369" s="39"/>
      <c r="L369" s="42"/>
      <c r="M369" s="198"/>
      <c r="N369" s="199"/>
      <c r="O369" s="67"/>
      <c r="P369" s="67"/>
      <c r="Q369" s="67"/>
      <c r="R369" s="67"/>
      <c r="S369" s="67"/>
      <c r="T369" s="68"/>
      <c r="U369" s="37"/>
      <c r="V369" s="37"/>
      <c r="W369" s="37"/>
      <c r="X369" s="37"/>
      <c r="Y369" s="37"/>
      <c r="Z369" s="37"/>
      <c r="AA369" s="37"/>
      <c r="AB369" s="37"/>
      <c r="AC369" s="37"/>
      <c r="AD369" s="37"/>
      <c r="AE369" s="37"/>
      <c r="AT369" s="20" t="s">
        <v>219</v>
      </c>
      <c r="AU369" s="20" t="s">
        <v>81</v>
      </c>
    </row>
    <row r="370" spans="1:65" s="2" customFormat="1" ht="11.25">
      <c r="A370" s="37"/>
      <c r="B370" s="38"/>
      <c r="C370" s="39"/>
      <c r="D370" s="200" t="s">
        <v>221</v>
      </c>
      <c r="E370" s="39"/>
      <c r="F370" s="201" t="s">
        <v>539</v>
      </c>
      <c r="G370" s="39"/>
      <c r="H370" s="39"/>
      <c r="I370" s="197"/>
      <c r="J370" s="39"/>
      <c r="K370" s="39"/>
      <c r="L370" s="42"/>
      <c r="M370" s="198"/>
      <c r="N370" s="199"/>
      <c r="O370" s="67"/>
      <c r="P370" s="67"/>
      <c r="Q370" s="67"/>
      <c r="R370" s="67"/>
      <c r="S370" s="67"/>
      <c r="T370" s="68"/>
      <c r="U370" s="37"/>
      <c r="V370" s="37"/>
      <c r="W370" s="37"/>
      <c r="X370" s="37"/>
      <c r="Y370" s="37"/>
      <c r="Z370" s="37"/>
      <c r="AA370" s="37"/>
      <c r="AB370" s="37"/>
      <c r="AC370" s="37"/>
      <c r="AD370" s="37"/>
      <c r="AE370" s="37"/>
      <c r="AT370" s="20" t="s">
        <v>221</v>
      </c>
      <c r="AU370" s="20" t="s">
        <v>81</v>
      </c>
    </row>
    <row r="371" spans="1:65" s="13" customFormat="1" ht="11.25">
      <c r="B371" s="202"/>
      <c r="C371" s="203"/>
      <c r="D371" s="195" t="s">
        <v>223</v>
      </c>
      <c r="E371" s="204" t="s">
        <v>19</v>
      </c>
      <c r="F371" s="205" t="s">
        <v>540</v>
      </c>
      <c r="G371" s="203"/>
      <c r="H371" s="206">
        <v>1</v>
      </c>
      <c r="I371" s="207"/>
      <c r="J371" s="203"/>
      <c r="K371" s="203"/>
      <c r="L371" s="208"/>
      <c r="M371" s="209"/>
      <c r="N371" s="210"/>
      <c r="O371" s="210"/>
      <c r="P371" s="210"/>
      <c r="Q371" s="210"/>
      <c r="R371" s="210"/>
      <c r="S371" s="210"/>
      <c r="T371" s="211"/>
      <c r="AT371" s="212" t="s">
        <v>223</v>
      </c>
      <c r="AU371" s="212" t="s">
        <v>81</v>
      </c>
      <c r="AV371" s="13" t="s">
        <v>81</v>
      </c>
      <c r="AW371" s="13" t="s">
        <v>32</v>
      </c>
      <c r="AX371" s="13" t="s">
        <v>79</v>
      </c>
      <c r="AY371" s="212" t="s">
        <v>210</v>
      </c>
    </row>
    <row r="372" spans="1:65" s="2" customFormat="1" ht="24.2" customHeight="1">
      <c r="A372" s="37"/>
      <c r="B372" s="38"/>
      <c r="C372" s="245" t="s">
        <v>541</v>
      </c>
      <c r="D372" s="245" t="s">
        <v>348</v>
      </c>
      <c r="E372" s="246" t="s">
        <v>542</v>
      </c>
      <c r="F372" s="247" t="s">
        <v>543</v>
      </c>
      <c r="G372" s="248" t="s">
        <v>367</v>
      </c>
      <c r="H372" s="249">
        <v>1</v>
      </c>
      <c r="I372" s="250"/>
      <c r="J372" s="251">
        <f>ROUND(I372*H372,2)</f>
        <v>0</v>
      </c>
      <c r="K372" s="247" t="s">
        <v>216</v>
      </c>
      <c r="L372" s="252"/>
      <c r="M372" s="253" t="s">
        <v>19</v>
      </c>
      <c r="N372" s="254" t="s">
        <v>42</v>
      </c>
      <c r="O372" s="67"/>
      <c r="P372" s="191">
        <f>O372*H372</f>
        <v>0</v>
      </c>
      <c r="Q372" s="191">
        <v>8.1000000000000003E-2</v>
      </c>
      <c r="R372" s="191">
        <f>Q372*H372</f>
        <v>8.1000000000000003E-2</v>
      </c>
      <c r="S372" s="191">
        <v>0</v>
      </c>
      <c r="T372" s="192">
        <f>S372*H372</f>
        <v>0</v>
      </c>
      <c r="U372" s="37"/>
      <c r="V372" s="37"/>
      <c r="W372" s="37"/>
      <c r="X372" s="37"/>
      <c r="Y372" s="37"/>
      <c r="Z372" s="37"/>
      <c r="AA372" s="37"/>
      <c r="AB372" s="37"/>
      <c r="AC372" s="37"/>
      <c r="AD372" s="37"/>
      <c r="AE372" s="37"/>
      <c r="AR372" s="193" t="s">
        <v>269</v>
      </c>
      <c r="AT372" s="193" t="s">
        <v>348</v>
      </c>
      <c r="AU372" s="193" t="s">
        <v>81</v>
      </c>
      <c r="AY372" s="20" t="s">
        <v>210</v>
      </c>
      <c r="BE372" s="194">
        <f>IF(N372="základní",J372,0)</f>
        <v>0</v>
      </c>
      <c r="BF372" s="194">
        <f>IF(N372="snížená",J372,0)</f>
        <v>0</v>
      </c>
      <c r="BG372" s="194">
        <f>IF(N372="zákl. přenesená",J372,0)</f>
        <v>0</v>
      </c>
      <c r="BH372" s="194">
        <f>IF(N372="sníž. přenesená",J372,0)</f>
        <v>0</v>
      </c>
      <c r="BI372" s="194">
        <f>IF(N372="nulová",J372,0)</f>
        <v>0</v>
      </c>
      <c r="BJ372" s="20" t="s">
        <v>79</v>
      </c>
      <c r="BK372" s="194">
        <f>ROUND(I372*H372,2)</f>
        <v>0</v>
      </c>
      <c r="BL372" s="20" t="s">
        <v>217</v>
      </c>
      <c r="BM372" s="193" t="s">
        <v>544</v>
      </c>
    </row>
    <row r="373" spans="1:65" s="2" customFormat="1" ht="11.25">
      <c r="A373" s="37"/>
      <c r="B373" s="38"/>
      <c r="C373" s="39"/>
      <c r="D373" s="195" t="s">
        <v>219</v>
      </c>
      <c r="E373" s="39"/>
      <c r="F373" s="196" t="s">
        <v>543</v>
      </c>
      <c r="G373" s="39"/>
      <c r="H373" s="39"/>
      <c r="I373" s="197"/>
      <c r="J373" s="39"/>
      <c r="K373" s="39"/>
      <c r="L373" s="42"/>
      <c r="M373" s="198"/>
      <c r="N373" s="199"/>
      <c r="O373" s="67"/>
      <c r="P373" s="67"/>
      <c r="Q373" s="67"/>
      <c r="R373" s="67"/>
      <c r="S373" s="67"/>
      <c r="T373" s="68"/>
      <c r="U373" s="37"/>
      <c r="V373" s="37"/>
      <c r="W373" s="37"/>
      <c r="X373" s="37"/>
      <c r="Y373" s="37"/>
      <c r="Z373" s="37"/>
      <c r="AA373" s="37"/>
      <c r="AB373" s="37"/>
      <c r="AC373" s="37"/>
      <c r="AD373" s="37"/>
      <c r="AE373" s="37"/>
      <c r="AT373" s="20" t="s">
        <v>219</v>
      </c>
      <c r="AU373" s="20" t="s">
        <v>81</v>
      </c>
    </row>
    <row r="374" spans="1:65" s="2" customFormat="1" ht="24.2" customHeight="1">
      <c r="A374" s="37"/>
      <c r="B374" s="38"/>
      <c r="C374" s="182" t="s">
        <v>545</v>
      </c>
      <c r="D374" s="182" t="s">
        <v>212</v>
      </c>
      <c r="E374" s="183" t="s">
        <v>546</v>
      </c>
      <c r="F374" s="184" t="s">
        <v>547</v>
      </c>
      <c r="G374" s="185" t="s">
        <v>244</v>
      </c>
      <c r="H374" s="186">
        <v>0.67500000000000004</v>
      </c>
      <c r="I374" s="187"/>
      <c r="J374" s="188">
        <f>ROUND(I374*H374,2)</f>
        <v>0</v>
      </c>
      <c r="K374" s="184" t="s">
        <v>216</v>
      </c>
      <c r="L374" s="42"/>
      <c r="M374" s="189" t="s">
        <v>19</v>
      </c>
      <c r="N374" s="190" t="s">
        <v>42</v>
      </c>
      <c r="O374" s="67"/>
      <c r="P374" s="191">
        <f>O374*H374</f>
        <v>0</v>
      </c>
      <c r="Q374" s="191">
        <v>0</v>
      </c>
      <c r="R374" s="191">
        <f>Q374*H374</f>
        <v>0</v>
      </c>
      <c r="S374" s="191">
        <v>0</v>
      </c>
      <c r="T374" s="192">
        <f>S374*H374</f>
        <v>0</v>
      </c>
      <c r="U374" s="37"/>
      <c r="V374" s="37"/>
      <c r="W374" s="37"/>
      <c r="X374" s="37"/>
      <c r="Y374" s="37"/>
      <c r="Z374" s="37"/>
      <c r="AA374" s="37"/>
      <c r="AB374" s="37"/>
      <c r="AC374" s="37"/>
      <c r="AD374" s="37"/>
      <c r="AE374" s="37"/>
      <c r="AR374" s="193" t="s">
        <v>217</v>
      </c>
      <c r="AT374" s="193" t="s">
        <v>212</v>
      </c>
      <c r="AU374" s="193" t="s">
        <v>81</v>
      </c>
      <c r="AY374" s="20" t="s">
        <v>210</v>
      </c>
      <c r="BE374" s="194">
        <f>IF(N374="základní",J374,0)</f>
        <v>0</v>
      </c>
      <c r="BF374" s="194">
        <f>IF(N374="snížená",J374,0)</f>
        <v>0</v>
      </c>
      <c r="BG374" s="194">
        <f>IF(N374="zákl. přenesená",J374,0)</f>
        <v>0</v>
      </c>
      <c r="BH374" s="194">
        <f>IF(N374="sníž. přenesená",J374,0)</f>
        <v>0</v>
      </c>
      <c r="BI374" s="194">
        <f>IF(N374="nulová",J374,0)</f>
        <v>0</v>
      </c>
      <c r="BJ374" s="20" t="s">
        <v>79</v>
      </c>
      <c r="BK374" s="194">
        <f>ROUND(I374*H374,2)</f>
        <v>0</v>
      </c>
      <c r="BL374" s="20" t="s">
        <v>217</v>
      </c>
      <c r="BM374" s="193" t="s">
        <v>548</v>
      </c>
    </row>
    <row r="375" spans="1:65" s="2" customFormat="1" ht="29.25">
      <c r="A375" s="37"/>
      <c r="B375" s="38"/>
      <c r="C375" s="39"/>
      <c r="D375" s="195" t="s">
        <v>219</v>
      </c>
      <c r="E375" s="39"/>
      <c r="F375" s="196" t="s">
        <v>549</v>
      </c>
      <c r="G375" s="39"/>
      <c r="H375" s="39"/>
      <c r="I375" s="197"/>
      <c r="J375" s="39"/>
      <c r="K375" s="39"/>
      <c r="L375" s="42"/>
      <c r="M375" s="198"/>
      <c r="N375" s="199"/>
      <c r="O375" s="67"/>
      <c r="P375" s="67"/>
      <c r="Q375" s="67"/>
      <c r="R375" s="67"/>
      <c r="S375" s="67"/>
      <c r="T375" s="68"/>
      <c r="U375" s="37"/>
      <c r="V375" s="37"/>
      <c r="W375" s="37"/>
      <c r="X375" s="37"/>
      <c r="Y375" s="37"/>
      <c r="Z375" s="37"/>
      <c r="AA375" s="37"/>
      <c r="AB375" s="37"/>
      <c r="AC375" s="37"/>
      <c r="AD375" s="37"/>
      <c r="AE375" s="37"/>
      <c r="AT375" s="20" t="s">
        <v>219</v>
      </c>
      <c r="AU375" s="20" t="s">
        <v>81</v>
      </c>
    </row>
    <row r="376" spans="1:65" s="2" customFormat="1" ht="11.25">
      <c r="A376" s="37"/>
      <c r="B376" s="38"/>
      <c r="C376" s="39"/>
      <c r="D376" s="200" t="s">
        <v>221</v>
      </c>
      <c r="E376" s="39"/>
      <c r="F376" s="201" t="s">
        <v>550</v>
      </c>
      <c r="G376" s="39"/>
      <c r="H376" s="39"/>
      <c r="I376" s="197"/>
      <c r="J376" s="39"/>
      <c r="K376" s="39"/>
      <c r="L376" s="42"/>
      <c r="M376" s="198"/>
      <c r="N376" s="199"/>
      <c r="O376" s="67"/>
      <c r="P376" s="67"/>
      <c r="Q376" s="67"/>
      <c r="R376" s="67"/>
      <c r="S376" s="67"/>
      <c r="T376" s="68"/>
      <c r="U376" s="37"/>
      <c r="V376" s="37"/>
      <c r="W376" s="37"/>
      <c r="X376" s="37"/>
      <c r="Y376" s="37"/>
      <c r="Z376" s="37"/>
      <c r="AA376" s="37"/>
      <c r="AB376" s="37"/>
      <c r="AC376" s="37"/>
      <c r="AD376" s="37"/>
      <c r="AE376" s="37"/>
      <c r="AT376" s="20" t="s">
        <v>221</v>
      </c>
      <c r="AU376" s="20" t="s">
        <v>81</v>
      </c>
    </row>
    <row r="377" spans="1:65" s="15" customFormat="1" ht="11.25">
      <c r="B377" s="224"/>
      <c r="C377" s="225"/>
      <c r="D377" s="195" t="s">
        <v>223</v>
      </c>
      <c r="E377" s="226" t="s">
        <v>19</v>
      </c>
      <c r="F377" s="227" t="s">
        <v>551</v>
      </c>
      <c r="G377" s="225"/>
      <c r="H377" s="226" t="s">
        <v>19</v>
      </c>
      <c r="I377" s="228"/>
      <c r="J377" s="225"/>
      <c r="K377" s="225"/>
      <c r="L377" s="229"/>
      <c r="M377" s="230"/>
      <c r="N377" s="231"/>
      <c r="O377" s="231"/>
      <c r="P377" s="231"/>
      <c r="Q377" s="231"/>
      <c r="R377" s="231"/>
      <c r="S377" s="231"/>
      <c r="T377" s="232"/>
      <c r="AT377" s="233" t="s">
        <v>223</v>
      </c>
      <c r="AU377" s="233" t="s">
        <v>81</v>
      </c>
      <c r="AV377" s="15" t="s">
        <v>79</v>
      </c>
      <c r="AW377" s="15" t="s">
        <v>32</v>
      </c>
      <c r="AX377" s="15" t="s">
        <v>71</v>
      </c>
      <c r="AY377" s="233" t="s">
        <v>210</v>
      </c>
    </row>
    <row r="378" spans="1:65" s="13" customFormat="1" ht="11.25">
      <c r="B378" s="202"/>
      <c r="C378" s="203"/>
      <c r="D378" s="195" t="s">
        <v>223</v>
      </c>
      <c r="E378" s="204" t="s">
        <v>19</v>
      </c>
      <c r="F378" s="205" t="s">
        <v>552</v>
      </c>
      <c r="G378" s="203"/>
      <c r="H378" s="206">
        <v>0.67500000000000004</v>
      </c>
      <c r="I378" s="207"/>
      <c r="J378" s="203"/>
      <c r="K378" s="203"/>
      <c r="L378" s="208"/>
      <c r="M378" s="209"/>
      <c r="N378" s="210"/>
      <c r="O378" s="210"/>
      <c r="P378" s="210"/>
      <c r="Q378" s="210"/>
      <c r="R378" s="210"/>
      <c r="S378" s="210"/>
      <c r="T378" s="211"/>
      <c r="AT378" s="212" t="s">
        <v>223</v>
      </c>
      <c r="AU378" s="212" t="s">
        <v>81</v>
      </c>
      <c r="AV378" s="13" t="s">
        <v>81</v>
      </c>
      <c r="AW378" s="13" t="s">
        <v>32</v>
      </c>
      <c r="AX378" s="13" t="s">
        <v>71</v>
      </c>
      <c r="AY378" s="212" t="s">
        <v>210</v>
      </c>
    </row>
    <row r="379" spans="1:65" s="14" customFormat="1" ht="11.25">
      <c r="B379" s="213"/>
      <c r="C379" s="214"/>
      <c r="D379" s="195" t="s">
        <v>223</v>
      </c>
      <c r="E379" s="215" t="s">
        <v>19</v>
      </c>
      <c r="F379" s="216" t="s">
        <v>249</v>
      </c>
      <c r="G379" s="214"/>
      <c r="H379" s="217">
        <v>0.67500000000000004</v>
      </c>
      <c r="I379" s="218"/>
      <c r="J379" s="214"/>
      <c r="K379" s="214"/>
      <c r="L379" s="219"/>
      <c r="M379" s="220"/>
      <c r="N379" s="221"/>
      <c r="O379" s="221"/>
      <c r="P379" s="221"/>
      <c r="Q379" s="221"/>
      <c r="R379" s="221"/>
      <c r="S379" s="221"/>
      <c r="T379" s="222"/>
      <c r="AT379" s="223" t="s">
        <v>223</v>
      </c>
      <c r="AU379" s="223" t="s">
        <v>81</v>
      </c>
      <c r="AV379" s="14" t="s">
        <v>217</v>
      </c>
      <c r="AW379" s="14" t="s">
        <v>32</v>
      </c>
      <c r="AX379" s="14" t="s">
        <v>79</v>
      </c>
      <c r="AY379" s="223" t="s">
        <v>210</v>
      </c>
    </row>
    <row r="380" spans="1:65" s="12" customFormat="1" ht="22.9" customHeight="1">
      <c r="B380" s="166"/>
      <c r="C380" s="167"/>
      <c r="D380" s="168" t="s">
        <v>70</v>
      </c>
      <c r="E380" s="180" t="s">
        <v>241</v>
      </c>
      <c r="F380" s="180" t="s">
        <v>553</v>
      </c>
      <c r="G380" s="167"/>
      <c r="H380" s="167"/>
      <c r="I380" s="170"/>
      <c r="J380" s="181">
        <f>BK380</f>
        <v>0</v>
      </c>
      <c r="K380" s="167"/>
      <c r="L380" s="172"/>
      <c r="M380" s="173"/>
      <c r="N380" s="174"/>
      <c r="O380" s="174"/>
      <c r="P380" s="175">
        <f>SUM(P381:P408)</f>
        <v>0</v>
      </c>
      <c r="Q380" s="174"/>
      <c r="R380" s="175">
        <f>SUM(R381:R408)</f>
        <v>14.958960000000001</v>
      </c>
      <c r="S380" s="174"/>
      <c r="T380" s="176">
        <f>SUM(T381:T408)</f>
        <v>0</v>
      </c>
      <c r="AR380" s="177" t="s">
        <v>79</v>
      </c>
      <c r="AT380" s="178" t="s">
        <v>70</v>
      </c>
      <c r="AU380" s="178" t="s">
        <v>79</v>
      </c>
      <c r="AY380" s="177" t="s">
        <v>210</v>
      </c>
      <c r="BK380" s="179">
        <f>SUM(BK381:BK408)</f>
        <v>0</v>
      </c>
    </row>
    <row r="381" spans="1:65" s="2" customFormat="1" ht="24.2" customHeight="1">
      <c r="A381" s="37"/>
      <c r="B381" s="38"/>
      <c r="C381" s="182" t="s">
        <v>554</v>
      </c>
      <c r="D381" s="182" t="s">
        <v>212</v>
      </c>
      <c r="E381" s="183" t="s">
        <v>555</v>
      </c>
      <c r="F381" s="184" t="s">
        <v>556</v>
      </c>
      <c r="G381" s="185" t="s">
        <v>215</v>
      </c>
      <c r="H381" s="186">
        <v>15</v>
      </c>
      <c r="I381" s="187"/>
      <c r="J381" s="188">
        <f>ROUND(I381*H381,2)</f>
        <v>0</v>
      </c>
      <c r="K381" s="184" t="s">
        <v>216</v>
      </c>
      <c r="L381" s="42"/>
      <c r="M381" s="189" t="s">
        <v>19</v>
      </c>
      <c r="N381" s="190" t="s">
        <v>42</v>
      </c>
      <c r="O381" s="67"/>
      <c r="P381" s="191">
        <f>O381*H381</f>
        <v>0</v>
      </c>
      <c r="Q381" s="191">
        <v>0</v>
      </c>
      <c r="R381" s="191">
        <f>Q381*H381</f>
        <v>0</v>
      </c>
      <c r="S381" s="191">
        <v>0</v>
      </c>
      <c r="T381" s="192">
        <f>S381*H381</f>
        <v>0</v>
      </c>
      <c r="U381" s="37"/>
      <c r="V381" s="37"/>
      <c r="W381" s="37"/>
      <c r="X381" s="37"/>
      <c r="Y381" s="37"/>
      <c r="Z381" s="37"/>
      <c r="AA381" s="37"/>
      <c r="AB381" s="37"/>
      <c r="AC381" s="37"/>
      <c r="AD381" s="37"/>
      <c r="AE381" s="37"/>
      <c r="AR381" s="193" t="s">
        <v>217</v>
      </c>
      <c r="AT381" s="193" t="s">
        <v>212</v>
      </c>
      <c r="AU381" s="193" t="s">
        <v>81</v>
      </c>
      <c r="AY381" s="20" t="s">
        <v>210</v>
      </c>
      <c r="BE381" s="194">
        <f>IF(N381="základní",J381,0)</f>
        <v>0</v>
      </c>
      <c r="BF381" s="194">
        <f>IF(N381="snížená",J381,0)</f>
        <v>0</v>
      </c>
      <c r="BG381" s="194">
        <f>IF(N381="zákl. přenesená",J381,0)</f>
        <v>0</v>
      </c>
      <c r="BH381" s="194">
        <f>IF(N381="sníž. přenesená",J381,0)</f>
        <v>0</v>
      </c>
      <c r="BI381" s="194">
        <f>IF(N381="nulová",J381,0)</f>
        <v>0</v>
      </c>
      <c r="BJ381" s="20" t="s">
        <v>79</v>
      </c>
      <c r="BK381" s="194">
        <f>ROUND(I381*H381,2)</f>
        <v>0</v>
      </c>
      <c r="BL381" s="20" t="s">
        <v>217</v>
      </c>
      <c r="BM381" s="193" t="s">
        <v>557</v>
      </c>
    </row>
    <row r="382" spans="1:65" s="2" customFormat="1" ht="19.5">
      <c r="A382" s="37"/>
      <c r="B382" s="38"/>
      <c r="C382" s="39"/>
      <c r="D382" s="195" t="s">
        <v>219</v>
      </c>
      <c r="E382" s="39"/>
      <c r="F382" s="196" t="s">
        <v>558</v>
      </c>
      <c r="G382" s="39"/>
      <c r="H382" s="39"/>
      <c r="I382" s="197"/>
      <c r="J382" s="39"/>
      <c r="K382" s="39"/>
      <c r="L382" s="42"/>
      <c r="M382" s="198"/>
      <c r="N382" s="199"/>
      <c r="O382" s="67"/>
      <c r="P382" s="67"/>
      <c r="Q382" s="67"/>
      <c r="R382" s="67"/>
      <c r="S382" s="67"/>
      <c r="T382" s="68"/>
      <c r="U382" s="37"/>
      <c r="V382" s="37"/>
      <c r="W382" s="37"/>
      <c r="X382" s="37"/>
      <c r="Y382" s="37"/>
      <c r="Z382" s="37"/>
      <c r="AA382" s="37"/>
      <c r="AB382" s="37"/>
      <c r="AC382" s="37"/>
      <c r="AD382" s="37"/>
      <c r="AE382" s="37"/>
      <c r="AT382" s="20" t="s">
        <v>219</v>
      </c>
      <c r="AU382" s="20" t="s">
        <v>81</v>
      </c>
    </row>
    <row r="383" spans="1:65" s="2" customFormat="1" ht="11.25">
      <c r="A383" s="37"/>
      <c r="B383" s="38"/>
      <c r="C383" s="39"/>
      <c r="D383" s="200" t="s">
        <v>221</v>
      </c>
      <c r="E383" s="39"/>
      <c r="F383" s="201" t="s">
        <v>559</v>
      </c>
      <c r="G383" s="39"/>
      <c r="H383" s="39"/>
      <c r="I383" s="197"/>
      <c r="J383" s="39"/>
      <c r="K383" s="39"/>
      <c r="L383" s="42"/>
      <c r="M383" s="198"/>
      <c r="N383" s="199"/>
      <c r="O383" s="67"/>
      <c r="P383" s="67"/>
      <c r="Q383" s="67"/>
      <c r="R383" s="67"/>
      <c r="S383" s="67"/>
      <c r="T383" s="68"/>
      <c r="U383" s="37"/>
      <c r="V383" s="37"/>
      <c r="W383" s="37"/>
      <c r="X383" s="37"/>
      <c r="Y383" s="37"/>
      <c r="Z383" s="37"/>
      <c r="AA383" s="37"/>
      <c r="AB383" s="37"/>
      <c r="AC383" s="37"/>
      <c r="AD383" s="37"/>
      <c r="AE383" s="37"/>
      <c r="AT383" s="20" t="s">
        <v>221</v>
      </c>
      <c r="AU383" s="20" t="s">
        <v>81</v>
      </c>
    </row>
    <row r="384" spans="1:65" s="13" customFormat="1" ht="11.25">
      <c r="B384" s="202"/>
      <c r="C384" s="203"/>
      <c r="D384" s="195" t="s">
        <v>223</v>
      </c>
      <c r="E384" s="204" t="s">
        <v>19</v>
      </c>
      <c r="F384" s="205" t="s">
        <v>154</v>
      </c>
      <c r="G384" s="203"/>
      <c r="H384" s="206">
        <v>15</v>
      </c>
      <c r="I384" s="207"/>
      <c r="J384" s="203"/>
      <c r="K384" s="203"/>
      <c r="L384" s="208"/>
      <c r="M384" s="209"/>
      <c r="N384" s="210"/>
      <c r="O384" s="210"/>
      <c r="P384" s="210"/>
      <c r="Q384" s="210"/>
      <c r="R384" s="210"/>
      <c r="S384" s="210"/>
      <c r="T384" s="211"/>
      <c r="AT384" s="212" t="s">
        <v>223</v>
      </c>
      <c r="AU384" s="212" t="s">
        <v>81</v>
      </c>
      <c r="AV384" s="13" t="s">
        <v>81</v>
      </c>
      <c r="AW384" s="13" t="s">
        <v>32</v>
      </c>
      <c r="AX384" s="13" t="s">
        <v>79</v>
      </c>
      <c r="AY384" s="212" t="s">
        <v>210</v>
      </c>
    </row>
    <row r="385" spans="1:65" s="2" customFormat="1" ht="24.2" customHeight="1">
      <c r="A385" s="37"/>
      <c r="B385" s="38"/>
      <c r="C385" s="182" t="s">
        <v>560</v>
      </c>
      <c r="D385" s="182" t="s">
        <v>212</v>
      </c>
      <c r="E385" s="183" t="s">
        <v>561</v>
      </c>
      <c r="F385" s="184" t="s">
        <v>562</v>
      </c>
      <c r="G385" s="185" t="s">
        <v>215</v>
      </c>
      <c r="H385" s="186">
        <v>3</v>
      </c>
      <c r="I385" s="187"/>
      <c r="J385" s="188">
        <f>ROUND(I385*H385,2)</f>
        <v>0</v>
      </c>
      <c r="K385" s="184" t="s">
        <v>216</v>
      </c>
      <c r="L385" s="42"/>
      <c r="M385" s="189" t="s">
        <v>19</v>
      </c>
      <c r="N385" s="190" t="s">
        <v>42</v>
      </c>
      <c r="O385" s="67"/>
      <c r="P385" s="191">
        <f>O385*H385</f>
        <v>0</v>
      </c>
      <c r="Q385" s="191">
        <v>0.34499999999999997</v>
      </c>
      <c r="R385" s="191">
        <f>Q385*H385</f>
        <v>1.0349999999999999</v>
      </c>
      <c r="S385" s="191">
        <v>0</v>
      </c>
      <c r="T385" s="192">
        <f>S385*H385</f>
        <v>0</v>
      </c>
      <c r="U385" s="37"/>
      <c r="V385" s="37"/>
      <c r="W385" s="37"/>
      <c r="X385" s="37"/>
      <c r="Y385" s="37"/>
      <c r="Z385" s="37"/>
      <c r="AA385" s="37"/>
      <c r="AB385" s="37"/>
      <c r="AC385" s="37"/>
      <c r="AD385" s="37"/>
      <c r="AE385" s="37"/>
      <c r="AR385" s="193" t="s">
        <v>217</v>
      </c>
      <c r="AT385" s="193" t="s">
        <v>212</v>
      </c>
      <c r="AU385" s="193" t="s">
        <v>81</v>
      </c>
      <c r="AY385" s="20" t="s">
        <v>210</v>
      </c>
      <c r="BE385" s="194">
        <f>IF(N385="základní",J385,0)</f>
        <v>0</v>
      </c>
      <c r="BF385" s="194">
        <f>IF(N385="snížená",J385,0)</f>
        <v>0</v>
      </c>
      <c r="BG385" s="194">
        <f>IF(N385="zákl. přenesená",J385,0)</f>
        <v>0</v>
      </c>
      <c r="BH385" s="194">
        <f>IF(N385="sníž. přenesená",J385,0)</f>
        <v>0</v>
      </c>
      <c r="BI385" s="194">
        <f>IF(N385="nulová",J385,0)</f>
        <v>0</v>
      </c>
      <c r="BJ385" s="20" t="s">
        <v>79</v>
      </c>
      <c r="BK385" s="194">
        <f>ROUND(I385*H385,2)</f>
        <v>0</v>
      </c>
      <c r="BL385" s="20" t="s">
        <v>217</v>
      </c>
      <c r="BM385" s="193" t="s">
        <v>563</v>
      </c>
    </row>
    <row r="386" spans="1:65" s="2" customFormat="1" ht="19.5">
      <c r="A386" s="37"/>
      <c r="B386" s="38"/>
      <c r="C386" s="39"/>
      <c r="D386" s="195" t="s">
        <v>219</v>
      </c>
      <c r="E386" s="39"/>
      <c r="F386" s="196" t="s">
        <v>564</v>
      </c>
      <c r="G386" s="39"/>
      <c r="H386" s="39"/>
      <c r="I386" s="197"/>
      <c r="J386" s="39"/>
      <c r="K386" s="39"/>
      <c r="L386" s="42"/>
      <c r="M386" s="198"/>
      <c r="N386" s="199"/>
      <c r="O386" s="67"/>
      <c r="P386" s="67"/>
      <c r="Q386" s="67"/>
      <c r="R386" s="67"/>
      <c r="S386" s="67"/>
      <c r="T386" s="68"/>
      <c r="U386" s="37"/>
      <c r="V386" s="37"/>
      <c r="W386" s="37"/>
      <c r="X386" s="37"/>
      <c r="Y386" s="37"/>
      <c r="Z386" s="37"/>
      <c r="AA386" s="37"/>
      <c r="AB386" s="37"/>
      <c r="AC386" s="37"/>
      <c r="AD386" s="37"/>
      <c r="AE386" s="37"/>
      <c r="AT386" s="20" t="s">
        <v>219</v>
      </c>
      <c r="AU386" s="20" t="s">
        <v>81</v>
      </c>
    </row>
    <row r="387" spans="1:65" s="2" customFormat="1" ht="11.25">
      <c r="A387" s="37"/>
      <c r="B387" s="38"/>
      <c r="C387" s="39"/>
      <c r="D387" s="200" t="s">
        <v>221</v>
      </c>
      <c r="E387" s="39"/>
      <c r="F387" s="201" t="s">
        <v>565</v>
      </c>
      <c r="G387" s="39"/>
      <c r="H387" s="39"/>
      <c r="I387" s="197"/>
      <c r="J387" s="39"/>
      <c r="K387" s="39"/>
      <c r="L387" s="42"/>
      <c r="M387" s="198"/>
      <c r="N387" s="199"/>
      <c r="O387" s="67"/>
      <c r="P387" s="67"/>
      <c r="Q387" s="67"/>
      <c r="R387" s="67"/>
      <c r="S387" s="67"/>
      <c r="T387" s="68"/>
      <c r="U387" s="37"/>
      <c r="V387" s="37"/>
      <c r="W387" s="37"/>
      <c r="X387" s="37"/>
      <c r="Y387" s="37"/>
      <c r="Z387" s="37"/>
      <c r="AA387" s="37"/>
      <c r="AB387" s="37"/>
      <c r="AC387" s="37"/>
      <c r="AD387" s="37"/>
      <c r="AE387" s="37"/>
      <c r="AT387" s="20" t="s">
        <v>221</v>
      </c>
      <c r="AU387" s="20" t="s">
        <v>81</v>
      </c>
    </row>
    <row r="388" spans="1:65" s="13" customFormat="1" ht="11.25">
      <c r="B388" s="202"/>
      <c r="C388" s="203"/>
      <c r="D388" s="195" t="s">
        <v>223</v>
      </c>
      <c r="E388" s="204" t="s">
        <v>19</v>
      </c>
      <c r="F388" s="205" t="s">
        <v>152</v>
      </c>
      <c r="G388" s="203"/>
      <c r="H388" s="206">
        <v>3</v>
      </c>
      <c r="I388" s="207"/>
      <c r="J388" s="203"/>
      <c r="K388" s="203"/>
      <c r="L388" s="208"/>
      <c r="M388" s="209"/>
      <c r="N388" s="210"/>
      <c r="O388" s="210"/>
      <c r="P388" s="210"/>
      <c r="Q388" s="210"/>
      <c r="R388" s="210"/>
      <c r="S388" s="210"/>
      <c r="T388" s="211"/>
      <c r="AT388" s="212" t="s">
        <v>223</v>
      </c>
      <c r="AU388" s="212" t="s">
        <v>81</v>
      </c>
      <c r="AV388" s="13" t="s">
        <v>81</v>
      </c>
      <c r="AW388" s="13" t="s">
        <v>32</v>
      </c>
      <c r="AX388" s="13" t="s">
        <v>79</v>
      </c>
      <c r="AY388" s="212" t="s">
        <v>210</v>
      </c>
    </row>
    <row r="389" spans="1:65" s="2" customFormat="1" ht="24.2" customHeight="1">
      <c r="A389" s="37"/>
      <c r="B389" s="38"/>
      <c r="C389" s="182" t="s">
        <v>125</v>
      </c>
      <c r="D389" s="182" t="s">
        <v>212</v>
      </c>
      <c r="E389" s="183" t="s">
        <v>566</v>
      </c>
      <c r="F389" s="184" t="s">
        <v>567</v>
      </c>
      <c r="G389" s="185" t="s">
        <v>215</v>
      </c>
      <c r="H389" s="186">
        <v>15</v>
      </c>
      <c r="I389" s="187"/>
      <c r="J389" s="188">
        <f>ROUND(I389*H389,2)</f>
        <v>0</v>
      </c>
      <c r="K389" s="184" t="s">
        <v>216</v>
      </c>
      <c r="L389" s="42"/>
      <c r="M389" s="189" t="s">
        <v>19</v>
      </c>
      <c r="N389" s="190" t="s">
        <v>42</v>
      </c>
      <c r="O389" s="67"/>
      <c r="P389" s="191">
        <f>O389*H389</f>
        <v>0</v>
      </c>
      <c r="Q389" s="191">
        <v>0.46</v>
      </c>
      <c r="R389" s="191">
        <f>Q389*H389</f>
        <v>6.9</v>
      </c>
      <c r="S389" s="191">
        <v>0</v>
      </c>
      <c r="T389" s="192">
        <f>S389*H389</f>
        <v>0</v>
      </c>
      <c r="U389" s="37"/>
      <c r="V389" s="37"/>
      <c r="W389" s="37"/>
      <c r="X389" s="37"/>
      <c r="Y389" s="37"/>
      <c r="Z389" s="37"/>
      <c r="AA389" s="37"/>
      <c r="AB389" s="37"/>
      <c r="AC389" s="37"/>
      <c r="AD389" s="37"/>
      <c r="AE389" s="37"/>
      <c r="AR389" s="193" t="s">
        <v>217</v>
      </c>
      <c r="AT389" s="193" t="s">
        <v>212</v>
      </c>
      <c r="AU389" s="193" t="s">
        <v>81</v>
      </c>
      <c r="AY389" s="20" t="s">
        <v>210</v>
      </c>
      <c r="BE389" s="194">
        <f>IF(N389="základní",J389,0)</f>
        <v>0</v>
      </c>
      <c r="BF389" s="194">
        <f>IF(N389="snížená",J389,0)</f>
        <v>0</v>
      </c>
      <c r="BG389" s="194">
        <f>IF(N389="zákl. přenesená",J389,0)</f>
        <v>0</v>
      </c>
      <c r="BH389" s="194">
        <f>IF(N389="sníž. přenesená",J389,0)</f>
        <v>0</v>
      </c>
      <c r="BI389" s="194">
        <f>IF(N389="nulová",J389,0)</f>
        <v>0</v>
      </c>
      <c r="BJ389" s="20" t="s">
        <v>79</v>
      </c>
      <c r="BK389" s="194">
        <f>ROUND(I389*H389,2)</f>
        <v>0</v>
      </c>
      <c r="BL389" s="20" t="s">
        <v>217</v>
      </c>
      <c r="BM389" s="193" t="s">
        <v>568</v>
      </c>
    </row>
    <row r="390" spans="1:65" s="2" customFormat="1" ht="19.5">
      <c r="A390" s="37"/>
      <c r="B390" s="38"/>
      <c r="C390" s="39"/>
      <c r="D390" s="195" t="s">
        <v>219</v>
      </c>
      <c r="E390" s="39"/>
      <c r="F390" s="196" t="s">
        <v>569</v>
      </c>
      <c r="G390" s="39"/>
      <c r="H390" s="39"/>
      <c r="I390" s="197"/>
      <c r="J390" s="39"/>
      <c r="K390" s="39"/>
      <c r="L390" s="42"/>
      <c r="M390" s="198"/>
      <c r="N390" s="199"/>
      <c r="O390" s="67"/>
      <c r="P390" s="67"/>
      <c r="Q390" s="67"/>
      <c r="R390" s="67"/>
      <c r="S390" s="67"/>
      <c r="T390" s="68"/>
      <c r="U390" s="37"/>
      <c r="V390" s="37"/>
      <c r="W390" s="37"/>
      <c r="X390" s="37"/>
      <c r="Y390" s="37"/>
      <c r="Z390" s="37"/>
      <c r="AA390" s="37"/>
      <c r="AB390" s="37"/>
      <c r="AC390" s="37"/>
      <c r="AD390" s="37"/>
      <c r="AE390" s="37"/>
      <c r="AT390" s="20" t="s">
        <v>219</v>
      </c>
      <c r="AU390" s="20" t="s">
        <v>81</v>
      </c>
    </row>
    <row r="391" spans="1:65" s="2" customFormat="1" ht="11.25">
      <c r="A391" s="37"/>
      <c r="B391" s="38"/>
      <c r="C391" s="39"/>
      <c r="D391" s="200" t="s">
        <v>221</v>
      </c>
      <c r="E391" s="39"/>
      <c r="F391" s="201" t="s">
        <v>570</v>
      </c>
      <c r="G391" s="39"/>
      <c r="H391" s="39"/>
      <c r="I391" s="197"/>
      <c r="J391" s="39"/>
      <c r="K391" s="39"/>
      <c r="L391" s="42"/>
      <c r="M391" s="198"/>
      <c r="N391" s="199"/>
      <c r="O391" s="67"/>
      <c r="P391" s="67"/>
      <c r="Q391" s="67"/>
      <c r="R391" s="67"/>
      <c r="S391" s="67"/>
      <c r="T391" s="68"/>
      <c r="U391" s="37"/>
      <c r="V391" s="37"/>
      <c r="W391" s="37"/>
      <c r="X391" s="37"/>
      <c r="Y391" s="37"/>
      <c r="Z391" s="37"/>
      <c r="AA391" s="37"/>
      <c r="AB391" s="37"/>
      <c r="AC391" s="37"/>
      <c r="AD391" s="37"/>
      <c r="AE391" s="37"/>
      <c r="AT391" s="20" t="s">
        <v>221</v>
      </c>
      <c r="AU391" s="20" t="s">
        <v>81</v>
      </c>
    </row>
    <row r="392" spans="1:65" s="13" customFormat="1" ht="11.25">
      <c r="B392" s="202"/>
      <c r="C392" s="203"/>
      <c r="D392" s="195" t="s">
        <v>223</v>
      </c>
      <c r="E392" s="204" t="s">
        <v>19</v>
      </c>
      <c r="F392" s="205" t="s">
        <v>154</v>
      </c>
      <c r="G392" s="203"/>
      <c r="H392" s="206">
        <v>15</v>
      </c>
      <c r="I392" s="207"/>
      <c r="J392" s="203"/>
      <c r="K392" s="203"/>
      <c r="L392" s="208"/>
      <c r="M392" s="209"/>
      <c r="N392" s="210"/>
      <c r="O392" s="210"/>
      <c r="P392" s="210"/>
      <c r="Q392" s="210"/>
      <c r="R392" s="210"/>
      <c r="S392" s="210"/>
      <c r="T392" s="211"/>
      <c r="AT392" s="212" t="s">
        <v>223</v>
      </c>
      <c r="AU392" s="212" t="s">
        <v>81</v>
      </c>
      <c r="AV392" s="13" t="s">
        <v>81</v>
      </c>
      <c r="AW392" s="13" t="s">
        <v>32</v>
      </c>
      <c r="AX392" s="13" t="s">
        <v>79</v>
      </c>
      <c r="AY392" s="212" t="s">
        <v>210</v>
      </c>
    </row>
    <row r="393" spans="1:65" s="2" customFormat="1" ht="37.9" customHeight="1">
      <c r="A393" s="37"/>
      <c r="B393" s="38"/>
      <c r="C393" s="182" t="s">
        <v>571</v>
      </c>
      <c r="D393" s="182" t="s">
        <v>212</v>
      </c>
      <c r="E393" s="183" t="s">
        <v>572</v>
      </c>
      <c r="F393" s="184" t="s">
        <v>573</v>
      </c>
      <c r="G393" s="185" t="s">
        <v>215</v>
      </c>
      <c r="H393" s="186">
        <v>3</v>
      </c>
      <c r="I393" s="187"/>
      <c r="J393" s="188">
        <f>ROUND(I393*H393,2)</f>
        <v>0</v>
      </c>
      <c r="K393" s="184" t="s">
        <v>216</v>
      </c>
      <c r="L393" s="42"/>
      <c r="M393" s="189" t="s">
        <v>19</v>
      </c>
      <c r="N393" s="190" t="s">
        <v>42</v>
      </c>
      <c r="O393" s="67"/>
      <c r="P393" s="191">
        <f>O393*H393</f>
        <v>0</v>
      </c>
      <c r="Q393" s="191">
        <v>0.28499999999999998</v>
      </c>
      <c r="R393" s="191">
        <f>Q393*H393</f>
        <v>0.85499999999999998</v>
      </c>
      <c r="S393" s="191">
        <v>0</v>
      </c>
      <c r="T393" s="192">
        <f>S393*H393</f>
        <v>0</v>
      </c>
      <c r="U393" s="37"/>
      <c r="V393" s="37"/>
      <c r="W393" s="37"/>
      <c r="X393" s="37"/>
      <c r="Y393" s="37"/>
      <c r="Z393" s="37"/>
      <c r="AA393" s="37"/>
      <c r="AB393" s="37"/>
      <c r="AC393" s="37"/>
      <c r="AD393" s="37"/>
      <c r="AE393" s="37"/>
      <c r="AR393" s="193" t="s">
        <v>217</v>
      </c>
      <c r="AT393" s="193" t="s">
        <v>212</v>
      </c>
      <c r="AU393" s="193" t="s">
        <v>81</v>
      </c>
      <c r="AY393" s="20" t="s">
        <v>210</v>
      </c>
      <c r="BE393" s="194">
        <f>IF(N393="základní",J393,0)</f>
        <v>0</v>
      </c>
      <c r="BF393" s="194">
        <f>IF(N393="snížená",J393,0)</f>
        <v>0</v>
      </c>
      <c r="BG393" s="194">
        <f>IF(N393="zákl. přenesená",J393,0)</f>
        <v>0</v>
      </c>
      <c r="BH393" s="194">
        <f>IF(N393="sníž. přenesená",J393,0)</f>
        <v>0</v>
      </c>
      <c r="BI393" s="194">
        <f>IF(N393="nulová",J393,0)</f>
        <v>0</v>
      </c>
      <c r="BJ393" s="20" t="s">
        <v>79</v>
      </c>
      <c r="BK393" s="194">
        <f>ROUND(I393*H393,2)</f>
        <v>0</v>
      </c>
      <c r="BL393" s="20" t="s">
        <v>217</v>
      </c>
      <c r="BM393" s="193" t="s">
        <v>574</v>
      </c>
    </row>
    <row r="394" spans="1:65" s="2" customFormat="1" ht="29.25">
      <c r="A394" s="37"/>
      <c r="B394" s="38"/>
      <c r="C394" s="39"/>
      <c r="D394" s="195" t="s">
        <v>219</v>
      </c>
      <c r="E394" s="39"/>
      <c r="F394" s="196" t="s">
        <v>575</v>
      </c>
      <c r="G394" s="39"/>
      <c r="H394" s="39"/>
      <c r="I394" s="197"/>
      <c r="J394" s="39"/>
      <c r="K394" s="39"/>
      <c r="L394" s="42"/>
      <c r="M394" s="198"/>
      <c r="N394" s="199"/>
      <c r="O394" s="67"/>
      <c r="P394" s="67"/>
      <c r="Q394" s="67"/>
      <c r="R394" s="67"/>
      <c r="S394" s="67"/>
      <c r="T394" s="68"/>
      <c r="U394" s="37"/>
      <c r="V394" s="37"/>
      <c r="W394" s="37"/>
      <c r="X394" s="37"/>
      <c r="Y394" s="37"/>
      <c r="Z394" s="37"/>
      <c r="AA394" s="37"/>
      <c r="AB394" s="37"/>
      <c r="AC394" s="37"/>
      <c r="AD394" s="37"/>
      <c r="AE394" s="37"/>
      <c r="AT394" s="20" t="s">
        <v>219</v>
      </c>
      <c r="AU394" s="20" t="s">
        <v>81</v>
      </c>
    </row>
    <row r="395" spans="1:65" s="2" customFormat="1" ht="11.25">
      <c r="A395" s="37"/>
      <c r="B395" s="38"/>
      <c r="C395" s="39"/>
      <c r="D395" s="200" t="s">
        <v>221</v>
      </c>
      <c r="E395" s="39"/>
      <c r="F395" s="201" t="s">
        <v>576</v>
      </c>
      <c r="G395" s="39"/>
      <c r="H395" s="39"/>
      <c r="I395" s="197"/>
      <c r="J395" s="39"/>
      <c r="K395" s="39"/>
      <c r="L395" s="42"/>
      <c r="M395" s="198"/>
      <c r="N395" s="199"/>
      <c r="O395" s="67"/>
      <c r="P395" s="67"/>
      <c r="Q395" s="67"/>
      <c r="R395" s="67"/>
      <c r="S395" s="67"/>
      <c r="T395" s="68"/>
      <c r="U395" s="37"/>
      <c r="V395" s="37"/>
      <c r="W395" s="37"/>
      <c r="X395" s="37"/>
      <c r="Y395" s="37"/>
      <c r="Z395" s="37"/>
      <c r="AA395" s="37"/>
      <c r="AB395" s="37"/>
      <c r="AC395" s="37"/>
      <c r="AD395" s="37"/>
      <c r="AE395" s="37"/>
      <c r="AT395" s="20" t="s">
        <v>221</v>
      </c>
      <c r="AU395" s="20" t="s">
        <v>81</v>
      </c>
    </row>
    <row r="396" spans="1:65" s="13" customFormat="1" ht="11.25">
      <c r="B396" s="202"/>
      <c r="C396" s="203"/>
      <c r="D396" s="195" t="s">
        <v>223</v>
      </c>
      <c r="E396" s="204" t="s">
        <v>19</v>
      </c>
      <c r="F396" s="205" t="s">
        <v>152</v>
      </c>
      <c r="G396" s="203"/>
      <c r="H396" s="206">
        <v>3</v>
      </c>
      <c r="I396" s="207"/>
      <c r="J396" s="203"/>
      <c r="K396" s="203"/>
      <c r="L396" s="208"/>
      <c r="M396" s="209"/>
      <c r="N396" s="210"/>
      <c r="O396" s="210"/>
      <c r="P396" s="210"/>
      <c r="Q396" s="210"/>
      <c r="R396" s="210"/>
      <c r="S396" s="210"/>
      <c r="T396" s="211"/>
      <c r="AT396" s="212" t="s">
        <v>223</v>
      </c>
      <c r="AU396" s="212" t="s">
        <v>81</v>
      </c>
      <c r="AV396" s="13" t="s">
        <v>81</v>
      </c>
      <c r="AW396" s="13" t="s">
        <v>32</v>
      </c>
      <c r="AX396" s="13" t="s">
        <v>79</v>
      </c>
      <c r="AY396" s="212" t="s">
        <v>210</v>
      </c>
    </row>
    <row r="397" spans="1:65" s="2" customFormat="1" ht="37.9" customHeight="1">
      <c r="A397" s="37"/>
      <c r="B397" s="38"/>
      <c r="C397" s="182" t="s">
        <v>577</v>
      </c>
      <c r="D397" s="182" t="s">
        <v>212</v>
      </c>
      <c r="E397" s="183" t="s">
        <v>578</v>
      </c>
      <c r="F397" s="184" t="s">
        <v>579</v>
      </c>
      <c r="G397" s="185" t="s">
        <v>215</v>
      </c>
      <c r="H397" s="186">
        <v>15</v>
      </c>
      <c r="I397" s="187"/>
      <c r="J397" s="188">
        <f>ROUND(I397*H397,2)</f>
        <v>0</v>
      </c>
      <c r="K397" s="184" t="s">
        <v>216</v>
      </c>
      <c r="L397" s="42"/>
      <c r="M397" s="189" t="s">
        <v>19</v>
      </c>
      <c r="N397" s="190" t="s">
        <v>42</v>
      </c>
      <c r="O397" s="67"/>
      <c r="P397" s="191">
        <f>O397*H397</f>
        <v>0</v>
      </c>
      <c r="Q397" s="191">
        <v>0.26375999999999999</v>
      </c>
      <c r="R397" s="191">
        <f>Q397*H397</f>
        <v>3.9563999999999999</v>
      </c>
      <c r="S397" s="191">
        <v>0</v>
      </c>
      <c r="T397" s="192">
        <f>S397*H397</f>
        <v>0</v>
      </c>
      <c r="U397" s="37"/>
      <c r="V397" s="37"/>
      <c r="W397" s="37"/>
      <c r="X397" s="37"/>
      <c r="Y397" s="37"/>
      <c r="Z397" s="37"/>
      <c r="AA397" s="37"/>
      <c r="AB397" s="37"/>
      <c r="AC397" s="37"/>
      <c r="AD397" s="37"/>
      <c r="AE397" s="37"/>
      <c r="AR397" s="193" t="s">
        <v>217</v>
      </c>
      <c r="AT397" s="193" t="s">
        <v>212</v>
      </c>
      <c r="AU397" s="193" t="s">
        <v>81</v>
      </c>
      <c r="AY397" s="20" t="s">
        <v>210</v>
      </c>
      <c r="BE397" s="194">
        <f>IF(N397="základní",J397,0)</f>
        <v>0</v>
      </c>
      <c r="BF397" s="194">
        <f>IF(N397="snížená",J397,0)</f>
        <v>0</v>
      </c>
      <c r="BG397" s="194">
        <f>IF(N397="zákl. přenesená",J397,0)</f>
        <v>0</v>
      </c>
      <c r="BH397" s="194">
        <f>IF(N397="sníž. přenesená",J397,0)</f>
        <v>0</v>
      </c>
      <c r="BI397" s="194">
        <f>IF(N397="nulová",J397,0)</f>
        <v>0</v>
      </c>
      <c r="BJ397" s="20" t="s">
        <v>79</v>
      </c>
      <c r="BK397" s="194">
        <f>ROUND(I397*H397,2)</f>
        <v>0</v>
      </c>
      <c r="BL397" s="20" t="s">
        <v>217</v>
      </c>
      <c r="BM397" s="193" t="s">
        <v>580</v>
      </c>
    </row>
    <row r="398" spans="1:65" s="2" customFormat="1" ht="29.25">
      <c r="A398" s="37"/>
      <c r="B398" s="38"/>
      <c r="C398" s="39"/>
      <c r="D398" s="195" t="s">
        <v>219</v>
      </c>
      <c r="E398" s="39"/>
      <c r="F398" s="196" t="s">
        <v>581</v>
      </c>
      <c r="G398" s="39"/>
      <c r="H398" s="39"/>
      <c r="I398" s="197"/>
      <c r="J398" s="39"/>
      <c r="K398" s="39"/>
      <c r="L398" s="42"/>
      <c r="M398" s="198"/>
      <c r="N398" s="199"/>
      <c r="O398" s="67"/>
      <c r="P398" s="67"/>
      <c r="Q398" s="67"/>
      <c r="R398" s="67"/>
      <c r="S398" s="67"/>
      <c r="T398" s="68"/>
      <c r="U398" s="37"/>
      <c r="V398" s="37"/>
      <c r="W398" s="37"/>
      <c r="X398" s="37"/>
      <c r="Y398" s="37"/>
      <c r="Z398" s="37"/>
      <c r="AA398" s="37"/>
      <c r="AB398" s="37"/>
      <c r="AC398" s="37"/>
      <c r="AD398" s="37"/>
      <c r="AE398" s="37"/>
      <c r="AT398" s="20" t="s">
        <v>219</v>
      </c>
      <c r="AU398" s="20" t="s">
        <v>81</v>
      </c>
    </row>
    <row r="399" spans="1:65" s="2" customFormat="1" ht="11.25">
      <c r="A399" s="37"/>
      <c r="B399" s="38"/>
      <c r="C399" s="39"/>
      <c r="D399" s="200" t="s">
        <v>221</v>
      </c>
      <c r="E399" s="39"/>
      <c r="F399" s="201" t="s">
        <v>582</v>
      </c>
      <c r="G399" s="39"/>
      <c r="H399" s="39"/>
      <c r="I399" s="197"/>
      <c r="J399" s="39"/>
      <c r="K399" s="39"/>
      <c r="L399" s="42"/>
      <c r="M399" s="198"/>
      <c r="N399" s="199"/>
      <c r="O399" s="67"/>
      <c r="P399" s="67"/>
      <c r="Q399" s="67"/>
      <c r="R399" s="67"/>
      <c r="S399" s="67"/>
      <c r="T399" s="68"/>
      <c r="U399" s="37"/>
      <c r="V399" s="37"/>
      <c r="W399" s="37"/>
      <c r="X399" s="37"/>
      <c r="Y399" s="37"/>
      <c r="Z399" s="37"/>
      <c r="AA399" s="37"/>
      <c r="AB399" s="37"/>
      <c r="AC399" s="37"/>
      <c r="AD399" s="37"/>
      <c r="AE399" s="37"/>
      <c r="AT399" s="20" t="s">
        <v>221</v>
      </c>
      <c r="AU399" s="20" t="s">
        <v>81</v>
      </c>
    </row>
    <row r="400" spans="1:65" s="13" customFormat="1" ht="11.25">
      <c r="B400" s="202"/>
      <c r="C400" s="203"/>
      <c r="D400" s="195" t="s">
        <v>223</v>
      </c>
      <c r="E400" s="204" t="s">
        <v>19</v>
      </c>
      <c r="F400" s="205" t="s">
        <v>154</v>
      </c>
      <c r="G400" s="203"/>
      <c r="H400" s="206">
        <v>15</v>
      </c>
      <c r="I400" s="207"/>
      <c r="J400" s="203"/>
      <c r="K400" s="203"/>
      <c r="L400" s="208"/>
      <c r="M400" s="209"/>
      <c r="N400" s="210"/>
      <c r="O400" s="210"/>
      <c r="P400" s="210"/>
      <c r="Q400" s="210"/>
      <c r="R400" s="210"/>
      <c r="S400" s="210"/>
      <c r="T400" s="211"/>
      <c r="AT400" s="212" t="s">
        <v>223</v>
      </c>
      <c r="AU400" s="212" t="s">
        <v>81</v>
      </c>
      <c r="AV400" s="13" t="s">
        <v>81</v>
      </c>
      <c r="AW400" s="13" t="s">
        <v>32</v>
      </c>
      <c r="AX400" s="13" t="s">
        <v>79</v>
      </c>
      <c r="AY400" s="212" t="s">
        <v>210</v>
      </c>
    </row>
    <row r="401" spans="1:65" s="2" customFormat="1" ht="33" customHeight="1">
      <c r="A401" s="37"/>
      <c r="B401" s="38"/>
      <c r="C401" s="182" t="s">
        <v>583</v>
      </c>
      <c r="D401" s="182" t="s">
        <v>212</v>
      </c>
      <c r="E401" s="183" t="s">
        <v>584</v>
      </c>
      <c r="F401" s="184" t="s">
        <v>585</v>
      </c>
      <c r="G401" s="185" t="s">
        <v>215</v>
      </c>
      <c r="H401" s="186">
        <v>15</v>
      </c>
      <c r="I401" s="187"/>
      <c r="J401" s="188">
        <f>ROUND(I401*H401,2)</f>
        <v>0</v>
      </c>
      <c r="K401" s="184" t="s">
        <v>216</v>
      </c>
      <c r="L401" s="42"/>
      <c r="M401" s="189" t="s">
        <v>19</v>
      </c>
      <c r="N401" s="190" t="s">
        <v>42</v>
      </c>
      <c r="O401" s="67"/>
      <c r="P401" s="191">
        <f>O401*H401</f>
        <v>0</v>
      </c>
      <c r="Q401" s="191">
        <v>0.12966</v>
      </c>
      <c r="R401" s="191">
        <f>Q401*H401</f>
        <v>1.9449000000000001</v>
      </c>
      <c r="S401" s="191">
        <v>0</v>
      </c>
      <c r="T401" s="192">
        <f>S401*H401</f>
        <v>0</v>
      </c>
      <c r="U401" s="37"/>
      <c r="V401" s="37"/>
      <c r="W401" s="37"/>
      <c r="X401" s="37"/>
      <c r="Y401" s="37"/>
      <c r="Z401" s="37"/>
      <c r="AA401" s="37"/>
      <c r="AB401" s="37"/>
      <c r="AC401" s="37"/>
      <c r="AD401" s="37"/>
      <c r="AE401" s="37"/>
      <c r="AR401" s="193" t="s">
        <v>217</v>
      </c>
      <c r="AT401" s="193" t="s">
        <v>212</v>
      </c>
      <c r="AU401" s="193" t="s">
        <v>81</v>
      </c>
      <c r="AY401" s="20" t="s">
        <v>210</v>
      </c>
      <c r="BE401" s="194">
        <f>IF(N401="základní",J401,0)</f>
        <v>0</v>
      </c>
      <c r="BF401" s="194">
        <f>IF(N401="snížená",J401,0)</f>
        <v>0</v>
      </c>
      <c r="BG401" s="194">
        <f>IF(N401="zákl. přenesená",J401,0)</f>
        <v>0</v>
      </c>
      <c r="BH401" s="194">
        <f>IF(N401="sníž. přenesená",J401,0)</f>
        <v>0</v>
      </c>
      <c r="BI401" s="194">
        <f>IF(N401="nulová",J401,0)</f>
        <v>0</v>
      </c>
      <c r="BJ401" s="20" t="s">
        <v>79</v>
      </c>
      <c r="BK401" s="194">
        <f>ROUND(I401*H401,2)</f>
        <v>0</v>
      </c>
      <c r="BL401" s="20" t="s">
        <v>217</v>
      </c>
      <c r="BM401" s="193" t="s">
        <v>586</v>
      </c>
    </row>
    <row r="402" spans="1:65" s="2" customFormat="1" ht="29.25">
      <c r="A402" s="37"/>
      <c r="B402" s="38"/>
      <c r="C402" s="39"/>
      <c r="D402" s="195" t="s">
        <v>219</v>
      </c>
      <c r="E402" s="39"/>
      <c r="F402" s="196" t="s">
        <v>587</v>
      </c>
      <c r="G402" s="39"/>
      <c r="H402" s="39"/>
      <c r="I402" s="197"/>
      <c r="J402" s="39"/>
      <c r="K402" s="39"/>
      <c r="L402" s="42"/>
      <c r="M402" s="198"/>
      <c r="N402" s="199"/>
      <c r="O402" s="67"/>
      <c r="P402" s="67"/>
      <c r="Q402" s="67"/>
      <c r="R402" s="67"/>
      <c r="S402" s="67"/>
      <c r="T402" s="68"/>
      <c r="U402" s="37"/>
      <c r="V402" s="37"/>
      <c r="W402" s="37"/>
      <c r="X402" s="37"/>
      <c r="Y402" s="37"/>
      <c r="Z402" s="37"/>
      <c r="AA402" s="37"/>
      <c r="AB402" s="37"/>
      <c r="AC402" s="37"/>
      <c r="AD402" s="37"/>
      <c r="AE402" s="37"/>
      <c r="AT402" s="20" t="s">
        <v>219</v>
      </c>
      <c r="AU402" s="20" t="s">
        <v>81</v>
      </c>
    </row>
    <row r="403" spans="1:65" s="2" customFormat="1" ht="11.25">
      <c r="A403" s="37"/>
      <c r="B403" s="38"/>
      <c r="C403" s="39"/>
      <c r="D403" s="200" t="s">
        <v>221</v>
      </c>
      <c r="E403" s="39"/>
      <c r="F403" s="201" t="s">
        <v>588</v>
      </c>
      <c r="G403" s="39"/>
      <c r="H403" s="39"/>
      <c r="I403" s="197"/>
      <c r="J403" s="39"/>
      <c r="K403" s="39"/>
      <c r="L403" s="42"/>
      <c r="M403" s="198"/>
      <c r="N403" s="199"/>
      <c r="O403" s="67"/>
      <c r="P403" s="67"/>
      <c r="Q403" s="67"/>
      <c r="R403" s="67"/>
      <c r="S403" s="67"/>
      <c r="T403" s="68"/>
      <c r="U403" s="37"/>
      <c r="V403" s="37"/>
      <c r="W403" s="37"/>
      <c r="X403" s="37"/>
      <c r="Y403" s="37"/>
      <c r="Z403" s="37"/>
      <c r="AA403" s="37"/>
      <c r="AB403" s="37"/>
      <c r="AC403" s="37"/>
      <c r="AD403" s="37"/>
      <c r="AE403" s="37"/>
      <c r="AT403" s="20" t="s">
        <v>221</v>
      </c>
      <c r="AU403" s="20" t="s">
        <v>81</v>
      </c>
    </row>
    <row r="404" spans="1:65" s="13" customFormat="1" ht="11.25">
      <c r="B404" s="202"/>
      <c r="C404" s="203"/>
      <c r="D404" s="195" t="s">
        <v>223</v>
      </c>
      <c r="E404" s="204" t="s">
        <v>19</v>
      </c>
      <c r="F404" s="205" t="s">
        <v>154</v>
      </c>
      <c r="G404" s="203"/>
      <c r="H404" s="206">
        <v>15</v>
      </c>
      <c r="I404" s="207"/>
      <c r="J404" s="203"/>
      <c r="K404" s="203"/>
      <c r="L404" s="208"/>
      <c r="M404" s="209"/>
      <c r="N404" s="210"/>
      <c r="O404" s="210"/>
      <c r="P404" s="210"/>
      <c r="Q404" s="210"/>
      <c r="R404" s="210"/>
      <c r="S404" s="210"/>
      <c r="T404" s="211"/>
      <c r="AT404" s="212" t="s">
        <v>223</v>
      </c>
      <c r="AU404" s="212" t="s">
        <v>81</v>
      </c>
      <c r="AV404" s="13" t="s">
        <v>81</v>
      </c>
      <c r="AW404" s="13" t="s">
        <v>32</v>
      </c>
      <c r="AX404" s="13" t="s">
        <v>79</v>
      </c>
      <c r="AY404" s="212" t="s">
        <v>210</v>
      </c>
    </row>
    <row r="405" spans="1:65" s="2" customFormat="1" ht="24.2" customHeight="1">
      <c r="A405" s="37"/>
      <c r="B405" s="38"/>
      <c r="C405" s="182" t="s">
        <v>589</v>
      </c>
      <c r="D405" s="182" t="s">
        <v>212</v>
      </c>
      <c r="E405" s="183" t="s">
        <v>590</v>
      </c>
      <c r="F405" s="184" t="s">
        <v>591</v>
      </c>
      <c r="G405" s="185" t="s">
        <v>215</v>
      </c>
      <c r="H405" s="186">
        <v>3</v>
      </c>
      <c r="I405" s="187"/>
      <c r="J405" s="188">
        <f>ROUND(I405*H405,2)</f>
        <v>0</v>
      </c>
      <c r="K405" s="184" t="s">
        <v>216</v>
      </c>
      <c r="L405" s="42"/>
      <c r="M405" s="189" t="s">
        <v>19</v>
      </c>
      <c r="N405" s="190" t="s">
        <v>42</v>
      </c>
      <c r="O405" s="67"/>
      <c r="P405" s="191">
        <f>O405*H405</f>
        <v>0</v>
      </c>
      <c r="Q405" s="191">
        <v>8.9219999999999994E-2</v>
      </c>
      <c r="R405" s="191">
        <f>Q405*H405</f>
        <v>0.26766000000000001</v>
      </c>
      <c r="S405" s="191">
        <v>0</v>
      </c>
      <c r="T405" s="192">
        <f>S405*H405</f>
        <v>0</v>
      </c>
      <c r="U405" s="37"/>
      <c r="V405" s="37"/>
      <c r="W405" s="37"/>
      <c r="X405" s="37"/>
      <c r="Y405" s="37"/>
      <c r="Z405" s="37"/>
      <c r="AA405" s="37"/>
      <c r="AB405" s="37"/>
      <c r="AC405" s="37"/>
      <c r="AD405" s="37"/>
      <c r="AE405" s="37"/>
      <c r="AR405" s="193" t="s">
        <v>217</v>
      </c>
      <c r="AT405" s="193" t="s">
        <v>212</v>
      </c>
      <c r="AU405" s="193" t="s">
        <v>81</v>
      </c>
      <c r="AY405" s="20" t="s">
        <v>210</v>
      </c>
      <c r="BE405" s="194">
        <f>IF(N405="základní",J405,0)</f>
        <v>0</v>
      </c>
      <c r="BF405" s="194">
        <f>IF(N405="snížená",J405,0)</f>
        <v>0</v>
      </c>
      <c r="BG405" s="194">
        <f>IF(N405="zákl. přenesená",J405,0)</f>
        <v>0</v>
      </c>
      <c r="BH405" s="194">
        <f>IF(N405="sníž. přenesená",J405,0)</f>
        <v>0</v>
      </c>
      <c r="BI405" s="194">
        <f>IF(N405="nulová",J405,0)</f>
        <v>0</v>
      </c>
      <c r="BJ405" s="20" t="s">
        <v>79</v>
      </c>
      <c r="BK405" s="194">
        <f>ROUND(I405*H405,2)</f>
        <v>0</v>
      </c>
      <c r="BL405" s="20" t="s">
        <v>217</v>
      </c>
      <c r="BM405" s="193" t="s">
        <v>592</v>
      </c>
    </row>
    <row r="406" spans="1:65" s="2" customFormat="1" ht="48.75">
      <c r="A406" s="37"/>
      <c r="B406" s="38"/>
      <c r="C406" s="39"/>
      <c r="D406" s="195" t="s">
        <v>219</v>
      </c>
      <c r="E406" s="39"/>
      <c r="F406" s="196" t="s">
        <v>593</v>
      </c>
      <c r="G406" s="39"/>
      <c r="H406" s="39"/>
      <c r="I406" s="197"/>
      <c r="J406" s="39"/>
      <c r="K406" s="39"/>
      <c r="L406" s="42"/>
      <c r="M406" s="198"/>
      <c r="N406" s="199"/>
      <c r="O406" s="67"/>
      <c r="P406" s="67"/>
      <c r="Q406" s="67"/>
      <c r="R406" s="67"/>
      <c r="S406" s="67"/>
      <c r="T406" s="68"/>
      <c r="U406" s="37"/>
      <c r="V406" s="37"/>
      <c r="W406" s="37"/>
      <c r="X406" s="37"/>
      <c r="Y406" s="37"/>
      <c r="Z406" s="37"/>
      <c r="AA406" s="37"/>
      <c r="AB406" s="37"/>
      <c r="AC406" s="37"/>
      <c r="AD406" s="37"/>
      <c r="AE406" s="37"/>
      <c r="AT406" s="20" t="s">
        <v>219</v>
      </c>
      <c r="AU406" s="20" t="s">
        <v>81</v>
      </c>
    </row>
    <row r="407" spans="1:65" s="2" customFormat="1" ht="11.25">
      <c r="A407" s="37"/>
      <c r="B407" s="38"/>
      <c r="C407" s="39"/>
      <c r="D407" s="200" t="s">
        <v>221</v>
      </c>
      <c r="E407" s="39"/>
      <c r="F407" s="201" t="s">
        <v>594</v>
      </c>
      <c r="G407" s="39"/>
      <c r="H407" s="39"/>
      <c r="I407" s="197"/>
      <c r="J407" s="39"/>
      <c r="K407" s="39"/>
      <c r="L407" s="42"/>
      <c r="M407" s="198"/>
      <c r="N407" s="199"/>
      <c r="O407" s="67"/>
      <c r="P407" s="67"/>
      <c r="Q407" s="67"/>
      <c r="R407" s="67"/>
      <c r="S407" s="67"/>
      <c r="T407" s="68"/>
      <c r="U407" s="37"/>
      <c r="V407" s="37"/>
      <c r="W407" s="37"/>
      <c r="X407" s="37"/>
      <c r="Y407" s="37"/>
      <c r="Z407" s="37"/>
      <c r="AA407" s="37"/>
      <c r="AB407" s="37"/>
      <c r="AC407" s="37"/>
      <c r="AD407" s="37"/>
      <c r="AE407" s="37"/>
      <c r="AT407" s="20" t="s">
        <v>221</v>
      </c>
      <c r="AU407" s="20" t="s">
        <v>81</v>
      </c>
    </row>
    <row r="408" spans="1:65" s="13" customFormat="1" ht="11.25">
      <c r="B408" s="202"/>
      <c r="C408" s="203"/>
      <c r="D408" s="195" t="s">
        <v>223</v>
      </c>
      <c r="E408" s="204" t="s">
        <v>19</v>
      </c>
      <c r="F408" s="205" t="s">
        <v>152</v>
      </c>
      <c r="G408" s="203"/>
      <c r="H408" s="206">
        <v>3</v>
      </c>
      <c r="I408" s="207"/>
      <c r="J408" s="203"/>
      <c r="K408" s="203"/>
      <c r="L408" s="208"/>
      <c r="M408" s="209"/>
      <c r="N408" s="210"/>
      <c r="O408" s="210"/>
      <c r="P408" s="210"/>
      <c r="Q408" s="210"/>
      <c r="R408" s="210"/>
      <c r="S408" s="210"/>
      <c r="T408" s="211"/>
      <c r="AT408" s="212" t="s">
        <v>223</v>
      </c>
      <c r="AU408" s="212" t="s">
        <v>81</v>
      </c>
      <c r="AV408" s="13" t="s">
        <v>81</v>
      </c>
      <c r="AW408" s="13" t="s">
        <v>32</v>
      </c>
      <c r="AX408" s="13" t="s">
        <v>79</v>
      </c>
      <c r="AY408" s="212" t="s">
        <v>210</v>
      </c>
    </row>
    <row r="409" spans="1:65" s="12" customFormat="1" ht="22.9" customHeight="1">
      <c r="B409" s="166"/>
      <c r="C409" s="167"/>
      <c r="D409" s="168" t="s">
        <v>70</v>
      </c>
      <c r="E409" s="180" t="s">
        <v>250</v>
      </c>
      <c r="F409" s="180" t="s">
        <v>595</v>
      </c>
      <c r="G409" s="167"/>
      <c r="H409" s="167"/>
      <c r="I409" s="170"/>
      <c r="J409" s="181">
        <f>BK409</f>
        <v>0</v>
      </c>
      <c r="K409" s="167"/>
      <c r="L409" s="172"/>
      <c r="M409" s="173"/>
      <c r="N409" s="174"/>
      <c r="O409" s="174"/>
      <c r="P409" s="175">
        <f>P410+P570+P612</f>
        <v>0</v>
      </c>
      <c r="Q409" s="174"/>
      <c r="R409" s="175">
        <f>R410+R570+R612</f>
        <v>53.788435371349387</v>
      </c>
      <c r="S409" s="174"/>
      <c r="T409" s="176">
        <f>T410+T570+T612</f>
        <v>0</v>
      </c>
      <c r="AR409" s="177" t="s">
        <v>79</v>
      </c>
      <c r="AT409" s="178" t="s">
        <v>70</v>
      </c>
      <c r="AU409" s="178" t="s">
        <v>79</v>
      </c>
      <c r="AY409" s="177" t="s">
        <v>210</v>
      </c>
      <c r="BK409" s="179">
        <f>BK410+BK570+BK612</f>
        <v>0</v>
      </c>
    </row>
    <row r="410" spans="1:65" s="12" customFormat="1" ht="20.85" customHeight="1">
      <c r="B410" s="166"/>
      <c r="C410" s="167"/>
      <c r="D410" s="168" t="s">
        <v>70</v>
      </c>
      <c r="E410" s="180" t="s">
        <v>596</v>
      </c>
      <c r="F410" s="180" t="s">
        <v>597</v>
      </c>
      <c r="G410" s="167"/>
      <c r="H410" s="167"/>
      <c r="I410" s="170"/>
      <c r="J410" s="181">
        <f>BK410</f>
        <v>0</v>
      </c>
      <c r="K410" s="167"/>
      <c r="L410" s="172"/>
      <c r="M410" s="173"/>
      <c r="N410" s="174"/>
      <c r="O410" s="174"/>
      <c r="P410" s="175">
        <f>SUM(P411:P569)</f>
        <v>0</v>
      </c>
      <c r="Q410" s="174"/>
      <c r="R410" s="175">
        <f>SUM(R411:R569)</f>
        <v>15.919214</v>
      </c>
      <c r="S410" s="174"/>
      <c r="T410" s="176">
        <f>SUM(T411:T569)</f>
        <v>0</v>
      </c>
      <c r="AR410" s="177" t="s">
        <v>79</v>
      </c>
      <c r="AT410" s="178" t="s">
        <v>70</v>
      </c>
      <c r="AU410" s="178" t="s">
        <v>81</v>
      </c>
      <c r="AY410" s="177" t="s">
        <v>210</v>
      </c>
      <c r="BK410" s="179">
        <f>SUM(BK411:BK569)</f>
        <v>0</v>
      </c>
    </row>
    <row r="411" spans="1:65" s="2" customFormat="1" ht="24.2" customHeight="1">
      <c r="A411" s="37"/>
      <c r="B411" s="38"/>
      <c r="C411" s="182" t="s">
        <v>598</v>
      </c>
      <c r="D411" s="182" t="s">
        <v>212</v>
      </c>
      <c r="E411" s="183" t="s">
        <v>599</v>
      </c>
      <c r="F411" s="184" t="s">
        <v>600</v>
      </c>
      <c r="G411" s="185" t="s">
        <v>215</v>
      </c>
      <c r="H411" s="186">
        <v>443.9</v>
      </c>
      <c r="I411" s="187"/>
      <c r="J411" s="188">
        <f>ROUND(I411*H411,2)</f>
        <v>0</v>
      </c>
      <c r="K411" s="184" t="s">
        <v>216</v>
      </c>
      <c r="L411" s="42"/>
      <c r="M411" s="189" t="s">
        <v>19</v>
      </c>
      <c r="N411" s="190" t="s">
        <v>42</v>
      </c>
      <c r="O411" s="67"/>
      <c r="P411" s="191">
        <f>O411*H411</f>
        <v>0</v>
      </c>
      <c r="Q411" s="191">
        <v>3.0000000000000001E-3</v>
      </c>
      <c r="R411" s="191">
        <f>Q411*H411</f>
        <v>1.3316999999999999</v>
      </c>
      <c r="S411" s="191">
        <v>0</v>
      </c>
      <c r="T411" s="192">
        <f>S411*H411</f>
        <v>0</v>
      </c>
      <c r="U411" s="37"/>
      <c r="V411" s="37"/>
      <c r="W411" s="37"/>
      <c r="X411" s="37"/>
      <c r="Y411" s="37"/>
      <c r="Z411" s="37"/>
      <c r="AA411" s="37"/>
      <c r="AB411" s="37"/>
      <c r="AC411" s="37"/>
      <c r="AD411" s="37"/>
      <c r="AE411" s="37"/>
      <c r="AR411" s="193" t="s">
        <v>217</v>
      </c>
      <c r="AT411" s="193" t="s">
        <v>212</v>
      </c>
      <c r="AU411" s="193" t="s">
        <v>153</v>
      </c>
      <c r="AY411" s="20" t="s">
        <v>210</v>
      </c>
      <c r="BE411" s="194">
        <f>IF(N411="základní",J411,0)</f>
        <v>0</v>
      </c>
      <c r="BF411" s="194">
        <f>IF(N411="snížená",J411,0)</f>
        <v>0</v>
      </c>
      <c r="BG411" s="194">
        <f>IF(N411="zákl. přenesená",J411,0)</f>
        <v>0</v>
      </c>
      <c r="BH411" s="194">
        <f>IF(N411="sníž. přenesená",J411,0)</f>
        <v>0</v>
      </c>
      <c r="BI411" s="194">
        <f>IF(N411="nulová",J411,0)</f>
        <v>0</v>
      </c>
      <c r="BJ411" s="20" t="s">
        <v>79</v>
      </c>
      <c r="BK411" s="194">
        <f>ROUND(I411*H411,2)</f>
        <v>0</v>
      </c>
      <c r="BL411" s="20" t="s">
        <v>217</v>
      </c>
      <c r="BM411" s="193" t="s">
        <v>601</v>
      </c>
    </row>
    <row r="412" spans="1:65" s="2" customFormat="1" ht="19.5">
      <c r="A412" s="37"/>
      <c r="B412" s="38"/>
      <c r="C412" s="39"/>
      <c r="D412" s="195" t="s">
        <v>219</v>
      </c>
      <c r="E412" s="39"/>
      <c r="F412" s="196" t="s">
        <v>602</v>
      </c>
      <c r="G412" s="39"/>
      <c r="H412" s="39"/>
      <c r="I412" s="197"/>
      <c r="J412" s="39"/>
      <c r="K412" s="39"/>
      <c r="L412" s="42"/>
      <c r="M412" s="198"/>
      <c r="N412" s="199"/>
      <c r="O412" s="67"/>
      <c r="P412" s="67"/>
      <c r="Q412" s="67"/>
      <c r="R412" s="67"/>
      <c r="S412" s="67"/>
      <c r="T412" s="68"/>
      <c r="U412" s="37"/>
      <c r="V412" s="37"/>
      <c r="W412" s="37"/>
      <c r="X412" s="37"/>
      <c r="Y412" s="37"/>
      <c r="Z412" s="37"/>
      <c r="AA412" s="37"/>
      <c r="AB412" s="37"/>
      <c r="AC412" s="37"/>
      <c r="AD412" s="37"/>
      <c r="AE412" s="37"/>
      <c r="AT412" s="20" t="s">
        <v>219</v>
      </c>
      <c r="AU412" s="20" t="s">
        <v>153</v>
      </c>
    </row>
    <row r="413" spans="1:65" s="2" customFormat="1" ht="11.25">
      <c r="A413" s="37"/>
      <c r="B413" s="38"/>
      <c r="C413" s="39"/>
      <c r="D413" s="200" t="s">
        <v>221</v>
      </c>
      <c r="E413" s="39"/>
      <c r="F413" s="201" t="s">
        <v>603</v>
      </c>
      <c r="G413" s="39"/>
      <c r="H413" s="39"/>
      <c r="I413" s="197"/>
      <c r="J413" s="39"/>
      <c r="K413" s="39"/>
      <c r="L413" s="42"/>
      <c r="M413" s="198"/>
      <c r="N413" s="199"/>
      <c r="O413" s="67"/>
      <c r="P413" s="67"/>
      <c r="Q413" s="67"/>
      <c r="R413" s="67"/>
      <c r="S413" s="67"/>
      <c r="T413" s="68"/>
      <c r="U413" s="37"/>
      <c r="V413" s="37"/>
      <c r="W413" s="37"/>
      <c r="X413" s="37"/>
      <c r="Y413" s="37"/>
      <c r="Z413" s="37"/>
      <c r="AA413" s="37"/>
      <c r="AB413" s="37"/>
      <c r="AC413" s="37"/>
      <c r="AD413" s="37"/>
      <c r="AE413" s="37"/>
      <c r="AT413" s="20" t="s">
        <v>221</v>
      </c>
      <c r="AU413" s="20" t="s">
        <v>153</v>
      </c>
    </row>
    <row r="414" spans="1:65" s="15" customFormat="1" ht="11.25">
      <c r="B414" s="224"/>
      <c r="C414" s="225"/>
      <c r="D414" s="195" t="s">
        <v>223</v>
      </c>
      <c r="E414" s="226" t="s">
        <v>19</v>
      </c>
      <c r="F414" s="227" t="s">
        <v>604</v>
      </c>
      <c r="G414" s="225"/>
      <c r="H414" s="226" t="s">
        <v>19</v>
      </c>
      <c r="I414" s="228"/>
      <c r="J414" s="225"/>
      <c r="K414" s="225"/>
      <c r="L414" s="229"/>
      <c r="M414" s="230"/>
      <c r="N414" s="231"/>
      <c r="O414" s="231"/>
      <c r="P414" s="231"/>
      <c r="Q414" s="231"/>
      <c r="R414" s="231"/>
      <c r="S414" s="231"/>
      <c r="T414" s="232"/>
      <c r="AT414" s="233" t="s">
        <v>223</v>
      </c>
      <c r="AU414" s="233" t="s">
        <v>153</v>
      </c>
      <c r="AV414" s="15" t="s">
        <v>79</v>
      </c>
      <c r="AW414" s="15" t="s">
        <v>32</v>
      </c>
      <c r="AX414" s="15" t="s">
        <v>71</v>
      </c>
      <c r="AY414" s="233" t="s">
        <v>210</v>
      </c>
    </row>
    <row r="415" spans="1:65" s="15" customFormat="1" ht="11.25">
      <c r="B415" s="224"/>
      <c r="C415" s="225"/>
      <c r="D415" s="195" t="s">
        <v>223</v>
      </c>
      <c r="E415" s="226" t="s">
        <v>19</v>
      </c>
      <c r="F415" s="227" t="s">
        <v>605</v>
      </c>
      <c r="G415" s="225"/>
      <c r="H415" s="226" t="s">
        <v>19</v>
      </c>
      <c r="I415" s="228"/>
      <c r="J415" s="225"/>
      <c r="K415" s="225"/>
      <c r="L415" s="229"/>
      <c r="M415" s="230"/>
      <c r="N415" s="231"/>
      <c r="O415" s="231"/>
      <c r="P415" s="231"/>
      <c r="Q415" s="231"/>
      <c r="R415" s="231"/>
      <c r="S415" s="231"/>
      <c r="T415" s="232"/>
      <c r="AT415" s="233" t="s">
        <v>223</v>
      </c>
      <c r="AU415" s="233" t="s">
        <v>153</v>
      </c>
      <c r="AV415" s="15" t="s">
        <v>79</v>
      </c>
      <c r="AW415" s="15" t="s">
        <v>32</v>
      </c>
      <c r="AX415" s="15" t="s">
        <v>71</v>
      </c>
      <c r="AY415" s="233" t="s">
        <v>210</v>
      </c>
    </row>
    <row r="416" spans="1:65" s="13" customFormat="1" ht="11.25">
      <c r="B416" s="202"/>
      <c r="C416" s="203"/>
      <c r="D416" s="195" t="s">
        <v>223</v>
      </c>
      <c r="E416" s="204" t="s">
        <v>19</v>
      </c>
      <c r="F416" s="205" t="s">
        <v>130</v>
      </c>
      <c r="G416" s="203"/>
      <c r="H416" s="206">
        <v>11.6</v>
      </c>
      <c r="I416" s="207"/>
      <c r="J416" s="203"/>
      <c r="K416" s="203"/>
      <c r="L416" s="208"/>
      <c r="M416" s="209"/>
      <c r="N416" s="210"/>
      <c r="O416" s="210"/>
      <c r="P416" s="210"/>
      <c r="Q416" s="210"/>
      <c r="R416" s="210"/>
      <c r="S416" s="210"/>
      <c r="T416" s="211"/>
      <c r="AT416" s="212" t="s">
        <v>223</v>
      </c>
      <c r="AU416" s="212" t="s">
        <v>153</v>
      </c>
      <c r="AV416" s="13" t="s">
        <v>81</v>
      </c>
      <c r="AW416" s="13" t="s">
        <v>32</v>
      </c>
      <c r="AX416" s="13" t="s">
        <v>71</v>
      </c>
      <c r="AY416" s="212" t="s">
        <v>210</v>
      </c>
    </row>
    <row r="417" spans="2:51" s="15" customFormat="1" ht="11.25">
      <c r="B417" s="224"/>
      <c r="C417" s="225"/>
      <c r="D417" s="195" t="s">
        <v>223</v>
      </c>
      <c r="E417" s="226" t="s">
        <v>19</v>
      </c>
      <c r="F417" s="227" t="s">
        <v>606</v>
      </c>
      <c r="G417" s="225"/>
      <c r="H417" s="226" t="s">
        <v>19</v>
      </c>
      <c r="I417" s="228"/>
      <c r="J417" s="225"/>
      <c r="K417" s="225"/>
      <c r="L417" s="229"/>
      <c r="M417" s="230"/>
      <c r="N417" s="231"/>
      <c r="O417" s="231"/>
      <c r="P417" s="231"/>
      <c r="Q417" s="231"/>
      <c r="R417" s="231"/>
      <c r="S417" s="231"/>
      <c r="T417" s="232"/>
      <c r="AT417" s="233" t="s">
        <v>223</v>
      </c>
      <c r="AU417" s="233" t="s">
        <v>153</v>
      </c>
      <c r="AV417" s="15" t="s">
        <v>79</v>
      </c>
      <c r="AW417" s="15" t="s">
        <v>32</v>
      </c>
      <c r="AX417" s="15" t="s">
        <v>71</v>
      </c>
      <c r="AY417" s="233" t="s">
        <v>210</v>
      </c>
    </row>
    <row r="418" spans="2:51" s="13" customFormat="1" ht="11.25">
      <c r="B418" s="202"/>
      <c r="C418" s="203"/>
      <c r="D418" s="195" t="s">
        <v>223</v>
      </c>
      <c r="E418" s="204" t="s">
        <v>19</v>
      </c>
      <c r="F418" s="205" t="s">
        <v>118</v>
      </c>
      <c r="G418" s="203"/>
      <c r="H418" s="206">
        <v>11.8</v>
      </c>
      <c r="I418" s="207"/>
      <c r="J418" s="203"/>
      <c r="K418" s="203"/>
      <c r="L418" s="208"/>
      <c r="M418" s="209"/>
      <c r="N418" s="210"/>
      <c r="O418" s="210"/>
      <c r="P418" s="210"/>
      <c r="Q418" s="210"/>
      <c r="R418" s="210"/>
      <c r="S418" s="210"/>
      <c r="T418" s="211"/>
      <c r="AT418" s="212" t="s">
        <v>223</v>
      </c>
      <c r="AU418" s="212" t="s">
        <v>153</v>
      </c>
      <c r="AV418" s="13" t="s">
        <v>81</v>
      </c>
      <c r="AW418" s="13" t="s">
        <v>32</v>
      </c>
      <c r="AX418" s="13" t="s">
        <v>71</v>
      </c>
      <c r="AY418" s="212" t="s">
        <v>210</v>
      </c>
    </row>
    <row r="419" spans="2:51" s="15" customFormat="1" ht="11.25">
      <c r="B419" s="224"/>
      <c r="C419" s="225"/>
      <c r="D419" s="195" t="s">
        <v>223</v>
      </c>
      <c r="E419" s="226" t="s">
        <v>19</v>
      </c>
      <c r="F419" s="227" t="s">
        <v>607</v>
      </c>
      <c r="G419" s="225"/>
      <c r="H419" s="226" t="s">
        <v>19</v>
      </c>
      <c r="I419" s="228"/>
      <c r="J419" s="225"/>
      <c r="K419" s="225"/>
      <c r="L419" s="229"/>
      <c r="M419" s="230"/>
      <c r="N419" s="231"/>
      <c r="O419" s="231"/>
      <c r="P419" s="231"/>
      <c r="Q419" s="231"/>
      <c r="R419" s="231"/>
      <c r="S419" s="231"/>
      <c r="T419" s="232"/>
      <c r="AT419" s="233" t="s">
        <v>223</v>
      </c>
      <c r="AU419" s="233" t="s">
        <v>153</v>
      </c>
      <c r="AV419" s="15" t="s">
        <v>79</v>
      </c>
      <c r="AW419" s="15" t="s">
        <v>32</v>
      </c>
      <c r="AX419" s="15" t="s">
        <v>71</v>
      </c>
      <c r="AY419" s="233" t="s">
        <v>210</v>
      </c>
    </row>
    <row r="420" spans="2:51" s="13" customFormat="1" ht="11.25">
      <c r="B420" s="202"/>
      <c r="C420" s="203"/>
      <c r="D420" s="195" t="s">
        <v>223</v>
      </c>
      <c r="E420" s="204" t="s">
        <v>19</v>
      </c>
      <c r="F420" s="205" t="s">
        <v>608</v>
      </c>
      <c r="G420" s="203"/>
      <c r="H420" s="206">
        <v>6.1</v>
      </c>
      <c r="I420" s="207"/>
      <c r="J420" s="203"/>
      <c r="K420" s="203"/>
      <c r="L420" s="208"/>
      <c r="M420" s="209"/>
      <c r="N420" s="210"/>
      <c r="O420" s="210"/>
      <c r="P420" s="210"/>
      <c r="Q420" s="210"/>
      <c r="R420" s="210"/>
      <c r="S420" s="210"/>
      <c r="T420" s="211"/>
      <c r="AT420" s="212" t="s">
        <v>223</v>
      </c>
      <c r="AU420" s="212" t="s">
        <v>153</v>
      </c>
      <c r="AV420" s="13" t="s">
        <v>81</v>
      </c>
      <c r="AW420" s="13" t="s">
        <v>32</v>
      </c>
      <c r="AX420" s="13" t="s">
        <v>71</v>
      </c>
      <c r="AY420" s="212" t="s">
        <v>210</v>
      </c>
    </row>
    <row r="421" spans="2:51" s="15" customFormat="1" ht="11.25">
      <c r="B421" s="224"/>
      <c r="C421" s="225"/>
      <c r="D421" s="195" t="s">
        <v>223</v>
      </c>
      <c r="E421" s="226" t="s">
        <v>19</v>
      </c>
      <c r="F421" s="227" t="s">
        <v>609</v>
      </c>
      <c r="G421" s="225"/>
      <c r="H421" s="226" t="s">
        <v>19</v>
      </c>
      <c r="I421" s="228"/>
      <c r="J421" s="225"/>
      <c r="K421" s="225"/>
      <c r="L421" s="229"/>
      <c r="M421" s="230"/>
      <c r="N421" s="231"/>
      <c r="O421" s="231"/>
      <c r="P421" s="231"/>
      <c r="Q421" s="231"/>
      <c r="R421" s="231"/>
      <c r="S421" s="231"/>
      <c r="T421" s="232"/>
      <c r="AT421" s="233" t="s">
        <v>223</v>
      </c>
      <c r="AU421" s="233" t="s">
        <v>153</v>
      </c>
      <c r="AV421" s="15" t="s">
        <v>79</v>
      </c>
      <c r="AW421" s="15" t="s">
        <v>32</v>
      </c>
      <c r="AX421" s="15" t="s">
        <v>71</v>
      </c>
      <c r="AY421" s="233" t="s">
        <v>210</v>
      </c>
    </row>
    <row r="422" spans="2:51" s="13" customFormat="1" ht="11.25">
      <c r="B422" s="202"/>
      <c r="C422" s="203"/>
      <c r="D422" s="195" t="s">
        <v>223</v>
      </c>
      <c r="E422" s="204" t="s">
        <v>19</v>
      </c>
      <c r="F422" s="205" t="s">
        <v>610</v>
      </c>
      <c r="G422" s="203"/>
      <c r="H422" s="206">
        <v>3.6</v>
      </c>
      <c r="I422" s="207"/>
      <c r="J422" s="203"/>
      <c r="K422" s="203"/>
      <c r="L422" s="208"/>
      <c r="M422" s="209"/>
      <c r="N422" s="210"/>
      <c r="O422" s="210"/>
      <c r="P422" s="210"/>
      <c r="Q422" s="210"/>
      <c r="R422" s="210"/>
      <c r="S422" s="210"/>
      <c r="T422" s="211"/>
      <c r="AT422" s="212" t="s">
        <v>223</v>
      </c>
      <c r="AU422" s="212" t="s">
        <v>153</v>
      </c>
      <c r="AV422" s="13" t="s">
        <v>81</v>
      </c>
      <c r="AW422" s="13" t="s">
        <v>32</v>
      </c>
      <c r="AX422" s="13" t="s">
        <v>71</v>
      </c>
      <c r="AY422" s="212" t="s">
        <v>210</v>
      </c>
    </row>
    <row r="423" spans="2:51" s="15" customFormat="1" ht="11.25">
      <c r="B423" s="224"/>
      <c r="C423" s="225"/>
      <c r="D423" s="195" t="s">
        <v>223</v>
      </c>
      <c r="E423" s="226" t="s">
        <v>19</v>
      </c>
      <c r="F423" s="227" t="s">
        <v>611</v>
      </c>
      <c r="G423" s="225"/>
      <c r="H423" s="226" t="s">
        <v>19</v>
      </c>
      <c r="I423" s="228"/>
      <c r="J423" s="225"/>
      <c r="K423" s="225"/>
      <c r="L423" s="229"/>
      <c r="M423" s="230"/>
      <c r="N423" s="231"/>
      <c r="O423" s="231"/>
      <c r="P423" s="231"/>
      <c r="Q423" s="231"/>
      <c r="R423" s="231"/>
      <c r="S423" s="231"/>
      <c r="T423" s="232"/>
      <c r="AT423" s="233" t="s">
        <v>223</v>
      </c>
      <c r="AU423" s="233" t="s">
        <v>153</v>
      </c>
      <c r="AV423" s="15" t="s">
        <v>79</v>
      </c>
      <c r="AW423" s="15" t="s">
        <v>32</v>
      </c>
      <c r="AX423" s="15" t="s">
        <v>71</v>
      </c>
      <c r="AY423" s="233" t="s">
        <v>210</v>
      </c>
    </row>
    <row r="424" spans="2:51" s="13" customFormat="1" ht="11.25">
      <c r="B424" s="202"/>
      <c r="C424" s="203"/>
      <c r="D424" s="195" t="s">
        <v>223</v>
      </c>
      <c r="E424" s="204" t="s">
        <v>19</v>
      </c>
      <c r="F424" s="205" t="s">
        <v>612</v>
      </c>
      <c r="G424" s="203"/>
      <c r="H424" s="206">
        <v>7.2</v>
      </c>
      <c r="I424" s="207"/>
      <c r="J424" s="203"/>
      <c r="K424" s="203"/>
      <c r="L424" s="208"/>
      <c r="M424" s="209"/>
      <c r="N424" s="210"/>
      <c r="O424" s="210"/>
      <c r="P424" s="210"/>
      <c r="Q424" s="210"/>
      <c r="R424" s="210"/>
      <c r="S424" s="210"/>
      <c r="T424" s="211"/>
      <c r="AT424" s="212" t="s">
        <v>223</v>
      </c>
      <c r="AU424" s="212" t="s">
        <v>153</v>
      </c>
      <c r="AV424" s="13" t="s">
        <v>81</v>
      </c>
      <c r="AW424" s="13" t="s">
        <v>32</v>
      </c>
      <c r="AX424" s="13" t="s">
        <v>71</v>
      </c>
      <c r="AY424" s="212" t="s">
        <v>210</v>
      </c>
    </row>
    <row r="425" spans="2:51" s="15" customFormat="1" ht="11.25">
      <c r="B425" s="224"/>
      <c r="C425" s="225"/>
      <c r="D425" s="195" t="s">
        <v>223</v>
      </c>
      <c r="E425" s="226" t="s">
        <v>19</v>
      </c>
      <c r="F425" s="227" t="s">
        <v>613</v>
      </c>
      <c r="G425" s="225"/>
      <c r="H425" s="226" t="s">
        <v>19</v>
      </c>
      <c r="I425" s="228"/>
      <c r="J425" s="225"/>
      <c r="K425" s="225"/>
      <c r="L425" s="229"/>
      <c r="M425" s="230"/>
      <c r="N425" s="231"/>
      <c r="O425" s="231"/>
      <c r="P425" s="231"/>
      <c r="Q425" s="231"/>
      <c r="R425" s="231"/>
      <c r="S425" s="231"/>
      <c r="T425" s="232"/>
      <c r="AT425" s="233" t="s">
        <v>223</v>
      </c>
      <c r="AU425" s="233" t="s">
        <v>153</v>
      </c>
      <c r="AV425" s="15" t="s">
        <v>79</v>
      </c>
      <c r="AW425" s="15" t="s">
        <v>32</v>
      </c>
      <c r="AX425" s="15" t="s">
        <v>71</v>
      </c>
      <c r="AY425" s="233" t="s">
        <v>210</v>
      </c>
    </row>
    <row r="426" spans="2:51" s="13" customFormat="1" ht="11.25">
      <c r="B426" s="202"/>
      <c r="C426" s="203"/>
      <c r="D426" s="195" t="s">
        <v>223</v>
      </c>
      <c r="E426" s="204" t="s">
        <v>19</v>
      </c>
      <c r="F426" s="205" t="s">
        <v>81</v>
      </c>
      <c r="G426" s="203"/>
      <c r="H426" s="206">
        <v>2</v>
      </c>
      <c r="I426" s="207"/>
      <c r="J426" s="203"/>
      <c r="K426" s="203"/>
      <c r="L426" s="208"/>
      <c r="M426" s="209"/>
      <c r="N426" s="210"/>
      <c r="O426" s="210"/>
      <c r="P426" s="210"/>
      <c r="Q426" s="210"/>
      <c r="R426" s="210"/>
      <c r="S426" s="210"/>
      <c r="T426" s="211"/>
      <c r="AT426" s="212" t="s">
        <v>223</v>
      </c>
      <c r="AU426" s="212" t="s">
        <v>153</v>
      </c>
      <c r="AV426" s="13" t="s">
        <v>81</v>
      </c>
      <c r="AW426" s="13" t="s">
        <v>32</v>
      </c>
      <c r="AX426" s="13" t="s">
        <v>71</v>
      </c>
      <c r="AY426" s="212" t="s">
        <v>210</v>
      </c>
    </row>
    <row r="427" spans="2:51" s="15" customFormat="1" ht="11.25">
      <c r="B427" s="224"/>
      <c r="C427" s="225"/>
      <c r="D427" s="195" t="s">
        <v>223</v>
      </c>
      <c r="E427" s="226" t="s">
        <v>19</v>
      </c>
      <c r="F427" s="227" t="s">
        <v>614</v>
      </c>
      <c r="G427" s="225"/>
      <c r="H427" s="226" t="s">
        <v>19</v>
      </c>
      <c r="I427" s="228"/>
      <c r="J427" s="225"/>
      <c r="K427" s="225"/>
      <c r="L427" s="229"/>
      <c r="M427" s="230"/>
      <c r="N427" s="231"/>
      <c r="O427" s="231"/>
      <c r="P427" s="231"/>
      <c r="Q427" s="231"/>
      <c r="R427" s="231"/>
      <c r="S427" s="231"/>
      <c r="T427" s="232"/>
      <c r="AT427" s="233" t="s">
        <v>223</v>
      </c>
      <c r="AU427" s="233" t="s">
        <v>153</v>
      </c>
      <c r="AV427" s="15" t="s">
        <v>79</v>
      </c>
      <c r="AW427" s="15" t="s">
        <v>32</v>
      </c>
      <c r="AX427" s="15" t="s">
        <v>71</v>
      </c>
      <c r="AY427" s="233" t="s">
        <v>210</v>
      </c>
    </row>
    <row r="428" spans="2:51" s="13" customFormat="1" ht="11.25">
      <c r="B428" s="202"/>
      <c r="C428" s="203"/>
      <c r="D428" s="195" t="s">
        <v>223</v>
      </c>
      <c r="E428" s="204" t="s">
        <v>19</v>
      </c>
      <c r="F428" s="205" t="s">
        <v>615</v>
      </c>
      <c r="G428" s="203"/>
      <c r="H428" s="206">
        <v>1.2</v>
      </c>
      <c r="I428" s="207"/>
      <c r="J428" s="203"/>
      <c r="K428" s="203"/>
      <c r="L428" s="208"/>
      <c r="M428" s="209"/>
      <c r="N428" s="210"/>
      <c r="O428" s="210"/>
      <c r="P428" s="210"/>
      <c r="Q428" s="210"/>
      <c r="R428" s="210"/>
      <c r="S428" s="210"/>
      <c r="T428" s="211"/>
      <c r="AT428" s="212" t="s">
        <v>223</v>
      </c>
      <c r="AU428" s="212" t="s">
        <v>153</v>
      </c>
      <c r="AV428" s="13" t="s">
        <v>81</v>
      </c>
      <c r="AW428" s="13" t="s">
        <v>32</v>
      </c>
      <c r="AX428" s="13" t="s">
        <v>71</v>
      </c>
      <c r="AY428" s="212" t="s">
        <v>210</v>
      </c>
    </row>
    <row r="429" spans="2:51" s="15" customFormat="1" ht="11.25">
      <c r="B429" s="224"/>
      <c r="C429" s="225"/>
      <c r="D429" s="195" t="s">
        <v>223</v>
      </c>
      <c r="E429" s="226" t="s">
        <v>19</v>
      </c>
      <c r="F429" s="227" t="s">
        <v>616</v>
      </c>
      <c r="G429" s="225"/>
      <c r="H429" s="226" t="s">
        <v>19</v>
      </c>
      <c r="I429" s="228"/>
      <c r="J429" s="225"/>
      <c r="K429" s="225"/>
      <c r="L429" s="229"/>
      <c r="M429" s="230"/>
      <c r="N429" s="231"/>
      <c r="O429" s="231"/>
      <c r="P429" s="231"/>
      <c r="Q429" s="231"/>
      <c r="R429" s="231"/>
      <c r="S429" s="231"/>
      <c r="T429" s="232"/>
      <c r="AT429" s="233" t="s">
        <v>223</v>
      </c>
      <c r="AU429" s="233" t="s">
        <v>153</v>
      </c>
      <c r="AV429" s="15" t="s">
        <v>79</v>
      </c>
      <c r="AW429" s="15" t="s">
        <v>32</v>
      </c>
      <c r="AX429" s="15" t="s">
        <v>71</v>
      </c>
      <c r="AY429" s="233" t="s">
        <v>210</v>
      </c>
    </row>
    <row r="430" spans="2:51" s="13" customFormat="1" ht="11.25">
      <c r="B430" s="202"/>
      <c r="C430" s="203"/>
      <c r="D430" s="195" t="s">
        <v>223</v>
      </c>
      <c r="E430" s="204" t="s">
        <v>19</v>
      </c>
      <c r="F430" s="205" t="s">
        <v>617</v>
      </c>
      <c r="G430" s="203"/>
      <c r="H430" s="206">
        <v>5.2</v>
      </c>
      <c r="I430" s="207"/>
      <c r="J430" s="203"/>
      <c r="K430" s="203"/>
      <c r="L430" s="208"/>
      <c r="M430" s="209"/>
      <c r="N430" s="210"/>
      <c r="O430" s="210"/>
      <c r="P430" s="210"/>
      <c r="Q430" s="210"/>
      <c r="R430" s="210"/>
      <c r="S430" s="210"/>
      <c r="T430" s="211"/>
      <c r="AT430" s="212" t="s">
        <v>223</v>
      </c>
      <c r="AU430" s="212" t="s">
        <v>153</v>
      </c>
      <c r="AV430" s="13" t="s">
        <v>81</v>
      </c>
      <c r="AW430" s="13" t="s">
        <v>32</v>
      </c>
      <c r="AX430" s="13" t="s">
        <v>71</v>
      </c>
      <c r="AY430" s="212" t="s">
        <v>210</v>
      </c>
    </row>
    <row r="431" spans="2:51" s="15" customFormat="1" ht="11.25">
      <c r="B431" s="224"/>
      <c r="C431" s="225"/>
      <c r="D431" s="195" t="s">
        <v>223</v>
      </c>
      <c r="E431" s="226" t="s">
        <v>19</v>
      </c>
      <c r="F431" s="227" t="s">
        <v>618</v>
      </c>
      <c r="G431" s="225"/>
      <c r="H431" s="226" t="s">
        <v>19</v>
      </c>
      <c r="I431" s="228"/>
      <c r="J431" s="225"/>
      <c r="K431" s="225"/>
      <c r="L431" s="229"/>
      <c r="M431" s="230"/>
      <c r="N431" s="231"/>
      <c r="O431" s="231"/>
      <c r="P431" s="231"/>
      <c r="Q431" s="231"/>
      <c r="R431" s="231"/>
      <c r="S431" s="231"/>
      <c r="T431" s="232"/>
      <c r="AT431" s="233" t="s">
        <v>223</v>
      </c>
      <c r="AU431" s="233" t="s">
        <v>153</v>
      </c>
      <c r="AV431" s="15" t="s">
        <v>79</v>
      </c>
      <c r="AW431" s="15" t="s">
        <v>32</v>
      </c>
      <c r="AX431" s="15" t="s">
        <v>71</v>
      </c>
      <c r="AY431" s="233" t="s">
        <v>210</v>
      </c>
    </row>
    <row r="432" spans="2:51" s="13" customFormat="1" ht="11.25">
      <c r="B432" s="202"/>
      <c r="C432" s="203"/>
      <c r="D432" s="195" t="s">
        <v>223</v>
      </c>
      <c r="E432" s="204" t="s">
        <v>19</v>
      </c>
      <c r="F432" s="205" t="s">
        <v>619</v>
      </c>
      <c r="G432" s="203"/>
      <c r="H432" s="206">
        <v>14.6</v>
      </c>
      <c r="I432" s="207"/>
      <c r="J432" s="203"/>
      <c r="K432" s="203"/>
      <c r="L432" s="208"/>
      <c r="M432" s="209"/>
      <c r="N432" s="210"/>
      <c r="O432" s="210"/>
      <c r="P432" s="210"/>
      <c r="Q432" s="210"/>
      <c r="R432" s="210"/>
      <c r="S432" s="210"/>
      <c r="T432" s="211"/>
      <c r="AT432" s="212" t="s">
        <v>223</v>
      </c>
      <c r="AU432" s="212" t="s">
        <v>153</v>
      </c>
      <c r="AV432" s="13" t="s">
        <v>81</v>
      </c>
      <c r="AW432" s="13" t="s">
        <v>32</v>
      </c>
      <c r="AX432" s="13" t="s">
        <v>71</v>
      </c>
      <c r="AY432" s="212" t="s">
        <v>210</v>
      </c>
    </row>
    <row r="433" spans="2:51" s="15" customFormat="1" ht="11.25">
      <c r="B433" s="224"/>
      <c r="C433" s="225"/>
      <c r="D433" s="195" t="s">
        <v>223</v>
      </c>
      <c r="E433" s="226" t="s">
        <v>19</v>
      </c>
      <c r="F433" s="227" t="s">
        <v>620</v>
      </c>
      <c r="G433" s="225"/>
      <c r="H433" s="226" t="s">
        <v>19</v>
      </c>
      <c r="I433" s="228"/>
      <c r="J433" s="225"/>
      <c r="K433" s="225"/>
      <c r="L433" s="229"/>
      <c r="M433" s="230"/>
      <c r="N433" s="231"/>
      <c r="O433" s="231"/>
      <c r="P433" s="231"/>
      <c r="Q433" s="231"/>
      <c r="R433" s="231"/>
      <c r="S433" s="231"/>
      <c r="T433" s="232"/>
      <c r="AT433" s="233" t="s">
        <v>223</v>
      </c>
      <c r="AU433" s="233" t="s">
        <v>153</v>
      </c>
      <c r="AV433" s="15" t="s">
        <v>79</v>
      </c>
      <c r="AW433" s="15" t="s">
        <v>32</v>
      </c>
      <c r="AX433" s="15" t="s">
        <v>71</v>
      </c>
      <c r="AY433" s="233" t="s">
        <v>210</v>
      </c>
    </row>
    <row r="434" spans="2:51" s="13" customFormat="1" ht="11.25">
      <c r="B434" s="202"/>
      <c r="C434" s="203"/>
      <c r="D434" s="195" t="s">
        <v>223</v>
      </c>
      <c r="E434" s="204" t="s">
        <v>19</v>
      </c>
      <c r="F434" s="205" t="s">
        <v>621</v>
      </c>
      <c r="G434" s="203"/>
      <c r="H434" s="206">
        <v>6.9</v>
      </c>
      <c r="I434" s="207"/>
      <c r="J434" s="203"/>
      <c r="K434" s="203"/>
      <c r="L434" s="208"/>
      <c r="M434" s="209"/>
      <c r="N434" s="210"/>
      <c r="O434" s="210"/>
      <c r="P434" s="210"/>
      <c r="Q434" s="210"/>
      <c r="R434" s="210"/>
      <c r="S434" s="210"/>
      <c r="T434" s="211"/>
      <c r="AT434" s="212" t="s">
        <v>223</v>
      </c>
      <c r="AU434" s="212" t="s">
        <v>153</v>
      </c>
      <c r="AV434" s="13" t="s">
        <v>81</v>
      </c>
      <c r="AW434" s="13" t="s">
        <v>32</v>
      </c>
      <c r="AX434" s="13" t="s">
        <v>71</v>
      </c>
      <c r="AY434" s="212" t="s">
        <v>210</v>
      </c>
    </row>
    <row r="435" spans="2:51" s="15" customFormat="1" ht="11.25">
      <c r="B435" s="224"/>
      <c r="C435" s="225"/>
      <c r="D435" s="195" t="s">
        <v>223</v>
      </c>
      <c r="E435" s="226" t="s">
        <v>19</v>
      </c>
      <c r="F435" s="227" t="s">
        <v>622</v>
      </c>
      <c r="G435" s="225"/>
      <c r="H435" s="226" t="s">
        <v>19</v>
      </c>
      <c r="I435" s="228"/>
      <c r="J435" s="225"/>
      <c r="K435" s="225"/>
      <c r="L435" s="229"/>
      <c r="M435" s="230"/>
      <c r="N435" s="231"/>
      <c r="O435" s="231"/>
      <c r="P435" s="231"/>
      <c r="Q435" s="231"/>
      <c r="R435" s="231"/>
      <c r="S435" s="231"/>
      <c r="T435" s="232"/>
      <c r="AT435" s="233" t="s">
        <v>223</v>
      </c>
      <c r="AU435" s="233" t="s">
        <v>153</v>
      </c>
      <c r="AV435" s="15" t="s">
        <v>79</v>
      </c>
      <c r="AW435" s="15" t="s">
        <v>32</v>
      </c>
      <c r="AX435" s="15" t="s">
        <v>71</v>
      </c>
      <c r="AY435" s="233" t="s">
        <v>210</v>
      </c>
    </row>
    <row r="436" spans="2:51" s="13" customFormat="1" ht="11.25">
      <c r="B436" s="202"/>
      <c r="C436" s="203"/>
      <c r="D436" s="195" t="s">
        <v>223</v>
      </c>
      <c r="E436" s="204" t="s">
        <v>19</v>
      </c>
      <c r="F436" s="205" t="s">
        <v>623</v>
      </c>
      <c r="G436" s="203"/>
      <c r="H436" s="206">
        <v>59</v>
      </c>
      <c r="I436" s="207"/>
      <c r="J436" s="203"/>
      <c r="K436" s="203"/>
      <c r="L436" s="208"/>
      <c r="M436" s="209"/>
      <c r="N436" s="210"/>
      <c r="O436" s="210"/>
      <c r="P436" s="210"/>
      <c r="Q436" s="210"/>
      <c r="R436" s="210"/>
      <c r="S436" s="210"/>
      <c r="T436" s="211"/>
      <c r="AT436" s="212" t="s">
        <v>223</v>
      </c>
      <c r="AU436" s="212" t="s">
        <v>153</v>
      </c>
      <c r="AV436" s="13" t="s">
        <v>81</v>
      </c>
      <c r="AW436" s="13" t="s">
        <v>32</v>
      </c>
      <c r="AX436" s="13" t="s">
        <v>71</v>
      </c>
      <c r="AY436" s="212" t="s">
        <v>210</v>
      </c>
    </row>
    <row r="437" spans="2:51" s="15" customFormat="1" ht="11.25">
      <c r="B437" s="224"/>
      <c r="C437" s="225"/>
      <c r="D437" s="195" t="s">
        <v>223</v>
      </c>
      <c r="E437" s="226" t="s">
        <v>19</v>
      </c>
      <c r="F437" s="227" t="s">
        <v>624</v>
      </c>
      <c r="G437" s="225"/>
      <c r="H437" s="226" t="s">
        <v>19</v>
      </c>
      <c r="I437" s="228"/>
      <c r="J437" s="225"/>
      <c r="K437" s="225"/>
      <c r="L437" s="229"/>
      <c r="M437" s="230"/>
      <c r="N437" s="231"/>
      <c r="O437" s="231"/>
      <c r="P437" s="231"/>
      <c r="Q437" s="231"/>
      <c r="R437" s="231"/>
      <c r="S437" s="231"/>
      <c r="T437" s="232"/>
      <c r="AT437" s="233" t="s">
        <v>223</v>
      </c>
      <c r="AU437" s="233" t="s">
        <v>153</v>
      </c>
      <c r="AV437" s="15" t="s">
        <v>79</v>
      </c>
      <c r="AW437" s="15" t="s">
        <v>32</v>
      </c>
      <c r="AX437" s="15" t="s">
        <v>71</v>
      </c>
      <c r="AY437" s="233" t="s">
        <v>210</v>
      </c>
    </row>
    <row r="438" spans="2:51" s="13" customFormat="1" ht="11.25">
      <c r="B438" s="202"/>
      <c r="C438" s="203"/>
      <c r="D438" s="195" t="s">
        <v>223</v>
      </c>
      <c r="E438" s="204" t="s">
        <v>19</v>
      </c>
      <c r="F438" s="205" t="s">
        <v>430</v>
      </c>
      <c r="G438" s="203"/>
      <c r="H438" s="206">
        <v>28</v>
      </c>
      <c r="I438" s="207"/>
      <c r="J438" s="203"/>
      <c r="K438" s="203"/>
      <c r="L438" s="208"/>
      <c r="M438" s="209"/>
      <c r="N438" s="210"/>
      <c r="O438" s="210"/>
      <c r="P438" s="210"/>
      <c r="Q438" s="210"/>
      <c r="R438" s="210"/>
      <c r="S438" s="210"/>
      <c r="T438" s="211"/>
      <c r="AT438" s="212" t="s">
        <v>223</v>
      </c>
      <c r="AU438" s="212" t="s">
        <v>153</v>
      </c>
      <c r="AV438" s="13" t="s">
        <v>81</v>
      </c>
      <c r="AW438" s="13" t="s">
        <v>32</v>
      </c>
      <c r="AX438" s="13" t="s">
        <v>71</v>
      </c>
      <c r="AY438" s="212" t="s">
        <v>210</v>
      </c>
    </row>
    <row r="439" spans="2:51" s="15" customFormat="1" ht="11.25">
      <c r="B439" s="224"/>
      <c r="C439" s="225"/>
      <c r="D439" s="195" t="s">
        <v>223</v>
      </c>
      <c r="E439" s="226" t="s">
        <v>19</v>
      </c>
      <c r="F439" s="227" t="s">
        <v>625</v>
      </c>
      <c r="G439" s="225"/>
      <c r="H439" s="226" t="s">
        <v>19</v>
      </c>
      <c r="I439" s="228"/>
      <c r="J439" s="225"/>
      <c r="K439" s="225"/>
      <c r="L439" s="229"/>
      <c r="M439" s="230"/>
      <c r="N439" s="231"/>
      <c r="O439" s="231"/>
      <c r="P439" s="231"/>
      <c r="Q439" s="231"/>
      <c r="R439" s="231"/>
      <c r="S439" s="231"/>
      <c r="T439" s="232"/>
      <c r="AT439" s="233" t="s">
        <v>223</v>
      </c>
      <c r="AU439" s="233" t="s">
        <v>153</v>
      </c>
      <c r="AV439" s="15" t="s">
        <v>79</v>
      </c>
      <c r="AW439" s="15" t="s">
        <v>32</v>
      </c>
      <c r="AX439" s="15" t="s">
        <v>71</v>
      </c>
      <c r="AY439" s="233" t="s">
        <v>210</v>
      </c>
    </row>
    <row r="440" spans="2:51" s="13" customFormat="1" ht="11.25">
      <c r="B440" s="202"/>
      <c r="C440" s="203"/>
      <c r="D440" s="195" t="s">
        <v>223</v>
      </c>
      <c r="E440" s="204" t="s">
        <v>19</v>
      </c>
      <c r="F440" s="205" t="s">
        <v>626</v>
      </c>
      <c r="G440" s="203"/>
      <c r="H440" s="206">
        <v>69</v>
      </c>
      <c r="I440" s="207"/>
      <c r="J440" s="203"/>
      <c r="K440" s="203"/>
      <c r="L440" s="208"/>
      <c r="M440" s="209"/>
      <c r="N440" s="210"/>
      <c r="O440" s="210"/>
      <c r="P440" s="210"/>
      <c r="Q440" s="210"/>
      <c r="R440" s="210"/>
      <c r="S440" s="210"/>
      <c r="T440" s="211"/>
      <c r="AT440" s="212" t="s">
        <v>223</v>
      </c>
      <c r="AU440" s="212" t="s">
        <v>153</v>
      </c>
      <c r="AV440" s="13" t="s">
        <v>81</v>
      </c>
      <c r="AW440" s="13" t="s">
        <v>32</v>
      </c>
      <c r="AX440" s="13" t="s">
        <v>71</v>
      </c>
      <c r="AY440" s="212" t="s">
        <v>210</v>
      </c>
    </row>
    <row r="441" spans="2:51" s="15" customFormat="1" ht="11.25">
      <c r="B441" s="224"/>
      <c r="C441" s="225"/>
      <c r="D441" s="195" t="s">
        <v>223</v>
      </c>
      <c r="E441" s="226" t="s">
        <v>19</v>
      </c>
      <c r="F441" s="227" t="s">
        <v>627</v>
      </c>
      <c r="G441" s="225"/>
      <c r="H441" s="226" t="s">
        <v>19</v>
      </c>
      <c r="I441" s="228"/>
      <c r="J441" s="225"/>
      <c r="K441" s="225"/>
      <c r="L441" s="229"/>
      <c r="M441" s="230"/>
      <c r="N441" s="231"/>
      <c r="O441" s="231"/>
      <c r="P441" s="231"/>
      <c r="Q441" s="231"/>
      <c r="R441" s="231"/>
      <c r="S441" s="231"/>
      <c r="T441" s="232"/>
      <c r="AT441" s="233" t="s">
        <v>223</v>
      </c>
      <c r="AU441" s="233" t="s">
        <v>153</v>
      </c>
      <c r="AV441" s="15" t="s">
        <v>79</v>
      </c>
      <c r="AW441" s="15" t="s">
        <v>32</v>
      </c>
      <c r="AX441" s="15" t="s">
        <v>71</v>
      </c>
      <c r="AY441" s="233" t="s">
        <v>210</v>
      </c>
    </row>
    <row r="442" spans="2:51" s="13" customFormat="1" ht="11.25">
      <c r="B442" s="202"/>
      <c r="C442" s="203"/>
      <c r="D442" s="195" t="s">
        <v>223</v>
      </c>
      <c r="E442" s="204" t="s">
        <v>19</v>
      </c>
      <c r="F442" s="205" t="s">
        <v>628</v>
      </c>
      <c r="G442" s="203"/>
      <c r="H442" s="206">
        <v>68</v>
      </c>
      <c r="I442" s="207"/>
      <c r="J442" s="203"/>
      <c r="K442" s="203"/>
      <c r="L442" s="208"/>
      <c r="M442" s="209"/>
      <c r="N442" s="210"/>
      <c r="O442" s="210"/>
      <c r="P442" s="210"/>
      <c r="Q442" s="210"/>
      <c r="R442" s="210"/>
      <c r="S442" s="210"/>
      <c r="T442" s="211"/>
      <c r="AT442" s="212" t="s">
        <v>223</v>
      </c>
      <c r="AU442" s="212" t="s">
        <v>153</v>
      </c>
      <c r="AV442" s="13" t="s">
        <v>81</v>
      </c>
      <c r="AW442" s="13" t="s">
        <v>32</v>
      </c>
      <c r="AX442" s="13" t="s">
        <v>71</v>
      </c>
      <c r="AY442" s="212" t="s">
        <v>210</v>
      </c>
    </row>
    <row r="443" spans="2:51" s="15" customFormat="1" ht="11.25">
      <c r="B443" s="224"/>
      <c r="C443" s="225"/>
      <c r="D443" s="195" t="s">
        <v>223</v>
      </c>
      <c r="E443" s="226" t="s">
        <v>19</v>
      </c>
      <c r="F443" s="227" t="s">
        <v>629</v>
      </c>
      <c r="G443" s="225"/>
      <c r="H443" s="226" t="s">
        <v>19</v>
      </c>
      <c r="I443" s="228"/>
      <c r="J443" s="225"/>
      <c r="K443" s="225"/>
      <c r="L443" s="229"/>
      <c r="M443" s="230"/>
      <c r="N443" s="231"/>
      <c r="O443" s="231"/>
      <c r="P443" s="231"/>
      <c r="Q443" s="231"/>
      <c r="R443" s="231"/>
      <c r="S443" s="231"/>
      <c r="T443" s="232"/>
      <c r="AT443" s="233" t="s">
        <v>223</v>
      </c>
      <c r="AU443" s="233" t="s">
        <v>153</v>
      </c>
      <c r="AV443" s="15" t="s">
        <v>79</v>
      </c>
      <c r="AW443" s="15" t="s">
        <v>32</v>
      </c>
      <c r="AX443" s="15" t="s">
        <v>71</v>
      </c>
      <c r="AY443" s="233" t="s">
        <v>210</v>
      </c>
    </row>
    <row r="444" spans="2:51" s="13" customFormat="1" ht="11.25">
      <c r="B444" s="202"/>
      <c r="C444" s="203"/>
      <c r="D444" s="195" t="s">
        <v>223</v>
      </c>
      <c r="E444" s="204" t="s">
        <v>19</v>
      </c>
      <c r="F444" s="205" t="s">
        <v>125</v>
      </c>
      <c r="G444" s="203"/>
      <c r="H444" s="206">
        <v>45</v>
      </c>
      <c r="I444" s="207"/>
      <c r="J444" s="203"/>
      <c r="K444" s="203"/>
      <c r="L444" s="208"/>
      <c r="M444" s="209"/>
      <c r="N444" s="210"/>
      <c r="O444" s="210"/>
      <c r="P444" s="210"/>
      <c r="Q444" s="210"/>
      <c r="R444" s="210"/>
      <c r="S444" s="210"/>
      <c r="T444" s="211"/>
      <c r="AT444" s="212" t="s">
        <v>223</v>
      </c>
      <c r="AU444" s="212" t="s">
        <v>153</v>
      </c>
      <c r="AV444" s="13" t="s">
        <v>81</v>
      </c>
      <c r="AW444" s="13" t="s">
        <v>32</v>
      </c>
      <c r="AX444" s="13" t="s">
        <v>71</v>
      </c>
      <c r="AY444" s="212" t="s">
        <v>210</v>
      </c>
    </row>
    <row r="445" spans="2:51" s="15" customFormat="1" ht="11.25">
      <c r="B445" s="224"/>
      <c r="C445" s="225"/>
      <c r="D445" s="195" t="s">
        <v>223</v>
      </c>
      <c r="E445" s="226" t="s">
        <v>19</v>
      </c>
      <c r="F445" s="227" t="s">
        <v>630</v>
      </c>
      <c r="G445" s="225"/>
      <c r="H445" s="226" t="s">
        <v>19</v>
      </c>
      <c r="I445" s="228"/>
      <c r="J445" s="225"/>
      <c r="K445" s="225"/>
      <c r="L445" s="229"/>
      <c r="M445" s="230"/>
      <c r="N445" s="231"/>
      <c r="O445" s="231"/>
      <c r="P445" s="231"/>
      <c r="Q445" s="231"/>
      <c r="R445" s="231"/>
      <c r="S445" s="231"/>
      <c r="T445" s="232"/>
      <c r="AT445" s="233" t="s">
        <v>223</v>
      </c>
      <c r="AU445" s="233" t="s">
        <v>153</v>
      </c>
      <c r="AV445" s="15" t="s">
        <v>79</v>
      </c>
      <c r="AW445" s="15" t="s">
        <v>32</v>
      </c>
      <c r="AX445" s="15" t="s">
        <v>71</v>
      </c>
      <c r="AY445" s="233" t="s">
        <v>210</v>
      </c>
    </row>
    <row r="446" spans="2:51" s="13" customFormat="1" ht="11.25">
      <c r="B446" s="202"/>
      <c r="C446" s="203"/>
      <c r="D446" s="195" t="s">
        <v>223</v>
      </c>
      <c r="E446" s="204" t="s">
        <v>19</v>
      </c>
      <c r="F446" s="205" t="s">
        <v>269</v>
      </c>
      <c r="G446" s="203"/>
      <c r="H446" s="206">
        <v>8</v>
      </c>
      <c r="I446" s="207"/>
      <c r="J446" s="203"/>
      <c r="K446" s="203"/>
      <c r="L446" s="208"/>
      <c r="M446" s="209"/>
      <c r="N446" s="210"/>
      <c r="O446" s="210"/>
      <c r="P446" s="210"/>
      <c r="Q446" s="210"/>
      <c r="R446" s="210"/>
      <c r="S446" s="210"/>
      <c r="T446" s="211"/>
      <c r="AT446" s="212" t="s">
        <v>223</v>
      </c>
      <c r="AU446" s="212" t="s">
        <v>153</v>
      </c>
      <c r="AV446" s="13" t="s">
        <v>81</v>
      </c>
      <c r="AW446" s="13" t="s">
        <v>32</v>
      </c>
      <c r="AX446" s="13" t="s">
        <v>71</v>
      </c>
      <c r="AY446" s="212" t="s">
        <v>210</v>
      </c>
    </row>
    <row r="447" spans="2:51" s="15" customFormat="1" ht="11.25">
      <c r="B447" s="224"/>
      <c r="C447" s="225"/>
      <c r="D447" s="195" t="s">
        <v>223</v>
      </c>
      <c r="E447" s="226" t="s">
        <v>19</v>
      </c>
      <c r="F447" s="227" t="s">
        <v>631</v>
      </c>
      <c r="G447" s="225"/>
      <c r="H447" s="226" t="s">
        <v>19</v>
      </c>
      <c r="I447" s="228"/>
      <c r="J447" s="225"/>
      <c r="K447" s="225"/>
      <c r="L447" s="229"/>
      <c r="M447" s="230"/>
      <c r="N447" s="231"/>
      <c r="O447" s="231"/>
      <c r="P447" s="231"/>
      <c r="Q447" s="231"/>
      <c r="R447" s="231"/>
      <c r="S447" s="231"/>
      <c r="T447" s="232"/>
      <c r="AT447" s="233" t="s">
        <v>223</v>
      </c>
      <c r="AU447" s="233" t="s">
        <v>153</v>
      </c>
      <c r="AV447" s="15" t="s">
        <v>79</v>
      </c>
      <c r="AW447" s="15" t="s">
        <v>32</v>
      </c>
      <c r="AX447" s="15" t="s">
        <v>71</v>
      </c>
      <c r="AY447" s="233" t="s">
        <v>210</v>
      </c>
    </row>
    <row r="448" spans="2:51" s="13" customFormat="1" ht="11.25">
      <c r="B448" s="202"/>
      <c r="C448" s="203"/>
      <c r="D448" s="195" t="s">
        <v>223</v>
      </c>
      <c r="E448" s="204" t="s">
        <v>19</v>
      </c>
      <c r="F448" s="205" t="s">
        <v>632</v>
      </c>
      <c r="G448" s="203"/>
      <c r="H448" s="206">
        <v>12.2</v>
      </c>
      <c r="I448" s="207"/>
      <c r="J448" s="203"/>
      <c r="K448" s="203"/>
      <c r="L448" s="208"/>
      <c r="M448" s="209"/>
      <c r="N448" s="210"/>
      <c r="O448" s="210"/>
      <c r="P448" s="210"/>
      <c r="Q448" s="210"/>
      <c r="R448" s="210"/>
      <c r="S448" s="210"/>
      <c r="T448" s="211"/>
      <c r="AT448" s="212" t="s">
        <v>223</v>
      </c>
      <c r="AU448" s="212" t="s">
        <v>153</v>
      </c>
      <c r="AV448" s="13" t="s">
        <v>81</v>
      </c>
      <c r="AW448" s="13" t="s">
        <v>32</v>
      </c>
      <c r="AX448" s="13" t="s">
        <v>71</v>
      </c>
      <c r="AY448" s="212" t="s">
        <v>210</v>
      </c>
    </row>
    <row r="449" spans="1:65" s="15" customFormat="1" ht="11.25">
      <c r="B449" s="224"/>
      <c r="C449" s="225"/>
      <c r="D449" s="195" t="s">
        <v>223</v>
      </c>
      <c r="E449" s="226" t="s">
        <v>19</v>
      </c>
      <c r="F449" s="227" t="s">
        <v>633</v>
      </c>
      <c r="G449" s="225"/>
      <c r="H449" s="226" t="s">
        <v>19</v>
      </c>
      <c r="I449" s="228"/>
      <c r="J449" s="225"/>
      <c r="K449" s="225"/>
      <c r="L449" s="229"/>
      <c r="M449" s="230"/>
      <c r="N449" s="231"/>
      <c r="O449" s="231"/>
      <c r="P449" s="231"/>
      <c r="Q449" s="231"/>
      <c r="R449" s="231"/>
      <c r="S449" s="231"/>
      <c r="T449" s="232"/>
      <c r="AT449" s="233" t="s">
        <v>223</v>
      </c>
      <c r="AU449" s="233" t="s">
        <v>153</v>
      </c>
      <c r="AV449" s="15" t="s">
        <v>79</v>
      </c>
      <c r="AW449" s="15" t="s">
        <v>32</v>
      </c>
      <c r="AX449" s="15" t="s">
        <v>71</v>
      </c>
      <c r="AY449" s="233" t="s">
        <v>210</v>
      </c>
    </row>
    <row r="450" spans="1:65" s="13" customFormat="1" ht="11.25">
      <c r="B450" s="202"/>
      <c r="C450" s="203"/>
      <c r="D450" s="195" t="s">
        <v>223</v>
      </c>
      <c r="E450" s="204" t="s">
        <v>19</v>
      </c>
      <c r="F450" s="205" t="s">
        <v>634</v>
      </c>
      <c r="G450" s="203"/>
      <c r="H450" s="206">
        <v>60</v>
      </c>
      <c r="I450" s="207"/>
      <c r="J450" s="203"/>
      <c r="K450" s="203"/>
      <c r="L450" s="208"/>
      <c r="M450" s="209"/>
      <c r="N450" s="210"/>
      <c r="O450" s="210"/>
      <c r="P450" s="210"/>
      <c r="Q450" s="210"/>
      <c r="R450" s="210"/>
      <c r="S450" s="210"/>
      <c r="T450" s="211"/>
      <c r="AT450" s="212" t="s">
        <v>223</v>
      </c>
      <c r="AU450" s="212" t="s">
        <v>153</v>
      </c>
      <c r="AV450" s="13" t="s">
        <v>81</v>
      </c>
      <c r="AW450" s="13" t="s">
        <v>32</v>
      </c>
      <c r="AX450" s="13" t="s">
        <v>71</v>
      </c>
      <c r="AY450" s="212" t="s">
        <v>210</v>
      </c>
    </row>
    <row r="451" spans="1:65" s="15" customFormat="1" ht="11.25">
      <c r="B451" s="224"/>
      <c r="C451" s="225"/>
      <c r="D451" s="195" t="s">
        <v>223</v>
      </c>
      <c r="E451" s="226" t="s">
        <v>19</v>
      </c>
      <c r="F451" s="227" t="s">
        <v>635</v>
      </c>
      <c r="G451" s="225"/>
      <c r="H451" s="226" t="s">
        <v>19</v>
      </c>
      <c r="I451" s="228"/>
      <c r="J451" s="225"/>
      <c r="K451" s="225"/>
      <c r="L451" s="229"/>
      <c r="M451" s="230"/>
      <c r="N451" s="231"/>
      <c r="O451" s="231"/>
      <c r="P451" s="231"/>
      <c r="Q451" s="231"/>
      <c r="R451" s="231"/>
      <c r="S451" s="231"/>
      <c r="T451" s="232"/>
      <c r="AT451" s="233" t="s">
        <v>223</v>
      </c>
      <c r="AU451" s="233" t="s">
        <v>153</v>
      </c>
      <c r="AV451" s="15" t="s">
        <v>79</v>
      </c>
      <c r="AW451" s="15" t="s">
        <v>32</v>
      </c>
      <c r="AX451" s="15" t="s">
        <v>71</v>
      </c>
      <c r="AY451" s="233" t="s">
        <v>210</v>
      </c>
    </row>
    <row r="452" spans="1:65" s="13" customFormat="1" ht="11.25">
      <c r="B452" s="202"/>
      <c r="C452" s="203"/>
      <c r="D452" s="195" t="s">
        <v>223</v>
      </c>
      <c r="E452" s="204" t="s">
        <v>19</v>
      </c>
      <c r="F452" s="205" t="s">
        <v>282</v>
      </c>
      <c r="G452" s="203"/>
      <c r="H452" s="206">
        <v>10</v>
      </c>
      <c r="I452" s="207"/>
      <c r="J452" s="203"/>
      <c r="K452" s="203"/>
      <c r="L452" s="208"/>
      <c r="M452" s="209"/>
      <c r="N452" s="210"/>
      <c r="O452" s="210"/>
      <c r="P452" s="210"/>
      <c r="Q452" s="210"/>
      <c r="R452" s="210"/>
      <c r="S452" s="210"/>
      <c r="T452" s="211"/>
      <c r="AT452" s="212" t="s">
        <v>223</v>
      </c>
      <c r="AU452" s="212" t="s">
        <v>153</v>
      </c>
      <c r="AV452" s="13" t="s">
        <v>81</v>
      </c>
      <c r="AW452" s="13" t="s">
        <v>32</v>
      </c>
      <c r="AX452" s="13" t="s">
        <v>71</v>
      </c>
      <c r="AY452" s="212" t="s">
        <v>210</v>
      </c>
    </row>
    <row r="453" spans="1:65" s="15" customFormat="1" ht="11.25">
      <c r="B453" s="224"/>
      <c r="C453" s="225"/>
      <c r="D453" s="195" t="s">
        <v>223</v>
      </c>
      <c r="E453" s="226" t="s">
        <v>19</v>
      </c>
      <c r="F453" s="227" t="s">
        <v>636</v>
      </c>
      <c r="G453" s="225"/>
      <c r="H453" s="226" t="s">
        <v>19</v>
      </c>
      <c r="I453" s="228"/>
      <c r="J453" s="225"/>
      <c r="K453" s="225"/>
      <c r="L453" s="229"/>
      <c r="M453" s="230"/>
      <c r="N453" s="231"/>
      <c r="O453" s="231"/>
      <c r="P453" s="231"/>
      <c r="Q453" s="231"/>
      <c r="R453" s="231"/>
      <c r="S453" s="231"/>
      <c r="T453" s="232"/>
      <c r="AT453" s="233" t="s">
        <v>223</v>
      </c>
      <c r="AU453" s="233" t="s">
        <v>153</v>
      </c>
      <c r="AV453" s="15" t="s">
        <v>79</v>
      </c>
      <c r="AW453" s="15" t="s">
        <v>32</v>
      </c>
      <c r="AX453" s="15" t="s">
        <v>71</v>
      </c>
      <c r="AY453" s="233" t="s">
        <v>210</v>
      </c>
    </row>
    <row r="454" spans="1:65" s="13" customFormat="1" ht="11.25">
      <c r="B454" s="202"/>
      <c r="C454" s="203"/>
      <c r="D454" s="195" t="s">
        <v>223</v>
      </c>
      <c r="E454" s="204" t="s">
        <v>19</v>
      </c>
      <c r="F454" s="205" t="s">
        <v>637</v>
      </c>
      <c r="G454" s="203"/>
      <c r="H454" s="206">
        <v>14.5</v>
      </c>
      <c r="I454" s="207"/>
      <c r="J454" s="203"/>
      <c r="K454" s="203"/>
      <c r="L454" s="208"/>
      <c r="M454" s="209"/>
      <c r="N454" s="210"/>
      <c r="O454" s="210"/>
      <c r="P454" s="210"/>
      <c r="Q454" s="210"/>
      <c r="R454" s="210"/>
      <c r="S454" s="210"/>
      <c r="T454" s="211"/>
      <c r="AT454" s="212" t="s">
        <v>223</v>
      </c>
      <c r="AU454" s="212" t="s">
        <v>153</v>
      </c>
      <c r="AV454" s="13" t="s">
        <v>81</v>
      </c>
      <c r="AW454" s="13" t="s">
        <v>32</v>
      </c>
      <c r="AX454" s="13" t="s">
        <v>71</v>
      </c>
      <c r="AY454" s="212" t="s">
        <v>210</v>
      </c>
    </row>
    <row r="455" spans="1:65" s="14" customFormat="1" ht="11.25">
      <c r="B455" s="213"/>
      <c r="C455" s="214"/>
      <c r="D455" s="195" t="s">
        <v>223</v>
      </c>
      <c r="E455" s="215" t="s">
        <v>19</v>
      </c>
      <c r="F455" s="216" t="s">
        <v>249</v>
      </c>
      <c r="G455" s="214"/>
      <c r="H455" s="217">
        <v>443.9</v>
      </c>
      <c r="I455" s="218"/>
      <c r="J455" s="214"/>
      <c r="K455" s="214"/>
      <c r="L455" s="219"/>
      <c r="M455" s="220"/>
      <c r="N455" s="221"/>
      <c r="O455" s="221"/>
      <c r="P455" s="221"/>
      <c r="Q455" s="221"/>
      <c r="R455" s="221"/>
      <c r="S455" s="221"/>
      <c r="T455" s="222"/>
      <c r="AT455" s="223" t="s">
        <v>223</v>
      </c>
      <c r="AU455" s="223" t="s">
        <v>153</v>
      </c>
      <c r="AV455" s="14" t="s">
        <v>217</v>
      </c>
      <c r="AW455" s="14" t="s">
        <v>32</v>
      </c>
      <c r="AX455" s="14" t="s">
        <v>79</v>
      </c>
      <c r="AY455" s="223" t="s">
        <v>210</v>
      </c>
    </row>
    <row r="456" spans="1:65" s="2" customFormat="1" ht="24.2" customHeight="1">
      <c r="A456" s="37"/>
      <c r="B456" s="38"/>
      <c r="C456" s="182" t="s">
        <v>638</v>
      </c>
      <c r="D456" s="182" t="s">
        <v>212</v>
      </c>
      <c r="E456" s="183" t="s">
        <v>639</v>
      </c>
      <c r="F456" s="184" t="s">
        <v>640</v>
      </c>
      <c r="G456" s="185" t="s">
        <v>215</v>
      </c>
      <c r="H456" s="186">
        <v>930.89200000000005</v>
      </c>
      <c r="I456" s="187"/>
      <c r="J456" s="188">
        <f>ROUND(I456*H456,2)</f>
        <v>0</v>
      </c>
      <c r="K456" s="184" t="s">
        <v>216</v>
      </c>
      <c r="L456" s="42"/>
      <c r="M456" s="189" t="s">
        <v>19</v>
      </c>
      <c r="N456" s="190" t="s">
        <v>42</v>
      </c>
      <c r="O456" s="67"/>
      <c r="P456" s="191">
        <f>O456*H456</f>
        <v>0</v>
      </c>
      <c r="Q456" s="191">
        <v>3.0000000000000001E-3</v>
      </c>
      <c r="R456" s="191">
        <f>Q456*H456</f>
        <v>2.7926760000000002</v>
      </c>
      <c r="S456" s="191">
        <v>0</v>
      </c>
      <c r="T456" s="192">
        <f>S456*H456</f>
        <v>0</v>
      </c>
      <c r="U456" s="37"/>
      <c r="V456" s="37"/>
      <c r="W456" s="37"/>
      <c r="X456" s="37"/>
      <c r="Y456" s="37"/>
      <c r="Z456" s="37"/>
      <c r="AA456" s="37"/>
      <c r="AB456" s="37"/>
      <c r="AC456" s="37"/>
      <c r="AD456" s="37"/>
      <c r="AE456" s="37"/>
      <c r="AR456" s="193" t="s">
        <v>217</v>
      </c>
      <c r="AT456" s="193" t="s">
        <v>212</v>
      </c>
      <c r="AU456" s="193" t="s">
        <v>153</v>
      </c>
      <c r="AY456" s="20" t="s">
        <v>210</v>
      </c>
      <c r="BE456" s="194">
        <f>IF(N456="základní",J456,0)</f>
        <v>0</v>
      </c>
      <c r="BF456" s="194">
        <f>IF(N456="snížená",J456,0)</f>
        <v>0</v>
      </c>
      <c r="BG456" s="194">
        <f>IF(N456="zákl. přenesená",J456,0)</f>
        <v>0</v>
      </c>
      <c r="BH456" s="194">
        <f>IF(N456="sníž. přenesená",J456,0)</f>
        <v>0</v>
      </c>
      <c r="BI456" s="194">
        <f>IF(N456="nulová",J456,0)</f>
        <v>0</v>
      </c>
      <c r="BJ456" s="20" t="s">
        <v>79</v>
      </c>
      <c r="BK456" s="194">
        <f>ROUND(I456*H456,2)</f>
        <v>0</v>
      </c>
      <c r="BL456" s="20" t="s">
        <v>217</v>
      </c>
      <c r="BM456" s="193" t="s">
        <v>641</v>
      </c>
    </row>
    <row r="457" spans="1:65" s="2" customFormat="1" ht="19.5">
      <c r="A457" s="37"/>
      <c r="B457" s="38"/>
      <c r="C457" s="39"/>
      <c r="D457" s="195" t="s">
        <v>219</v>
      </c>
      <c r="E457" s="39"/>
      <c r="F457" s="196" t="s">
        <v>642</v>
      </c>
      <c r="G457" s="39"/>
      <c r="H457" s="39"/>
      <c r="I457" s="197"/>
      <c r="J457" s="39"/>
      <c r="K457" s="39"/>
      <c r="L457" s="42"/>
      <c r="M457" s="198"/>
      <c r="N457" s="199"/>
      <c r="O457" s="67"/>
      <c r="P457" s="67"/>
      <c r="Q457" s="67"/>
      <c r="R457" s="67"/>
      <c r="S457" s="67"/>
      <c r="T457" s="68"/>
      <c r="U457" s="37"/>
      <c r="V457" s="37"/>
      <c r="W457" s="37"/>
      <c r="X457" s="37"/>
      <c r="Y457" s="37"/>
      <c r="Z457" s="37"/>
      <c r="AA457" s="37"/>
      <c r="AB457" s="37"/>
      <c r="AC457" s="37"/>
      <c r="AD457" s="37"/>
      <c r="AE457" s="37"/>
      <c r="AT457" s="20" t="s">
        <v>219</v>
      </c>
      <c r="AU457" s="20" t="s">
        <v>153</v>
      </c>
    </row>
    <row r="458" spans="1:65" s="2" customFormat="1" ht="11.25">
      <c r="A458" s="37"/>
      <c r="B458" s="38"/>
      <c r="C458" s="39"/>
      <c r="D458" s="200" t="s">
        <v>221</v>
      </c>
      <c r="E458" s="39"/>
      <c r="F458" s="201" t="s">
        <v>643</v>
      </c>
      <c r="G458" s="39"/>
      <c r="H458" s="39"/>
      <c r="I458" s="197"/>
      <c r="J458" s="39"/>
      <c r="K458" s="39"/>
      <c r="L458" s="42"/>
      <c r="M458" s="198"/>
      <c r="N458" s="199"/>
      <c r="O458" s="67"/>
      <c r="P458" s="67"/>
      <c r="Q458" s="67"/>
      <c r="R458" s="67"/>
      <c r="S458" s="67"/>
      <c r="T458" s="68"/>
      <c r="U458" s="37"/>
      <c r="V458" s="37"/>
      <c r="W458" s="37"/>
      <c r="X458" s="37"/>
      <c r="Y458" s="37"/>
      <c r="Z458" s="37"/>
      <c r="AA458" s="37"/>
      <c r="AB458" s="37"/>
      <c r="AC458" s="37"/>
      <c r="AD458" s="37"/>
      <c r="AE458" s="37"/>
      <c r="AT458" s="20" t="s">
        <v>221</v>
      </c>
      <c r="AU458" s="20" t="s">
        <v>153</v>
      </c>
    </row>
    <row r="459" spans="1:65" s="15" customFormat="1" ht="11.25">
      <c r="B459" s="224"/>
      <c r="C459" s="225"/>
      <c r="D459" s="195" t="s">
        <v>223</v>
      </c>
      <c r="E459" s="226" t="s">
        <v>19</v>
      </c>
      <c r="F459" s="227" t="s">
        <v>644</v>
      </c>
      <c r="G459" s="225"/>
      <c r="H459" s="226" t="s">
        <v>19</v>
      </c>
      <c r="I459" s="228"/>
      <c r="J459" s="225"/>
      <c r="K459" s="225"/>
      <c r="L459" s="229"/>
      <c r="M459" s="230"/>
      <c r="N459" s="231"/>
      <c r="O459" s="231"/>
      <c r="P459" s="231"/>
      <c r="Q459" s="231"/>
      <c r="R459" s="231"/>
      <c r="S459" s="231"/>
      <c r="T459" s="232"/>
      <c r="AT459" s="233" t="s">
        <v>223</v>
      </c>
      <c r="AU459" s="233" t="s">
        <v>153</v>
      </c>
      <c r="AV459" s="15" t="s">
        <v>79</v>
      </c>
      <c r="AW459" s="15" t="s">
        <v>32</v>
      </c>
      <c r="AX459" s="15" t="s">
        <v>71</v>
      </c>
      <c r="AY459" s="233" t="s">
        <v>210</v>
      </c>
    </row>
    <row r="460" spans="1:65" s="15" customFormat="1" ht="11.25">
      <c r="B460" s="224"/>
      <c r="C460" s="225"/>
      <c r="D460" s="195" t="s">
        <v>223</v>
      </c>
      <c r="E460" s="226" t="s">
        <v>19</v>
      </c>
      <c r="F460" s="227" t="s">
        <v>605</v>
      </c>
      <c r="G460" s="225"/>
      <c r="H460" s="226" t="s">
        <v>19</v>
      </c>
      <c r="I460" s="228"/>
      <c r="J460" s="225"/>
      <c r="K460" s="225"/>
      <c r="L460" s="229"/>
      <c r="M460" s="230"/>
      <c r="N460" s="231"/>
      <c r="O460" s="231"/>
      <c r="P460" s="231"/>
      <c r="Q460" s="231"/>
      <c r="R460" s="231"/>
      <c r="S460" s="231"/>
      <c r="T460" s="232"/>
      <c r="AT460" s="233" t="s">
        <v>223</v>
      </c>
      <c r="AU460" s="233" t="s">
        <v>153</v>
      </c>
      <c r="AV460" s="15" t="s">
        <v>79</v>
      </c>
      <c r="AW460" s="15" t="s">
        <v>32</v>
      </c>
      <c r="AX460" s="15" t="s">
        <v>71</v>
      </c>
      <c r="AY460" s="233" t="s">
        <v>210</v>
      </c>
    </row>
    <row r="461" spans="1:65" s="13" customFormat="1" ht="11.25">
      <c r="B461" s="202"/>
      <c r="C461" s="203"/>
      <c r="D461" s="195" t="s">
        <v>223</v>
      </c>
      <c r="E461" s="204" t="s">
        <v>19</v>
      </c>
      <c r="F461" s="205" t="s">
        <v>645</v>
      </c>
      <c r="G461" s="203"/>
      <c r="H461" s="206">
        <v>43.5</v>
      </c>
      <c r="I461" s="207"/>
      <c r="J461" s="203"/>
      <c r="K461" s="203"/>
      <c r="L461" s="208"/>
      <c r="M461" s="209"/>
      <c r="N461" s="210"/>
      <c r="O461" s="210"/>
      <c r="P461" s="210"/>
      <c r="Q461" s="210"/>
      <c r="R461" s="210"/>
      <c r="S461" s="210"/>
      <c r="T461" s="211"/>
      <c r="AT461" s="212" t="s">
        <v>223</v>
      </c>
      <c r="AU461" s="212" t="s">
        <v>153</v>
      </c>
      <c r="AV461" s="13" t="s">
        <v>81</v>
      </c>
      <c r="AW461" s="13" t="s">
        <v>32</v>
      </c>
      <c r="AX461" s="13" t="s">
        <v>71</v>
      </c>
      <c r="AY461" s="212" t="s">
        <v>210</v>
      </c>
    </row>
    <row r="462" spans="1:65" s="15" customFormat="1" ht="11.25">
      <c r="B462" s="224"/>
      <c r="C462" s="225"/>
      <c r="D462" s="195" t="s">
        <v>223</v>
      </c>
      <c r="E462" s="226" t="s">
        <v>19</v>
      </c>
      <c r="F462" s="227" t="s">
        <v>606</v>
      </c>
      <c r="G462" s="225"/>
      <c r="H462" s="226" t="s">
        <v>19</v>
      </c>
      <c r="I462" s="228"/>
      <c r="J462" s="225"/>
      <c r="K462" s="225"/>
      <c r="L462" s="229"/>
      <c r="M462" s="230"/>
      <c r="N462" s="231"/>
      <c r="O462" s="231"/>
      <c r="P462" s="231"/>
      <c r="Q462" s="231"/>
      <c r="R462" s="231"/>
      <c r="S462" s="231"/>
      <c r="T462" s="232"/>
      <c r="AT462" s="233" t="s">
        <v>223</v>
      </c>
      <c r="AU462" s="233" t="s">
        <v>153</v>
      </c>
      <c r="AV462" s="15" t="s">
        <v>79</v>
      </c>
      <c r="AW462" s="15" t="s">
        <v>32</v>
      </c>
      <c r="AX462" s="15" t="s">
        <v>71</v>
      </c>
      <c r="AY462" s="233" t="s">
        <v>210</v>
      </c>
    </row>
    <row r="463" spans="1:65" s="13" customFormat="1" ht="11.25">
      <c r="B463" s="202"/>
      <c r="C463" s="203"/>
      <c r="D463" s="195" t="s">
        <v>223</v>
      </c>
      <c r="E463" s="204" t="s">
        <v>19</v>
      </c>
      <c r="F463" s="205" t="s">
        <v>646</v>
      </c>
      <c r="G463" s="203"/>
      <c r="H463" s="206">
        <v>40.89</v>
      </c>
      <c r="I463" s="207"/>
      <c r="J463" s="203"/>
      <c r="K463" s="203"/>
      <c r="L463" s="208"/>
      <c r="M463" s="209"/>
      <c r="N463" s="210"/>
      <c r="O463" s="210"/>
      <c r="P463" s="210"/>
      <c r="Q463" s="210"/>
      <c r="R463" s="210"/>
      <c r="S463" s="210"/>
      <c r="T463" s="211"/>
      <c r="AT463" s="212" t="s">
        <v>223</v>
      </c>
      <c r="AU463" s="212" t="s">
        <v>153</v>
      </c>
      <c r="AV463" s="13" t="s">
        <v>81</v>
      </c>
      <c r="AW463" s="13" t="s">
        <v>32</v>
      </c>
      <c r="AX463" s="13" t="s">
        <v>71</v>
      </c>
      <c r="AY463" s="212" t="s">
        <v>210</v>
      </c>
    </row>
    <row r="464" spans="1:65" s="15" customFormat="1" ht="11.25">
      <c r="B464" s="224"/>
      <c r="C464" s="225"/>
      <c r="D464" s="195" t="s">
        <v>223</v>
      </c>
      <c r="E464" s="226" t="s">
        <v>19</v>
      </c>
      <c r="F464" s="227" t="s">
        <v>607</v>
      </c>
      <c r="G464" s="225"/>
      <c r="H464" s="226" t="s">
        <v>19</v>
      </c>
      <c r="I464" s="228"/>
      <c r="J464" s="225"/>
      <c r="K464" s="225"/>
      <c r="L464" s="229"/>
      <c r="M464" s="230"/>
      <c r="N464" s="231"/>
      <c r="O464" s="231"/>
      <c r="P464" s="231"/>
      <c r="Q464" s="231"/>
      <c r="R464" s="231"/>
      <c r="S464" s="231"/>
      <c r="T464" s="232"/>
      <c r="AT464" s="233" t="s">
        <v>223</v>
      </c>
      <c r="AU464" s="233" t="s">
        <v>153</v>
      </c>
      <c r="AV464" s="15" t="s">
        <v>79</v>
      </c>
      <c r="AW464" s="15" t="s">
        <v>32</v>
      </c>
      <c r="AX464" s="15" t="s">
        <v>71</v>
      </c>
      <c r="AY464" s="233" t="s">
        <v>210</v>
      </c>
    </row>
    <row r="465" spans="2:51" s="13" customFormat="1" ht="11.25">
      <c r="B465" s="202"/>
      <c r="C465" s="203"/>
      <c r="D465" s="195" t="s">
        <v>223</v>
      </c>
      <c r="E465" s="204" t="s">
        <v>19</v>
      </c>
      <c r="F465" s="205" t="s">
        <v>647</v>
      </c>
      <c r="G465" s="203"/>
      <c r="H465" s="206">
        <v>28.71</v>
      </c>
      <c r="I465" s="207"/>
      <c r="J465" s="203"/>
      <c r="K465" s="203"/>
      <c r="L465" s="208"/>
      <c r="M465" s="209"/>
      <c r="N465" s="210"/>
      <c r="O465" s="210"/>
      <c r="P465" s="210"/>
      <c r="Q465" s="210"/>
      <c r="R465" s="210"/>
      <c r="S465" s="210"/>
      <c r="T465" s="211"/>
      <c r="AT465" s="212" t="s">
        <v>223</v>
      </c>
      <c r="AU465" s="212" t="s">
        <v>153</v>
      </c>
      <c r="AV465" s="13" t="s">
        <v>81</v>
      </c>
      <c r="AW465" s="13" t="s">
        <v>32</v>
      </c>
      <c r="AX465" s="13" t="s">
        <v>71</v>
      </c>
      <c r="AY465" s="212" t="s">
        <v>210</v>
      </c>
    </row>
    <row r="466" spans="2:51" s="15" customFormat="1" ht="11.25">
      <c r="B466" s="224"/>
      <c r="C466" s="225"/>
      <c r="D466" s="195" t="s">
        <v>223</v>
      </c>
      <c r="E466" s="226" t="s">
        <v>19</v>
      </c>
      <c r="F466" s="227" t="s">
        <v>609</v>
      </c>
      <c r="G466" s="225"/>
      <c r="H466" s="226" t="s">
        <v>19</v>
      </c>
      <c r="I466" s="228"/>
      <c r="J466" s="225"/>
      <c r="K466" s="225"/>
      <c r="L466" s="229"/>
      <c r="M466" s="230"/>
      <c r="N466" s="231"/>
      <c r="O466" s="231"/>
      <c r="P466" s="231"/>
      <c r="Q466" s="231"/>
      <c r="R466" s="231"/>
      <c r="S466" s="231"/>
      <c r="T466" s="232"/>
      <c r="AT466" s="233" t="s">
        <v>223</v>
      </c>
      <c r="AU466" s="233" t="s">
        <v>153</v>
      </c>
      <c r="AV466" s="15" t="s">
        <v>79</v>
      </c>
      <c r="AW466" s="15" t="s">
        <v>32</v>
      </c>
      <c r="AX466" s="15" t="s">
        <v>71</v>
      </c>
      <c r="AY466" s="233" t="s">
        <v>210</v>
      </c>
    </row>
    <row r="467" spans="2:51" s="13" customFormat="1" ht="11.25">
      <c r="B467" s="202"/>
      <c r="C467" s="203"/>
      <c r="D467" s="195" t="s">
        <v>223</v>
      </c>
      <c r="E467" s="204" t="s">
        <v>19</v>
      </c>
      <c r="F467" s="205" t="s">
        <v>647</v>
      </c>
      <c r="G467" s="203"/>
      <c r="H467" s="206">
        <v>28.71</v>
      </c>
      <c r="I467" s="207"/>
      <c r="J467" s="203"/>
      <c r="K467" s="203"/>
      <c r="L467" s="208"/>
      <c r="M467" s="209"/>
      <c r="N467" s="210"/>
      <c r="O467" s="210"/>
      <c r="P467" s="210"/>
      <c r="Q467" s="210"/>
      <c r="R467" s="210"/>
      <c r="S467" s="210"/>
      <c r="T467" s="211"/>
      <c r="AT467" s="212" t="s">
        <v>223</v>
      </c>
      <c r="AU467" s="212" t="s">
        <v>153</v>
      </c>
      <c r="AV467" s="13" t="s">
        <v>81</v>
      </c>
      <c r="AW467" s="13" t="s">
        <v>32</v>
      </c>
      <c r="AX467" s="13" t="s">
        <v>71</v>
      </c>
      <c r="AY467" s="212" t="s">
        <v>210</v>
      </c>
    </row>
    <row r="468" spans="2:51" s="15" customFormat="1" ht="11.25">
      <c r="B468" s="224"/>
      <c r="C468" s="225"/>
      <c r="D468" s="195" t="s">
        <v>223</v>
      </c>
      <c r="E468" s="226" t="s">
        <v>19</v>
      </c>
      <c r="F468" s="227" t="s">
        <v>611</v>
      </c>
      <c r="G468" s="225"/>
      <c r="H468" s="226" t="s">
        <v>19</v>
      </c>
      <c r="I468" s="228"/>
      <c r="J468" s="225"/>
      <c r="K468" s="225"/>
      <c r="L468" s="229"/>
      <c r="M468" s="230"/>
      <c r="N468" s="231"/>
      <c r="O468" s="231"/>
      <c r="P468" s="231"/>
      <c r="Q468" s="231"/>
      <c r="R468" s="231"/>
      <c r="S468" s="231"/>
      <c r="T468" s="232"/>
      <c r="AT468" s="233" t="s">
        <v>223</v>
      </c>
      <c r="AU468" s="233" t="s">
        <v>153</v>
      </c>
      <c r="AV468" s="15" t="s">
        <v>79</v>
      </c>
      <c r="AW468" s="15" t="s">
        <v>32</v>
      </c>
      <c r="AX468" s="15" t="s">
        <v>71</v>
      </c>
      <c r="AY468" s="233" t="s">
        <v>210</v>
      </c>
    </row>
    <row r="469" spans="2:51" s="13" customFormat="1" ht="11.25">
      <c r="B469" s="202"/>
      <c r="C469" s="203"/>
      <c r="D469" s="195" t="s">
        <v>223</v>
      </c>
      <c r="E469" s="204" t="s">
        <v>19</v>
      </c>
      <c r="F469" s="205" t="s">
        <v>648</v>
      </c>
      <c r="G469" s="203"/>
      <c r="H469" s="206">
        <v>32.479999999999997</v>
      </c>
      <c r="I469" s="207"/>
      <c r="J469" s="203"/>
      <c r="K469" s="203"/>
      <c r="L469" s="208"/>
      <c r="M469" s="209"/>
      <c r="N469" s="210"/>
      <c r="O469" s="210"/>
      <c r="P469" s="210"/>
      <c r="Q469" s="210"/>
      <c r="R469" s="210"/>
      <c r="S469" s="210"/>
      <c r="T469" s="211"/>
      <c r="AT469" s="212" t="s">
        <v>223</v>
      </c>
      <c r="AU469" s="212" t="s">
        <v>153</v>
      </c>
      <c r="AV469" s="13" t="s">
        <v>81</v>
      </c>
      <c r="AW469" s="13" t="s">
        <v>32</v>
      </c>
      <c r="AX469" s="13" t="s">
        <v>71</v>
      </c>
      <c r="AY469" s="212" t="s">
        <v>210</v>
      </c>
    </row>
    <row r="470" spans="2:51" s="15" customFormat="1" ht="11.25">
      <c r="B470" s="224"/>
      <c r="C470" s="225"/>
      <c r="D470" s="195" t="s">
        <v>223</v>
      </c>
      <c r="E470" s="226" t="s">
        <v>19</v>
      </c>
      <c r="F470" s="227" t="s">
        <v>613</v>
      </c>
      <c r="G470" s="225"/>
      <c r="H470" s="226" t="s">
        <v>19</v>
      </c>
      <c r="I470" s="228"/>
      <c r="J470" s="225"/>
      <c r="K470" s="225"/>
      <c r="L470" s="229"/>
      <c r="M470" s="230"/>
      <c r="N470" s="231"/>
      <c r="O470" s="231"/>
      <c r="P470" s="231"/>
      <c r="Q470" s="231"/>
      <c r="R470" s="231"/>
      <c r="S470" s="231"/>
      <c r="T470" s="232"/>
      <c r="AT470" s="233" t="s">
        <v>223</v>
      </c>
      <c r="AU470" s="233" t="s">
        <v>153</v>
      </c>
      <c r="AV470" s="15" t="s">
        <v>79</v>
      </c>
      <c r="AW470" s="15" t="s">
        <v>32</v>
      </c>
      <c r="AX470" s="15" t="s">
        <v>71</v>
      </c>
      <c r="AY470" s="233" t="s">
        <v>210</v>
      </c>
    </row>
    <row r="471" spans="2:51" s="13" customFormat="1" ht="11.25">
      <c r="B471" s="202"/>
      <c r="C471" s="203"/>
      <c r="D471" s="195" t="s">
        <v>223</v>
      </c>
      <c r="E471" s="204" t="s">
        <v>19</v>
      </c>
      <c r="F471" s="205" t="s">
        <v>649</v>
      </c>
      <c r="G471" s="203"/>
      <c r="H471" s="206">
        <v>18.850000000000001</v>
      </c>
      <c r="I471" s="207"/>
      <c r="J471" s="203"/>
      <c r="K471" s="203"/>
      <c r="L471" s="208"/>
      <c r="M471" s="209"/>
      <c r="N471" s="210"/>
      <c r="O471" s="210"/>
      <c r="P471" s="210"/>
      <c r="Q471" s="210"/>
      <c r="R471" s="210"/>
      <c r="S471" s="210"/>
      <c r="T471" s="211"/>
      <c r="AT471" s="212" t="s">
        <v>223</v>
      </c>
      <c r="AU471" s="212" t="s">
        <v>153</v>
      </c>
      <c r="AV471" s="13" t="s">
        <v>81</v>
      </c>
      <c r="AW471" s="13" t="s">
        <v>32</v>
      </c>
      <c r="AX471" s="13" t="s">
        <v>71</v>
      </c>
      <c r="AY471" s="212" t="s">
        <v>210</v>
      </c>
    </row>
    <row r="472" spans="2:51" s="15" customFormat="1" ht="11.25">
      <c r="B472" s="224"/>
      <c r="C472" s="225"/>
      <c r="D472" s="195" t="s">
        <v>223</v>
      </c>
      <c r="E472" s="226" t="s">
        <v>19</v>
      </c>
      <c r="F472" s="227" t="s">
        <v>614</v>
      </c>
      <c r="G472" s="225"/>
      <c r="H472" s="226" t="s">
        <v>19</v>
      </c>
      <c r="I472" s="228"/>
      <c r="J472" s="225"/>
      <c r="K472" s="225"/>
      <c r="L472" s="229"/>
      <c r="M472" s="230"/>
      <c r="N472" s="231"/>
      <c r="O472" s="231"/>
      <c r="P472" s="231"/>
      <c r="Q472" s="231"/>
      <c r="R472" s="231"/>
      <c r="S472" s="231"/>
      <c r="T472" s="232"/>
      <c r="AT472" s="233" t="s">
        <v>223</v>
      </c>
      <c r="AU472" s="233" t="s">
        <v>153</v>
      </c>
      <c r="AV472" s="15" t="s">
        <v>79</v>
      </c>
      <c r="AW472" s="15" t="s">
        <v>32</v>
      </c>
      <c r="AX472" s="15" t="s">
        <v>71</v>
      </c>
      <c r="AY472" s="233" t="s">
        <v>210</v>
      </c>
    </row>
    <row r="473" spans="2:51" s="13" customFormat="1" ht="11.25">
      <c r="B473" s="202"/>
      <c r="C473" s="203"/>
      <c r="D473" s="195" t="s">
        <v>223</v>
      </c>
      <c r="E473" s="204" t="s">
        <v>19</v>
      </c>
      <c r="F473" s="205" t="s">
        <v>650</v>
      </c>
      <c r="G473" s="203"/>
      <c r="H473" s="206">
        <v>14.21</v>
      </c>
      <c r="I473" s="207"/>
      <c r="J473" s="203"/>
      <c r="K473" s="203"/>
      <c r="L473" s="208"/>
      <c r="M473" s="209"/>
      <c r="N473" s="210"/>
      <c r="O473" s="210"/>
      <c r="P473" s="210"/>
      <c r="Q473" s="210"/>
      <c r="R473" s="210"/>
      <c r="S473" s="210"/>
      <c r="T473" s="211"/>
      <c r="AT473" s="212" t="s">
        <v>223</v>
      </c>
      <c r="AU473" s="212" t="s">
        <v>153</v>
      </c>
      <c r="AV473" s="13" t="s">
        <v>81</v>
      </c>
      <c r="AW473" s="13" t="s">
        <v>32</v>
      </c>
      <c r="AX473" s="13" t="s">
        <v>71</v>
      </c>
      <c r="AY473" s="212" t="s">
        <v>210</v>
      </c>
    </row>
    <row r="474" spans="2:51" s="15" customFormat="1" ht="11.25">
      <c r="B474" s="224"/>
      <c r="C474" s="225"/>
      <c r="D474" s="195" t="s">
        <v>223</v>
      </c>
      <c r="E474" s="226" t="s">
        <v>19</v>
      </c>
      <c r="F474" s="227" t="s">
        <v>616</v>
      </c>
      <c r="G474" s="225"/>
      <c r="H474" s="226" t="s">
        <v>19</v>
      </c>
      <c r="I474" s="228"/>
      <c r="J474" s="225"/>
      <c r="K474" s="225"/>
      <c r="L474" s="229"/>
      <c r="M474" s="230"/>
      <c r="N474" s="231"/>
      <c r="O474" s="231"/>
      <c r="P474" s="231"/>
      <c r="Q474" s="231"/>
      <c r="R474" s="231"/>
      <c r="S474" s="231"/>
      <c r="T474" s="232"/>
      <c r="AT474" s="233" t="s">
        <v>223</v>
      </c>
      <c r="AU474" s="233" t="s">
        <v>153</v>
      </c>
      <c r="AV474" s="15" t="s">
        <v>79</v>
      </c>
      <c r="AW474" s="15" t="s">
        <v>32</v>
      </c>
      <c r="AX474" s="15" t="s">
        <v>71</v>
      </c>
      <c r="AY474" s="233" t="s">
        <v>210</v>
      </c>
    </row>
    <row r="475" spans="2:51" s="13" customFormat="1" ht="11.25">
      <c r="B475" s="202"/>
      <c r="C475" s="203"/>
      <c r="D475" s="195" t="s">
        <v>223</v>
      </c>
      <c r="E475" s="204" t="s">
        <v>19</v>
      </c>
      <c r="F475" s="205" t="s">
        <v>651</v>
      </c>
      <c r="G475" s="203"/>
      <c r="H475" s="206">
        <v>30.45</v>
      </c>
      <c r="I475" s="207"/>
      <c r="J475" s="203"/>
      <c r="K475" s="203"/>
      <c r="L475" s="208"/>
      <c r="M475" s="209"/>
      <c r="N475" s="210"/>
      <c r="O475" s="210"/>
      <c r="P475" s="210"/>
      <c r="Q475" s="210"/>
      <c r="R475" s="210"/>
      <c r="S475" s="210"/>
      <c r="T475" s="211"/>
      <c r="AT475" s="212" t="s">
        <v>223</v>
      </c>
      <c r="AU475" s="212" t="s">
        <v>153</v>
      </c>
      <c r="AV475" s="13" t="s">
        <v>81</v>
      </c>
      <c r="AW475" s="13" t="s">
        <v>32</v>
      </c>
      <c r="AX475" s="13" t="s">
        <v>71</v>
      </c>
      <c r="AY475" s="212" t="s">
        <v>210</v>
      </c>
    </row>
    <row r="476" spans="2:51" s="15" customFormat="1" ht="11.25">
      <c r="B476" s="224"/>
      <c r="C476" s="225"/>
      <c r="D476" s="195" t="s">
        <v>223</v>
      </c>
      <c r="E476" s="226" t="s">
        <v>19</v>
      </c>
      <c r="F476" s="227" t="s">
        <v>618</v>
      </c>
      <c r="G476" s="225"/>
      <c r="H476" s="226" t="s">
        <v>19</v>
      </c>
      <c r="I476" s="228"/>
      <c r="J476" s="225"/>
      <c r="K476" s="225"/>
      <c r="L476" s="229"/>
      <c r="M476" s="230"/>
      <c r="N476" s="231"/>
      <c r="O476" s="231"/>
      <c r="P476" s="231"/>
      <c r="Q476" s="231"/>
      <c r="R476" s="231"/>
      <c r="S476" s="231"/>
      <c r="T476" s="232"/>
      <c r="AT476" s="233" t="s">
        <v>223</v>
      </c>
      <c r="AU476" s="233" t="s">
        <v>153</v>
      </c>
      <c r="AV476" s="15" t="s">
        <v>79</v>
      </c>
      <c r="AW476" s="15" t="s">
        <v>32</v>
      </c>
      <c r="AX476" s="15" t="s">
        <v>71</v>
      </c>
      <c r="AY476" s="233" t="s">
        <v>210</v>
      </c>
    </row>
    <row r="477" spans="2:51" s="13" customFormat="1" ht="11.25">
      <c r="B477" s="202"/>
      <c r="C477" s="203"/>
      <c r="D477" s="195" t="s">
        <v>223</v>
      </c>
      <c r="E477" s="204" t="s">
        <v>19</v>
      </c>
      <c r="F477" s="205" t="s">
        <v>652</v>
      </c>
      <c r="G477" s="203"/>
      <c r="H477" s="206">
        <v>47.27</v>
      </c>
      <c r="I477" s="207"/>
      <c r="J477" s="203"/>
      <c r="K477" s="203"/>
      <c r="L477" s="208"/>
      <c r="M477" s="209"/>
      <c r="N477" s="210"/>
      <c r="O477" s="210"/>
      <c r="P477" s="210"/>
      <c r="Q477" s="210"/>
      <c r="R477" s="210"/>
      <c r="S477" s="210"/>
      <c r="T477" s="211"/>
      <c r="AT477" s="212" t="s">
        <v>223</v>
      </c>
      <c r="AU477" s="212" t="s">
        <v>153</v>
      </c>
      <c r="AV477" s="13" t="s">
        <v>81</v>
      </c>
      <c r="AW477" s="13" t="s">
        <v>32</v>
      </c>
      <c r="AX477" s="13" t="s">
        <v>71</v>
      </c>
      <c r="AY477" s="212" t="s">
        <v>210</v>
      </c>
    </row>
    <row r="478" spans="2:51" s="15" customFormat="1" ht="11.25">
      <c r="B478" s="224"/>
      <c r="C478" s="225"/>
      <c r="D478" s="195" t="s">
        <v>223</v>
      </c>
      <c r="E478" s="226" t="s">
        <v>19</v>
      </c>
      <c r="F478" s="227" t="s">
        <v>620</v>
      </c>
      <c r="G478" s="225"/>
      <c r="H478" s="226" t="s">
        <v>19</v>
      </c>
      <c r="I478" s="228"/>
      <c r="J478" s="225"/>
      <c r="K478" s="225"/>
      <c r="L478" s="229"/>
      <c r="M478" s="230"/>
      <c r="N478" s="231"/>
      <c r="O478" s="231"/>
      <c r="P478" s="231"/>
      <c r="Q478" s="231"/>
      <c r="R478" s="231"/>
      <c r="S478" s="231"/>
      <c r="T478" s="232"/>
      <c r="AT478" s="233" t="s">
        <v>223</v>
      </c>
      <c r="AU478" s="233" t="s">
        <v>153</v>
      </c>
      <c r="AV478" s="15" t="s">
        <v>79</v>
      </c>
      <c r="AW478" s="15" t="s">
        <v>32</v>
      </c>
      <c r="AX478" s="15" t="s">
        <v>71</v>
      </c>
      <c r="AY478" s="233" t="s">
        <v>210</v>
      </c>
    </row>
    <row r="479" spans="2:51" s="13" customFormat="1" ht="11.25">
      <c r="B479" s="202"/>
      <c r="C479" s="203"/>
      <c r="D479" s="195" t="s">
        <v>223</v>
      </c>
      <c r="E479" s="204" t="s">
        <v>19</v>
      </c>
      <c r="F479" s="205" t="s">
        <v>653</v>
      </c>
      <c r="G479" s="203"/>
      <c r="H479" s="206">
        <v>31.436</v>
      </c>
      <c r="I479" s="207"/>
      <c r="J479" s="203"/>
      <c r="K479" s="203"/>
      <c r="L479" s="208"/>
      <c r="M479" s="209"/>
      <c r="N479" s="210"/>
      <c r="O479" s="210"/>
      <c r="P479" s="210"/>
      <c r="Q479" s="210"/>
      <c r="R479" s="210"/>
      <c r="S479" s="210"/>
      <c r="T479" s="211"/>
      <c r="AT479" s="212" t="s">
        <v>223</v>
      </c>
      <c r="AU479" s="212" t="s">
        <v>153</v>
      </c>
      <c r="AV479" s="13" t="s">
        <v>81</v>
      </c>
      <c r="AW479" s="13" t="s">
        <v>32</v>
      </c>
      <c r="AX479" s="13" t="s">
        <v>71</v>
      </c>
      <c r="AY479" s="212" t="s">
        <v>210</v>
      </c>
    </row>
    <row r="480" spans="2:51" s="15" customFormat="1" ht="11.25">
      <c r="B480" s="224"/>
      <c r="C480" s="225"/>
      <c r="D480" s="195" t="s">
        <v>223</v>
      </c>
      <c r="E480" s="226" t="s">
        <v>19</v>
      </c>
      <c r="F480" s="227" t="s">
        <v>622</v>
      </c>
      <c r="G480" s="225"/>
      <c r="H480" s="226" t="s">
        <v>19</v>
      </c>
      <c r="I480" s="228"/>
      <c r="J480" s="225"/>
      <c r="K480" s="225"/>
      <c r="L480" s="229"/>
      <c r="M480" s="230"/>
      <c r="N480" s="231"/>
      <c r="O480" s="231"/>
      <c r="P480" s="231"/>
      <c r="Q480" s="231"/>
      <c r="R480" s="231"/>
      <c r="S480" s="231"/>
      <c r="T480" s="232"/>
      <c r="AT480" s="233" t="s">
        <v>223</v>
      </c>
      <c r="AU480" s="233" t="s">
        <v>153</v>
      </c>
      <c r="AV480" s="15" t="s">
        <v>79</v>
      </c>
      <c r="AW480" s="15" t="s">
        <v>32</v>
      </c>
      <c r="AX480" s="15" t="s">
        <v>71</v>
      </c>
      <c r="AY480" s="233" t="s">
        <v>210</v>
      </c>
    </row>
    <row r="481" spans="2:51" s="13" customFormat="1" ht="11.25">
      <c r="B481" s="202"/>
      <c r="C481" s="203"/>
      <c r="D481" s="195" t="s">
        <v>223</v>
      </c>
      <c r="E481" s="204" t="s">
        <v>19</v>
      </c>
      <c r="F481" s="205" t="s">
        <v>654</v>
      </c>
      <c r="G481" s="203"/>
      <c r="H481" s="206">
        <v>92.8</v>
      </c>
      <c r="I481" s="207"/>
      <c r="J481" s="203"/>
      <c r="K481" s="203"/>
      <c r="L481" s="208"/>
      <c r="M481" s="209"/>
      <c r="N481" s="210"/>
      <c r="O481" s="210"/>
      <c r="P481" s="210"/>
      <c r="Q481" s="210"/>
      <c r="R481" s="210"/>
      <c r="S481" s="210"/>
      <c r="T481" s="211"/>
      <c r="AT481" s="212" t="s">
        <v>223</v>
      </c>
      <c r="AU481" s="212" t="s">
        <v>153</v>
      </c>
      <c r="AV481" s="13" t="s">
        <v>81</v>
      </c>
      <c r="AW481" s="13" t="s">
        <v>32</v>
      </c>
      <c r="AX481" s="13" t="s">
        <v>71</v>
      </c>
      <c r="AY481" s="212" t="s">
        <v>210</v>
      </c>
    </row>
    <row r="482" spans="2:51" s="15" customFormat="1" ht="11.25">
      <c r="B482" s="224"/>
      <c r="C482" s="225"/>
      <c r="D482" s="195" t="s">
        <v>223</v>
      </c>
      <c r="E482" s="226" t="s">
        <v>19</v>
      </c>
      <c r="F482" s="227" t="s">
        <v>624</v>
      </c>
      <c r="G482" s="225"/>
      <c r="H482" s="226" t="s">
        <v>19</v>
      </c>
      <c r="I482" s="228"/>
      <c r="J482" s="225"/>
      <c r="K482" s="225"/>
      <c r="L482" s="229"/>
      <c r="M482" s="230"/>
      <c r="N482" s="231"/>
      <c r="O482" s="231"/>
      <c r="P482" s="231"/>
      <c r="Q482" s="231"/>
      <c r="R482" s="231"/>
      <c r="S482" s="231"/>
      <c r="T482" s="232"/>
      <c r="AT482" s="233" t="s">
        <v>223</v>
      </c>
      <c r="AU482" s="233" t="s">
        <v>153</v>
      </c>
      <c r="AV482" s="15" t="s">
        <v>79</v>
      </c>
      <c r="AW482" s="15" t="s">
        <v>32</v>
      </c>
      <c r="AX482" s="15" t="s">
        <v>71</v>
      </c>
      <c r="AY482" s="233" t="s">
        <v>210</v>
      </c>
    </row>
    <row r="483" spans="2:51" s="13" customFormat="1" ht="11.25">
      <c r="B483" s="202"/>
      <c r="C483" s="203"/>
      <c r="D483" s="195" t="s">
        <v>223</v>
      </c>
      <c r="E483" s="204" t="s">
        <v>19</v>
      </c>
      <c r="F483" s="205" t="s">
        <v>655</v>
      </c>
      <c r="G483" s="203"/>
      <c r="H483" s="206">
        <v>64.234999999999999</v>
      </c>
      <c r="I483" s="207"/>
      <c r="J483" s="203"/>
      <c r="K483" s="203"/>
      <c r="L483" s="208"/>
      <c r="M483" s="209"/>
      <c r="N483" s="210"/>
      <c r="O483" s="210"/>
      <c r="P483" s="210"/>
      <c r="Q483" s="210"/>
      <c r="R483" s="210"/>
      <c r="S483" s="210"/>
      <c r="T483" s="211"/>
      <c r="AT483" s="212" t="s">
        <v>223</v>
      </c>
      <c r="AU483" s="212" t="s">
        <v>153</v>
      </c>
      <c r="AV483" s="13" t="s">
        <v>81</v>
      </c>
      <c r="AW483" s="13" t="s">
        <v>32</v>
      </c>
      <c r="AX483" s="13" t="s">
        <v>71</v>
      </c>
      <c r="AY483" s="212" t="s">
        <v>210</v>
      </c>
    </row>
    <row r="484" spans="2:51" s="15" customFormat="1" ht="11.25">
      <c r="B484" s="224"/>
      <c r="C484" s="225"/>
      <c r="D484" s="195" t="s">
        <v>223</v>
      </c>
      <c r="E484" s="226" t="s">
        <v>19</v>
      </c>
      <c r="F484" s="227" t="s">
        <v>625</v>
      </c>
      <c r="G484" s="225"/>
      <c r="H484" s="226" t="s">
        <v>19</v>
      </c>
      <c r="I484" s="228"/>
      <c r="J484" s="225"/>
      <c r="K484" s="225"/>
      <c r="L484" s="229"/>
      <c r="M484" s="230"/>
      <c r="N484" s="231"/>
      <c r="O484" s="231"/>
      <c r="P484" s="231"/>
      <c r="Q484" s="231"/>
      <c r="R484" s="231"/>
      <c r="S484" s="231"/>
      <c r="T484" s="232"/>
      <c r="AT484" s="233" t="s">
        <v>223</v>
      </c>
      <c r="AU484" s="233" t="s">
        <v>153</v>
      </c>
      <c r="AV484" s="15" t="s">
        <v>79</v>
      </c>
      <c r="AW484" s="15" t="s">
        <v>32</v>
      </c>
      <c r="AX484" s="15" t="s">
        <v>71</v>
      </c>
      <c r="AY484" s="233" t="s">
        <v>210</v>
      </c>
    </row>
    <row r="485" spans="2:51" s="13" customFormat="1" ht="11.25">
      <c r="B485" s="202"/>
      <c r="C485" s="203"/>
      <c r="D485" s="195" t="s">
        <v>223</v>
      </c>
      <c r="E485" s="204" t="s">
        <v>19</v>
      </c>
      <c r="F485" s="205" t="s">
        <v>656</v>
      </c>
      <c r="G485" s="203"/>
      <c r="H485" s="206">
        <v>101.5</v>
      </c>
      <c r="I485" s="207"/>
      <c r="J485" s="203"/>
      <c r="K485" s="203"/>
      <c r="L485" s="208"/>
      <c r="M485" s="209"/>
      <c r="N485" s="210"/>
      <c r="O485" s="210"/>
      <c r="P485" s="210"/>
      <c r="Q485" s="210"/>
      <c r="R485" s="210"/>
      <c r="S485" s="210"/>
      <c r="T485" s="211"/>
      <c r="AT485" s="212" t="s">
        <v>223</v>
      </c>
      <c r="AU485" s="212" t="s">
        <v>153</v>
      </c>
      <c r="AV485" s="13" t="s">
        <v>81</v>
      </c>
      <c r="AW485" s="13" t="s">
        <v>32</v>
      </c>
      <c r="AX485" s="13" t="s">
        <v>71</v>
      </c>
      <c r="AY485" s="212" t="s">
        <v>210</v>
      </c>
    </row>
    <row r="486" spans="2:51" s="15" customFormat="1" ht="11.25">
      <c r="B486" s="224"/>
      <c r="C486" s="225"/>
      <c r="D486" s="195" t="s">
        <v>223</v>
      </c>
      <c r="E486" s="226" t="s">
        <v>19</v>
      </c>
      <c r="F486" s="227" t="s">
        <v>627</v>
      </c>
      <c r="G486" s="225"/>
      <c r="H486" s="226" t="s">
        <v>19</v>
      </c>
      <c r="I486" s="228"/>
      <c r="J486" s="225"/>
      <c r="K486" s="225"/>
      <c r="L486" s="229"/>
      <c r="M486" s="230"/>
      <c r="N486" s="231"/>
      <c r="O486" s="231"/>
      <c r="P486" s="231"/>
      <c r="Q486" s="231"/>
      <c r="R486" s="231"/>
      <c r="S486" s="231"/>
      <c r="T486" s="232"/>
      <c r="AT486" s="233" t="s">
        <v>223</v>
      </c>
      <c r="AU486" s="233" t="s">
        <v>153</v>
      </c>
      <c r="AV486" s="15" t="s">
        <v>79</v>
      </c>
      <c r="AW486" s="15" t="s">
        <v>32</v>
      </c>
      <c r="AX486" s="15" t="s">
        <v>71</v>
      </c>
      <c r="AY486" s="233" t="s">
        <v>210</v>
      </c>
    </row>
    <row r="487" spans="2:51" s="13" customFormat="1" ht="11.25">
      <c r="B487" s="202"/>
      <c r="C487" s="203"/>
      <c r="D487" s="195" t="s">
        <v>223</v>
      </c>
      <c r="E487" s="204" t="s">
        <v>19</v>
      </c>
      <c r="F487" s="205" t="s">
        <v>657</v>
      </c>
      <c r="G487" s="203"/>
      <c r="H487" s="206">
        <v>104.4</v>
      </c>
      <c r="I487" s="207"/>
      <c r="J487" s="203"/>
      <c r="K487" s="203"/>
      <c r="L487" s="208"/>
      <c r="M487" s="209"/>
      <c r="N487" s="210"/>
      <c r="O487" s="210"/>
      <c r="P487" s="210"/>
      <c r="Q487" s="210"/>
      <c r="R487" s="210"/>
      <c r="S487" s="210"/>
      <c r="T487" s="211"/>
      <c r="AT487" s="212" t="s">
        <v>223</v>
      </c>
      <c r="AU487" s="212" t="s">
        <v>153</v>
      </c>
      <c r="AV487" s="13" t="s">
        <v>81</v>
      </c>
      <c r="AW487" s="13" t="s">
        <v>32</v>
      </c>
      <c r="AX487" s="13" t="s">
        <v>71</v>
      </c>
      <c r="AY487" s="212" t="s">
        <v>210</v>
      </c>
    </row>
    <row r="488" spans="2:51" s="15" customFormat="1" ht="11.25">
      <c r="B488" s="224"/>
      <c r="C488" s="225"/>
      <c r="D488" s="195" t="s">
        <v>223</v>
      </c>
      <c r="E488" s="226" t="s">
        <v>19</v>
      </c>
      <c r="F488" s="227" t="s">
        <v>629</v>
      </c>
      <c r="G488" s="225"/>
      <c r="H488" s="226" t="s">
        <v>19</v>
      </c>
      <c r="I488" s="228"/>
      <c r="J488" s="225"/>
      <c r="K488" s="225"/>
      <c r="L488" s="229"/>
      <c r="M488" s="230"/>
      <c r="N488" s="231"/>
      <c r="O488" s="231"/>
      <c r="P488" s="231"/>
      <c r="Q488" s="231"/>
      <c r="R488" s="231"/>
      <c r="S488" s="231"/>
      <c r="T488" s="232"/>
      <c r="AT488" s="233" t="s">
        <v>223</v>
      </c>
      <c r="AU488" s="233" t="s">
        <v>153</v>
      </c>
      <c r="AV488" s="15" t="s">
        <v>79</v>
      </c>
      <c r="AW488" s="15" t="s">
        <v>32</v>
      </c>
      <c r="AX488" s="15" t="s">
        <v>71</v>
      </c>
      <c r="AY488" s="233" t="s">
        <v>210</v>
      </c>
    </row>
    <row r="489" spans="2:51" s="13" customFormat="1" ht="11.25">
      <c r="B489" s="202"/>
      <c r="C489" s="203"/>
      <c r="D489" s="195" t="s">
        <v>223</v>
      </c>
      <c r="E489" s="204" t="s">
        <v>19</v>
      </c>
      <c r="F489" s="205" t="s">
        <v>658</v>
      </c>
      <c r="G489" s="203"/>
      <c r="H489" s="206">
        <v>81.2</v>
      </c>
      <c r="I489" s="207"/>
      <c r="J489" s="203"/>
      <c r="K489" s="203"/>
      <c r="L489" s="208"/>
      <c r="M489" s="209"/>
      <c r="N489" s="210"/>
      <c r="O489" s="210"/>
      <c r="P489" s="210"/>
      <c r="Q489" s="210"/>
      <c r="R489" s="210"/>
      <c r="S489" s="210"/>
      <c r="T489" s="211"/>
      <c r="AT489" s="212" t="s">
        <v>223</v>
      </c>
      <c r="AU489" s="212" t="s">
        <v>153</v>
      </c>
      <c r="AV489" s="13" t="s">
        <v>81</v>
      </c>
      <c r="AW489" s="13" t="s">
        <v>32</v>
      </c>
      <c r="AX489" s="13" t="s">
        <v>71</v>
      </c>
      <c r="AY489" s="212" t="s">
        <v>210</v>
      </c>
    </row>
    <row r="490" spans="2:51" s="15" customFormat="1" ht="11.25">
      <c r="B490" s="224"/>
      <c r="C490" s="225"/>
      <c r="D490" s="195" t="s">
        <v>223</v>
      </c>
      <c r="E490" s="226" t="s">
        <v>19</v>
      </c>
      <c r="F490" s="227" t="s">
        <v>630</v>
      </c>
      <c r="G490" s="225"/>
      <c r="H490" s="226" t="s">
        <v>19</v>
      </c>
      <c r="I490" s="228"/>
      <c r="J490" s="225"/>
      <c r="K490" s="225"/>
      <c r="L490" s="229"/>
      <c r="M490" s="230"/>
      <c r="N490" s="231"/>
      <c r="O490" s="231"/>
      <c r="P490" s="231"/>
      <c r="Q490" s="231"/>
      <c r="R490" s="231"/>
      <c r="S490" s="231"/>
      <c r="T490" s="232"/>
      <c r="AT490" s="233" t="s">
        <v>223</v>
      </c>
      <c r="AU490" s="233" t="s">
        <v>153</v>
      </c>
      <c r="AV490" s="15" t="s">
        <v>79</v>
      </c>
      <c r="AW490" s="15" t="s">
        <v>32</v>
      </c>
      <c r="AX490" s="15" t="s">
        <v>71</v>
      </c>
      <c r="AY490" s="233" t="s">
        <v>210</v>
      </c>
    </row>
    <row r="491" spans="2:51" s="13" customFormat="1" ht="11.25">
      <c r="B491" s="202"/>
      <c r="C491" s="203"/>
      <c r="D491" s="195" t="s">
        <v>223</v>
      </c>
      <c r="E491" s="204" t="s">
        <v>19</v>
      </c>
      <c r="F491" s="205" t="s">
        <v>659</v>
      </c>
      <c r="G491" s="203"/>
      <c r="H491" s="206">
        <v>33.002000000000002</v>
      </c>
      <c r="I491" s="207"/>
      <c r="J491" s="203"/>
      <c r="K491" s="203"/>
      <c r="L491" s="208"/>
      <c r="M491" s="209"/>
      <c r="N491" s="210"/>
      <c r="O491" s="210"/>
      <c r="P491" s="210"/>
      <c r="Q491" s="210"/>
      <c r="R491" s="210"/>
      <c r="S491" s="210"/>
      <c r="T491" s="211"/>
      <c r="AT491" s="212" t="s">
        <v>223</v>
      </c>
      <c r="AU491" s="212" t="s">
        <v>153</v>
      </c>
      <c r="AV491" s="13" t="s">
        <v>81</v>
      </c>
      <c r="AW491" s="13" t="s">
        <v>32</v>
      </c>
      <c r="AX491" s="13" t="s">
        <v>71</v>
      </c>
      <c r="AY491" s="212" t="s">
        <v>210</v>
      </c>
    </row>
    <row r="492" spans="2:51" s="15" customFormat="1" ht="11.25">
      <c r="B492" s="224"/>
      <c r="C492" s="225"/>
      <c r="D492" s="195" t="s">
        <v>223</v>
      </c>
      <c r="E492" s="226" t="s">
        <v>19</v>
      </c>
      <c r="F492" s="227" t="s">
        <v>631</v>
      </c>
      <c r="G492" s="225"/>
      <c r="H492" s="226" t="s">
        <v>19</v>
      </c>
      <c r="I492" s="228"/>
      <c r="J492" s="225"/>
      <c r="K492" s="225"/>
      <c r="L492" s="229"/>
      <c r="M492" s="230"/>
      <c r="N492" s="231"/>
      <c r="O492" s="231"/>
      <c r="P492" s="231"/>
      <c r="Q492" s="231"/>
      <c r="R492" s="231"/>
      <c r="S492" s="231"/>
      <c r="T492" s="232"/>
      <c r="AT492" s="233" t="s">
        <v>223</v>
      </c>
      <c r="AU492" s="233" t="s">
        <v>153</v>
      </c>
      <c r="AV492" s="15" t="s">
        <v>79</v>
      </c>
      <c r="AW492" s="15" t="s">
        <v>32</v>
      </c>
      <c r="AX492" s="15" t="s">
        <v>71</v>
      </c>
      <c r="AY492" s="233" t="s">
        <v>210</v>
      </c>
    </row>
    <row r="493" spans="2:51" s="13" customFormat="1" ht="11.25">
      <c r="B493" s="202"/>
      <c r="C493" s="203"/>
      <c r="D493" s="195" t="s">
        <v>223</v>
      </c>
      <c r="E493" s="204" t="s">
        <v>19</v>
      </c>
      <c r="F493" s="205" t="s">
        <v>660</v>
      </c>
      <c r="G493" s="203"/>
      <c r="H493" s="206">
        <v>41.499000000000002</v>
      </c>
      <c r="I493" s="207"/>
      <c r="J493" s="203"/>
      <c r="K493" s="203"/>
      <c r="L493" s="208"/>
      <c r="M493" s="209"/>
      <c r="N493" s="210"/>
      <c r="O493" s="210"/>
      <c r="P493" s="210"/>
      <c r="Q493" s="210"/>
      <c r="R493" s="210"/>
      <c r="S493" s="210"/>
      <c r="T493" s="211"/>
      <c r="AT493" s="212" t="s">
        <v>223</v>
      </c>
      <c r="AU493" s="212" t="s">
        <v>153</v>
      </c>
      <c r="AV493" s="13" t="s">
        <v>81</v>
      </c>
      <c r="AW493" s="13" t="s">
        <v>32</v>
      </c>
      <c r="AX493" s="13" t="s">
        <v>71</v>
      </c>
      <c r="AY493" s="212" t="s">
        <v>210</v>
      </c>
    </row>
    <row r="494" spans="2:51" s="15" customFormat="1" ht="11.25">
      <c r="B494" s="224"/>
      <c r="C494" s="225"/>
      <c r="D494" s="195" t="s">
        <v>223</v>
      </c>
      <c r="E494" s="226" t="s">
        <v>19</v>
      </c>
      <c r="F494" s="227" t="s">
        <v>633</v>
      </c>
      <c r="G494" s="225"/>
      <c r="H494" s="226" t="s">
        <v>19</v>
      </c>
      <c r="I494" s="228"/>
      <c r="J494" s="225"/>
      <c r="K494" s="225"/>
      <c r="L494" s="229"/>
      <c r="M494" s="230"/>
      <c r="N494" s="231"/>
      <c r="O494" s="231"/>
      <c r="P494" s="231"/>
      <c r="Q494" s="231"/>
      <c r="R494" s="231"/>
      <c r="S494" s="231"/>
      <c r="T494" s="232"/>
      <c r="AT494" s="233" t="s">
        <v>223</v>
      </c>
      <c r="AU494" s="233" t="s">
        <v>153</v>
      </c>
      <c r="AV494" s="15" t="s">
        <v>79</v>
      </c>
      <c r="AW494" s="15" t="s">
        <v>32</v>
      </c>
      <c r="AX494" s="15" t="s">
        <v>71</v>
      </c>
      <c r="AY494" s="233" t="s">
        <v>210</v>
      </c>
    </row>
    <row r="495" spans="2:51" s="13" customFormat="1" ht="11.25">
      <c r="B495" s="202"/>
      <c r="C495" s="203"/>
      <c r="D495" s="195" t="s">
        <v>223</v>
      </c>
      <c r="E495" s="204" t="s">
        <v>19</v>
      </c>
      <c r="F495" s="205" t="s">
        <v>661</v>
      </c>
      <c r="G495" s="203"/>
      <c r="H495" s="206">
        <v>178.47499999999999</v>
      </c>
      <c r="I495" s="207"/>
      <c r="J495" s="203"/>
      <c r="K495" s="203"/>
      <c r="L495" s="208"/>
      <c r="M495" s="209"/>
      <c r="N495" s="210"/>
      <c r="O495" s="210"/>
      <c r="P495" s="210"/>
      <c r="Q495" s="210"/>
      <c r="R495" s="210"/>
      <c r="S495" s="210"/>
      <c r="T495" s="211"/>
      <c r="AT495" s="212" t="s">
        <v>223</v>
      </c>
      <c r="AU495" s="212" t="s">
        <v>153</v>
      </c>
      <c r="AV495" s="13" t="s">
        <v>81</v>
      </c>
      <c r="AW495" s="13" t="s">
        <v>32</v>
      </c>
      <c r="AX495" s="13" t="s">
        <v>71</v>
      </c>
      <c r="AY495" s="212" t="s">
        <v>210</v>
      </c>
    </row>
    <row r="496" spans="2:51" s="15" customFormat="1" ht="11.25">
      <c r="B496" s="224"/>
      <c r="C496" s="225"/>
      <c r="D496" s="195" t="s">
        <v>223</v>
      </c>
      <c r="E496" s="226" t="s">
        <v>19</v>
      </c>
      <c r="F496" s="227" t="s">
        <v>662</v>
      </c>
      <c r="G496" s="225"/>
      <c r="H496" s="226" t="s">
        <v>19</v>
      </c>
      <c r="I496" s="228"/>
      <c r="J496" s="225"/>
      <c r="K496" s="225"/>
      <c r="L496" s="229"/>
      <c r="M496" s="230"/>
      <c r="N496" s="231"/>
      <c r="O496" s="231"/>
      <c r="P496" s="231"/>
      <c r="Q496" s="231"/>
      <c r="R496" s="231"/>
      <c r="S496" s="231"/>
      <c r="T496" s="232"/>
      <c r="AT496" s="233" t="s">
        <v>223</v>
      </c>
      <c r="AU496" s="233" t="s">
        <v>153</v>
      </c>
      <c r="AV496" s="15" t="s">
        <v>79</v>
      </c>
      <c r="AW496" s="15" t="s">
        <v>32</v>
      </c>
      <c r="AX496" s="15" t="s">
        <v>71</v>
      </c>
      <c r="AY496" s="233" t="s">
        <v>210</v>
      </c>
    </row>
    <row r="497" spans="1:65" s="13" customFormat="1" ht="11.25">
      <c r="B497" s="202"/>
      <c r="C497" s="203"/>
      <c r="D497" s="195" t="s">
        <v>223</v>
      </c>
      <c r="E497" s="204" t="s">
        <v>19</v>
      </c>
      <c r="F497" s="205" t="s">
        <v>663</v>
      </c>
      <c r="G497" s="203"/>
      <c r="H497" s="206">
        <v>8.58</v>
      </c>
      <c r="I497" s="207"/>
      <c r="J497" s="203"/>
      <c r="K497" s="203"/>
      <c r="L497" s="208"/>
      <c r="M497" s="209"/>
      <c r="N497" s="210"/>
      <c r="O497" s="210"/>
      <c r="P497" s="210"/>
      <c r="Q497" s="210"/>
      <c r="R497" s="210"/>
      <c r="S497" s="210"/>
      <c r="T497" s="211"/>
      <c r="AT497" s="212" t="s">
        <v>223</v>
      </c>
      <c r="AU497" s="212" t="s">
        <v>153</v>
      </c>
      <c r="AV497" s="13" t="s">
        <v>81</v>
      </c>
      <c r="AW497" s="13" t="s">
        <v>32</v>
      </c>
      <c r="AX497" s="13" t="s">
        <v>71</v>
      </c>
      <c r="AY497" s="212" t="s">
        <v>210</v>
      </c>
    </row>
    <row r="498" spans="1:65" s="13" customFormat="1" ht="11.25">
      <c r="B498" s="202"/>
      <c r="C498" s="203"/>
      <c r="D498" s="195" t="s">
        <v>223</v>
      </c>
      <c r="E498" s="204" t="s">
        <v>19</v>
      </c>
      <c r="F498" s="205" t="s">
        <v>664</v>
      </c>
      <c r="G498" s="203"/>
      <c r="H498" s="206">
        <v>16.77</v>
      </c>
      <c r="I498" s="207"/>
      <c r="J498" s="203"/>
      <c r="K498" s="203"/>
      <c r="L498" s="208"/>
      <c r="M498" s="209"/>
      <c r="N498" s="210"/>
      <c r="O498" s="210"/>
      <c r="P498" s="210"/>
      <c r="Q498" s="210"/>
      <c r="R498" s="210"/>
      <c r="S498" s="210"/>
      <c r="T498" s="211"/>
      <c r="AT498" s="212" t="s">
        <v>223</v>
      </c>
      <c r="AU498" s="212" t="s">
        <v>153</v>
      </c>
      <c r="AV498" s="13" t="s">
        <v>81</v>
      </c>
      <c r="AW498" s="13" t="s">
        <v>32</v>
      </c>
      <c r="AX498" s="13" t="s">
        <v>71</v>
      </c>
      <c r="AY498" s="212" t="s">
        <v>210</v>
      </c>
    </row>
    <row r="499" spans="1:65" s="15" customFormat="1" ht="11.25">
      <c r="B499" s="224"/>
      <c r="C499" s="225"/>
      <c r="D499" s="195" t="s">
        <v>223</v>
      </c>
      <c r="E499" s="226" t="s">
        <v>19</v>
      </c>
      <c r="F499" s="227" t="s">
        <v>636</v>
      </c>
      <c r="G499" s="225"/>
      <c r="H499" s="226" t="s">
        <v>19</v>
      </c>
      <c r="I499" s="228"/>
      <c r="J499" s="225"/>
      <c r="K499" s="225"/>
      <c r="L499" s="229"/>
      <c r="M499" s="230"/>
      <c r="N499" s="231"/>
      <c r="O499" s="231"/>
      <c r="P499" s="231"/>
      <c r="Q499" s="231"/>
      <c r="R499" s="231"/>
      <c r="S499" s="231"/>
      <c r="T499" s="232"/>
      <c r="AT499" s="233" t="s">
        <v>223</v>
      </c>
      <c r="AU499" s="233" t="s">
        <v>153</v>
      </c>
      <c r="AV499" s="15" t="s">
        <v>79</v>
      </c>
      <c r="AW499" s="15" t="s">
        <v>32</v>
      </c>
      <c r="AX499" s="15" t="s">
        <v>71</v>
      </c>
      <c r="AY499" s="233" t="s">
        <v>210</v>
      </c>
    </row>
    <row r="500" spans="1:65" s="13" customFormat="1" ht="11.25">
      <c r="B500" s="202"/>
      <c r="C500" s="203"/>
      <c r="D500" s="195" t="s">
        <v>223</v>
      </c>
      <c r="E500" s="204" t="s">
        <v>19</v>
      </c>
      <c r="F500" s="205" t="s">
        <v>665</v>
      </c>
      <c r="G500" s="203"/>
      <c r="H500" s="206">
        <v>62.4</v>
      </c>
      <c r="I500" s="207"/>
      <c r="J500" s="203"/>
      <c r="K500" s="203"/>
      <c r="L500" s="208"/>
      <c r="M500" s="209"/>
      <c r="N500" s="210"/>
      <c r="O500" s="210"/>
      <c r="P500" s="210"/>
      <c r="Q500" s="210"/>
      <c r="R500" s="210"/>
      <c r="S500" s="210"/>
      <c r="T500" s="211"/>
      <c r="AT500" s="212" t="s">
        <v>223</v>
      </c>
      <c r="AU500" s="212" t="s">
        <v>153</v>
      </c>
      <c r="AV500" s="13" t="s">
        <v>81</v>
      </c>
      <c r="AW500" s="13" t="s">
        <v>32</v>
      </c>
      <c r="AX500" s="13" t="s">
        <v>71</v>
      </c>
      <c r="AY500" s="212" t="s">
        <v>210</v>
      </c>
    </row>
    <row r="501" spans="1:65" s="15" customFormat="1" ht="22.5">
      <c r="B501" s="224"/>
      <c r="C501" s="225"/>
      <c r="D501" s="195" t="s">
        <v>223</v>
      </c>
      <c r="E501" s="226" t="s">
        <v>19</v>
      </c>
      <c r="F501" s="227" t="s">
        <v>666</v>
      </c>
      <c r="G501" s="225"/>
      <c r="H501" s="226" t="s">
        <v>19</v>
      </c>
      <c r="I501" s="228"/>
      <c r="J501" s="225"/>
      <c r="K501" s="225"/>
      <c r="L501" s="229"/>
      <c r="M501" s="230"/>
      <c r="N501" s="231"/>
      <c r="O501" s="231"/>
      <c r="P501" s="231"/>
      <c r="Q501" s="231"/>
      <c r="R501" s="231"/>
      <c r="S501" s="231"/>
      <c r="T501" s="232"/>
      <c r="AT501" s="233" t="s">
        <v>223</v>
      </c>
      <c r="AU501" s="233" t="s">
        <v>153</v>
      </c>
      <c r="AV501" s="15" t="s">
        <v>79</v>
      </c>
      <c r="AW501" s="15" t="s">
        <v>32</v>
      </c>
      <c r="AX501" s="15" t="s">
        <v>71</v>
      </c>
      <c r="AY501" s="233" t="s">
        <v>210</v>
      </c>
    </row>
    <row r="502" spans="1:65" s="13" customFormat="1" ht="11.25">
      <c r="B502" s="202"/>
      <c r="C502" s="203"/>
      <c r="D502" s="195" t="s">
        <v>223</v>
      </c>
      <c r="E502" s="204" t="s">
        <v>19</v>
      </c>
      <c r="F502" s="205" t="s">
        <v>667</v>
      </c>
      <c r="G502" s="203"/>
      <c r="H502" s="206">
        <v>-170.47499999999999</v>
      </c>
      <c r="I502" s="207"/>
      <c r="J502" s="203"/>
      <c r="K502" s="203"/>
      <c r="L502" s="208"/>
      <c r="M502" s="209"/>
      <c r="N502" s="210"/>
      <c r="O502" s="210"/>
      <c r="P502" s="210"/>
      <c r="Q502" s="210"/>
      <c r="R502" s="210"/>
      <c r="S502" s="210"/>
      <c r="T502" s="211"/>
      <c r="AT502" s="212" t="s">
        <v>223</v>
      </c>
      <c r="AU502" s="212" t="s">
        <v>153</v>
      </c>
      <c r="AV502" s="13" t="s">
        <v>81</v>
      </c>
      <c r="AW502" s="13" t="s">
        <v>32</v>
      </c>
      <c r="AX502" s="13" t="s">
        <v>71</v>
      </c>
      <c r="AY502" s="212" t="s">
        <v>210</v>
      </c>
    </row>
    <row r="503" spans="1:65" s="14" customFormat="1" ht="11.25">
      <c r="B503" s="213"/>
      <c r="C503" s="214"/>
      <c r="D503" s="195" t="s">
        <v>223</v>
      </c>
      <c r="E503" s="215" t="s">
        <v>19</v>
      </c>
      <c r="F503" s="216" t="s">
        <v>249</v>
      </c>
      <c r="G503" s="214"/>
      <c r="H503" s="217">
        <v>930.89200000000005</v>
      </c>
      <c r="I503" s="218"/>
      <c r="J503" s="214"/>
      <c r="K503" s="214"/>
      <c r="L503" s="219"/>
      <c r="M503" s="220"/>
      <c r="N503" s="221"/>
      <c r="O503" s="221"/>
      <c r="P503" s="221"/>
      <c r="Q503" s="221"/>
      <c r="R503" s="221"/>
      <c r="S503" s="221"/>
      <c r="T503" s="222"/>
      <c r="AT503" s="223" t="s">
        <v>223</v>
      </c>
      <c r="AU503" s="223" t="s">
        <v>153</v>
      </c>
      <c r="AV503" s="14" t="s">
        <v>217</v>
      </c>
      <c r="AW503" s="14" t="s">
        <v>32</v>
      </c>
      <c r="AX503" s="14" t="s">
        <v>79</v>
      </c>
      <c r="AY503" s="223" t="s">
        <v>210</v>
      </c>
    </row>
    <row r="504" spans="1:65" s="2" customFormat="1" ht="24.2" customHeight="1">
      <c r="A504" s="37"/>
      <c r="B504" s="38"/>
      <c r="C504" s="182" t="s">
        <v>668</v>
      </c>
      <c r="D504" s="182" t="s">
        <v>212</v>
      </c>
      <c r="E504" s="183" t="s">
        <v>669</v>
      </c>
      <c r="F504" s="184" t="s">
        <v>670</v>
      </c>
      <c r="G504" s="185" t="s">
        <v>215</v>
      </c>
      <c r="H504" s="186">
        <v>119.19499999999999</v>
      </c>
      <c r="I504" s="187"/>
      <c r="J504" s="188">
        <f>ROUND(I504*H504,2)</f>
        <v>0</v>
      </c>
      <c r="K504" s="184" t="s">
        <v>216</v>
      </c>
      <c r="L504" s="42"/>
      <c r="M504" s="189" t="s">
        <v>19</v>
      </c>
      <c r="N504" s="190" t="s">
        <v>42</v>
      </c>
      <c r="O504" s="67"/>
      <c r="P504" s="191">
        <f>O504*H504</f>
        <v>0</v>
      </c>
      <c r="Q504" s="191">
        <v>1.54E-2</v>
      </c>
      <c r="R504" s="191">
        <f>Q504*H504</f>
        <v>1.8356029999999999</v>
      </c>
      <c r="S504" s="191">
        <v>0</v>
      </c>
      <c r="T504" s="192">
        <f>S504*H504</f>
        <v>0</v>
      </c>
      <c r="U504" s="37"/>
      <c r="V504" s="37"/>
      <c r="W504" s="37"/>
      <c r="X504" s="37"/>
      <c r="Y504" s="37"/>
      <c r="Z504" s="37"/>
      <c r="AA504" s="37"/>
      <c r="AB504" s="37"/>
      <c r="AC504" s="37"/>
      <c r="AD504" s="37"/>
      <c r="AE504" s="37"/>
      <c r="AR504" s="193" t="s">
        <v>217</v>
      </c>
      <c r="AT504" s="193" t="s">
        <v>212</v>
      </c>
      <c r="AU504" s="193" t="s">
        <v>153</v>
      </c>
      <c r="AY504" s="20" t="s">
        <v>210</v>
      </c>
      <c r="BE504" s="194">
        <f>IF(N504="základní",J504,0)</f>
        <v>0</v>
      </c>
      <c r="BF504" s="194">
        <f>IF(N504="snížená",J504,0)</f>
        <v>0</v>
      </c>
      <c r="BG504" s="194">
        <f>IF(N504="zákl. přenesená",J504,0)</f>
        <v>0</v>
      </c>
      <c r="BH504" s="194">
        <f>IF(N504="sníž. přenesená",J504,0)</f>
        <v>0</v>
      </c>
      <c r="BI504" s="194">
        <f>IF(N504="nulová",J504,0)</f>
        <v>0</v>
      </c>
      <c r="BJ504" s="20" t="s">
        <v>79</v>
      </c>
      <c r="BK504" s="194">
        <f>ROUND(I504*H504,2)</f>
        <v>0</v>
      </c>
      <c r="BL504" s="20" t="s">
        <v>217</v>
      </c>
      <c r="BM504" s="193" t="s">
        <v>671</v>
      </c>
    </row>
    <row r="505" spans="1:65" s="2" customFormat="1" ht="19.5">
      <c r="A505" s="37"/>
      <c r="B505" s="38"/>
      <c r="C505" s="39"/>
      <c r="D505" s="195" t="s">
        <v>219</v>
      </c>
      <c r="E505" s="39"/>
      <c r="F505" s="196" t="s">
        <v>672</v>
      </c>
      <c r="G505" s="39"/>
      <c r="H505" s="39"/>
      <c r="I505" s="197"/>
      <c r="J505" s="39"/>
      <c r="K505" s="39"/>
      <c r="L505" s="42"/>
      <c r="M505" s="198"/>
      <c r="N505" s="199"/>
      <c r="O505" s="67"/>
      <c r="P505" s="67"/>
      <c r="Q505" s="67"/>
      <c r="R505" s="67"/>
      <c r="S505" s="67"/>
      <c r="T505" s="68"/>
      <c r="U505" s="37"/>
      <c r="V505" s="37"/>
      <c r="W505" s="37"/>
      <c r="X505" s="37"/>
      <c r="Y505" s="37"/>
      <c r="Z505" s="37"/>
      <c r="AA505" s="37"/>
      <c r="AB505" s="37"/>
      <c r="AC505" s="37"/>
      <c r="AD505" s="37"/>
      <c r="AE505" s="37"/>
      <c r="AT505" s="20" t="s">
        <v>219</v>
      </c>
      <c r="AU505" s="20" t="s">
        <v>153</v>
      </c>
    </row>
    <row r="506" spans="1:65" s="2" customFormat="1" ht="11.25">
      <c r="A506" s="37"/>
      <c r="B506" s="38"/>
      <c r="C506" s="39"/>
      <c r="D506" s="200" t="s">
        <v>221</v>
      </c>
      <c r="E506" s="39"/>
      <c r="F506" s="201" t="s">
        <v>673</v>
      </c>
      <c r="G506" s="39"/>
      <c r="H506" s="39"/>
      <c r="I506" s="197"/>
      <c r="J506" s="39"/>
      <c r="K506" s="39"/>
      <c r="L506" s="42"/>
      <c r="M506" s="198"/>
      <c r="N506" s="199"/>
      <c r="O506" s="67"/>
      <c r="P506" s="67"/>
      <c r="Q506" s="67"/>
      <c r="R506" s="67"/>
      <c r="S506" s="67"/>
      <c r="T506" s="68"/>
      <c r="U506" s="37"/>
      <c r="V506" s="37"/>
      <c r="W506" s="37"/>
      <c r="X506" s="37"/>
      <c r="Y506" s="37"/>
      <c r="Z506" s="37"/>
      <c r="AA506" s="37"/>
      <c r="AB506" s="37"/>
      <c r="AC506" s="37"/>
      <c r="AD506" s="37"/>
      <c r="AE506" s="37"/>
      <c r="AT506" s="20" t="s">
        <v>221</v>
      </c>
      <c r="AU506" s="20" t="s">
        <v>153</v>
      </c>
    </row>
    <row r="507" spans="1:65" s="15" customFormat="1" ht="11.25">
      <c r="B507" s="224"/>
      <c r="C507" s="225"/>
      <c r="D507" s="195" t="s">
        <v>223</v>
      </c>
      <c r="E507" s="226" t="s">
        <v>19</v>
      </c>
      <c r="F507" s="227" t="s">
        <v>674</v>
      </c>
      <c r="G507" s="225"/>
      <c r="H507" s="226" t="s">
        <v>19</v>
      </c>
      <c r="I507" s="228"/>
      <c r="J507" s="225"/>
      <c r="K507" s="225"/>
      <c r="L507" s="229"/>
      <c r="M507" s="230"/>
      <c r="N507" s="231"/>
      <c r="O507" s="231"/>
      <c r="P507" s="231"/>
      <c r="Q507" s="231"/>
      <c r="R507" s="231"/>
      <c r="S507" s="231"/>
      <c r="T507" s="232"/>
      <c r="AT507" s="233" t="s">
        <v>223</v>
      </c>
      <c r="AU507" s="233" t="s">
        <v>153</v>
      </c>
      <c r="AV507" s="15" t="s">
        <v>79</v>
      </c>
      <c r="AW507" s="15" t="s">
        <v>32</v>
      </c>
      <c r="AX507" s="15" t="s">
        <v>71</v>
      </c>
      <c r="AY507" s="233" t="s">
        <v>210</v>
      </c>
    </row>
    <row r="508" spans="1:65" s="15" customFormat="1" ht="11.25">
      <c r="B508" s="224"/>
      <c r="C508" s="225"/>
      <c r="D508" s="195" t="s">
        <v>223</v>
      </c>
      <c r="E508" s="226" t="s">
        <v>19</v>
      </c>
      <c r="F508" s="227" t="s">
        <v>378</v>
      </c>
      <c r="G508" s="225"/>
      <c r="H508" s="226" t="s">
        <v>19</v>
      </c>
      <c r="I508" s="228"/>
      <c r="J508" s="225"/>
      <c r="K508" s="225"/>
      <c r="L508" s="229"/>
      <c r="M508" s="230"/>
      <c r="N508" s="231"/>
      <c r="O508" s="231"/>
      <c r="P508" s="231"/>
      <c r="Q508" s="231"/>
      <c r="R508" s="231"/>
      <c r="S508" s="231"/>
      <c r="T508" s="232"/>
      <c r="AT508" s="233" t="s">
        <v>223</v>
      </c>
      <c r="AU508" s="233" t="s">
        <v>153</v>
      </c>
      <c r="AV508" s="15" t="s">
        <v>79</v>
      </c>
      <c r="AW508" s="15" t="s">
        <v>32</v>
      </c>
      <c r="AX508" s="15" t="s">
        <v>71</v>
      </c>
      <c r="AY508" s="233" t="s">
        <v>210</v>
      </c>
    </row>
    <row r="509" spans="1:65" s="13" customFormat="1" ht="11.25">
      <c r="B509" s="202"/>
      <c r="C509" s="203"/>
      <c r="D509" s="195" t="s">
        <v>223</v>
      </c>
      <c r="E509" s="204" t="s">
        <v>19</v>
      </c>
      <c r="F509" s="205" t="s">
        <v>675</v>
      </c>
      <c r="G509" s="203"/>
      <c r="H509" s="206">
        <v>31.32</v>
      </c>
      <c r="I509" s="207"/>
      <c r="J509" s="203"/>
      <c r="K509" s="203"/>
      <c r="L509" s="208"/>
      <c r="M509" s="209"/>
      <c r="N509" s="210"/>
      <c r="O509" s="210"/>
      <c r="P509" s="210"/>
      <c r="Q509" s="210"/>
      <c r="R509" s="210"/>
      <c r="S509" s="210"/>
      <c r="T509" s="211"/>
      <c r="AT509" s="212" t="s">
        <v>223</v>
      </c>
      <c r="AU509" s="212" t="s">
        <v>153</v>
      </c>
      <c r="AV509" s="13" t="s">
        <v>81</v>
      </c>
      <c r="AW509" s="13" t="s">
        <v>32</v>
      </c>
      <c r="AX509" s="13" t="s">
        <v>71</v>
      </c>
      <c r="AY509" s="212" t="s">
        <v>210</v>
      </c>
    </row>
    <row r="510" spans="1:65" s="13" customFormat="1" ht="11.25">
      <c r="B510" s="202"/>
      <c r="C510" s="203"/>
      <c r="D510" s="195" t="s">
        <v>223</v>
      </c>
      <c r="E510" s="204" t="s">
        <v>19</v>
      </c>
      <c r="F510" s="205" t="s">
        <v>676</v>
      </c>
      <c r="G510" s="203"/>
      <c r="H510" s="206">
        <v>2.415</v>
      </c>
      <c r="I510" s="207"/>
      <c r="J510" s="203"/>
      <c r="K510" s="203"/>
      <c r="L510" s="208"/>
      <c r="M510" s="209"/>
      <c r="N510" s="210"/>
      <c r="O510" s="210"/>
      <c r="P510" s="210"/>
      <c r="Q510" s="210"/>
      <c r="R510" s="210"/>
      <c r="S510" s="210"/>
      <c r="T510" s="211"/>
      <c r="AT510" s="212" t="s">
        <v>223</v>
      </c>
      <c r="AU510" s="212" t="s">
        <v>153</v>
      </c>
      <c r="AV510" s="13" t="s">
        <v>81</v>
      </c>
      <c r="AW510" s="13" t="s">
        <v>32</v>
      </c>
      <c r="AX510" s="13" t="s">
        <v>71</v>
      </c>
      <c r="AY510" s="212" t="s">
        <v>210</v>
      </c>
    </row>
    <row r="511" spans="1:65" s="15" customFormat="1" ht="11.25">
      <c r="B511" s="224"/>
      <c r="C511" s="225"/>
      <c r="D511" s="195" t="s">
        <v>223</v>
      </c>
      <c r="E511" s="226" t="s">
        <v>19</v>
      </c>
      <c r="F511" s="227" t="s">
        <v>381</v>
      </c>
      <c r="G511" s="225"/>
      <c r="H511" s="226" t="s">
        <v>19</v>
      </c>
      <c r="I511" s="228"/>
      <c r="J511" s="225"/>
      <c r="K511" s="225"/>
      <c r="L511" s="229"/>
      <c r="M511" s="230"/>
      <c r="N511" s="231"/>
      <c r="O511" s="231"/>
      <c r="P511" s="231"/>
      <c r="Q511" s="231"/>
      <c r="R511" s="231"/>
      <c r="S511" s="231"/>
      <c r="T511" s="232"/>
      <c r="AT511" s="233" t="s">
        <v>223</v>
      </c>
      <c r="AU511" s="233" t="s">
        <v>153</v>
      </c>
      <c r="AV511" s="15" t="s">
        <v>79</v>
      </c>
      <c r="AW511" s="15" t="s">
        <v>32</v>
      </c>
      <c r="AX511" s="15" t="s">
        <v>71</v>
      </c>
      <c r="AY511" s="233" t="s">
        <v>210</v>
      </c>
    </row>
    <row r="512" spans="1:65" s="13" customFormat="1" ht="11.25">
      <c r="B512" s="202"/>
      <c r="C512" s="203"/>
      <c r="D512" s="195" t="s">
        <v>223</v>
      </c>
      <c r="E512" s="204" t="s">
        <v>19</v>
      </c>
      <c r="F512" s="205" t="s">
        <v>677</v>
      </c>
      <c r="G512" s="203"/>
      <c r="H512" s="206">
        <v>3.48</v>
      </c>
      <c r="I512" s="207"/>
      <c r="J512" s="203"/>
      <c r="K512" s="203"/>
      <c r="L512" s="208"/>
      <c r="M512" s="209"/>
      <c r="N512" s="210"/>
      <c r="O512" s="210"/>
      <c r="P512" s="210"/>
      <c r="Q512" s="210"/>
      <c r="R512" s="210"/>
      <c r="S512" s="210"/>
      <c r="T512" s="211"/>
      <c r="AT512" s="212" t="s">
        <v>223</v>
      </c>
      <c r="AU512" s="212" t="s">
        <v>153</v>
      </c>
      <c r="AV512" s="13" t="s">
        <v>81</v>
      </c>
      <c r="AW512" s="13" t="s">
        <v>32</v>
      </c>
      <c r="AX512" s="13" t="s">
        <v>71</v>
      </c>
      <c r="AY512" s="212" t="s">
        <v>210</v>
      </c>
    </row>
    <row r="513" spans="1:65" s="13" customFormat="1" ht="11.25">
      <c r="B513" s="202"/>
      <c r="C513" s="203"/>
      <c r="D513" s="195" t="s">
        <v>223</v>
      </c>
      <c r="E513" s="204" t="s">
        <v>19</v>
      </c>
      <c r="F513" s="205" t="s">
        <v>676</v>
      </c>
      <c r="G513" s="203"/>
      <c r="H513" s="206">
        <v>2.415</v>
      </c>
      <c r="I513" s="207"/>
      <c r="J513" s="203"/>
      <c r="K513" s="203"/>
      <c r="L513" s="208"/>
      <c r="M513" s="209"/>
      <c r="N513" s="210"/>
      <c r="O513" s="210"/>
      <c r="P513" s="210"/>
      <c r="Q513" s="210"/>
      <c r="R513" s="210"/>
      <c r="S513" s="210"/>
      <c r="T513" s="211"/>
      <c r="AT513" s="212" t="s">
        <v>223</v>
      </c>
      <c r="AU513" s="212" t="s">
        <v>153</v>
      </c>
      <c r="AV513" s="13" t="s">
        <v>81</v>
      </c>
      <c r="AW513" s="13" t="s">
        <v>32</v>
      </c>
      <c r="AX513" s="13" t="s">
        <v>71</v>
      </c>
      <c r="AY513" s="212" t="s">
        <v>210</v>
      </c>
    </row>
    <row r="514" spans="1:65" s="15" customFormat="1" ht="11.25">
      <c r="B514" s="224"/>
      <c r="C514" s="225"/>
      <c r="D514" s="195" t="s">
        <v>223</v>
      </c>
      <c r="E514" s="226" t="s">
        <v>19</v>
      </c>
      <c r="F514" s="227" t="s">
        <v>678</v>
      </c>
      <c r="G514" s="225"/>
      <c r="H514" s="226" t="s">
        <v>19</v>
      </c>
      <c r="I514" s="228"/>
      <c r="J514" s="225"/>
      <c r="K514" s="225"/>
      <c r="L514" s="229"/>
      <c r="M514" s="230"/>
      <c r="N514" s="231"/>
      <c r="O514" s="231"/>
      <c r="P514" s="231"/>
      <c r="Q514" s="231"/>
      <c r="R514" s="231"/>
      <c r="S514" s="231"/>
      <c r="T514" s="232"/>
      <c r="AT514" s="233" t="s">
        <v>223</v>
      </c>
      <c r="AU514" s="233" t="s">
        <v>153</v>
      </c>
      <c r="AV514" s="15" t="s">
        <v>79</v>
      </c>
      <c r="AW514" s="15" t="s">
        <v>32</v>
      </c>
      <c r="AX514" s="15" t="s">
        <v>71</v>
      </c>
      <c r="AY514" s="233" t="s">
        <v>210</v>
      </c>
    </row>
    <row r="515" spans="1:65" s="13" customFormat="1" ht="11.25">
      <c r="B515" s="202"/>
      <c r="C515" s="203"/>
      <c r="D515" s="195" t="s">
        <v>223</v>
      </c>
      <c r="E515" s="204" t="s">
        <v>19</v>
      </c>
      <c r="F515" s="205" t="s">
        <v>679</v>
      </c>
      <c r="G515" s="203"/>
      <c r="H515" s="206">
        <v>46.545000000000002</v>
      </c>
      <c r="I515" s="207"/>
      <c r="J515" s="203"/>
      <c r="K515" s="203"/>
      <c r="L515" s="208"/>
      <c r="M515" s="209"/>
      <c r="N515" s="210"/>
      <c r="O515" s="210"/>
      <c r="P515" s="210"/>
      <c r="Q515" s="210"/>
      <c r="R515" s="210"/>
      <c r="S515" s="210"/>
      <c r="T515" s="211"/>
      <c r="AT515" s="212" t="s">
        <v>223</v>
      </c>
      <c r="AU515" s="212" t="s">
        <v>153</v>
      </c>
      <c r="AV515" s="13" t="s">
        <v>81</v>
      </c>
      <c r="AW515" s="13" t="s">
        <v>32</v>
      </c>
      <c r="AX515" s="13" t="s">
        <v>71</v>
      </c>
      <c r="AY515" s="212" t="s">
        <v>210</v>
      </c>
    </row>
    <row r="516" spans="1:65" s="15" customFormat="1" ht="11.25">
      <c r="B516" s="224"/>
      <c r="C516" s="225"/>
      <c r="D516" s="195" t="s">
        <v>223</v>
      </c>
      <c r="E516" s="226" t="s">
        <v>19</v>
      </c>
      <c r="F516" s="227" t="s">
        <v>680</v>
      </c>
      <c r="G516" s="225"/>
      <c r="H516" s="226" t="s">
        <v>19</v>
      </c>
      <c r="I516" s="228"/>
      <c r="J516" s="225"/>
      <c r="K516" s="225"/>
      <c r="L516" s="229"/>
      <c r="M516" s="230"/>
      <c r="N516" s="231"/>
      <c r="O516" s="231"/>
      <c r="P516" s="231"/>
      <c r="Q516" s="231"/>
      <c r="R516" s="231"/>
      <c r="S516" s="231"/>
      <c r="T516" s="232"/>
      <c r="AT516" s="233" t="s">
        <v>223</v>
      </c>
      <c r="AU516" s="233" t="s">
        <v>153</v>
      </c>
      <c r="AV516" s="15" t="s">
        <v>79</v>
      </c>
      <c r="AW516" s="15" t="s">
        <v>32</v>
      </c>
      <c r="AX516" s="15" t="s">
        <v>71</v>
      </c>
      <c r="AY516" s="233" t="s">
        <v>210</v>
      </c>
    </row>
    <row r="517" spans="1:65" s="13" customFormat="1" ht="11.25">
      <c r="B517" s="202"/>
      <c r="C517" s="203"/>
      <c r="D517" s="195" t="s">
        <v>223</v>
      </c>
      <c r="E517" s="204" t="s">
        <v>19</v>
      </c>
      <c r="F517" s="205" t="s">
        <v>681</v>
      </c>
      <c r="G517" s="203"/>
      <c r="H517" s="206">
        <v>7.92</v>
      </c>
      <c r="I517" s="207"/>
      <c r="J517" s="203"/>
      <c r="K517" s="203"/>
      <c r="L517" s="208"/>
      <c r="M517" s="209"/>
      <c r="N517" s="210"/>
      <c r="O517" s="210"/>
      <c r="P517" s="210"/>
      <c r="Q517" s="210"/>
      <c r="R517" s="210"/>
      <c r="S517" s="210"/>
      <c r="T517" s="211"/>
      <c r="AT517" s="212" t="s">
        <v>223</v>
      </c>
      <c r="AU517" s="212" t="s">
        <v>153</v>
      </c>
      <c r="AV517" s="13" t="s">
        <v>81</v>
      </c>
      <c r="AW517" s="13" t="s">
        <v>32</v>
      </c>
      <c r="AX517" s="13" t="s">
        <v>71</v>
      </c>
      <c r="AY517" s="212" t="s">
        <v>210</v>
      </c>
    </row>
    <row r="518" spans="1:65" s="13" customFormat="1" ht="11.25">
      <c r="B518" s="202"/>
      <c r="C518" s="203"/>
      <c r="D518" s="195" t="s">
        <v>223</v>
      </c>
      <c r="E518" s="204" t="s">
        <v>19</v>
      </c>
      <c r="F518" s="205" t="s">
        <v>455</v>
      </c>
      <c r="G518" s="203"/>
      <c r="H518" s="206">
        <v>4.375</v>
      </c>
      <c r="I518" s="207"/>
      <c r="J518" s="203"/>
      <c r="K518" s="203"/>
      <c r="L518" s="208"/>
      <c r="M518" s="209"/>
      <c r="N518" s="210"/>
      <c r="O518" s="210"/>
      <c r="P518" s="210"/>
      <c r="Q518" s="210"/>
      <c r="R518" s="210"/>
      <c r="S518" s="210"/>
      <c r="T518" s="211"/>
      <c r="AT518" s="212" t="s">
        <v>223</v>
      </c>
      <c r="AU518" s="212" t="s">
        <v>153</v>
      </c>
      <c r="AV518" s="13" t="s">
        <v>81</v>
      </c>
      <c r="AW518" s="13" t="s">
        <v>32</v>
      </c>
      <c r="AX518" s="13" t="s">
        <v>71</v>
      </c>
      <c r="AY518" s="212" t="s">
        <v>210</v>
      </c>
    </row>
    <row r="519" spans="1:65" s="13" customFormat="1" ht="11.25">
      <c r="B519" s="202"/>
      <c r="C519" s="203"/>
      <c r="D519" s="195" t="s">
        <v>223</v>
      </c>
      <c r="E519" s="204" t="s">
        <v>19</v>
      </c>
      <c r="F519" s="205" t="s">
        <v>682</v>
      </c>
      <c r="G519" s="203"/>
      <c r="H519" s="206">
        <v>11.164999999999999</v>
      </c>
      <c r="I519" s="207"/>
      <c r="J519" s="203"/>
      <c r="K519" s="203"/>
      <c r="L519" s="208"/>
      <c r="M519" s="209"/>
      <c r="N519" s="210"/>
      <c r="O519" s="210"/>
      <c r="P519" s="210"/>
      <c r="Q519" s="210"/>
      <c r="R519" s="210"/>
      <c r="S519" s="210"/>
      <c r="T519" s="211"/>
      <c r="AT519" s="212" t="s">
        <v>223</v>
      </c>
      <c r="AU519" s="212" t="s">
        <v>153</v>
      </c>
      <c r="AV519" s="13" t="s">
        <v>81</v>
      </c>
      <c r="AW519" s="13" t="s">
        <v>32</v>
      </c>
      <c r="AX519" s="13" t="s">
        <v>71</v>
      </c>
      <c r="AY519" s="212" t="s">
        <v>210</v>
      </c>
    </row>
    <row r="520" spans="1:65" s="13" customFormat="1" ht="11.25">
      <c r="B520" s="202"/>
      <c r="C520" s="203"/>
      <c r="D520" s="195" t="s">
        <v>223</v>
      </c>
      <c r="E520" s="204" t="s">
        <v>19</v>
      </c>
      <c r="F520" s="205" t="s">
        <v>683</v>
      </c>
      <c r="G520" s="203"/>
      <c r="H520" s="206">
        <v>8.75</v>
      </c>
      <c r="I520" s="207"/>
      <c r="J520" s="203"/>
      <c r="K520" s="203"/>
      <c r="L520" s="208"/>
      <c r="M520" s="209"/>
      <c r="N520" s="210"/>
      <c r="O520" s="210"/>
      <c r="P520" s="210"/>
      <c r="Q520" s="210"/>
      <c r="R520" s="210"/>
      <c r="S520" s="210"/>
      <c r="T520" s="211"/>
      <c r="AT520" s="212" t="s">
        <v>223</v>
      </c>
      <c r="AU520" s="212" t="s">
        <v>153</v>
      </c>
      <c r="AV520" s="13" t="s">
        <v>81</v>
      </c>
      <c r="AW520" s="13" t="s">
        <v>32</v>
      </c>
      <c r="AX520" s="13" t="s">
        <v>71</v>
      </c>
      <c r="AY520" s="212" t="s">
        <v>210</v>
      </c>
    </row>
    <row r="521" spans="1:65" s="15" customFormat="1" ht="11.25">
      <c r="B521" s="224"/>
      <c r="C521" s="225"/>
      <c r="D521" s="195" t="s">
        <v>223</v>
      </c>
      <c r="E521" s="226" t="s">
        <v>19</v>
      </c>
      <c r="F521" s="227" t="s">
        <v>498</v>
      </c>
      <c r="G521" s="225"/>
      <c r="H521" s="226" t="s">
        <v>19</v>
      </c>
      <c r="I521" s="228"/>
      <c r="J521" s="225"/>
      <c r="K521" s="225"/>
      <c r="L521" s="229"/>
      <c r="M521" s="230"/>
      <c r="N521" s="231"/>
      <c r="O521" s="231"/>
      <c r="P521" s="231"/>
      <c r="Q521" s="231"/>
      <c r="R521" s="231"/>
      <c r="S521" s="231"/>
      <c r="T521" s="232"/>
      <c r="AT521" s="233" t="s">
        <v>223</v>
      </c>
      <c r="AU521" s="233" t="s">
        <v>153</v>
      </c>
      <c r="AV521" s="15" t="s">
        <v>79</v>
      </c>
      <c r="AW521" s="15" t="s">
        <v>32</v>
      </c>
      <c r="AX521" s="15" t="s">
        <v>71</v>
      </c>
      <c r="AY521" s="233" t="s">
        <v>210</v>
      </c>
    </row>
    <row r="522" spans="1:65" s="13" customFormat="1" ht="11.25">
      <c r="B522" s="202"/>
      <c r="C522" s="203"/>
      <c r="D522" s="195" t="s">
        <v>223</v>
      </c>
      <c r="E522" s="204" t="s">
        <v>19</v>
      </c>
      <c r="F522" s="205" t="s">
        <v>684</v>
      </c>
      <c r="G522" s="203"/>
      <c r="H522" s="206">
        <v>0.81</v>
      </c>
      <c r="I522" s="207"/>
      <c r="J522" s="203"/>
      <c r="K522" s="203"/>
      <c r="L522" s="208"/>
      <c r="M522" s="209"/>
      <c r="N522" s="210"/>
      <c r="O522" s="210"/>
      <c r="P522" s="210"/>
      <c r="Q522" s="210"/>
      <c r="R522" s="210"/>
      <c r="S522" s="210"/>
      <c r="T522" s="211"/>
      <c r="AT522" s="212" t="s">
        <v>223</v>
      </c>
      <c r="AU522" s="212" t="s">
        <v>153</v>
      </c>
      <c r="AV522" s="13" t="s">
        <v>81</v>
      </c>
      <c r="AW522" s="13" t="s">
        <v>32</v>
      </c>
      <c r="AX522" s="13" t="s">
        <v>71</v>
      </c>
      <c r="AY522" s="212" t="s">
        <v>210</v>
      </c>
    </row>
    <row r="523" spans="1:65" s="14" customFormat="1" ht="11.25">
      <c r="B523" s="213"/>
      <c r="C523" s="214"/>
      <c r="D523" s="195" t="s">
        <v>223</v>
      </c>
      <c r="E523" s="215" t="s">
        <v>19</v>
      </c>
      <c r="F523" s="216" t="s">
        <v>249</v>
      </c>
      <c r="G523" s="214"/>
      <c r="H523" s="217">
        <v>119.19499999999999</v>
      </c>
      <c r="I523" s="218"/>
      <c r="J523" s="214"/>
      <c r="K523" s="214"/>
      <c r="L523" s="219"/>
      <c r="M523" s="220"/>
      <c r="N523" s="221"/>
      <c r="O523" s="221"/>
      <c r="P523" s="221"/>
      <c r="Q523" s="221"/>
      <c r="R523" s="221"/>
      <c r="S523" s="221"/>
      <c r="T523" s="222"/>
      <c r="AT523" s="223" t="s">
        <v>223</v>
      </c>
      <c r="AU523" s="223" t="s">
        <v>153</v>
      </c>
      <c r="AV523" s="14" t="s">
        <v>217</v>
      </c>
      <c r="AW523" s="14" t="s">
        <v>32</v>
      </c>
      <c r="AX523" s="14" t="s">
        <v>79</v>
      </c>
      <c r="AY523" s="223" t="s">
        <v>210</v>
      </c>
    </row>
    <row r="524" spans="1:65" s="2" customFormat="1" ht="24.2" customHeight="1">
      <c r="A524" s="37"/>
      <c r="B524" s="38"/>
      <c r="C524" s="182" t="s">
        <v>685</v>
      </c>
      <c r="D524" s="182" t="s">
        <v>212</v>
      </c>
      <c r="E524" s="183" t="s">
        <v>686</v>
      </c>
      <c r="F524" s="184" t="s">
        <v>687</v>
      </c>
      <c r="G524" s="185" t="s">
        <v>215</v>
      </c>
      <c r="H524" s="186">
        <v>170.47499999999999</v>
      </c>
      <c r="I524" s="187"/>
      <c r="J524" s="188">
        <f>ROUND(I524*H524,2)</f>
        <v>0</v>
      </c>
      <c r="K524" s="184" t="s">
        <v>216</v>
      </c>
      <c r="L524" s="42"/>
      <c r="M524" s="189" t="s">
        <v>19</v>
      </c>
      <c r="N524" s="190" t="s">
        <v>42</v>
      </c>
      <c r="O524" s="67"/>
      <c r="P524" s="191">
        <f>O524*H524</f>
        <v>0</v>
      </c>
      <c r="Q524" s="191">
        <v>2.1000000000000001E-2</v>
      </c>
      <c r="R524" s="191">
        <f>Q524*H524</f>
        <v>3.5799750000000001</v>
      </c>
      <c r="S524" s="191">
        <v>0</v>
      </c>
      <c r="T524" s="192">
        <f>S524*H524</f>
        <v>0</v>
      </c>
      <c r="U524" s="37"/>
      <c r="V524" s="37"/>
      <c r="W524" s="37"/>
      <c r="X524" s="37"/>
      <c r="Y524" s="37"/>
      <c r="Z524" s="37"/>
      <c r="AA524" s="37"/>
      <c r="AB524" s="37"/>
      <c r="AC524" s="37"/>
      <c r="AD524" s="37"/>
      <c r="AE524" s="37"/>
      <c r="AR524" s="193" t="s">
        <v>217</v>
      </c>
      <c r="AT524" s="193" t="s">
        <v>212</v>
      </c>
      <c r="AU524" s="193" t="s">
        <v>153</v>
      </c>
      <c r="AY524" s="20" t="s">
        <v>210</v>
      </c>
      <c r="BE524" s="194">
        <f>IF(N524="základní",J524,0)</f>
        <v>0</v>
      </c>
      <c r="BF524" s="194">
        <f>IF(N524="snížená",J524,0)</f>
        <v>0</v>
      </c>
      <c r="BG524" s="194">
        <f>IF(N524="zákl. přenesená",J524,0)</f>
        <v>0</v>
      </c>
      <c r="BH524" s="194">
        <f>IF(N524="sníž. přenesená",J524,0)</f>
        <v>0</v>
      </c>
      <c r="BI524" s="194">
        <f>IF(N524="nulová",J524,0)</f>
        <v>0</v>
      </c>
      <c r="BJ524" s="20" t="s">
        <v>79</v>
      </c>
      <c r="BK524" s="194">
        <f>ROUND(I524*H524,2)</f>
        <v>0</v>
      </c>
      <c r="BL524" s="20" t="s">
        <v>217</v>
      </c>
      <c r="BM524" s="193" t="s">
        <v>688</v>
      </c>
    </row>
    <row r="525" spans="1:65" s="2" customFormat="1" ht="19.5">
      <c r="A525" s="37"/>
      <c r="B525" s="38"/>
      <c r="C525" s="39"/>
      <c r="D525" s="195" t="s">
        <v>219</v>
      </c>
      <c r="E525" s="39"/>
      <c r="F525" s="196" t="s">
        <v>689</v>
      </c>
      <c r="G525" s="39"/>
      <c r="H525" s="39"/>
      <c r="I525" s="197"/>
      <c r="J525" s="39"/>
      <c r="K525" s="39"/>
      <c r="L525" s="42"/>
      <c r="M525" s="198"/>
      <c r="N525" s="199"/>
      <c r="O525" s="67"/>
      <c r="P525" s="67"/>
      <c r="Q525" s="67"/>
      <c r="R525" s="67"/>
      <c r="S525" s="67"/>
      <c r="T525" s="68"/>
      <c r="U525" s="37"/>
      <c r="V525" s="37"/>
      <c r="W525" s="37"/>
      <c r="X525" s="37"/>
      <c r="Y525" s="37"/>
      <c r="Z525" s="37"/>
      <c r="AA525" s="37"/>
      <c r="AB525" s="37"/>
      <c r="AC525" s="37"/>
      <c r="AD525" s="37"/>
      <c r="AE525" s="37"/>
      <c r="AT525" s="20" t="s">
        <v>219</v>
      </c>
      <c r="AU525" s="20" t="s">
        <v>153</v>
      </c>
    </row>
    <row r="526" spans="1:65" s="2" customFormat="1" ht="11.25">
      <c r="A526" s="37"/>
      <c r="B526" s="38"/>
      <c r="C526" s="39"/>
      <c r="D526" s="200" t="s">
        <v>221</v>
      </c>
      <c r="E526" s="39"/>
      <c r="F526" s="201" t="s">
        <v>690</v>
      </c>
      <c r="G526" s="39"/>
      <c r="H526" s="39"/>
      <c r="I526" s="197"/>
      <c r="J526" s="39"/>
      <c r="K526" s="39"/>
      <c r="L526" s="42"/>
      <c r="M526" s="198"/>
      <c r="N526" s="199"/>
      <c r="O526" s="67"/>
      <c r="P526" s="67"/>
      <c r="Q526" s="67"/>
      <c r="R526" s="67"/>
      <c r="S526" s="67"/>
      <c r="T526" s="68"/>
      <c r="U526" s="37"/>
      <c r="V526" s="37"/>
      <c r="W526" s="37"/>
      <c r="X526" s="37"/>
      <c r="Y526" s="37"/>
      <c r="Z526" s="37"/>
      <c r="AA526" s="37"/>
      <c r="AB526" s="37"/>
      <c r="AC526" s="37"/>
      <c r="AD526" s="37"/>
      <c r="AE526" s="37"/>
      <c r="AT526" s="20" t="s">
        <v>221</v>
      </c>
      <c r="AU526" s="20" t="s">
        <v>153</v>
      </c>
    </row>
    <row r="527" spans="1:65" s="15" customFormat="1" ht="11.25">
      <c r="B527" s="224"/>
      <c r="C527" s="225"/>
      <c r="D527" s="195" t="s">
        <v>223</v>
      </c>
      <c r="E527" s="226" t="s">
        <v>19</v>
      </c>
      <c r="F527" s="227" t="s">
        <v>691</v>
      </c>
      <c r="G527" s="225"/>
      <c r="H527" s="226" t="s">
        <v>19</v>
      </c>
      <c r="I527" s="228"/>
      <c r="J527" s="225"/>
      <c r="K527" s="225"/>
      <c r="L527" s="229"/>
      <c r="M527" s="230"/>
      <c r="N527" s="231"/>
      <c r="O527" s="231"/>
      <c r="P527" s="231"/>
      <c r="Q527" s="231"/>
      <c r="R527" s="231"/>
      <c r="S527" s="231"/>
      <c r="T527" s="232"/>
      <c r="AT527" s="233" t="s">
        <v>223</v>
      </c>
      <c r="AU527" s="233" t="s">
        <v>153</v>
      </c>
      <c r="AV527" s="15" t="s">
        <v>79</v>
      </c>
      <c r="AW527" s="15" t="s">
        <v>32</v>
      </c>
      <c r="AX527" s="15" t="s">
        <v>71</v>
      </c>
      <c r="AY527" s="233" t="s">
        <v>210</v>
      </c>
    </row>
    <row r="528" spans="1:65" s="15" customFormat="1" ht="11.25">
      <c r="B528" s="224"/>
      <c r="C528" s="225"/>
      <c r="D528" s="195" t="s">
        <v>223</v>
      </c>
      <c r="E528" s="226" t="s">
        <v>19</v>
      </c>
      <c r="F528" s="227" t="s">
        <v>609</v>
      </c>
      <c r="G528" s="225"/>
      <c r="H528" s="226" t="s">
        <v>19</v>
      </c>
      <c r="I528" s="228"/>
      <c r="J528" s="225"/>
      <c r="K528" s="225"/>
      <c r="L528" s="229"/>
      <c r="M528" s="230"/>
      <c r="N528" s="231"/>
      <c r="O528" s="231"/>
      <c r="P528" s="231"/>
      <c r="Q528" s="231"/>
      <c r="R528" s="231"/>
      <c r="S528" s="231"/>
      <c r="T528" s="232"/>
      <c r="AT528" s="233" t="s">
        <v>223</v>
      </c>
      <c r="AU528" s="233" t="s">
        <v>153</v>
      </c>
      <c r="AV528" s="15" t="s">
        <v>79</v>
      </c>
      <c r="AW528" s="15" t="s">
        <v>32</v>
      </c>
      <c r="AX528" s="15" t="s">
        <v>71</v>
      </c>
      <c r="AY528" s="233" t="s">
        <v>210</v>
      </c>
    </row>
    <row r="529" spans="1:65" s="13" customFormat="1" ht="11.25">
      <c r="B529" s="202"/>
      <c r="C529" s="203"/>
      <c r="D529" s="195" t="s">
        <v>223</v>
      </c>
      <c r="E529" s="204" t="s">
        <v>19</v>
      </c>
      <c r="F529" s="205" t="s">
        <v>692</v>
      </c>
      <c r="G529" s="203"/>
      <c r="H529" s="206">
        <v>19.8</v>
      </c>
      <c r="I529" s="207"/>
      <c r="J529" s="203"/>
      <c r="K529" s="203"/>
      <c r="L529" s="208"/>
      <c r="M529" s="209"/>
      <c r="N529" s="210"/>
      <c r="O529" s="210"/>
      <c r="P529" s="210"/>
      <c r="Q529" s="210"/>
      <c r="R529" s="210"/>
      <c r="S529" s="210"/>
      <c r="T529" s="211"/>
      <c r="AT529" s="212" t="s">
        <v>223</v>
      </c>
      <c r="AU529" s="212" t="s">
        <v>153</v>
      </c>
      <c r="AV529" s="13" t="s">
        <v>81</v>
      </c>
      <c r="AW529" s="13" t="s">
        <v>32</v>
      </c>
      <c r="AX529" s="13" t="s">
        <v>71</v>
      </c>
      <c r="AY529" s="212" t="s">
        <v>210</v>
      </c>
    </row>
    <row r="530" spans="1:65" s="15" customFormat="1" ht="11.25">
      <c r="B530" s="224"/>
      <c r="C530" s="225"/>
      <c r="D530" s="195" t="s">
        <v>223</v>
      </c>
      <c r="E530" s="226" t="s">
        <v>19</v>
      </c>
      <c r="F530" s="227" t="s">
        <v>613</v>
      </c>
      <c r="G530" s="225"/>
      <c r="H530" s="226" t="s">
        <v>19</v>
      </c>
      <c r="I530" s="228"/>
      <c r="J530" s="225"/>
      <c r="K530" s="225"/>
      <c r="L530" s="229"/>
      <c r="M530" s="230"/>
      <c r="N530" s="231"/>
      <c r="O530" s="231"/>
      <c r="P530" s="231"/>
      <c r="Q530" s="231"/>
      <c r="R530" s="231"/>
      <c r="S530" s="231"/>
      <c r="T530" s="232"/>
      <c r="AT530" s="233" t="s">
        <v>223</v>
      </c>
      <c r="AU530" s="233" t="s">
        <v>153</v>
      </c>
      <c r="AV530" s="15" t="s">
        <v>79</v>
      </c>
      <c r="AW530" s="15" t="s">
        <v>32</v>
      </c>
      <c r="AX530" s="15" t="s">
        <v>71</v>
      </c>
      <c r="AY530" s="233" t="s">
        <v>210</v>
      </c>
    </row>
    <row r="531" spans="1:65" s="13" customFormat="1" ht="11.25">
      <c r="B531" s="202"/>
      <c r="C531" s="203"/>
      <c r="D531" s="195" t="s">
        <v>223</v>
      </c>
      <c r="E531" s="204" t="s">
        <v>19</v>
      </c>
      <c r="F531" s="205" t="s">
        <v>693</v>
      </c>
      <c r="G531" s="203"/>
      <c r="H531" s="206">
        <v>13</v>
      </c>
      <c r="I531" s="207"/>
      <c r="J531" s="203"/>
      <c r="K531" s="203"/>
      <c r="L531" s="208"/>
      <c r="M531" s="209"/>
      <c r="N531" s="210"/>
      <c r="O531" s="210"/>
      <c r="P531" s="210"/>
      <c r="Q531" s="210"/>
      <c r="R531" s="210"/>
      <c r="S531" s="210"/>
      <c r="T531" s="211"/>
      <c r="AT531" s="212" t="s">
        <v>223</v>
      </c>
      <c r="AU531" s="212" t="s">
        <v>153</v>
      </c>
      <c r="AV531" s="13" t="s">
        <v>81</v>
      </c>
      <c r="AW531" s="13" t="s">
        <v>32</v>
      </c>
      <c r="AX531" s="13" t="s">
        <v>71</v>
      </c>
      <c r="AY531" s="212" t="s">
        <v>210</v>
      </c>
    </row>
    <row r="532" spans="1:65" s="15" customFormat="1" ht="11.25">
      <c r="B532" s="224"/>
      <c r="C532" s="225"/>
      <c r="D532" s="195" t="s">
        <v>223</v>
      </c>
      <c r="E532" s="226" t="s">
        <v>19</v>
      </c>
      <c r="F532" s="227" t="s">
        <v>614</v>
      </c>
      <c r="G532" s="225"/>
      <c r="H532" s="226" t="s">
        <v>19</v>
      </c>
      <c r="I532" s="228"/>
      <c r="J532" s="225"/>
      <c r="K532" s="225"/>
      <c r="L532" s="229"/>
      <c r="M532" s="230"/>
      <c r="N532" s="231"/>
      <c r="O532" s="231"/>
      <c r="P532" s="231"/>
      <c r="Q532" s="231"/>
      <c r="R532" s="231"/>
      <c r="S532" s="231"/>
      <c r="T532" s="232"/>
      <c r="AT532" s="233" t="s">
        <v>223</v>
      </c>
      <c r="AU532" s="233" t="s">
        <v>153</v>
      </c>
      <c r="AV532" s="15" t="s">
        <v>79</v>
      </c>
      <c r="AW532" s="15" t="s">
        <v>32</v>
      </c>
      <c r="AX532" s="15" t="s">
        <v>71</v>
      </c>
      <c r="AY532" s="233" t="s">
        <v>210</v>
      </c>
    </row>
    <row r="533" spans="1:65" s="13" customFormat="1" ht="11.25">
      <c r="B533" s="202"/>
      <c r="C533" s="203"/>
      <c r="D533" s="195" t="s">
        <v>223</v>
      </c>
      <c r="E533" s="204" t="s">
        <v>19</v>
      </c>
      <c r="F533" s="205" t="s">
        <v>694</v>
      </c>
      <c r="G533" s="203"/>
      <c r="H533" s="206">
        <v>9.8000000000000007</v>
      </c>
      <c r="I533" s="207"/>
      <c r="J533" s="203"/>
      <c r="K533" s="203"/>
      <c r="L533" s="208"/>
      <c r="M533" s="209"/>
      <c r="N533" s="210"/>
      <c r="O533" s="210"/>
      <c r="P533" s="210"/>
      <c r="Q533" s="210"/>
      <c r="R533" s="210"/>
      <c r="S533" s="210"/>
      <c r="T533" s="211"/>
      <c r="AT533" s="212" t="s">
        <v>223</v>
      </c>
      <c r="AU533" s="212" t="s">
        <v>153</v>
      </c>
      <c r="AV533" s="13" t="s">
        <v>81</v>
      </c>
      <c r="AW533" s="13" t="s">
        <v>32</v>
      </c>
      <c r="AX533" s="13" t="s">
        <v>71</v>
      </c>
      <c r="AY533" s="212" t="s">
        <v>210</v>
      </c>
    </row>
    <row r="534" spans="1:65" s="15" customFormat="1" ht="11.25">
      <c r="B534" s="224"/>
      <c r="C534" s="225"/>
      <c r="D534" s="195" t="s">
        <v>223</v>
      </c>
      <c r="E534" s="226" t="s">
        <v>19</v>
      </c>
      <c r="F534" s="227" t="s">
        <v>620</v>
      </c>
      <c r="G534" s="225"/>
      <c r="H534" s="226" t="s">
        <v>19</v>
      </c>
      <c r="I534" s="228"/>
      <c r="J534" s="225"/>
      <c r="K534" s="225"/>
      <c r="L534" s="229"/>
      <c r="M534" s="230"/>
      <c r="N534" s="231"/>
      <c r="O534" s="231"/>
      <c r="P534" s="231"/>
      <c r="Q534" s="231"/>
      <c r="R534" s="231"/>
      <c r="S534" s="231"/>
      <c r="T534" s="232"/>
      <c r="AT534" s="233" t="s">
        <v>223</v>
      </c>
      <c r="AU534" s="233" t="s">
        <v>153</v>
      </c>
      <c r="AV534" s="15" t="s">
        <v>79</v>
      </c>
      <c r="AW534" s="15" t="s">
        <v>32</v>
      </c>
      <c r="AX534" s="15" t="s">
        <v>71</v>
      </c>
      <c r="AY534" s="233" t="s">
        <v>210</v>
      </c>
    </row>
    <row r="535" spans="1:65" s="13" customFormat="1" ht="11.25">
      <c r="B535" s="202"/>
      <c r="C535" s="203"/>
      <c r="D535" s="195" t="s">
        <v>223</v>
      </c>
      <c r="E535" s="204" t="s">
        <v>19</v>
      </c>
      <c r="F535" s="205" t="s">
        <v>695</v>
      </c>
      <c r="G535" s="203"/>
      <c r="H535" s="206">
        <v>0.96</v>
      </c>
      <c r="I535" s="207"/>
      <c r="J535" s="203"/>
      <c r="K535" s="203"/>
      <c r="L535" s="208"/>
      <c r="M535" s="209"/>
      <c r="N535" s="210"/>
      <c r="O535" s="210"/>
      <c r="P535" s="210"/>
      <c r="Q535" s="210"/>
      <c r="R535" s="210"/>
      <c r="S535" s="210"/>
      <c r="T535" s="211"/>
      <c r="AT535" s="212" t="s">
        <v>223</v>
      </c>
      <c r="AU535" s="212" t="s">
        <v>153</v>
      </c>
      <c r="AV535" s="13" t="s">
        <v>81</v>
      </c>
      <c r="AW535" s="13" t="s">
        <v>32</v>
      </c>
      <c r="AX535" s="13" t="s">
        <v>71</v>
      </c>
      <c r="AY535" s="212" t="s">
        <v>210</v>
      </c>
    </row>
    <row r="536" spans="1:65" s="15" customFormat="1" ht="11.25">
      <c r="B536" s="224"/>
      <c r="C536" s="225"/>
      <c r="D536" s="195" t="s">
        <v>223</v>
      </c>
      <c r="E536" s="226" t="s">
        <v>19</v>
      </c>
      <c r="F536" s="227" t="s">
        <v>622</v>
      </c>
      <c r="G536" s="225"/>
      <c r="H536" s="226" t="s">
        <v>19</v>
      </c>
      <c r="I536" s="228"/>
      <c r="J536" s="225"/>
      <c r="K536" s="225"/>
      <c r="L536" s="229"/>
      <c r="M536" s="230"/>
      <c r="N536" s="231"/>
      <c r="O536" s="231"/>
      <c r="P536" s="231"/>
      <c r="Q536" s="231"/>
      <c r="R536" s="231"/>
      <c r="S536" s="231"/>
      <c r="T536" s="232"/>
      <c r="AT536" s="233" t="s">
        <v>223</v>
      </c>
      <c r="AU536" s="233" t="s">
        <v>153</v>
      </c>
      <c r="AV536" s="15" t="s">
        <v>79</v>
      </c>
      <c r="AW536" s="15" t="s">
        <v>32</v>
      </c>
      <c r="AX536" s="15" t="s">
        <v>71</v>
      </c>
      <c r="AY536" s="233" t="s">
        <v>210</v>
      </c>
    </row>
    <row r="537" spans="1:65" s="13" customFormat="1" ht="11.25">
      <c r="B537" s="202"/>
      <c r="C537" s="203"/>
      <c r="D537" s="195" t="s">
        <v>223</v>
      </c>
      <c r="E537" s="204" t="s">
        <v>19</v>
      </c>
      <c r="F537" s="205" t="s">
        <v>696</v>
      </c>
      <c r="G537" s="203"/>
      <c r="H537" s="206">
        <v>64</v>
      </c>
      <c r="I537" s="207"/>
      <c r="J537" s="203"/>
      <c r="K537" s="203"/>
      <c r="L537" s="208"/>
      <c r="M537" s="209"/>
      <c r="N537" s="210"/>
      <c r="O537" s="210"/>
      <c r="P537" s="210"/>
      <c r="Q537" s="210"/>
      <c r="R537" s="210"/>
      <c r="S537" s="210"/>
      <c r="T537" s="211"/>
      <c r="AT537" s="212" t="s">
        <v>223</v>
      </c>
      <c r="AU537" s="212" t="s">
        <v>153</v>
      </c>
      <c r="AV537" s="13" t="s">
        <v>81</v>
      </c>
      <c r="AW537" s="13" t="s">
        <v>32</v>
      </c>
      <c r="AX537" s="13" t="s">
        <v>71</v>
      </c>
      <c r="AY537" s="212" t="s">
        <v>210</v>
      </c>
    </row>
    <row r="538" spans="1:65" s="13" customFormat="1" ht="11.25">
      <c r="B538" s="202"/>
      <c r="C538" s="203"/>
      <c r="D538" s="195" t="s">
        <v>223</v>
      </c>
      <c r="E538" s="204" t="s">
        <v>19</v>
      </c>
      <c r="F538" s="205" t="s">
        <v>697</v>
      </c>
      <c r="G538" s="203"/>
      <c r="H538" s="206">
        <v>15.615</v>
      </c>
      <c r="I538" s="207"/>
      <c r="J538" s="203"/>
      <c r="K538" s="203"/>
      <c r="L538" s="208"/>
      <c r="M538" s="209"/>
      <c r="N538" s="210"/>
      <c r="O538" s="210"/>
      <c r="P538" s="210"/>
      <c r="Q538" s="210"/>
      <c r="R538" s="210"/>
      <c r="S538" s="210"/>
      <c r="T538" s="211"/>
      <c r="AT538" s="212" t="s">
        <v>223</v>
      </c>
      <c r="AU538" s="212" t="s">
        <v>153</v>
      </c>
      <c r="AV538" s="13" t="s">
        <v>81</v>
      </c>
      <c r="AW538" s="13" t="s">
        <v>32</v>
      </c>
      <c r="AX538" s="13" t="s">
        <v>71</v>
      </c>
      <c r="AY538" s="212" t="s">
        <v>210</v>
      </c>
    </row>
    <row r="539" spans="1:65" s="15" customFormat="1" ht="11.25">
      <c r="B539" s="224"/>
      <c r="C539" s="225"/>
      <c r="D539" s="195" t="s">
        <v>223</v>
      </c>
      <c r="E539" s="226" t="s">
        <v>19</v>
      </c>
      <c r="F539" s="227" t="s">
        <v>624</v>
      </c>
      <c r="G539" s="225"/>
      <c r="H539" s="226" t="s">
        <v>19</v>
      </c>
      <c r="I539" s="228"/>
      <c r="J539" s="225"/>
      <c r="K539" s="225"/>
      <c r="L539" s="229"/>
      <c r="M539" s="230"/>
      <c r="N539" s="231"/>
      <c r="O539" s="231"/>
      <c r="P539" s="231"/>
      <c r="Q539" s="231"/>
      <c r="R539" s="231"/>
      <c r="S539" s="231"/>
      <c r="T539" s="232"/>
      <c r="AT539" s="233" t="s">
        <v>223</v>
      </c>
      <c r="AU539" s="233" t="s">
        <v>153</v>
      </c>
      <c r="AV539" s="15" t="s">
        <v>79</v>
      </c>
      <c r="AW539" s="15" t="s">
        <v>32</v>
      </c>
      <c r="AX539" s="15" t="s">
        <v>71</v>
      </c>
      <c r="AY539" s="233" t="s">
        <v>210</v>
      </c>
    </row>
    <row r="540" spans="1:65" s="13" customFormat="1" ht="11.25">
      <c r="B540" s="202"/>
      <c r="C540" s="203"/>
      <c r="D540" s="195" t="s">
        <v>223</v>
      </c>
      <c r="E540" s="204" t="s">
        <v>19</v>
      </c>
      <c r="F540" s="205" t="s">
        <v>698</v>
      </c>
      <c r="G540" s="203"/>
      <c r="H540" s="206">
        <v>44.3</v>
      </c>
      <c r="I540" s="207"/>
      <c r="J540" s="203"/>
      <c r="K540" s="203"/>
      <c r="L540" s="208"/>
      <c r="M540" s="209"/>
      <c r="N540" s="210"/>
      <c r="O540" s="210"/>
      <c r="P540" s="210"/>
      <c r="Q540" s="210"/>
      <c r="R540" s="210"/>
      <c r="S540" s="210"/>
      <c r="T540" s="211"/>
      <c r="AT540" s="212" t="s">
        <v>223</v>
      </c>
      <c r="AU540" s="212" t="s">
        <v>153</v>
      </c>
      <c r="AV540" s="13" t="s">
        <v>81</v>
      </c>
      <c r="AW540" s="13" t="s">
        <v>32</v>
      </c>
      <c r="AX540" s="13" t="s">
        <v>71</v>
      </c>
      <c r="AY540" s="212" t="s">
        <v>210</v>
      </c>
    </row>
    <row r="541" spans="1:65" s="13" customFormat="1" ht="11.25">
      <c r="B541" s="202"/>
      <c r="C541" s="203"/>
      <c r="D541" s="195" t="s">
        <v>223</v>
      </c>
      <c r="E541" s="204" t="s">
        <v>19</v>
      </c>
      <c r="F541" s="205" t="s">
        <v>699</v>
      </c>
      <c r="G541" s="203"/>
      <c r="H541" s="206">
        <v>3</v>
      </c>
      <c r="I541" s="207"/>
      <c r="J541" s="203"/>
      <c r="K541" s="203"/>
      <c r="L541" s="208"/>
      <c r="M541" s="209"/>
      <c r="N541" s="210"/>
      <c r="O541" s="210"/>
      <c r="P541" s="210"/>
      <c r="Q541" s="210"/>
      <c r="R541" s="210"/>
      <c r="S541" s="210"/>
      <c r="T541" s="211"/>
      <c r="AT541" s="212" t="s">
        <v>223</v>
      </c>
      <c r="AU541" s="212" t="s">
        <v>153</v>
      </c>
      <c r="AV541" s="13" t="s">
        <v>81</v>
      </c>
      <c r="AW541" s="13" t="s">
        <v>32</v>
      </c>
      <c r="AX541" s="13" t="s">
        <v>71</v>
      </c>
      <c r="AY541" s="212" t="s">
        <v>210</v>
      </c>
    </row>
    <row r="542" spans="1:65" s="14" customFormat="1" ht="11.25">
      <c r="B542" s="213"/>
      <c r="C542" s="214"/>
      <c r="D542" s="195" t="s">
        <v>223</v>
      </c>
      <c r="E542" s="215" t="s">
        <v>19</v>
      </c>
      <c r="F542" s="216" t="s">
        <v>249</v>
      </c>
      <c r="G542" s="214"/>
      <c r="H542" s="217">
        <v>170.47499999999999</v>
      </c>
      <c r="I542" s="218"/>
      <c r="J542" s="214"/>
      <c r="K542" s="214"/>
      <c r="L542" s="219"/>
      <c r="M542" s="220"/>
      <c r="N542" s="221"/>
      <c r="O542" s="221"/>
      <c r="P542" s="221"/>
      <c r="Q542" s="221"/>
      <c r="R542" s="221"/>
      <c r="S542" s="221"/>
      <c r="T542" s="222"/>
      <c r="AT542" s="223" t="s">
        <v>223</v>
      </c>
      <c r="AU542" s="223" t="s">
        <v>153</v>
      </c>
      <c r="AV542" s="14" t="s">
        <v>217</v>
      </c>
      <c r="AW542" s="14" t="s">
        <v>32</v>
      </c>
      <c r="AX542" s="14" t="s">
        <v>79</v>
      </c>
      <c r="AY542" s="223" t="s">
        <v>210</v>
      </c>
    </row>
    <row r="543" spans="1:65" s="2" customFormat="1" ht="24.2" customHeight="1">
      <c r="A543" s="37"/>
      <c r="B543" s="38"/>
      <c r="C543" s="182" t="s">
        <v>700</v>
      </c>
      <c r="D543" s="182" t="s">
        <v>212</v>
      </c>
      <c r="E543" s="183" t="s">
        <v>701</v>
      </c>
      <c r="F543" s="184" t="s">
        <v>702</v>
      </c>
      <c r="G543" s="185" t="s">
        <v>215</v>
      </c>
      <c r="H543" s="186">
        <v>60</v>
      </c>
      <c r="I543" s="187"/>
      <c r="J543" s="188">
        <f>ROUND(I543*H543,2)</f>
        <v>0</v>
      </c>
      <c r="K543" s="184" t="s">
        <v>216</v>
      </c>
      <c r="L543" s="42"/>
      <c r="M543" s="189" t="s">
        <v>19</v>
      </c>
      <c r="N543" s="190" t="s">
        <v>42</v>
      </c>
      <c r="O543" s="67"/>
      <c r="P543" s="191">
        <f>O543*H543</f>
        <v>0</v>
      </c>
      <c r="Q543" s="191">
        <v>1.6899999999999998E-2</v>
      </c>
      <c r="R543" s="191">
        <f>Q543*H543</f>
        <v>1.0139999999999998</v>
      </c>
      <c r="S543" s="191">
        <v>0</v>
      </c>
      <c r="T543" s="192">
        <f>S543*H543</f>
        <v>0</v>
      </c>
      <c r="U543" s="37"/>
      <c r="V543" s="37"/>
      <c r="W543" s="37"/>
      <c r="X543" s="37"/>
      <c r="Y543" s="37"/>
      <c r="Z543" s="37"/>
      <c r="AA543" s="37"/>
      <c r="AB543" s="37"/>
      <c r="AC543" s="37"/>
      <c r="AD543" s="37"/>
      <c r="AE543" s="37"/>
      <c r="AR543" s="193" t="s">
        <v>217</v>
      </c>
      <c r="AT543" s="193" t="s">
        <v>212</v>
      </c>
      <c r="AU543" s="193" t="s">
        <v>153</v>
      </c>
      <c r="AY543" s="20" t="s">
        <v>210</v>
      </c>
      <c r="BE543" s="194">
        <f>IF(N543="základní",J543,0)</f>
        <v>0</v>
      </c>
      <c r="BF543" s="194">
        <f>IF(N543="snížená",J543,0)</f>
        <v>0</v>
      </c>
      <c r="BG543" s="194">
        <f>IF(N543="zákl. přenesená",J543,0)</f>
        <v>0</v>
      </c>
      <c r="BH543" s="194">
        <f>IF(N543="sníž. přenesená",J543,0)</f>
        <v>0</v>
      </c>
      <c r="BI543" s="194">
        <f>IF(N543="nulová",J543,0)</f>
        <v>0</v>
      </c>
      <c r="BJ543" s="20" t="s">
        <v>79</v>
      </c>
      <c r="BK543" s="194">
        <f>ROUND(I543*H543,2)</f>
        <v>0</v>
      </c>
      <c r="BL543" s="20" t="s">
        <v>217</v>
      </c>
      <c r="BM543" s="193" t="s">
        <v>703</v>
      </c>
    </row>
    <row r="544" spans="1:65" s="2" customFormat="1" ht="19.5">
      <c r="A544" s="37"/>
      <c r="B544" s="38"/>
      <c r="C544" s="39"/>
      <c r="D544" s="195" t="s">
        <v>219</v>
      </c>
      <c r="E544" s="39"/>
      <c r="F544" s="196" t="s">
        <v>704</v>
      </c>
      <c r="G544" s="39"/>
      <c r="H544" s="39"/>
      <c r="I544" s="197"/>
      <c r="J544" s="39"/>
      <c r="K544" s="39"/>
      <c r="L544" s="42"/>
      <c r="M544" s="198"/>
      <c r="N544" s="199"/>
      <c r="O544" s="67"/>
      <c r="P544" s="67"/>
      <c r="Q544" s="67"/>
      <c r="R544" s="67"/>
      <c r="S544" s="67"/>
      <c r="T544" s="68"/>
      <c r="U544" s="37"/>
      <c r="V544" s="37"/>
      <c r="W544" s="37"/>
      <c r="X544" s="37"/>
      <c r="Y544" s="37"/>
      <c r="Z544" s="37"/>
      <c r="AA544" s="37"/>
      <c r="AB544" s="37"/>
      <c r="AC544" s="37"/>
      <c r="AD544" s="37"/>
      <c r="AE544" s="37"/>
      <c r="AT544" s="20" t="s">
        <v>219</v>
      </c>
      <c r="AU544" s="20" t="s">
        <v>153</v>
      </c>
    </row>
    <row r="545" spans="1:65" s="2" customFormat="1" ht="11.25">
      <c r="A545" s="37"/>
      <c r="B545" s="38"/>
      <c r="C545" s="39"/>
      <c r="D545" s="200" t="s">
        <v>221</v>
      </c>
      <c r="E545" s="39"/>
      <c r="F545" s="201" t="s">
        <v>705</v>
      </c>
      <c r="G545" s="39"/>
      <c r="H545" s="39"/>
      <c r="I545" s="197"/>
      <c r="J545" s="39"/>
      <c r="K545" s="39"/>
      <c r="L545" s="42"/>
      <c r="M545" s="198"/>
      <c r="N545" s="199"/>
      <c r="O545" s="67"/>
      <c r="P545" s="67"/>
      <c r="Q545" s="67"/>
      <c r="R545" s="67"/>
      <c r="S545" s="67"/>
      <c r="T545" s="68"/>
      <c r="U545" s="37"/>
      <c r="V545" s="37"/>
      <c r="W545" s="37"/>
      <c r="X545" s="37"/>
      <c r="Y545" s="37"/>
      <c r="Z545" s="37"/>
      <c r="AA545" s="37"/>
      <c r="AB545" s="37"/>
      <c r="AC545" s="37"/>
      <c r="AD545" s="37"/>
      <c r="AE545" s="37"/>
      <c r="AT545" s="20" t="s">
        <v>221</v>
      </c>
      <c r="AU545" s="20" t="s">
        <v>153</v>
      </c>
    </row>
    <row r="546" spans="1:65" s="15" customFormat="1" ht="11.25">
      <c r="B546" s="224"/>
      <c r="C546" s="225"/>
      <c r="D546" s="195" t="s">
        <v>223</v>
      </c>
      <c r="E546" s="226" t="s">
        <v>19</v>
      </c>
      <c r="F546" s="227" t="s">
        <v>633</v>
      </c>
      <c r="G546" s="225"/>
      <c r="H546" s="226" t="s">
        <v>19</v>
      </c>
      <c r="I546" s="228"/>
      <c r="J546" s="225"/>
      <c r="K546" s="225"/>
      <c r="L546" s="229"/>
      <c r="M546" s="230"/>
      <c r="N546" s="231"/>
      <c r="O546" s="231"/>
      <c r="P546" s="231"/>
      <c r="Q546" s="231"/>
      <c r="R546" s="231"/>
      <c r="S546" s="231"/>
      <c r="T546" s="232"/>
      <c r="AT546" s="233" t="s">
        <v>223</v>
      </c>
      <c r="AU546" s="233" t="s">
        <v>153</v>
      </c>
      <c r="AV546" s="15" t="s">
        <v>79</v>
      </c>
      <c r="AW546" s="15" t="s">
        <v>32</v>
      </c>
      <c r="AX546" s="15" t="s">
        <v>71</v>
      </c>
      <c r="AY546" s="233" t="s">
        <v>210</v>
      </c>
    </row>
    <row r="547" spans="1:65" s="13" customFormat="1" ht="11.25">
      <c r="B547" s="202"/>
      <c r="C547" s="203"/>
      <c r="D547" s="195" t="s">
        <v>223</v>
      </c>
      <c r="E547" s="204" t="s">
        <v>19</v>
      </c>
      <c r="F547" s="205" t="s">
        <v>634</v>
      </c>
      <c r="G547" s="203"/>
      <c r="H547" s="206">
        <v>60</v>
      </c>
      <c r="I547" s="207"/>
      <c r="J547" s="203"/>
      <c r="K547" s="203"/>
      <c r="L547" s="208"/>
      <c r="M547" s="209"/>
      <c r="N547" s="210"/>
      <c r="O547" s="210"/>
      <c r="P547" s="210"/>
      <c r="Q547" s="210"/>
      <c r="R547" s="210"/>
      <c r="S547" s="210"/>
      <c r="T547" s="211"/>
      <c r="AT547" s="212" t="s">
        <v>223</v>
      </c>
      <c r="AU547" s="212" t="s">
        <v>153</v>
      </c>
      <c r="AV547" s="13" t="s">
        <v>81</v>
      </c>
      <c r="AW547" s="13" t="s">
        <v>32</v>
      </c>
      <c r="AX547" s="13" t="s">
        <v>71</v>
      </c>
      <c r="AY547" s="212" t="s">
        <v>210</v>
      </c>
    </row>
    <row r="548" spans="1:65" s="14" customFormat="1" ht="11.25">
      <c r="B548" s="213"/>
      <c r="C548" s="214"/>
      <c r="D548" s="195" t="s">
        <v>223</v>
      </c>
      <c r="E548" s="215" t="s">
        <v>19</v>
      </c>
      <c r="F548" s="216" t="s">
        <v>249</v>
      </c>
      <c r="G548" s="214"/>
      <c r="H548" s="217">
        <v>60</v>
      </c>
      <c r="I548" s="218"/>
      <c r="J548" s="214"/>
      <c r="K548" s="214"/>
      <c r="L548" s="219"/>
      <c r="M548" s="220"/>
      <c r="N548" s="221"/>
      <c r="O548" s="221"/>
      <c r="P548" s="221"/>
      <c r="Q548" s="221"/>
      <c r="R548" s="221"/>
      <c r="S548" s="221"/>
      <c r="T548" s="222"/>
      <c r="AT548" s="223" t="s">
        <v>223</v>
      </c>
      <c r="AU548" s="223" t="s">
        <v>153</v>
      </c>
      <c r="AV548" s="14" t="s">
        <v>217</v>
      </c>
      <c r="AW548" s="14" t="s">
        <v>32</v>
      </c>
      <c r="AX548" s="14" t="s">
        <v>79</v>
      </c>
      <c r="AY548" s="223" t="s">
        <v>210</v>
      </c>
    </row>
    <row r="549" spans="1:65" s="2" customFormat="1" ht="24.2" customHeight="1">
      <c r="A549" s="37"/>
      <c r="B549" s="38"/>
      <c r="C549" s="182" t="s">
        <v>706</v>
      </c>
      <c r="D549" s="182" t="s">
        <v>212</v>
      </c>
      <c r="E549" s="183" t="s">
        <v>707</v>
      </c>
      <c r="F549" s="184" t="s">
        <v>708</v>
      </c>
      <c r="G549" s="185" t="s">
        <v>215</v>
      </c>
      <c r="H549" s="186">
        <v>10</v>
      </c>
      <c r="I549" s="187"/>
      <c r="J549" s="188">
        <f>ROUND(I549*H549,2)</f>
        <v>0</v>
      </c>
      <c r="K549" s="184" t="s">
        <v>216</v>
      </c>
      <c r="L549" s="42"/>
      <c r="M549" s="189" t="s">
        <v>19</v>
      </c>
      <c r="N549" s="190" t="s">
        <v>42</v>
      </c>
      <c r="O549" s="67"/>
      <c r="P549" s="191">
        <f>O549*H549</f>
        <v>0</v>
      </c>
      <c r="Q549" s="191">
        <v>2.8199999999999999E-2</v>
      </c>
      <c r="R549" s="191">
        <f>Q549*H549</f>
        <v>0.28199999999999997</v>
      </c>
      <c r="S549" s="191">
        <v>0</v>
      </c>
      <c r="T549" s="192">
        <f>S549*H549</f>
        <v>0</v>
      </c>
      <c r="U549" s="37"/>
      <c r="V549" s="37"/>
      <c r="W549" s="37"/>
      <c r="X549" s="37"/>
      <c r="Y549" s="37"/>
      <c r="Z549" s="37"/>
      <c r="AA549" s="37"/>
      <c r="AB549" s="37"/>
      <c r="AC549" s="37"/>
      <c r="AD549" s="37"/>
      <c r="AE549" s="37"/>
      <c r="AR549" s="193" t="s">
        <v>217</v>
      </c>
      <c r="AT549" s="193" t="s">
        <v>212</v>
      </c>
      <c r="AU549" s="193" t="s">
        <v>153</v>
      </c>
      <c r="AY549" s="20" t="s">
        <v>210</v>
      </c>
      <c r="BE549" s="194">
        <f>IF(N549="základní",J549,0)</f>
        <v>0</v>
      </c>
      <c r="BF549" s="194">
        <f>IF(N549="snížená",J549,0)</f>
        <v>0</v>
      </c>
      <c r="BG549" s="194">
        <f>IF(N549="zákl. přenesená",J549,0)</f>
        <v>0</v>
      </c>
      <c r="BH549" s="194">
        <f>IF(N549="sníž. přenesená",J549,0)</f>
        <v>0</v>
      </c>
      <c r="BI549" s="194">
        <f>IF(N549="nulová",J549,0)</f>
        <v>0</v>
      </c>
      <c r="BJ549" s="20" t="s">
        <v>79</v>
      </c>
      <c r="BK549" s="194">
        <f>ROUND(I549*H549,2)</f>
        <v>0</v>
      </c>
      <c r="BL549" s="20" t="s">
        <v>217</v>
      </c>
      <c r="BM549" s="193" t="s">
        <v>709</v>
      </c>
    </row>
    <row r="550" spans="1:65" s="2" customFormat="1" ht="19.5">
      <c r="A550" s="37"/>
      <c r="B550" s="38"/>
      <c r="C550" s="39"/>
      <c r="D550" s="195" t="s">
        <v>219</v>
      </c>
      <c r="E550" s="39"/>
      <c r="F550" s="196" t="s">
        <v>710</v>
      </c>
      <c r="G550" s="39"/>
      <c r="H550" s="39"/>
      <c r="I550" s="197"/>
      <c r="J550" s="39"/>
      <c r="K550" s="39"/>
      <c r="L550" s="42"/>
      <c r="M550" s="198"/>
      <c r="N550" s="199"/>
      <c r="O550" s="67"/>
      <c r="P550" s="67"/>
      <c r="Q550" s="67"/>
      <c r="R550" s="67"/>
      <c r="S550" s="67"/>
      <c r="T550" s="68"/>
      <c r="U550" s="37"/>
      <c r="V550" s="37"/>
      <c r="W550" s="37"/>
      <c r="X550" s="37"/>
      <c r="Y550" s="37"/>
      <c r="Z550" s="37"/>
      <c r="AA550" s="37"/>
      <c r="AB550" s="37"/>
      <c r="AC550" s="37"/>
      <c r="AD550" s="37"/>
      <c r="AE550" s="37"/>
      <c r="AT550" s="20" t="s">
        <v>219</v>
      </c>
      <c r="AU550" s="20" t="s">
        <v>153</v>
      </c>
    </row>
    <row r="551" spans="1:65" s="2" customFormat="1" ht="11.25">
      <c r="A551" s="37"/>
      <c r="B551" s="38"/>
      <c r="C551" s="39"/>
      <c r="D551" s="200" t="s">
        <v>221</v>
      </c>
      <c r="E551" s="39"/>
      <c r="F551" s="201" t="s">
        <v>711</v>
      </c>
      <c r="G551" s="39"/>
      <c r="H551" s="39"/>
      <c r="I551" s="197"/>
      <c r="J551" s="39"/>
      <c r="K551" s="39"/>
      <c r="L551" s="42"/>
      <c r="M551" s="198"/>
      <c r="N551" s="199"/>
      <c r="O551" s="67"/>
      <c r="P551" s="67"/>
      <c r="Q551" s="67"/>
      <c r="R551" s="67"/>
      <c r="S551" s="67"/>
      <c r="T551" s="68"/>
      <c r="U551" s="37"/>
      <c r="V551" s="37"/>
      <c r="W551" s="37"/>
      <c r="X551" s="37"/>
      <c r="Y551" s="37"/>
      <c r="Z551" s="37"/>
      <c r="AA551" s="37"/>
      <c r="AB551" s="37"/>
      <c r="AC551" s="37"/>
      <c r="AD551" s="37"/>
      <c r="AE551" s="37"/>
      <c r="AT551" s="20" t="s">
        <v>221</v>
      </c>
      <c r="AU551" s="20" t="s">
        <v>153</v>
      </c>
    </row>
    <row r="552" spans="1:65" s="15" customFormat="1" ht="11.25">
      <c r="B552" s="224"/>
      <c r="C552" s="225"/>
      <c r="D552" s="195" t="s">
        <v>223</v>
      </c>
      <c r="E552" s="226" t="s">
        <v>19</v>
      </c>
      <c r="F552" s="227" t="s">
        <v>662</v>
      </c>
      <c r="G552" s="225"/>
      <c r="H552" s="226" t="s">
        <v>19</v>
      </c>
      <c r="I552" s="228"/>
      <c r="J552" s="225"/>
      <c r="K552" s="225"/>
      <c r="L552" s="229"/>
      <c r="M552" s="230"/>
      <c r="N552" s="231"/>
      <c r="O552" s="231"/>
      <c r="P552" s="231"/>
      <c r="Q552" s="231"/>
      <c r="R552" s="231"/>
      <c r="S552" s="231"/>
      <c r="T552" s="232"/>
      <c r="AT552" s="233" t="s">
        <v>223</v>
      </c>
      <c r="AU552" s="233" t="s">
        <v>153</v>
      </c>
      <c r="AV552" s="15" t="s">
        <v>79</v>
      </c>
      <c r="AW552" s="15" t="s">
        <v>32</v>
      </c>
      <c r="AX552" s="15" t="s">
        <v>71</v>
      </c>
      <c r="AY552" s="233" t="s">
        <v>210</v>
      </c>
    </row>
    <row r="553" spans="1:65" s="13" customFormat="1" ht="11.25">
      <c r="B553" s="202"/>
      <c r="C553" s="203"/>
      <c r="D553" s="195" t="s">
        <v>223</v>
      </c>
      <c r="E553" s="204" t="s">
        <v>19</v>
      </c>
      <c r="F553" s="205" t="s">
        <v>282</v>
      </c>
      <c r="G553" s="203"/>
      <c r="H553" s="206">
        <v>10</v>
      </c>
      <c r="I553" s="207"/>
      <c r="J553" s="203"/>
      <c r="K553" s="203"/>
      <c r="L553" s="208"/>
      <c r="M553" s="209"/>
      <c r="N553" s="210"/>
      <c r="O553" s="210"/>
      <c r="P553" s="210"/>
      <c r="Q553" s="210"/>
      <c r="R553" s="210"/>
      <c r="S553" s="210"/>
      <c r="T553" s="211"/>
      <c r="AT553" s="212" t="s">
        <v>223</v>
      </c>
      <c r="AU553" s="212" t="s">
        <v>153</v>
      </c>
      <c r="AV553" s="13" t="s">
        <v>81</v>
      </c>
      <c r="AW553" s="13" t="s">
        <v>32</v>
      </c>
      <c r="AX553" s="13" t="s">
        <v>71</v>
      </c>
      <c r="AY553" s="212" t="s">
        <v>210</v>
      </c>
    </row>
    <row r="554" spans="1:65" s="14" customFormat="1" ht="11.25">
      <c r="B554" s="213"/>
      <c r="C554" s="214"/>
      <c r="D554" s="195" t="s">
        <v>223</v>
      </c>
      <c r="E554" s="215" t="s">
        <v>19</v>
      </c>
      <c r="F554" s="216" t="s">
        <v>249</v>
      </c>
      <c r="G554" s="214"/>
      <c r="H554" s="217">
        <v>10</v>
      </c>
      <c r="I554" s="218"/>
      <c r="J554" s="214"/>
      <c r="K554" s="214"/>
      <c r="L554" s="219"/>
      <c r="M554" s="220"/>
      <c r="N554" s="221"/>
      <c r="O554" s="221"/>
      <c r="P554" s="221"/>
      <c r="Q554" s="221"/>
      <c r="R554" s="221"/>
      <c r="S554" s="221"/>
      <c r="T554" s="222"/>
      <c r="AT554" s="223" t="s">
        <v>223</v>
      </c>
      <c r="AU554" s="223" t="s">
        <v>153</v>
      </c>
      <c r="AV554" s="14" t="s">
        <v>217</v>
      </c>
      <c r="AW554" s="14" t="s">
        <v>32</v>
      </c>
      <c r="AX554" s="14" t="s">
        <v>79</v>
      </c>
      <c r="AY554" s="223" t="s">
        <v>210</v>
      </c>
    </row>
    <row r="555" spans="1:65" s="2" customFormat="1" ht="24.2" customHeight="1">
      <c r="A555" s="37"/>
      <c r="B555" s="38"/>
      <c r="C555" s="182" t="s">
        <v>712</v>
      </c>
      <c r="D555" s="182" t="s">
        <v>212</v>
      </c>
      <c r="E555" s="183" t="s">
        <v>713</v>
      </c>
      <c r="F555" s="184" t="s">
        <v>714</v>
      </c>
      <c r="G555" s="185" t="s">
        <v>215</v>
      </c>
      <c r="H555" s="186">
        <v>178.47499999999999</v>
      </c>
      <c r="I555" s="187"/>
      <c r="J555" s="188">
        <f>ROUND(I555*H555,2)</f>
        <v>0</v>
      </c>
      <c r="K555" s="184" t="s">
        <v>216</v>
      </c>
      <c r="L555" s="42"/>
      <c r="M555" s="189" t="s">
        <v>19</v>
      </c>
      <c r="N555" s="190" t="s">
        <v>42</v>
      </c>
      <c r="O555" s="67"/>
      <c r="P555" s="191">
        <f>O555*H555</f>
        <v>0</v>
      </c>
      <c r="Q555" s="191">
        <v>1.5599999999999999E-2</v>
      </c>
      <c r="R555" s="191">
        <f>Q555*H555</f>
        <v>2.7842099999999999</v>
      </c>
      <c r="S555" s="191">
        <v>0</v>
      </c>
      <c r="T555" s="192">
        <f>S555*H555</f>
        <v>0</v>
      </c>
      <c r="U555" s="37"/>
      <c r="V555" s="37"/>
      <c r="W555" s="37"/>
      <c r="X555" s="37"/>
      <c r="Y555" s="37"/>
      <c r="Z555" s="37"/>
      <c r="AA555" s="37"/>
      <c r="AB555" s="37"/>
      <c r="AC555" s="37"/>
      <c r="AD555" s="37"/>
      <c r="AE555" s="37"/>
      <c r="AR555" s="193" t="s">
        <v>217</v>
      </c>
      <c r="AT555" s="193" t="s">
        <v>212</v>
      </c>
      <c r="AU555" s="193" t="s">
        <v>153</v>
      </c>
      <c r="AY555" s="20" t="s">
        <v>210</v>
      </c>
      <c r="BE555" s="194">
        <f>IF(N555="základní",J555,0)</f>
        <v>0</v>
      </c>
      <c r="BF555" s="194">
        <f>IF(N555="snížená",J555,0)</f>
        <v>0</v>
      </c>
      <c r="BG555" s="194">
        <f>IF(N555="zákl. přenesená",J555,0)</f>
        <v>0</v>
      </c>
      <c r="BH555" s="194">
        <f>IF(N555="sníž. přenesená",J555,0)</f>
        <v>0</v>
      </c>
      <c r="BI555" s="194">
        <f>IF(N555="nulová",J555,0)</f>
        <v>0</v>
      </c>
      <c r="BJ555" s="20" t="s">
        <v>79</v>
      </c>
      <c r="BK555" s="194">
        <f>ROUND(I555*H555,2)</f>
        <v>0</v>
      </c>
      <c r="BL555" s="20" t="s">
        <v>217</v>
      </c>
      <c r="BM555" s="193" t="s">
        <v>715</v>
      </c>
    </row>
    <row r="556" spans="1:65" s="2" customFormat="1" ht="19.5">
      <c r="A556" s="37"/>
      <c r="B556" s="38"/>
      <c r="C556" s="39"/>
      <c r="D556" s="195" t="s">
        <v>219</v>
      </c>
      <c r="E556" s="39"/>
      <c r="F556" s="196" t="s">
        <v>716</v>
      </c>
      <c r="G556" s="39"/>
      <c r="H556" s="39"/>
      <c r="I556" s="197"/>
      <c r="J556" s="39"/>
      <c r="K556" s="39"/>
      <c r="L556" s="42"/>
      <c r="M556" s="198"/>
      <c r="N556" s="199"/>
      <c r="O556" s="67"/>
      <c r="P556" s="67"/>
      <c r="Q556" s="67"/>
      <c r="R556" s="67"/>
      <c r="S556" s="67"/>
      <c r="T556" s="68"/>
      <c r="U556" s="37"/>
      <c r="V556" s="37"/>
      <c r="W556" s="37"/>
      <c r="X556" s="37"/>
      <c r="Y556" s="37"/>
      <c r="Z556" s="37"/>
      <c r="AA556" s="37"/>
      <c r="AB556" s="37"/>
      <c r="AC556" s="37"/>
      <c r="AD556" s="37"/>
      <c r="AE556" s="37"/>
      <c r="AT556" s="20" t="s">
        <v>219</v>
      </c>
      <c r="AU556" s="20" t="s">
        <v>153</v>
      </c>
    </row>
    <row r="557" spans="1:65" s="2" customFormat="1" ht="11.25">
      <c r="A557" s="37"/>
      <c r="B557" s="38"/>
      <c r="C557" s="39"/>
      <c r="D557" s="200" t="s">
        <v>221</v>
      </c>
      <c r="E557" s="39"/>
      <c r="F557" s="201" t="s">
        <v>717</v>
      </c>
      <c r="G557" s="39"/>
      <c r="H557" s="39"/>
      <c r="I557" s="197"/>
      <c r="J557" s="39"/>
      <c r="K557" s="39"/>
      <c r="L557" s="42"/>
      <c r="M557" s="198"/>
      <c r="N557" s="199"/>
      <c r="O557" s="67"/>
      <c r="P557" s="67"/>
      <c r="Q557" s="67"/>
      <c r="R557" s="67"/>
      <c r="S557" s="67"/>
      <c r="T557" s="68"/>
      <c r="U557" s="37"/>
      <c r="V557" s="37"/>
      <c r="W557" s="37"/>
      <c r="X557" s="37"/>
      <c r="Y557" s="37"/>
      <c r="Z557" s="37"/>
      <c r="AA557" s="37"/>
      <c r="AB557" s="37"/>
      <c r="AC557" s="37"/>
      <c r="AD557" s="37"/>
      <c r="AE557" s="37"/>
      <c r="AT557" s="20" t="s">
        <v>221</v>
      </c>
      <c r="AU557" s="20" t="s">
        <v>153</v>
      </c>
    </row>
    <row r="558" spans="1:65" s="15" customFormat="1" ht="11.25">
      <c r="B558" s="224"/>
      <c r="C558" s="225"/>
      <c r="D558" s="195" t="s">
        <v>223</v>
      </c>
      <c r="E558" s="226" t="s">
        <v>19</v>
      </c>
      <c r="F558" s="227" t="s">
        <v>633</v>
      </c>
      <c r="G558" s="225"/>
      <c r="H558" s="226" t="s">
        <v>19</v>
      </c>
      <c r="I558" s="228"/>
      <c r="J558" s="225"/>
      <c r="K558" s="225"/>
      <c r="L558" s="229"/>
      <c r="M558" s="230"/>
      <c r="N558" s="231"/>
      <c r="O558" s="231"/>
      <c r="P558" s="231"/>
      <c r="Q558" s="231"/>
      <c r="R558" s="231"/>
      <c r="S558" s="231"/>
      <c r="T558" s="232"/>
      <c r="AT558" s="233" t="s">
        <v>223</v>
      </c>
      <c r="AU558" s="233" t="s">
        <v>153</v>
      </c>
      <c r="AV558" s="15" t="s">
        <v>79</v>
      </c>
      <c r="AW558" s="15" t="s">
        <v>32</v>
      </c>
      <c r="AX558" s="15" t="s">
        <v>71</v>
      </c>
      <c r="AY558" s="233" t="s">
        <v>210</v>
      </c>
    </row>
    <row r="559" spans="1:65" s="13" customFormat="1" ht="11.25">
      <c r="B559" s="202"/>
      <c r="C559" s="203"/>
      <c r="D559" s="195" t="s">
        <v>223</v>
      </c>
      <c r="E559" s="204" t="s">
        <v>19</v>
      </c>
      <c r="F559" s="205" t="s">
        <v>661</v>
      </c>
      <c r="G559" s="203"/>
      <c r="H559" s="206">
        <v>178.47499999999999</v>
      </c>
      <c r="I559" s="207"/>
      <c r="J559" s="203"/>
      <c r="K559" s="203"/>
      <c r="L559" s="208"/>
      <c r="M559" s="209"/>
      <c r="N559" s="210"/>
      <c r="O559" s="210"/>
      <c r="P559" s="210"/>
      <c r="Q559" s="210"/>
      <c r="R559" s="210"/>
      <c r="S559" s="210"/>
      <c r="T559" s="211"/>
      <c r="AT559" s="212" t="s">
        <v>223</v>
      </c>
      <c r="AU559" s="212" t="s">
        <v>153</v>
      </c>
      <c r="AV559" s="13" t="s">
        <v>81</v>
      </c>
      <c r="AW559" s="13" t="s">
        <v>32</v>
      </c>
      <c r="AX559" s="13" t="s">
        <v>71</v>
      </c>
      <c r="AY559" s="212" t="s">
        <v>210</v>
      </c>
    </row>
    <row r="560" spans="1:65" s="14" customFormat="1" ht="11.25">
      <c r="B560" s="213"/>
      <c r="C560" s="214"/>
      <c r="D560" s="195" t="s">
        <v>223</v>
      </c>
      <c r="E560" s="215" t="s">
        <v>19</v>
      </c>
      <c r="F560" s="216" t="s">
        <v>249</v>
      </c>
      <c r="G560" s="214"/>
      <c r="H560" s="217">
        <v>178.47499999999999</v>
      </c>
      <c r="I560" s="218"/>
      <c r="J560" s="214"/>
      <c r="K560" s="214"/>
      <c r="L560" s="219"/>
      <c r="M560" s="220"/>
      <c r="N560" s="221"/>
      <c r="O560" s="221"/>
      <c r="P560" s="221"/>
      <c r="Q560" s="221"/>
      <c r="R560" s="221"/>
      <c r="S560" s="221"/>
      <c r="T560" s="222"/>
      <c r="AT560" s="223" t="s">
        <v>223</v>
      </c>
      <c r="AU560" s="223" t="s">
        <v>153</v>
      </c>
      <c r="AV560" s="14" t="s">
        <v>217</v>
      </c>
      <c r="AW560" s="14" t="s">
        <v>32</v>
      </c>
      <c r="AX560" s="14" t="s">
        <v>79</v>
      </c>
      <c r="AY560" s="223" t="s">
        <v>210</v>
      </c>
    </row>
    <row r="561" spans="1:65" s="2" customFormat="1" ht="24.2" customHeight="1">
      <c r="A561" s="37"/>
      <c r="B561" s="38"/>
      <c r="C561" s="182" t="s">
        <v>718</v>
      </c>
      <c r="D561" s="182" t="s">
        <v>212</v>
      </c>
      <c r="E561" s="183" t="s">
        <v>719</v>
      </c>
      <c r="F561" s="184" t="s">
        <v>720</v>
      </c>
      <c r="G561" s="185" t="s">
        <v>215</v>
      </c>
      <c r="H561" s="186">
        <v>87.75</v>
      </c>
      <c r="I561" s="187"/>
      <c r="J561" s="188">
        <f>ROUND(I561*H561,2)</f>
        <v>0</v>
      </c>
      <c r="K561" s="184" t="s">
        <v>216</v>
      </c>
      <c r="L561" s="42"/>
      <c r="M561" s="189" t="s">
        <v>19</v>
      </c>
      <c r="N561" s="190" t="s">
        <v>42</v>
      </c>
      <c r="O561" s="67"/>
      <c r="P561" s="191">
        <f>O561*H561</f>
        <v>0</v>
      </c>
      <c r="Q561" s="191">
        <v>2.6200000000000001E-2</v>
      </c>
      <c r="R561" s="191">
        <f>Q561*H561</f>
        <v>2.2990500000000003</v>
      </c>
      <c r="S561" s="191">
        <v>0</v>
      </c>
      <c r="T561" s="192">
        <f>S561*H561</f>
        <v>0</v>
      </c>
      <c r="U561" s="37"/>
      <c r="V561" s="37"/>
      <c r="W561" s="37"/>
      <c r="X561" s="37"/>
      <c r="Y561" s="37"/>
      <c r="Z561" s="37"/>
      <c r="AA561" s="37"/>
      <c r="AB561" s="37"/>
      <c r="AC561" s="37"/>
      <c r="AD561" s="37"/>
      <c r="AE561" s="37"/>
      <c r="AR561" s="193" t="s">
        <v>217</v>
      </c>
      <c r="AT561" s="193" t="s">
        <v>212</v>
      </c>
      <c r="AU561" s="193" t="s">
        <v>153</v>
      </c>
      <c r="AY561" s="20" t="s">
        <v>210</v>
      </c>
      <c r="BE561" s="194">
        <f>IF(N561="základní",J561,0)</f>
        <v>0</v>
      </c>
      <c r="BF561" s="194">
        <f>IF(N561="snížená",J561,0)</f>
        <v>0</v>
      </c>
      <c r="BG561" s="194">
        <f>IF(N561="zákl. přenesená",J561,0)</f>
        <v>0</v>
      </c>
      <c r="BH561" s="194">
        <f>IF(N561="sníž. přenesená",J561,0)</f>
        <v>0</v>
      </c>
      <c r="BI561" s="194">
        <f>IF(N561="nulová",J561,0)</f>
        <v>0</v>
      </c>
      <c r="BJ561" s="20" t="s">
        <v>79</v>
      </c>
      <c r="BK561" s="194">
        <f>ROUND(I561*H561,2)</f>
        <v>0</v>
      </c>
      <c r="BL561" s="20" t="s">
        <v>217</v>
      </c>
      <c r="BM561" s="193" t="s">
        <v>721</v>
      </c>
    </row>
    <row r="562" spans="1:65" s="2" customFormat="1" ht="19.5">
      <c r="A562" s="37"/>
      <c r="B562" s="38"/>
      <c r="C562" s="39"/>
      <c r="D562" s="195" t="s">
        <v>219</v>
      </c>
      <c r="E562" s="39"/>
      <c r="F562" s="196" t="s">
        <v>722</v>
      </c>
      <c r="G562" s="39"/>
      <c r="H562" s="39"/>
      <c r="I562" s="197"/>
      <c r="J562" s="39"/>
      <c r="K562" s="39"/>
      <c r="L562" s="42"/>
      <c r="M562" s="198"/>
      <c r="N562" s="199"/>
      <c r="O562" s="67"/>
      <c r="P562" s="67"/>
      <c r="Q562" s="67"/>
      <c r="R562" s="67"/>
      <c r="S562" s="67"/>
      <c r="T562" s="68"/>
      <c r="U562" s="37"/>
      <c r="V562" s="37"/>
      <c r="W562" s="37"/>
      <c r="X562" s="37"/>
      <c r="Y562" s="37"/>
      <c r="Z562" s="37"/>
      <c r="AA562" s="37"/>
      <c r="AB562" s="37"/>
      <c r="AC562" s="37"/>
      <c r="AD562" s="37"/>
      <c r="AE562" s="37"/>
      <c r="AT562" s="20" t="s">
        <v>219</v>
      </c>
      <c r="AU562" s="20" t="s">
        <v>153</v>
      </c>
    </row>
    <row r="563" spans="1:65" s="2" customFormat="1" ht="11.25">
      <c r="A563" s="37"/>
      <c r="B563" s="38"/>
      <c r="C563" s="39"/>
      <c r="D563" s="200" t="s">
        <v>221</v>
      </c>
      <c r="E563" s="39"/>
      <c r="F563" s="201" t="s">
        <v>723</v>
      </c>
      <c r="G563" s="39"/>
      <c r="H563" s="39"/>
      <c r="I563" s="197"/>
      <c r="J563" s="39"/>
      <c r="K563" s="39"/>
      <c r="L563" s="42"/>
      <c r="M563" s="198"/>
      <c r="N563" s="199"/>
      <c r="O563" s="67"/>
      <c r="P563" s="67"/>
      <c r="Q563" s="67"/>
      <c r="R563" s="67"/>
      <c r="S563" s="67"/>
      <c r="T563" s="68"/>
      <c r="U563" s="37"/>
      <c r="V563" s="37"/>
      <c r="W563" s="37"/>
      <c r="X563" s="37"/>
      <c r="Y563" s="37"/>
      <c r="Z563" s="37"/>
      <c r="AA563" s="37"/>
      <c r="AB563" s="37"/>
      <c r="AC563" s="37"/>
      <c r="AD563" s="37"/>
      <c r="AE563" s="37"/>
      <c r="AT563" s="20" t="s">
        <v>221</v>
      </c>
      <c r="AU563" s="20" t="s">
        <v>153</v>
      </c>
    </row>
    <row r="564" spans="1:65" s="15" customFormat="1" ht="11.25">
      <c r="B564" s="224"/>
      <c r="C564" s="225"/>
      <c r="D564" s="195" t="s">
        <v>223</v>
      </c>
      <c r="E564" s="226" t="s">
        <v>19</v>
      </c>
      <c r="F564" s="227" t="s">
        <v>662</v>
      </c>
      <c r="G564" s="225"/>
      <c r="H564" s="226" t="s">
        <v>19</v>
      </c>
      <c r="I564" s="228"/>
      <c r="J564" s="225"/>
      <c r="K564" s="225"/>
      <c r="L564" s="229"/>
      <c r="M564" s="230"/>
      <c r="N564" s="231"/>
      <c r="O564" s="231"/>
      <c r="P564" s="231"/>
      <c r="Q564" s="231"/>
      <c r="R564" s="231"/>
      <c r="S564" s="231"/>
      <c r="T564" s="232"/>
      <c r="AT564" s="233" t="s">
        <v>223</v>
      </c>
      <c r="AU564" s="233" t="s">
        <v>153</v>
      </c>
      <c r="AV564" s="15" t="s">
        <v>79</v>
      </c>
      <c r="AW564" s="15" t="s">
        <v>32</v>
      </c>
      <c r="AX564" s="15" t="s">
        <v>71</v>
      </c>
      <c r="AY564" s="233" t="s">
        <v>210</v>
      </c>
    </row>
    <row r="565" spans="1:65" s="13" customFormat="1" ht="11.25">
      <c r="B565" s="202"/>
      <c r="C565" s="203"/>
      <c r="D565" s="195" t="s">
        <v>223</v>
      </c>
      <c r="E565" s="204" t="s">
        <v>19</v>
      </c>
      <c r="F565" s="205" t="s">
        <v>663</v>
      </c>
      <c r="G565" s="203"/>
      <c r="H565" s="206">
        <v>8.58</v>
      </c>
      <c r="I565" s="207"/>
      <c r="J565" s="203"/>
      <c r="K565" s="203"/>
      <c r="L565" s="208"/>
      <c r="M565" s="209"/>
      <c r="N565" s="210"/>
      <c r="O565" s="210"/>
      <c r="P565" s="210"/>
      <c r="Q565" s="210"/>
      <c r="R565" s="210"/>
      <c r="S565" s="210"/>
      <c r="T565" s="211"/>
      <c r="AT565" s="212" t="s">
        <v>223</v>
      </c>
      <c r="AU565" s="212" t="s">
        <v>153</v>
      </c>
      <c r="AV565" s="13" t="s">
        <v>81</v>
      </c>
      <c r="AW565" s="13" t="s">
        <v>32</v>
      </c>
      <c r="AX565" s="13" t="s">
        <v>71</v>
      </c>
      <c r="AY565" s="212" t="s">
        <v>210</v>
      </c>
    </row>
    <row r="566" spans="1:65" s="13" customFormat="1" ht="11.25">
      <c r="B566" s="202"/>
      <c r="C566" s="203"/>
      <c r="D566" s="195" t="s">
        <v>223</v>
      </c>
      <c r="E566" s="204" t="s">
        <v>19</v>
      </c>
      <c r="F566" s="205" t="s">
        <v>664</v>
      </c>
      <c r="G566" s="203"/>
      <c r="H566" s="206">
        <v>16.77</v>
      </c>
      <c r="I566" s="207"/>
      <c r="J566" s="203"/>
      <c r="K566" s="203"/>
      <c r="L566" s="208"/>
      <c r="M566" s="209"/>
      <c r="N566" s="210"/>
      <c r="O566" s="210"/>
      <c r="P566" s="210"/>
      <c r="Q566" s="210"/>
      <c r="R566" s="210"/>
      <c r="S566" s="210"/>
      <c r="T566" s="211"/>
      <c r="AT566" s="212" t="s">
        <v>223</v>
      </c>
      <c r="AU566" s="212" t="s">
        <v>153</v>
      </c>
      <c r="AV566" s="13" t="s">
        <v>81</v>
      </c>
      <c r="AW566" s="13" t="s">
        <v>32</v>
      </c>
      <c r="AX566" s="13" t="s">
        <v>71</v>
      </c>
      <c r="AY566" s="212" t="s">
        <v>210</v>
      </c>
    </row>
    <row r="567" spans="1:65" s="15" customFormat="1" ht="11.25">
      <c r="B567" s="224"/>
      <c r="C567" s="225"/>
      <c r="D567" s="195" t="s">
        <v>223</v>
      </c>
      <c r="E567" s="226" t="s">
        <v>19</v>
      </c>
      <c r="F567" s="227" t="s">
        <v>636</v>
      </c>
      <c r="G567" s="225"/>
      <c r="H567" s="226" t="s">
        <v>19</v>
      </c>
      <c r="I567" s="228"/>
      <c r="J567" s="225"/>
      <c r="K567" s="225"/>
      <c r="L567" s="229"/>
      <c r="M567" s="230"/>
      <c r="N567" s="231"/>
      <c r="O567" s="231"/>
      <c r="P567" s="231"/>
      <c r="Q567" s="231"/>
      <c r="R567" s="231"/>
      <c r="S567" s="231"/>
      <c r="T567" s="232"/>
      <c r="AT567" s="233" t="s">
        <v>223</v>
      </c>
      <c r="AU567" s="233" t="s">
        <v>153</v>
      </c>
      <c r="AV567" s="15" t="s">
        <v>79</v>
      </c>
      <c r="AW567" s="15" t="s">
        <v>32</v>
      </c>
      <c r="AX567" s="15" t="s">
        <v>71</v>
      </c>
      <c r="AY567" s="233" t="s">
        <v>210</v>
      </c>
    </row>
    <row r="568" spans="1:65" s="13" customFormat="1" ht="11.25">
      <c r="B568" s="202"/>
      <c r="C568" s="203"/>
      <c r="D568" s="195" t="s">
        <v>223</v>
      </c>
      <c r="E568" s="204" t="s">
        <v>19</v>
      </c>
      <c r="F568" s="205" t="s">
        <v>665</v>
      </c>
      <c r="G568" s="203"/>
      <c r="H568" s="206">
        <v>62.4</v>
      </c>
      <c r="I568" s="207"/>
      <c r="J568" s="203"/>
      <c r="K568" s="203"/>
      <c r="L568" s="208"/>
      <c r="M568" s="209"/>
      <c r="N568" s="210"/>
      <c r="O568" s="210"/>
      <c r="P568" s="210"/>
      <c r="Q568" s="210"/>
      <c r="R568" s="210"/>
      <c r="S568" s="210"/>
      <c r="T568" s="211"/>
      <c r="AT568" s="212" t="s">
        <v>223</v>
      </c>
      <c r="AU568" s="212" t="s">
        <v>153</v>
      </c>
      <c r="AV568" s="13" t="s">
        <v>81</v>
      </c>
      <c r="AW568" s="13" t="s">
        <v>32</v>
      </c>
      <c r="AX568" s="13" t="s">
        <v>71</v>
      </c>
      <c r="AY568" s="212" t="s">
        <v>210</v>
      </c>
    </row>
    <row r="569" spans="1:65" s="14" customFormat="1" ht="11.25">
      <c r="B569" s="213"/>
      <c r="C569" s="214"/>
      <c r="D569" s="195" t="s">
        <v>223</v>
      </c>
      <c r="E569" s="215" t="s">
        <v>19</v>
      </c>
      <c r="F569" s="216" t="s">
        <v>249</v>
      </c>
      <c r="G569" s="214"/>
      <c r="H569" s="217">
        <v>87.75</v>
      </c>
      <c r="I569" s="218"/>
      <c r="J569" s="214"/>
      <c r="K569" s="214"/>
      <c r="L569" s="219"/>
      <c r="M569" s="220"/>
      <c r="N569" s="221"/>
      <c r="O569" s="221"/>
      <c r="P569" s="221"/>
      <c r="Q569" s="221"/>
      <c r="R569" s="221"/>
      <c r="S569" s="221"/>
      <c r="T569" s="222"/>
      <c r="AT569" s="223" t="s">
        <v>223</v>
      </c>
      <c r="AU569" s="223" t="s">
        <v>153</v>
      </c>
      <c r="AV569" s="14" t="s">
        <v>217</v>
      </c>
      <c r="AW569" s="14" t="s">
        <v>32</v>
      </c>
      <c r="AX569" s="14" t="s">
        <v>79</v>
      </c>
      <c r="AY569" s="223" t="s">
        <v>210</v>
      </c>
    </row>
    <row r="570" spans="1:65" s="12" customFormat="1" ht="20.85" customHeight="1">
      <c r="B570" s="166"/>
      <c r="C570" s="167"/>
      <c r="D570" s="168" t="s">
        <v>70</v>
      </c>
      <c r="E570" s="180" t="s">
        <v>724</v>
      </c>
      <c r="F570" s="180" t="s">
        <v>725</v>
      </c>
      <c r="G570" s="167"/>
      <c r="H570" s="167"/>
      <c r="I570" s="170"/>
      <c r="J570" s="181">
        <f>BK570</f>
        <v>0</v>
      </c>
      <c r="K570" s="167"/>
      <c r="L570" s="172"/>
      <c r="M570" s="173"/>
      <c r="N570" s="174"/>
      <c r="O570" s="174"/>
      <c r="P570" s="175">
        <f>SUM(P571:P611)</f>
        <v>0</v>
      </c>
      <c r="Q570" s="174"/>
      <c r="R570" s="175">
        <f>SUM(R571:R611)</f>
        <v>37.851211371349393</v>
      </c>
      <c r="S570" s="174"/>
      <c r="T570" s="176">
        <f>SUM(T571:T611)</f>
        <v>0</v>
      </c>
      <c r="AR570" s="177" t="s">
        <v>79</v>
      </c>
      <c r="AT570" s="178" t="s">
        <v>70</v>
      </c>
      <c r="AU570" s="178" t="s">
        <v>81</v>
      </c>
      <c r="AY570" s="177" t="s">
        <v>210</v>
      </c>
      <c r="BK570" s="179">
        <f>SUM(BK571:BK611)</f>
        <v>0</v>
      </c>
    </row>
    <row r="571" spans="1:65" s="2" customFormat="1" ht="33" customHeight="1">
      <c r="A571" s="37"/>
      <c r="B571" s="38"/>
      <c r="C571" s="182" t="s">
        <v>726</v>
      </c>
      <c r="D571" s="182" t="s">
        <v>212</v>
      </c>
      <c r="E571" s="183" t="s">
        <v>727</v>
      </c>
      <c r="F571" s="184" t="s">
        <v>728</v>
      </c>
      <c r="G571" s="185" t="s">
        <v>244</v>
      </c>
      <c r="H571" s="186">
        <v>13.2</v>
      </c>
      <c r="I571" s="187"/>
      <c r="J571" s="188">
        <f>ROUND(I571*H571,2)</f>
        <v>0</v>
      </c>
      <c r="K571" s="184" t="s">
        <v>216</v>
      </c>
      <c r="L571" s="42"/>
      <c r="M571" s="189" t="s">
        <v>19</v>
      </c>
      <c r="N571" s="190" t="s">
        <v>42</v>
      </c>
      <c r="O571" s="67"/>
      <c r="P571" s="191">
        <f>O571*H571</f>
        <v>0</v>
      </c>
      <c r="Q571" s="191">
        <v>2.5018699999999998</v>
      </c>
      <c r="R571" s="191">
        <f>Q571*H571</f>
        <v>33.024683999999993</v>
      </c>
      <c r="S571" s="191">
        <v>0</v>
      </c>
      <c r="T571" s="192">
        <f>S571*H571</f>
        <v>0</v>
      </c>
      <c r="U571" s="37"/>
      <c r="V571" s="37"/>
      <c r="W571" s="37"/>
      <c r="X571" s="37"/>
      <c r="Y571" s="37"/>
      <c r="Z571" s="37"/>
      <c r="AA571" s="37"/>
      <c r="AB571" s="37"/>
      <c r="AC571" s="37"/>
      <c r="AD571" s="37"/>
      <c r="AE571" s="37"/>
      <c r="AR571" s="193" t="s">
        <v>217</v>
      </c>
      <c r="AT571" s="193" t="s">
        <v>212</v>
      </c>
      <c r="AU571" s="193" t="s">
        <v>153</v>
      </c>
      <c r="AY571" s="20" t="s">
        <v>210</v>
      </c>
      <c r="BE571" s="194">
        <f>IF(N571="základní",J571,0)</f>
        <v>0</v>
      </c>
      <c r="BF571" s="194">
        <f>IF(N571="snížená",J571,0)</f>
        <v>0</v>
      </c>
      <c r="BG571" s="194">
        <f>IF(N571="zákl. přenesená",J571,0)</f>
        <v>0</v>
      </c>
      <c r="BH571" s="194">
        <f>IF(N571="sníž. přenesená",J571,0)</f>
        <v>0</v>
      </c>
      <c r="BI571" s="194">
        <f>IF(N571="nulová",J571,0)</f>
        <v>0</v>
      </c>
      <c r="BJ571" s="20" t="s">
        <v>79</v>
      </c>
      <c r="BK571" s="194">
        <f>ROUND(I571*H571,2)</f>
        <v>0</v>
      </c>
      <c r="BL571" s="20" t="s">
        <v>217</v>
      </c>
      <c r="BM571" s="193" t="s">
        <v>729</v>
      </c>
    </row>
    <row r="572" spans="1:65" s="2" customFormat="1" ht="19.5">
      <c r="A572" s="37"/>
      <c r="B572" s="38"/>
      <c r="C572" s="39"/>
      <c r="D572" s="195" t="s">
        <v>219</v>
      </c>
      <c r="E572" s="39"/>
      <c r="F572" s="196" t="s">
        <v>730</v>
      </c>
      <c r="G572" s="39"/>
      <c r="H572" s="39"/>
      <c r="I572" s="197"/>
      <c r="J572" s="39"/>
      <c r="K572" s="39"/>
      <c r="L572" s="42"/>
      <c r="M572" s="198"/>
      <c r="N572" s="199"/>
      <c r="O572" s="67"/>
      <c r="P572" s="67"/>
      <c r="Q572" s="67"/>
      <c r="R572" s="67"/>
      <c r="S572" s="67"/>
      <c r="T572" s="68"/>
      <c r="U572" s="37"/>
      <c r="V572" s="37"/>
      <c r="W572" s="37"/>
      <c r="X572" s="37"/>
      <c r="Y572" s="37"/>
      <c r="Z572" s="37"/>
      <c r="AA572" s="37"/>
      <c r="AB572" s="37"/>
      <c r="AC572" s="37"/>
      <c r="AD572" s="37"/>
      <c r="AE572" s="37"/>
      <c r="AT572" s="20" t="s">
        <v>219</v>
      </c>
      <c r="AU572" s="20" t="s">
        <v>153</v>
      </c>
    </row>
    <row r="573" spans="1:65" s="2" customFormat="1" ht="11.25">
      <c r="A573" s="37"/>
      <c r="B573" s="38"/>
      <c r="C573" s="39"/>
      <c r="D573" s="200" t="s">
        <v>221</v>
      </c>
      <c r="E573" s="39"/>
      <c r="F573" s="201" t="s">
        <v>731</v>
      </c>
      <c r="G573" s="39"/>
      <c r="H573" s="39"/>
      <c r="I573" s="197"/>
      <c r="J573" s="39"/>
      <c r="K573" s="39"/>
      <c r="L573" s="42"/>
      <c r="M573" s="198"/>
      <c r="N573" s="199"/>
      <c r="O573" s="67"/>
      <c r="P573" s="67"/>
      <c r="Q573" s="67"/>
      <c r="R573" s="67"/>
      <c r="S573" s="67"/>
      <c r="T573" s="68"/>
      <c r="U573" s="37"/>
      <c r="V573" s="37"/>
      <c r="W573" s="37"/>
      <c r="X573" s="37"/>
      <c r="Y573" s="37"/>
      <c r="Z573" s="37"/>
      <c r="AA573" s="37"/>
      <c r="AB573" s="37"/>
      <c r="AC573" s="37"/>
      <c r="AD573" s="37"/>
      <c r="AE573" s="37"/>
      <c r="AT573" s="20" t="s">
        <v>221</v>
      </c>
      <c r="AU573" s="20" t="s">
        <v>153</v>
      </c>
    </row>
    <row r="574" spans="1:65" s="13" customFormat="1" ht="11.25">
      <c r="B574" s="202"/>
      <c r="C574" s="203"/>
      <c r="D574" s="195" t="s">
        <v>223</v>
      </c>
      <c r="E574" s="204" t="s">
        <v>19</v>
      </c>
      <c r="F574" s="205" t="s">
        <v>732</v>
      </c>
      <c r="G574" s="203"/>
      <c r="H574" s="206">
        <v>4.5</v>
      </c>
      <c r="I574" s="207"/>
      <c r="J574" s="203"/>
      <c r="K574" s="203"/>
      <c r="L574" s="208"/>
      <c r="M574" s="209"/>
      <c r="N574" s="210"/>
      <c r="O574" s="210"/>
      <c r="P574" s="210"/>
      <c r="Q574" s="210"/>
      <c r="R574" s="210"/>
      <c r="S574" s="210"/>
      <c r="T574" s="211"/>
      <c r="AT574" s="212" t="s">
        <v>223</v>
      </c>
      <c r="AU574" s="212" t="s">
        <v>153</v>
      </c>
      <c r="AV574" s="13" t="s">
        <v>81</v>
      </c>
      <c r="AW574" s="13" t="s">
        <v>32</v>
      </c>
      <c r="AX574" s="13" t="s">
        <v>71</v>
      </c>
      <c r="AY574" s="212" t="s">
        <v>210</v>
      </c>
    </row>
    <row r="575" spans="1:65" s="13" customFormat="1" ht="11.25">
      <c r="B575" s="202"/>
      <c r="C575" s="203"/>
      <c r="D575" s="195" t="s">
        <v>223</v>
      </c>
      <c r="E575" s="204" t="s">
        <v>19</v>
      </c>
      <c r="F575" s="205" t="s">
        <v>733</v>
      </c>
      <c r="G575" s="203"/>
      <c r="H575" s="206">
        <v>8.6999999999999993</v>
      </c>
      <c r="I575" s="207"/>
      <c r="J575" s="203"/>
      <c r="K575" s="203"/>
      <c r="L575" s="208"/>
      <c r="M575" s="209"/>
      <c r="N575" s="210"/>
      <c r="O575" s="210"/>
      <c r="P575" s="210"/>
      <c r="Q575" s="210"/>
      <c r="R575" s="210"/>
      <c r="S575" s="210"/>
      <c r="T575" s="211"/>
      <c r="AT575" s="212" t="s">
        <v>223</v>
      </c>
      <c r="AU575" s="212" t="s">
        <v>153</v>
      </c>
      <c r="AV575" s="13" t="s">
        <v>81</v>
      </c>
      <c r="AW575" s="13" t="s">
        <v>32</v>
      </c>
      <c r="AX575" s="13" t="s">
        <v>71</v>
      </c>
      <c r="AY575" s="212" t="s">
        <v>210</v>
      </c>
    </row>
    <row r="576" spans="1:65" s="14" customFormat="1" ht="11.25">
      <c r="B576" s="213"/>
      <c r="C576" s="214"/>
      <c r="D576" s="195" t="s">
        <v>223</v>
      </c>
      <c r="E576" s="215" t="s">
        <v>19</v>
      </c>
      <c r="F576" s="216" t="s">
        <v>249</v>
      </c>
      <c r="G576" s="214"/>
      <c r="H576" s="217">
        <v>13.2</v>
      </c>
      <c r="I576" s="218"/>
      <c r="J576" s="214"/>
      <c r="K576" s="214"/>
      <c r="L576" s="219"/>
      <c r="M576" s="220"/>
      <c r="N576" s="221"/>
      <c r="O576" s="221"/>
      <c r="P576" s="221"/>
      <c r="Q576" s="221"/>
      <c r="R576" s="221"/>
      <c r="S576" s="221"/>
      <c r="T576" s="222"/>
      <c r="AT576" s="223" t="s">
        <v>223</v>
      </c>
      <c r="AU576" s="223" t="s">
        <v>153</v>
      </c>
      <c r="AV576" s="14" t="s">
        <v>217</v>
      </c>
      <c r="AW576" s="14" t="s">
        <v>32</v>
      </c>
      <c r="AX576" s="14" t="s">
        <v>79</v>
      </c>
      <c r="AY576" s="223" t="s">
        <v>210</v>
      </c>
    </row>
    <row r="577" spans="1:65" s="2" customFormat="1" ht="33" customHeight="1">
      <c r="A577" s="37"/>
      <c r="B577" s="38"/>
      <c r="C577" s="182" t="s">
        <v>623</v>
      </c>
      <c r="D577" s="182" t="s">
        <v>212</v>
      </c>
      <c r="E577" s="183" t="s">
        <v>734</v>
      </c>
      <c r="F577" s="184" t="s">
        <v>735</v>
      </c>
      <c r="G577" s="185" t="s">
        <v>244</v>
      </c>
      <c r="H577" s="186">
        <v>1.6240000000000001</v>
      </c>
      <c r="I577" s="187"/>
      <c r="J577" s="188">
        <f>ROUND(I577*H577,2)</f>
        <v>0</v>
      </c>
      <c r="K577" s="184" t="s">
        <v>216</v>
      </c>
      <c r="L577" s="42"/>
      <c r="M577" s="189" t="s">
        <v>19</v>
      </c>
      <c r="N577" s="190" t="s">
        <v>42</v>
      </c>
      <c r="O577" s="67"/>
      <c r="P577" s="191">
        <f>O577*H577</f>
        <v>0</v>
      </c>
      <c r="Q577" s="191">
        <v>2.5018699999999998</v>
      </c>
      <c r="R577" s="191">
        <f>Q577*H577</f>
        <v>4.0630368800000003</v>
      </c>
      <c r="S577" s="191">
        <v>0</v>
      </c>
      <c r="T577" s="192">
        <f>S577*H577</f>
        <v>0</v>
      </c>
      <c r="U577" s="37"/>
      <c r="V577" s="37"/>
      <c r="W577" s="37"/>
      <c r="X577" s="37"/>
      <c r="Y577" s="37"/>
      <c r="Z577" s="37"/>
      <c r="AA577" s="37"/>
      <c r="AB577" s="37"/>
      <c r="AC577" s="37"/>
      <c r="AD577" s="37"/>
      <c r="AE577" s="37"/>
      <c r="AR577" s="193" t="s">
        <v>217</v>
      </c>
      <c r="AT577" s="193" t="s">
        <v>212</v>
      </c>
      <c r="AU577" s="193" t="s">
        <v>153</v>
      </c>
      <c r="AY577" s="20" t="s">
        <v>210</v>
      </c>
      <c r="BE577" s="194">
        <f>IF(N577="základní",J577,0)</f>
        <v>0</v>
      </c>
      <c r="BF577" s="194">
        <f>IF(N577="snížená",J577,0)</f>
        <v>0</v>
      </c>
      <c r="BG577" s="194">
        <f>IF(N577="zákl. přenesená",J577,0)</f>
        <v>0</v>
      </c>
      <c r="BH577" s="194">
        <f>IF(N577="sníž. přenesená",J577,0)</f>
        <v>0</v>
      </c>
      <c r="BI577" s="194">
        <f>IF(N577="nulová",J577,0)</f>
        <v>0</v>
      </c>
      <c r="BJ577" s="20" t="s">
        <v>79</v>
      </c>
      <c r="BK577" s="194">
        <f>ROUND(I577*H577,2)</f>
        <v>0</v>
      </c>
      <c r="BL577" s="20" t="s">
        <v>217</v>
      </c>
      <c r="BM577" s="193" t="s">
        <v>736</v>
      </c>
    </row>
    <row r="578" spans="1:65" s="2" customFormat="1" ht="19.5">
      <c r="A578" s="37"/>
      <c r="B578" s="38"/>
      <c r="C578" s="39"/>
      <c r="D578" s="195" t="s">
        <v>219</v>
      </c>
      <c r="E578" s="39"/>
      <c r="F578" s="196" t="s">
        <v>737</v>
      </c>
      <c r="G578" s="39"/>
      <c r="H578" s="39"/>
      <c r="I578" s="197"/>
      <c r="J578" s="39"/>
      <c r="K578" s="39"/>
      <c r="L578" s="42"/>
      <c r="M578" s="198"/>
      <c r="N578" s="199"/>
      <c r="O578" s="67"/>
      <c r="P578" s="67"/>
      <c r="Q578" s="67"/>
      <c r="R578" s="67"/>
      <c r="S578" s="67"/>
      <c r="T578" s="68"/>
      <c r="U578" s="37"/>
      <c r="V578" s="37"/>
      <c r="W578" s="37"/>
      <c r="X578" s="37"/>
      <c r="Y578" s="37"/>
      <c r="Z578" s="37"/>
      <c r="AA578" s="37"/>
      <c r="AB578" s="37"/>
      <c r="AC578" s="37"/>
      <c r="AD578" s="37"/>
      <c r="AE578" s="37"/>
      <c r="AT578" s="20" t="s">
        <v>219</v>
      </c>
      <c r="AU578" s="20" t="s">
        <v>153</v>
      </c>
    </row>
    <row r="579" spans="1:65" s="2" customFormat="1" ht="11.25">
      <c r="A579" s="37"/>
      <c r="B579" s="38"/>
      <c r="C579" s="39"/>
      <c r="D579" s="200" t="s">
        <v>221</v>
      </c>
      <c r="E579" s="39"/>
      <c r="F579" s="201" t="s">
        <v>738</v>
      </c>
      <c r="G579" s="39"/>
      <c r="H579" s="39"/>
      <c r="I579" s="197"/>
      <c r="J579" s="39"/>
      <c r="K579" s="39"/>
      <c r="L579" s="42"/>
      <c r="M579" s="198"/>
      <c r="N579" s="199"/>
      <c r="O579" s="67"/>
      <c r="P579" s="67"/>
      <c r="Q579" s="67"/>
      <c r="R579" s="67"/>
      <c r="S579" s="67"/>
      <c r="T579" s="68"/>
      <c r="U579" s="37"/>
      <c r="V579" s="37"/>
      <c r="W579" s="37"/>
      <c r="X579" s="37"/>
      <c r="Y579" s="37"/>
      <c r="Z579" s="37"/>
      <c r="AA579" s="37"/>
      <c r="AB579" s="37"/>
      <c r="AC579" s="37"/>
      <c r="AD579" s="37"/>
      <c r="AE579" s="37"/>
      <c r="AT579" s="20" t="s">
        <v>221</v>
      </c>
      <c r="AU579" s="20" t="s">
        <v>153</v>
      </c>
    </row>
    <row r="580" spans="1:65" s="13" customFormat="1" ht="11.25">
      <c r="B580" s="202"/>
      <c r="C580" s="203"/>
      <c r="D580" s="195" t="s">
        <v>223</v>
      </c>
      <c r="E580" s="204" t="s">
        <v>19</v>
      </c>
      <c r="F580" s="205" t="s">
        <v>739</v>
      </c>
      <c r="G580" s="203"/>
      <c r="H580" s="206">
        <v>1.6240000000000001</v>
      </c>
      <c r="I580" s="207"/>
      <c r="J580" s="203"/>
      <c r="K580" s="203"/>
      <c r="L580" s="208"/>
      <c r="M580" s="209"/>
      <c r="N580" s="210"/>
      <c r="O580" s="210"/>
      <c r="P580" s="210"/>
      <c r="Q580" s="210"/>
      <c r="R580" s="210"/>
      <c r="S580" s="210"/>
      <c r="T580" s="211"/>
      <c r="AT580" s="212" t="s">
        <v>223</v>
      </c>
      <c r="AU580" s="212" t="s">
        <v>153</v>
      </c>
      <c r="AV580" s="13" t="s">
        <v>81</v>
      </c>
      <c r="AW580" s="13" t="s">
        <v>32</v>
      </c>
      <c r="AX580" s="13" t="s">
        <v>71</v>
      </c>
      <c r="AY580" s="212" t="s">
        <v>210</v>
      </c>
    </row>
    <row r="581" spans="1:65" s="14" customFormat="1" ht="11.25">
      <c r="B581" s="213"/>
      <c r="C581" s="214"/>
      <c r="D581" s="195" t="s">
        <v>223</v>
      </c>
      <c r="E581" s="215" t="s">
        <v>19</v>
      </c>
      <c r="F581" s="216" t="s">
        <v>249</v>
      </c>
      <c r="G581" s="214"/>
      <c r="H581" s="217">
        <v>1.6240000000000001</v>
      </c>
      <c r="I581" s="218"/>
      <c r="J581" s="214"/>
      <c r="K581" s="214"/>
      <c r="L581" s="219"/>
      <c r="M581" s="220"/>
      <c r="N581" s="221"/>
      <c r="O581" s="221"/>
      <c r="P581" s="221"/>
      <c r="Q581" s="221"/>
      <c r="R581" s="221"/>
      <c r="S581" s="221"/>
      <c r="T581" s="222"/>
      <c r="AT581" s="223" t="s">
        <v>223</v>
      </c>
      <c r="AU581" s="223" t="s">
        <v>153</v>
      </c>
      <c r="AV581" s="14" t="s">
        <v>217</v>
      </c>
      <c r="AW581" s="14" t="s">
        <v>32</v>
      </c>
      <c r="AX581" s="14" t="s">
        <v>79</v>
      </c>
      <c r="AY581" s="223" t="s">
        <v>210</v>
      </c>
    </row>
    <row r="582" spans="1:65" s="2" customFormat="1" ht="33" customHeight="1">
      <c r="A582" s="37"/>
      <c r="B582" s="38"/>
      <c r="C582" s="182" t="s">
        <v>634</v>
      </c>
      <c r="D582" s="182" t="s">
        <v>212</v>
      </c>
      <c r="E582" s="183" t="s">
        <v>740</v>
      </c>
      <c r="F582" s="184" t="s">
        <v>741</v>
      </c>
      <c r="G582" s="185" t="s">
        <v>244</v>
      </c>
      <c r="H582" s="186">
        <v>13.2</v>
      </c>
      <c r="I582" s="187"/>
      <c r="J582" s="188">
        <f>ROUND(I582*H582,2)</f>
        <v>0</v>
      </c>
      <c r="K582" s="184" t="s">
        <v>216</v>
      </c>
      <c r="L582" s="42"/>
      <c r="M582" s="189" t="s">
        <v>19</v>
      </c>
      <c r="N582" s="190" t="s">
        <v>42</v>
      </c>
      <c r="O582" s="67"/>
      <c r="P582" s="191">
        <f>O582*H582</f>
        <v>0</v>
      </c>
      <c r="Q582" s="191">
        <v>0</v>
      </c>
      <c r="R582" s="191">
        <f>Q582*H582</f>
        <v>0</v>
      </c>
      <c r="S582" s="191">
        <v>0</v>
      </c>
      <c r="T582" s="192">
        <f>S582*H582</f>
        <v>0</v>
      </c>
      <c r="U582" s="37"/>
      <c r="V582" s="37"/>
      <c r="W582" s="37"/>
      <c r="X582" s="37"/>
      <c r="Y582" s="37"/>
      <c r="Z582" s="37"/>
      <c r="AA582" s="37"/>
      <c r="AB582" s="37"/>
      <c r="AC582" s="37"/>
      <c r="AD582" s="37"/>
      <c r="AE582" s="37"/>
      <c r="AR582" s="193" t="s">
        <v>217</v>
      </c>
      <c r="AT582" s="193" t="s">
        <v>212</v>
      </c>
      <c r="AU582" s="193" t="s">
        <v>153</v>
      </c>
      <c r="AY582" s="20" t="s">
        <v>210</v>
      </c>
      <c r="BE582" s="194">
        <f>IF(N582="základní",J582,0)</f>
        <v>0</v>
      </c>
      <c r="BF582" s="194">
        <f>IF(N582="snížená",J582,0)</f>
        <v>0</v>
      </c>
      <c r="BG582" s="194">
        <f>IF(N582="zákl. přenesená",J582,0)</f>
        <v>0</v>
      </c>
      <c r="BH582" s="194">
        <f>IF(N582="sníž. přenesená",J582,0)</f>
        <v>0</v>
      </c>
      <c r="BI582" s="194">
        <f>IF(N582="nulová",J582,0)</f>
        <v>0</v>
      </c>
      <c r="BJ582" s="20" t="s">
        <v>79</v>
      </c>
      <c r="BK582" s="194">
        <f>ROUND(I582*H582,2)</f>
        <v>0</v>
      </c>
      <c r="BL582" s="20" t="s">
        <v>217</v>
      </c>
      <c r="BM582" s="193" t="s">
        <v>742</v>
      </c>
    </row>
    <row r="583" spans="1:65" s="2" customFormat="1" ht="29.25">
      <c r="A583" s="37"/>
      <c r="B583" s="38"/>
      <c r="C583" s="39"/>
      <c r="D583" s="195" t="s">
        <v>219</v>
      </c>
      <c r="E583" s="39"/>
      <c r="F583" s="196" t="s">
        <v>743</v>
      </c>
      <c r="G583" s="39"/>
      <c r="H583" s="39"/>
      <c r="I583" s="197"/>
      <c r="J583" s="39"/>
      <c r="K583" s="39"/>
      <c r="L583" s="42"/>
      <c r="M583" s="198"/>
      <c r="N583" s="199"/>
      <c r="O583" s="67"/>
      <c r="P583" s="67"/>
      <c r="Q583" s="67"/>
      <c r="R583" s="67"/>
      <c r="S583" s="67"/>
      <c r="T583" s="68"/>
      <c r="U583" s="37"/>
      <c r="V583" s="37"/>
      <c r="W583" s="37"/>
      <c r="X583" s="37"/>
      <c r="Y583" s="37"/>
      <c r="Z583" s="37"/>
      <c r="AA583" s="37"/>
      <c r="AB583" s="37"/>
      <c r="AC583" s="37"/>
      <c r="AD583" s="37"/>
      <c r="AE583" s="37"/>
      <c r="AT583" s="20" t="s">
        <v>219</v>
      </c>
      <c r="AU583" s="20" t="s">
        <v>153</v>
      </c>
    </row>
    <row r="584" spans="1:65" s="2" customFormat="1" ht="11.25">
      <c r="A584" s="37"/>
      <c r="B584" s="38"/>
      <c r="C584" s="39"/>
      <c r="D584" s="200" t="s">
        <v>221</v>
      </c>
      <c r="E584" s="39"/>
      <c r="F584" s="201" t="s">
        <v>744</v>
      </c>
      <c r="G584" s="39"/>
      <c r="H584" s="39"/>
      <c r="I584" s="197"/>
      <c r="J584" s="39"/>
      <c r="K584" s="39"/>
      <c r="L584" s="42"/>
      <c r="M584" s="198"/>
      <c r="N584" s="199"/>
      <c r="O584" s="67"/>
      <c r="P584" s="67"/>
      <c r="Q584" s="67"/>
      <c r="R584" s="67"/>
      <c r="S584" s="67"/>
      <c r="T584" s="68"/>
      <c r="U584" s="37"/>
      <c r="V584" s="37"/>
      <c r="W584" s="37"/>
      <c r="X584" s="37"/>
      <c r="Y584" s="37"/>
      <c r="Z584" s="37"/>
      <c r="AA584" s="37"/>
      <c r="AB584" s="37"/>
      <c r="AC584" s="37"/>
      <c r="AD584" s="37"/>
      <c r="AE584" s="37"/>
      <c r="AT584" s="20" t="s">
        <v>221</v>
      </c>
      <c r="AU584" s="20" t="s">
        <v>153</v>
      </c>
    </row>
    <row r="585" spans="1:65" s="13" customFormat="1" ht="11.25">
      <c r="B585" s="202"/>
      <c r="C585" s="203"/>
      <c r="D585" s="195" t="s">
        <v>223</v>
      </c>
      <c r="E585" s="204" t="s">
        <v>19</v>
      </c>
      <c r="F585" s="205" t="s">
        <v>732</v>
      </c>
      <c r="G585" s="203"/>
      <c r="H585" s="206">
        <v>4.5</v>
      </c>
      <c r="I585" s="207"/>
      <c r="J585" s="203"/>
      <c r="K585" s="203"/>
      <c r="L585" s="208"/>
      <c r="M585" s="209"/>
      <c r="N585" s="210"/>
      <c r="O585" s="210"/>
      <c r="P585" s="210"/>
      <c r="Q585" s="210"/>
      <c r="R585" s="210"/>
      <c r="S585" s="210"/>
      <c r="T585" s="211"/>
      <c r="AT585" s="212" t="s">
        <v>223</v>
      </c>
      <c r="AU585" s="212" t="s">
        <v>153</v>
      </c>
      <c r="AV585" s="13" t="s">
        <v>81</v>
      </c>
      <c r="AW585" s="13" t="s">
        <v>32</v>
      </c>
      <c r="AX585" s="13" t="s">
        <v>71</v>
      </c>
      <c r="AY585" s="212" t="s">
        <v>210</v>
      </c>
    </row>
    <row r="586" spans="1:65" s="13" customFormat="1" ht="11.25">
      <c r="B586" s="202"/>
      <c r="C586" s="203"/>
      <c r="D586" s="195" t="s">
        <v>223</v>
      </c>
      <c r="E586" s="204" t="s">
        <v>19</v>
      </c>
      <c r="F586" s="205" t="s">
        <v>733</v>
      </c>
      <c r="G586" s="203"/>
      <c r="H586" s="206">
        <v>8.6999999999999993</v>
      </c>
      <c r="I586" s="207"/>
      <c r="J586" s="203"/>
      <c r="K586" s="203"/>
      <c r="L586" s="208"/>
      <c r="M586" s="209"/>
      <c r="N586" s="210"/>
      <c r="O586" s="210"/>
      <c r="P586" s="210"/>
      <c r="Q586" s="210"/>
      <c r="R586" s="210"/>
      <c r="S586" s="210"/>
      <c r="T586" s="211"/>
      <c r="AT586" s="212" t="s">
        <v>223</v>
      </c>
      <c r="AU586" s="212" t="s">
        <v>153</v>
      </c>
      <c r="AV586" s="13" t="s">
        <v>81</v>
      </c>
      <c r="AW586" s="13" t="s">
        <v>32</v>
      </c>
      <c r="AX586" s="13" t="s">
        <v>71</v>
      </c>
      <c r="AY586" s="212" t="s">
        <v>210</v>
      </c>
    </row>
    <row r="587" spans="1:65" s="14" customFormat="1" ht="11.25">
      <c r="B587" s="213"/>
      <c r="C587" s="214"/>
      <c r="D587" s="195" t="s">
        <v>223</v>
      </c>
      <c r="E587" s="215" t="s">
        <v>19</v>
      </c>
      <c r="F587" s="216" t="s">
        <v>249</v>
      </c>
      <c r="G587" s="214"/>
      <c r="H587" s="217">
        <v>13.2</v>
      </c>
      <c r="I587" s="218"/>
      <c r="J587" s="214"/>
      <c r="K587" s="214"/>
      <c r="L587" s="219"/>
      <c r="M587" s="220"/>
      <c r="N587" s="221"/>
      <c r="O587" s="221"/>
      <c r="P587" s="221"/>
      <c r="Q587" s="221"/>
      <c r="R587" s="221"/>
      <c r="S587" s="221"/>
      <c r="T587" s="222"/>
      <c r="AT587" s="223" t="s">
        <v>223</v>
      </c>
      <c r="AU587" s="223" t="s">
        <v>153</v>
      </c>
      <c r="AV587" s="14" t="s">
        <v>217</v>
      </c>
      <c r="AW587" s="14" t="s">
        <v>32</v>
      </c>
      <c r="AX587" s="14" t="s">
        <v>79</v>
      </c>
      <c r="AY587" s="223" t="s">
        <v>210</v>
      </c>
    </row>
    <row r="588" spans="1:65" s="2" customFormat="1" ht="24.2" customHeight="1">
      <c r="A588" s="37"/>
      <c r="B588" s="38"/>
      <c r="C588" s="182" t="s">
        <v>596</v>
      </c>
      <c r="D588" s="182" t="s">
        <v>212</v>
      </c>
      <c r="E588" s="183" t="s">
        <v>745</v>
      </c>
      <c r="F588" s="184" t="s">
        <v>746</v>
      </c>
      <c r="G588" s="185" t="s">
        <v>244</v>
      </c>
      <c r="H588" s="186">
        <v>1.6240000000000001</v>
      </c>
      <c r="I588" s="187"/>
      <c r="J588" s="188">
        <f>ROUND(I588*H588,2)</f>
        <v>0</v>
      </c>
      <c r="K588" s="184" t="s">
        <v>216</v>
      </c>
      <c r="L588" s="42"/>
      <c r="M588" s="189" t="s">
        <v>19</v>
      </c>
      <c r="N588" s="190" t="s">
        <v>42</v>
      </c>
      <c r="O588" s="67"/>
      <c r="P588" s="191">
        <f>O588*H588</f>
        <v>0</v>
      </c>
      <c r="Q588" s="191">
        <v>0</v>
      </c>
      <c r="R588" s="191">
        <f>Q588*H588</f>
        <v>0</v>
      </c>
      <c r="S588" s="191">
        <v>0</v>
      </c>
      <c r="T588" s="192">
        <f>S588*H588</f>
        <v>0</v>
      </c>
      <c r="U588" s="37"/>
      <c r="V588" s="37"/>
      <c r="W588" s="37"/>
      <c r="X588" s="37"/>
      <c r="Y588" s="37"/>
      <c r="Z588" s="37"/>
      <c r="AA588" s="37"/>
      <c r="AB588" s="37"/>
      <c r="AC588" s="37"/>
      <c r="AD588" s="37"/>
      <c r="AE588" s="37"/>
      <c r="AR588" s="193" t="s">
        <v>217</v>
      </c>
      <c r="AT588" s="193" t="s">
        <v>212</v>
      </c>
      <c r="AU588" s="193" t="s">
        <v>153</v>
      </c>
      <c r="AY588" s="20" t="s">
        <v>210</v>
      </c>
      <c r="BE588" s="194">
        <f>IF(N588="základní",J588,0)</f>
        <v>0</v>
      </c>
      <c r="BF588" s="194">
        <f>IF(N588="snížená",J588,0)</f>
        <v>0</v>
      </c>
      <c r="BG588" s="194">
        <f>IF(N588="zákl. přenesená",J588,0)</f>
        <v>0</v>
      </c>
      <c r="BH588" s="194">
        <f>IF(N588="sníž. přenesená",J588,0)</f>
        <v>0</v>
      </c>
      <c r="BI588" s="194">
        <f>IF(N588="nulová",J588,0)</f>
        <v>0</v>
      </c>
      <c r="BJ588" s="20" t="s">
        <v>79</v>
      </c>
      <c r="BK588" s="194">
        <f>ROUND(I588*H588,2)</f>
        <v>0</v>
      </c>
      <c r="BL588" s="20" t="s">
        <v>217</v>
      </c>
      <c r="BM588" s="193" t="s">
        <v>747</v>
      </c>
    </row>
    <row r="589" spans="1:65" s="2" customFormat="1" ht="19.5">
      <c r="A589" s="37"/>
      <c r="B589" s="38"/>
      <c r="C589" s="39"/>
      <c r="D589" s="195" t="s">
        <v>219</v>
      </c>
      <c r="E589" s="39"/>
      <c r="F589" s="196" t="s">
        <v>748</v>
      </c>
      <c r="G589" s="39"/>
      <c r="H589" s="39"/>
      <c r="I589" s="197"/>
      <c r="J589" s="39"/>
      <c r="K589" s="39"/>
      <c r="L589" s="42"/>
      <c r="M589" s="198"/>
      <c r="N589" s="199"/>
      <c r="O589" s="67"/>
      <c r="P589" s="67"/>
      <c r="Q589" s="67"/>
      <c r="R589" s="67"/>
      <c r="S589" s="67"/>
      <c r="T589" s="68"/>
      <c r="U589" s="37"/>
      <c r="V589" s="37"/>
      <c r="W589" s="37"/>
      <c r="X589" s="37"/>
      <c r="Y589" s="37"/>
      <c r="Z589" s="37"/>
      <c r="AA589" s="37"/>
      <c r="AB589" s="37"/>
      <c r="AC589" s="37"/>
      <c r="AD589" s="37"/>
      <c r="AE589" s="37"/>
      <c r="AT589" s="20" t="s">
        <v>219</v>
      </c>
      <c r="AU589" s="20" t="s">
        <v>153</v>
      </c>
    </row>
    <row r="590" spans="1:65" s="2" customFormat="1" ht="11.25">
      <c r="A590" s="37"/>
      <c r="B590" s="38"/>
      <c r="C590" s="39"/>
      <c r="D590" s="200" t="s">
        <v>221</v>
      </c>
      <c r="E590" s="39"/>
      <c r="F590" s="201" t="s">
        <v>749</v>
      </c>
      <c r="G590" s="39"/>
      <c r="H590" s="39"/>
      <c r="I590" s="197"/>
      <c r="J590" s="39"/>
      <c r="K590" s="39"/>
      <c r="L590" s="42"/>
      <c r="M590" s="198"/>
      <c r="N590" s="199"/>
      <c r="O590" s="67"/>
      <c r="P590" s="67"/>
      <c r="Q590" s="67"/>
      <c r="R590" s="67"/>
      <c r="S590" s="67"/>
      <c r="T590" s="68"/>
      <c r="U590" s="37"/>
      <c r="V590" s="37"/>
      <c r="W590" s="37"/>
      <c r="X590" s="37"/>
      <c r="Y590" s="37"/>
      <c r="Z590" s="37"/>
      <c r="AA590" s="37"/>
      <c r="AB590" s="37"/>
      <c r="AC590" s="37"/>
      <c r="AD590" s="37"/>
      <c r="AE590" s="37"/>
      <c r="AT590" s="20" t="s">
        <v>221</v>
      </c>
      <c r="AU590" s="20" t="s">
        <v>153</v>
      </c>
    </row>
    <row r="591" spans="1:65" s="13" customFormat="1" ht="11.25">
      <c r="B591" s="202"/>
      <c r="C591" s="203"/>
      <c r="D591" s="195" t="s">
        <v>223</v>
      </c>
      <c r="E591" s="204" t="s">
        <v>19</v>
      </c>
      <c r="F591" s="205" t="s">
        <v>739</v>
      </c>
      <c r="G591" s="203"/>
      <c r="H591" s="206">
        <v>1.6240000000000001</v>
      </c>
      <c r="I591" s="207"/>
      <c r="J591" s="203"/>
      <c r="K591" s="203"/>
      <c r="L591" s="208"/>
      <c r="M591" s="209"/>
      <c r="N591" s="210"/>
      <c r="O591" s="210"/>
      <c r="P591" s="210"/>
      <c r="Q591" s="210"/>
      <c r="R591" s="210"/>
      <c r="S591" s="210"/>
      <c r="T591" s="211"/>
      <c r="AT591" s="212" t="s">
        <v>223</v>
      </c>
      <c r="AU591" s="212" t="s">
        <v>153</v>
      </c>
      <c r="AV591" s="13" t="s">
        <v>81</v>
      </c>
      <c r="AW591" s="13" t="s">
        <v>32</v>
      </c>
      <c r="AX591" s="13" t="s">
        <v>71</v>
      </c>
      <c r="AY591" s="212" t="s">
        <v>210</v>
      </c>
    </row>
    <row r="592" spans="1:65" s="14" customFormat="1" ht="11.25">
      <c r="B592" s="213"/>
      <c r="C592" s="214"/>
      <c r="D592" s="195" t="s">
        <v>223</v>
      </c>
      <c r="E592" s="215" t="s">
        <v>19</v>
      </c>
      <c r="F592" s="216" t="s">
        <v>249</v>
      </c>
      <c r="G592" s="214"/>
      <c r="H592" s="217">
        <v>1.6240000000000001</v>
      </c>
      <c r="I592" s="218"/>
      <c r="J592" s="214"/>
      <c r="K592" s="214"/>
      <c r="L592" s="219"/>
      <c r="M592" s="220"/>
      <c r="N592" s="221"/>
      <c r="O592" s="221"/>
      <c r="P592" s="221"/>
      <c r="Q592" s="221"/>
      <c r="R592" s="221"/>
      <c r="S592" s="221"/>
      <c r="T592" s="222"/>
      <c r="AT592" s="223" t="s">
        <v>223</v>
      </c>
      <c r="AU592" s="223" t="s">
        <v>153</v>
      </c>
      <c r="AV592" s="14" t="s">
        <v>217</v>
      </c>
      <c r="AW592" s="14" t="s">
        <v>32</v>
      </c>
      <c r="AX592" s="14" t="s">
        <v>79</v>
      </c>
      <c r="AY592" s="223" t="s">
        <v>210</v>
      </c>
    </row>
    <row r="593" spans="1:65" s="2" customFormat="1" ht="16.5" customHeight="1">
      <c r="A593" s="37"/>
      <c r="B593" s="38"/>
      <c r="C593" s="182" t="s">
        <v>750</v>
      </c>
      <c r="D593" s="182" t="s">
        <v>212</v>
      </c>
      <c r="E593" s="183" t="s">
        <v>751</v>
      </c>
      <c r="F593" s="184" t="s">
        <v>752</v>
      </c>
      <c r="G593" s="185" t="s">
        <v>314</v>
      </c>
      <c r="H593" s="186">
        <v>0.70199999999999996</v>
      </c>
      <c r="I593" s="187"/>
      <c r="J593" s="188">
        <f>ROUND(I593*H593,2)</f>
        <v>0</v>
      </c>
      <c r="K593" s="184" t="s">
        <v>216</v>
      </c>
      <c r="L593" s="42"/>
      <c r="M593" s="189" t="s">
        <v>19</v>
      </c>
      <c r="N593" s="190" t="s">
        <v>42</v>
      </c>
      <c r="O593" s="67"/>
      <c r="P593" s="191">
        <f>O593*H593</f>
        <v>0</v>
      </c>
      <c r="Q593" s="191">
        <v>1.0627727796999999</v>
      </c>
      <c r="R593" s="191">
        <f>Q593*H593</f>
        <v>0.74606649134939995</v>
      </c>
      <c r="S593" s="191">
        <v>0</v>
      </c>
      <c r="T593" s="192">
        <f>S593*H593</f>
        <v>0</v>
      </c>
      <c r="U593" s="37"/>
      <c r="V593" s="37"/>
      <c r="W593" s="37"/>
      <c r="X593" s="37"/>
      <c r="Y593" s="37"/>
      <c r="Z593" s="37"/>
      <c r="AA593" s="37"/>
      <c r="AB593" s="37"/>
      <c r="AC593" s="37"/>
      <c r="AD593" s="37"/>
      <c r="AE593" s="37"/>
      <c r="AR593" s="193" t="s">
        <v>217</v>
      </c>
      <c r="AT593" s="193" t="s">
        <v>212</v>
      </c>
      <c r="AU593" s="193" t="s">
        <v>153</v>
      </c>
      <c r="AY593" s="20" t="s">
        <v>210</v>
      </c>
      <c r="BE593" s="194">
        <f>IF(N593="základní",J593,0)</f>
        <v>0</v>
      </c>
      <c r="BF593" s="194">
        <f>IF(N593="snížená",J593,0)</f>
        <v>0</v>
      </c>
      <c r="BG593" s="194">
        <f>IF(N593="zákl. přenesená",J593,0)</f>
        <v>0</v>
      </c>
      <c r="BH593" s="194">
        <f>IF(N593="sníž. přenesená",J593,0)</f>
        <v>0</v>
      </c>
      <c r="BI593" s="194">
        <f>IF(N593="nulová",J593,0)</f>
        <v>0</v>
      </c>
      <c r="BJ593" s="20" t="s">
        <v>79</v>
      </c>
      <c r="BK593" s="194">
        <f>ROUND(I593*H593,2)</f>
        <v>0</v>
      </c>
      <c r="BL593" s="20" t="s">
        <v>217</v>
      </c>
      <c r="BM593" s="193" t="s">
        <v>753</v>
      </c>
    </row>
    <row r="594" spans="1:65" s="2" customFormat="1" ht="11.25">
      <c r="A594" s="37"/>
      <c r="B594" s="38"/>
      <c r="C594" s="39"/>
      <c r="D594" s="195" t="s">
        <v>219</v>
      </c>
      <c r="E594" s="39"/>
      <c r="F594" s="196" t="s">
        <v>754</v>
      </c>
      <c r="G594" s="39"/>
      <c r="H594" s="39"/>
      <c r="I594" s="197"/>
      <c r="J594" s="39"/>
      <c r="K594" s="39"/>
      <c r="L594" s="42"/>
      <c r="M594" s="198"/>
      <c r="N594" s="199"/>
      <c r="O594" s="67"/>
      <c r="P594" s="67"/>
      <c r="Q594" s="67"/>
      <c r="R594" s="67"/>
      <c r="S594" s="67"/>
      <c r="T594" s="68"/>
      <c r="U594" s="37"/>
      <c r="V594" s="37"/>
      <c r="W594" s="37"/>
      <c r="X594" s="37"/>
      <c r="Y594" s="37"/>
      <c r="Z594" s="37"/>
      <c r="AA594" s="37"/>
      <c r="AB594" s="37"/>
      <c r="AC594" s="37"/>
      <c r="AD594" s="37"/>
      <c r="AE594" s="37"/>
      <c r="AT594" s="20" t="s">
        <v>219</v>
      </c>
      <c r="AU594" s="20" t="s">
        <v>153</v>
      </c>
    </row>
    <row r="595" spans="1:65" s="2" customFormat="1" ht="11.25">
      <c r="A595" s="37"/>
      <c r="B595" s="38"/>
      <c r="C595" s="39"/>
      <c r="D595" s="200" t="s">
        <v>221</v>
      </c>
      <c r="E595" s="39"/>
      <c r="F595" s="201" t="s">
        <v>755</v>
      </c>
      <c r="G595" s="39"/>
      <c r="H595" s="39"/>
      <c r="I595" s="197"/>
      <c r="J595" s="39"/>
      <c r="K595" s="39"/>
      <c r="L595" s="42"/>
      <c r="M595" s="198"/>
      <c r="N595" s="199"/>
      <c r="O595" s="67"/>
      <c r="P595" s="67"/>
      <c r="Q595" s="67"/>
      <c r="R595" s="67"/>
      <c r="S595" s="67"/>
      <c r="T595" s="68"/>
      <c r="U595" s="37"/>
      <c r="V595" s="37"/>
      <c r="W595" s="37"/>
      <c r="X595" s="37"/>
      <c r="Y595" s="37"/>
      <c r="Z595" s="37"/>
      <c r="AA595" s="37"/>
      <c r="AB595" s="37"/>
      <c r="AC595" s="37"/>
      <c r="AD595" s="37"/>
      <c r="AE595" s="37"/>
      <c r="AT595" s="20" t="s">
        <v>221</v>
      </c>
      <c r="AU595" s="20" t="s">
        <v>153</v>
      </c>
    </row>
    <row r="596" spans="1:65" s="13" customFormat="1" ht="11.25">
      <c r="B596" s="202"/>
      <c r="C596" s="203"/>
      <c r="D596" s="195" t="s">
        <v>223</v>
      </c>
      <c r="E596" s="204" t="s">
        <v>19</v>
      </c>
      <c r="F596" s="205" t="s">
        <v>756</v>
      </c>
      <c r="G596" s="203"/>
      <c r="H596" s="206">
        <v>0.22</v>
      </c>
      <c r="I596" s="207"/>
      <c r="J596" s="203"/>
      <c r="K596" s="203"/>
      <c r="L596" s="208"/>
      <c r="M596" s="209"/>
      <c r="N596" s="210"/>
      <c r="O596" s="210"/>
      <c r="P596" s="210"/>
      <c r="Q596" s="210"/>
      <c r="R596" s="210"/>
      <c r="S596" s="210"/>
      <c r="T596" s="211"/>
      <c r="AT596" s="212" t="s">
        <v>223</v>
      </c>
      <c r="AU596" s="212" t="s">
        <v>153</v>
      </c>
      <c r="AV596" s="13" t="s">
        <v>81</v>
      </c>
      <c r="AW596" s="13" t="s">
        <v>32</v>
      </c>
      <c r="AX596" s="13" t="s">
        <v>71</v>
      </c>
      <c r="AY596" s="212" t="s">
        <v>210</v>
      </c>
    </row>
    <row r="597" spans="1:65" s="13" customFormat="1" ht="11.25">
      <c r="B597" s="202"/>
      <c r="C597" s="203"/>
      <c r="D597" s="195" t="s">
        <v>223</v>
      </c>
      <c r="E597" s="204" t="s">
        <v>19</v>
      </c>
      <c r="F597" s="205" t="s">
        <v>757</v>
      </c>
      <c r="G597" s="203"/>
      <c r="H597" s="206">
        <v>0.42499999999999999</v>
      </c>
      <c r="I597" s="207"/>
      <c r="J597" s="203"/>
      <c r="K597" s="203"/>
      <c r="L597" s="208"/>
      <c r="M597" s="209"/>
      <c r="N597" s="210"/>
      <c r="O597" s="210"/>
      <c r="P597" s="210"/>
      <c r="Q597" s="210"/>
      <c r="R597" s="210"/>
      <c r="S597" s="210"/>
      <c r="T597" s="211"/>
      <c r="AT597" s="212" t="s">
        <v>223</v>
      </c>
      <c r="AU597" s="212" t="s">
        <v>153</v>
      </c>
      <c r="AV597" s="13" t="s">
        <v>81</v>
      </c>
      <c r="AW597" s="13" t="s">
        <v>32</v>
      </c>
      <c r="AX597" s="13" t="s">
        <v>71</v>
      </c>
      <c r="AY597" s="212" t="s">
        <v>210</v>
      </c>
    </row>
    <row r="598" spans="1:65" s="13" customFormat="1" ht="11.25">
      <c r="B598" s="202"/>
      <c r="C598" s="203"/>
      <c r="D598" s="195" t="s">
        <v>223</v>
      </c>
      <c r="E598" s="204" t="s">
        <v>19</v>
      </c>
      <c r="F598" s="205" t="s">
        <v>758</v>
      </c>
      <c r="G598" s="203"/>
      <c r="H598" s="206">
        <v>5.7000000000000002E-2</v>
      </c>
      <c r="I598" s="207"/>
      <c r="J598" s="203"/>
      <c r="K598" s="203"/>
      <c r="L598" s="208"/>
      <c r="M598" s="209"/>
      <c r="N598" s="210"/>
      <c r="O598" s="210"/>
      <c r="P598" s="210"/>
      <c r="Q598" s="210"/>
      <c r="R598" s="210"/>
      <c r="S598" s="210"/>
      <c r="T598" s="211"/>
      <c r="AT598" s="212" t="s">
        <v>223</v>
      </c>
      <c r="AU598" s="212" t="s">
        <v>153</v>
      </c>
      <c r="AV598" s="13" t="s">
        <v>81</v>
      </c>
      <c r="AW598" s="13" t="s">
        <v>32</v>
      </c>
      <c r="AX598" s="13" t="s">
        <v>71</v>
      </c>
      <c r="AY598" s="212" t="s">
        <v>210</v>
      </c>
    </row>
    <row r="599" spans="1:65" s="14" customFormat="1" ht="11.25">
      <c r="B599" s="213"/>
      <c r="C599" s="214"/>
      <c r="D599" s="195" t="s">
        <v>223</v>
      </c>
      <c r="E599" s="215" t="s">
        <v>19</v>
      </c>
      <c r="F599" s="216" t="s">
        <v>249</v>
      </c>
      <c r="G599" s="214"/>
      <c r="H599" s="217">
        <v>0.70199999999999996</v>
      </c>
      <c r="I599" s="218"/>
      <c r="J599" s="214"/>
      <c r="K599" s="214"/>
      <c r="L599" s="219"/>
      <c r="M599" s="220"/>
      <c r="N599" s="221"/>
      <c r="O599" s="221"/>
      <c r="P599" s="221"/>
      <c r="Q599" s="221"/>
      <c r="R599" s="221"/>
      <c r="S599" s="221"/>
      <c r="T599" s="222"/>
      <c r="AT599" s="223" t="s">
        <v>223</v>
      </c>
      <c r="AU599" s="223" t="s">
        <v>153</v>
      </c>
      <c r="AV599" s="14" t="s">
        <v>217</v>
      </c>
      <c r="AW599" s="14" t="s">
        <v>32</v>
      </c>
      <c r="AX599" s="14" t="s">
        <v>79</v>
      </c>
      <c r="AY599" s="223" t="s">
        <v>210</v>
      </c>
    </row>
    <row r="600" spans="1:65" s="2" customFormat="1" ht="16.5" customHeight="1">
      <c r="A600" s="37"/>
      <c r="B600" s="38"/>
      <c r="C600" s="182" t="s">
        <v>724</v>
      </c>
      <c r="D600" s="182" t="s">
        <v>212</v>
      </c>
      <c r="E600" s="183" t="s">
        <v>759</v>
      </c>
      <c r="F600" s="184" t="s">
        <v>760</v>
      </c>
      <c r="G600" s="185" t="s">
        <v>215</v>
      </c>
      <c r="H600" s="186">
        <v>132</v>
      </c>
      <c r="I600" s="187"/>
      <c r="J600" s="188">
        <f>ROUND(I600*H600,2)</f>
        <v>0</v>
      </c>
      <c r="K600" s="184" t="s">
        <v>216</v>
      </c>
      <c r="L600" s="42"/>
      <c r="M600" s="189" t="s">
        <v>19</v>
      </c>
      <c r="N600" s="190" t="s">
        <v>42</v>
      </c>
      <c r="O600" s="67"/>
      <c r="P600" s="191">
        <f>O600*H600</f>
        <v>0</v>
      </c>
      <c r="Q600" s="191">
        <v>1.3200000000000001E-4</v>
      </c>
      <c r="R600" s="191">
        <f>Q600*H600</f>
        <v>1.7424000000000002E-2</v>
      </c>
      <c r="S600" s="191">
        <v>0</v>
      </c>
      <c r="T600" s="192">
        <f>S600*H600</f>
        <v>0</v>
      </c>
      <c r="U600" s="37"/>
      <c r="V600" s="37"/>
      <c r="W600" s="37"/>
      <c r="X600" s="37"/>
      <c r="Y600" s="37"/>
      <c r="Z600" s="37"/>
      <c r="AA600" s="37"/>
      <c r="AB600" s="37"/>
      <c r="AC600" s="37"/>
      <c r="AD600" s="37"/>
      <c r="AE600" s="37"/>
      <c r="AR600" s="193" t="s">
        <v>217</v>
      </c>
      <c r="AT600" s="193" t="s">
        <v>212</v>
      </c>
      <c r="AU600" s="193" t="s">
        <v>153</v>
      </c>
      <c r="AY600" s="20" t="s">
        <v>210</v>
      </c>
      <c r="BE600" s="194">
        <f>IF(N600="základní",J600,0)</f>
        <v>0</v>
      </c>
      <c r="BF600" s="194">
        <f>IF(N600="snížená",J600,0)</f>
        <v>0</v>
      </c>
      <c r="BG600" s="194">
        <f>IF(N600="zákl. přenesená",J600,0)</f>
        <v>0</v>
      </c>
      <c r="BH600" s="194">
        <f>IF(N600="sníž. přenesená",J600,0)</f>
        <v>0</v>
      </c>
      <c r="BI600" s="194">
        <f>IF(N600="nulová",J600,0)</f>
        <v>0</v>
      </c>
      <c r="BJ600" s="20" t="s">
        <v>79</v>
      </c>
      <c r="BK600" s="194">
        <f>ROUND(I600*H600,2)</f>
        <v>0</v>
      </c>
      <c r="BL600" s="20" t="s">
        <v>217</v>
      </c>
      <c r="BM600" s="193" t="s">
        <v>761</v>
      </c>
    </row>
    <row r="601" spans="1:65" s="2" customFormat="1" ht="19.5">
      <c r="A601" s="37"/>
      <c r="B601" s="38"/>
      <c r="C601" s="39"/>
      <c r="D601" s="195" t="s">
        <v>219</v>
      </c>
      <c r="E601" s="39"/>
      <c r="F601" s="196" t="s">
        <v>762</v>
      </c>
      <c r="G601" s="39"/>
      <c r="H601" s="39"/>
      <c r="I601" s="197"/>
      <c r="J601" s="39"/>
      <c r="K601" s="39"/>
      <c r="L601" s="42"/>
      <c r="M601" s="198"/>
      <c r="N601" s="199"/>
      <c r="O601" s="67"/>
      <c r="P601" s="67"/>
      <c r="Q601" s="67"/>
      <c r="R601" s="67"/>
      <c r="S601" s="67"/>
      <c r="T601" s="68"/>
      <c r="U601" s="37"/>
      <c r="V601" s="37"/>
      <c r="W601" s="37"/>
      <c r="X601" s="37"/>
      <c r="Y601" s="37"/>
      <c r="Z601" s="37"/>
      <c r="AA601" s="37"/>
      <c r="AB601" s="37"/>
      <c r="AC601" s="37"/>
      <c r="AD601" s="37"/>
      <c r="AE601" s="37"/>
      <c r="AT601" s="20" t="s">
        <v>219</v>
      </c>
      <c r="AU601" s="20" t="s">
        <v>153</v>
      </c>
    </row>
    <row r="602" spans="1:65" s="2" customFormat="1" ht="11.25">
      <c r="A602" s="37"/>
      <c r="B602" s="38"/>
      <c r="C602" s="39"/>
      <c r="D602" s="200" t="s">
        <v>221</v>
      </c>
      <c r="E602" s="39"/>
      <c r="F602" s="201" t="s">
        <v>763</v>
      </c>
      <c r="G602" s="39"/>
      <c r="H602" s="39"/>
      <c r="I602" s="197"/>
      <c r="J602" s="39"/>
      <c r="K602" s="39"/>
      <c r="L602" s="42"/>
      <c r="M602" s="198"/>
      <c r="N602" s="199"/>
      <c r="O602" s="67"/>
      <c r="P602" s="67"/>
      <c r="Q602" s="67"/>
      <c r="R602" s="67"/>
      <c r="S602" s="67"/>
      <c r="T602" s="68"/>
      <c r="U602" s="37"/>
      <c r="V602" s="37"/>
      <c r="W602" s="37"/>
      <c r="X602" s="37"/>
      <c r="Y602" s="37"/>
      <c r="Z602" s="37"/>
      <c r="AA602" s="37"/>
      <c r="AB602" s="37"/>
      <c r="AC602" s="37"/>
      <c r="AD602" s="37"/>
      <c r="AE602" s="37"/>
      <c r="AT602" s="20" t="s">
        <v>221</v>
      </c>
      <c r="AU602" s="20" t="s">
        <v>153</v>
      </c>
    </row>
    <row r="603" spans="1:65" s="15" customFormat="1" ht="11.25">
      <c r="B603" s="224"/>
      <c r="C603" s="225"/>
      <c r="D603" s="195" t="s">
        <v>223</v>
      </c>
      <c r="E603" s="226" t="s">
        <v>19</v>
      </c>
      <c r="F603" s="227" t="s">
        <v>629</v>
      </c>
      <c r="G603" s="225"/>
      <c r="H603" s="226" t="s">
        <v>19</v>
      </c>
      <c r="I603" s="228"/>
      <c r="J603" s="225"/>
      <c r="K603" s="225"/>
      <c r="L603" s="229"/>
      <c r="M603" s="230"/>
      <c r="N603" s="231"/>
      <c r="O603" s="231"/>
      <c r="P603" s="231"/>
      <c r="Q603" s="231"/>
      <c r="R603" s="231"/>
      <c r="S603" s="231"/>
      <c r="T603" s="232"/>
      <c r="AT603" s="233" t="s">
        <v>223</v>
      </c>
      <c r="AU603" s="233" t="s">
        <v>153</v>
      </c>
      <c r="AV603" s="15" t="s">
        <v>79</v>
      </c>
      <c r="AW603" s="15" t="s">
        <v>32</v>
      </c>
      <c r="AX603" s="15" t="s">
        <v>71</v>
      </c>
      <c r="AY603" s="233" t="s">
        <v>210</v>
      </c>
    </row>
    <row r="604" spans="1:65" s="13" customFormat="1" ht="11.25">
      <c r="B604" s="202"/>
      <c r="C604" s="203"/>
      <c r="D604" s="195" t="s">
        <v>223</v>
      </c>
      <c r="E604" s="204" t="s">
        <v>19</v>
      </c>
      <c r="F604" s="205" t="s">
        <v>125</v>
      </c>
      <c r="G604" s="203"/>
      <c r="H604" s="206">
        <v>45</v>
      </c>
      <c r="I604" s="207"/>
      <c r="J604" s="203"/>
      <c r="K604" s="203"/>
      <c r="L604" s="208"/>
      <c r="M604" s="209"/>
      <c r="N604" s="210"/>
      <c r="O604" s="210"/>
      <c r="P604" s="210"/>
      <c r="Q604" s="210"/>
      <c r="R604" s="210"/>
      <c r="S604" s="210"/>
      <c r="T604" s="211"/>
      <c r="AT604" s="212" t="s">
        <v>223</v>
      </c>
      <c r="AU604" s="212" t="s">
        <v>153</v>
      </c>
      <c r="AV604" s="13" t="s">
        <v>81</v>
      </c>
      <c r="AW604" s="13" t="s">
        <v>32</v>
      </c>
      <c r="AX604" s="13" t="s">
        <v>71</v>
      </c>
      <c r="AY604" s="212" t="s">
        <v>210</v>
      </c>
    </row>
    <row r="605" spans="1:65" s="16" customFormat="1" ht="11.25">
      <c r="B605" s="234"/>
      <c r="C605" s="235"/>
      <c r="D605" s="195" t="s">
        <v>223</v>
      </c>
      <c r="E605" s="236" t="s">
        <v>124</v>
      </c>
      <c r="F605" s="237" t="s">
        <v>266</v>
      </c>
      <c r="G605" s="235"/>
      <c r="H605" s="238">
        <v>45</v>
      </c>
      <c r="I605" s="239"/>
      <c r="J605" s="235"/>
      <c r="K605" s="235"/>
      <c r="L605" s="240"/>
      <c r="M605" s="241"/>
      <c r="N605" s="242"/>
      <c r="O605" s="242"/>
      <c r="P605" s="242"/>
      <c r="Q605" s="242"/>
      <c r="R605" s="242"/>
      <c r="S605" s="242"/>
      <c r="T605" s="243"/>
      <c r="AT605" s="244" t="s">
        <v>223</v>
      </c>
      <c r="AU605" s="244" t="s">
        <v>153</v>
      </c>
      <c r="AV605" s="16" t="s">
        <v>153</v>
      </c>
      <c r="AW605" s="16" t="s">
        <v>32</v>
      </c>
      <c r="AX605" s="16" t="s">
        <v>71</v>
      </c>
      <c r="AY605" s="244" t="s">
        <v>210</v>
      </c>
    </row>
    <row r="606" spans="1:65" s="15" customFormat="1" ht="11.25">
      <c r="B606" s="224"/>
      <c r="C606" s="225"/>
      <c r="D606" s="195" t="s">
        <v>223</v>
      </c>
      <c r="E606" s="226" t="s">
        <v>19</v>
      </c>
      <c r="F606" s="227" t="s">
        <v>622</v>
      </c>
      <c r="G606" s="225"/>
      <c r="H606" s="226" t="s">
        <v>19</v>
      </c>
      <c r="I606" s="228"/>
      <c r="J606" s="225"/>
      <c r="K606" s="225"/>
      <c r="L606" s="229"/>
      <c r="M606" s="230"/>
      <c r="N606" s="231"/>
      <c r="O606" s="231"/>
      <c r="P606" s="231"/>
      <c r="Q606" s="231"/>
      <c r="R606" s="231"/>
      <c r="S606" s="231"/>
      <c r="T606" s="232"/>
      <c r="AT606" s="233" t="s">
        <v>223</v>
      </c>
      <c r="AU606" s="233" t="s">
        <v>153</v>
      </c>
      <c r="AV606" s="15" t="s">
        <v>79</v>
      </c>
      <c r="AW606" s="15" t="s">
        <v>32</v>
      </c>
      <c r="AX606" s="15" t="s">
        <v>71</v>
      </c>
      <c r="AY606" s="233" t="s">
        <v>210</v>
      </c>
    </row>
    <row r="607" spans="1:65" s="13" customFormat="1" ht="11.25">
      <c r="B607" s="202"/>
      <c r="C607" s="203"/>
      <c r="D607" s="195" t="s">
        <v>223</v>
      </c>
      <c r="E607" s="204" t="s">
        <v>19</v>
      </c>
      <c r="F607" s="205" t="s">
        <v>623</v>
      </c>
      <c r="G607" s="203"/>
      <c r="H607" s="206">
        <v>59</v>
      </c>
      <c r="I607" s="207"/>
      <c r="J607" s="203"/>
      <c r="K607" s="203"/>
      <c r="L607" s="208"/>
      <c r="M607" s="209"/>
      <c r="N607" s="210"/>
      <c r="O607" s="210"/>
      <c r="P607" s="210"/>
      <c r="Q607" s="210"/>
      <c r="R607" s="210"/>
      <c r="S607" s="210"/>
      <c r="T607" s="211"/>
      <c r="AT607" s="212" t="s">
        <v>223</v>
      </c>
      <c r="AU607" s="212" t="s">
        <v>153</v>
      </c>
      <c r="AV607" s="13" t="s">
        <v>81</v>
      </c>
      <c r="AW607" s="13" t="s">
        <v>32</v>
      </c>
      <c r="AX607" s="13" t="s">
        <v>71</v>
      </c>
      <c r="AY607" s="212" t="s">
        <v>210</v>
      </c>
    </row>
    <row r="608" spans="1:65" s="15" customFormat="1" ht="11.25">
      <c r="B608" s="224"/>
      <c r="C608" s="225"/>
      <c r="D608" s="195" t="s">
        <v>223</v>
      </c>
      <c r="E608" s="226" t="s">
        <v>19</v>
      </c>
      <c r="F608" s="227" t="s">
        <v>624</v>
      </c>
      <c r="G608" s="225"/>
      <c r="H608" s="226" t="s">
        <v>19</v>
      </c>
      <c r="I608" s="228"/>
      <c r="J608" s="225"/>
      <c r="K608" s="225"/>
      <c r="L608" s="229"/>
      <c r="M608" s="230"/>
      <c r="N608" s="231"/>
      <c r="O608" s="231"/>
      <c r="P608" s="231"/>
      <c r="Q608" s="231"/>
      <c r="R608" s="231"/>
      <c r="S608" s="231"/>
      <c r="T608" s="232"/>
      <c r="AT608" s="233" t="s">
        <v>223</v>
      </c>
      <c r="AU608" s="233" t="s">
        <v>153</v>
      </c>
      <c r="AV608" s="15" t="s">
        <v>79</v>
      </c>
      <c r="AW608" s="15" t="s">
        <v>32</v>
      </c>
      <c r="AX608" s="15" t="s">
        <v>71</v>
      </c>
      <c r="AY608" s="233" t="s">
        <v>210</v>
      </c>
    </row>
    <row r="609" spans="1:65" s="13" customFormat="1" ht="11.25">
      <c r="B609" s="202"/>
      <c r="C609" s="203"/>
      <c r="D609" s="195" t="s">
        <v>223</v>
      </c>
      <c r="E609" s="204" t="s">
        <v>19</v>
      </c>
      <c r="F609" s="205" t="s">
        <v>430</v>
      </c>
      <c r="G609" s="203"/>
      <c r="H609" s="206">
        <v>28</v>
      </c>
      <c r="I609" s="207"/>
      <c r="J609" s="203"/>
      <c r="K609" s="203"/>
      <c r="L609" s="208"/>
      <c r="M609" s="209"/>
      <c r="N609" s="210"/>
      <c r="O609" s="210"/>
      <c r="P609" s="210"/>
      <c r="Q609" s="210"/>
      <c r="R609" s="210"/>
      <c r="S609" s="210"/>
      <c r="T609" s="211"/>
      <c r="AT609" s="212" t="s">
        <v>223</v>
      </c>
      <c r="AU609" s="212" t="s">
        <v>153</v>
      </c>
      <c r="AV609" s="13" t="s">
        <v>81</v>
      </c>
      <c r="AW609" s="13" t="s">
        <v>32</v>
      </c>
      <c r="AX609" s="13" t="s">
        <v>71</v>
      </c>
      <c r="AY609" s="212" t="s">
        <v>210</v>
      </c>
    </row>
    <row r="610" spans="1:65" s="16" customFormat="1" ht="11.25">
      <c r="B610" s="234"/>
      <c r="C610" s="235"/>
      <c r="D610" s="195" t="s">
        <v>223</v>
      </c>
      <c r="E610" s="236" t="s">
        <v>127</v>
      </c>
      <c r="F610" s="237" t="s">
        <v>266</v>
      </c>
      <c r="G610" s="235"/>
      <c r="H610" s="238">
        <v>87</v>
      </c>
      <c r="I610" s="239"/>
      <c r="J610" s="235"/>
      <c r="K610" s="235"/>
      <c r="L610" s="240"/>
      <c r="M610" s="241"/>
      <c r="N610" s="242"/>
      <c r="O610" s="242"/>
      <c r="P610" s="242"/>
      <c r="Q610" s="242"/>
      <c r="R610" s="242"/>
      <c r="S610" s="242"/>
      <c r="T610" s="243"/>
      <c r="AT610" s="244" t="s">
        <v>223</v>
      </c>
      <c r="AU610" s="244" t="s">
        <v>153</v>
      </c>
      <c r="AV610" s="16" t="s">
        <v>153</v>
      </c>
      <c r="AW610" s="16" t="s">
        <v>32</v>
      </c>
      <c r="AX610" s="16" t="s">
        <v>71</v>
      </c>
      <c r="AY610" s="244" t="s">
        <v>210</v>
      </c>
    </row>
    <row r="611" spans="1:65" s="14" customFormat="1" ht="11.25">
      <c r="B611" s="213"/>
      <c r="C611" s="214"/>
      <c r="D611" s="195" t="s">
        <v>223</v>
      </c>
      <c r="E611" s="215" t="s">
        <v>19</v>
      </c>
      <c r="F611" s="216" t="s">
        <v>249</v>
      </c>
      <c r="G611" s="214"/>
      <c r="H611" s="217">
        <v>132</v>
      </c>
      <c r="I611" s="218"/>
      <c r="J611" s="214"/>
      <c r="K611" s="214"/>
      <c r="L611" s="219"/>
      <c r="M611" s="220"/>
      <c r="N611" s="221"/>
      <c r="O611" s="221"/>
      <c r="P611" s="221"/>
      <c r="Q611" s="221"/>
      <c r="R611" s="221"/>
      <c r="S611" s="221"/>
      <c r="T611" s="222"/>
      <c r="AT611" s="223" t="s">
        <v>223</v>
      </c>
      <c r="AU611" s="223" t="s">
        <v>153</v>
      </c>
      <c r="AV611" s="14" t="s">
        <v>217</v>
      </c>
      <c r="AW611" s="14" t="s">
        <v>32</v>
      </c>
      <c r="AX611" s="14" t="s">
        <v>79</v>
      </c>
      <c r="AY611" s="223" t="s">
        <v>210</v>
      </c>
    </row>
    <row r="612" spans="1:65" s="12" customFormat="1" ht="20.85" customHeight="1">
      <c r="B612" s="166"/>
      <c r="C612" s="167"/>
      <c r="D612" s="168" t="s">
        <v>70</v>
      </c>
      <c r="E612" s="180" t="s">
        <v>764</v>
      </c>
      <c r="F612" s="180" t="s">
        <v>765</v>
      </c>
      <c r="G612" s="167"/>
      <c r="H612" s="167"/>
      <c r="I612" s="170"/>
      <c r="J612" s="181">
        <f>BK612</f>
        <v>0</v>
      </c>
      <c r="K612" s="167"/>
      <c r="L612" s="172"/>
      <c r="M612" s="173"/>
      <c r="N612" s="174"/>
      <c r="O612" s="174"/>
      <c r="P612" s="175">
        <f>SUM(P613:P619)</f>
        <v>0</v>
      </c>
      <c r="Q612" s="174"/>
      <c r="R612" s="175">
        <f>SUM(R613:R619)</f>
        <v>1.8010000000000002E-2</v>
      </c>
      <c r="S612" s="174"/>
      <c r="T612" s="176">
        <f>SUM(T613:T619)</f>
        <v>0</v>
      </c>
      <c r="AR612" s="177" t="s">
        <v>79</v>
      </c>
      <c r="AT612" s="178" t="s">
        <v>70</v>
      </c>
      <c r="AU612" s="178" t="s">
        <v>81</v>
      </c>
      <c r="AY612" s="177" t="s">
        <v>210</v>
      </c>
      <c r="BK612" s="179">
        <f>SUM(BK613:BK619)</f>
        <v>0</v>
      </c>
    </row>
    <row r="613" spans="1:65" s="2" customFormat="1" ht="24.2" customHeight="1">
      <c r="A613" s="37"/>
      <c r="B613" s="38"/>
      <c r="C613" s="182" t="s">
        <v>764</v>
      </c>
      <c r="D613" s="182" t="s">
        <v>212</v>
      </c>
      <c r="E613" s="183" t="s">
        <v>766</v>
      </c>
      <c r="F613" s="184" t="s">
        <v>767</v>
      </c>
      <c r="G613" s="185" t="s">
        <v>367</v>
      </c>
      <c r="H613" s="186">
        <v>1</v>
      </c>
      <c r="I613" s="187"/>
      <c r="J613" s="188">
        <f>ROUND(I613*H613,2)</f>
        <v>0</v>
      </c>
      <c r="K613" s="184" t="s">
        <v>216</v>
      </c>
      <c r="L613" s="42"/>
      <c r="M613" s="189" t="s">
        <v>19</v>
      </c>
      <c r="N613" s="190" t="s">
        <v>42</v>
      </c>
      <c r="O613" s="67"/>
      <c r="P613" s="191">
        <f>O613*H613</f>
        <v>0</v>
      </c>
      <c r="Q613" s="191">
        <v>4.8000000000000001E-4</v>
      </c>
      <c r="R613" s="191">
        <f>Q613*H613</f>
        <v>4.8000000000000001E-4</v>
      </c>
      <c r="S613" s="191">
        <v>0</v>
      </c>
      <c r="T613" s="192">
        <f>S613*H613</f>
        <v>0</v>
      </c>
      <c r="U613" s="37"/>
      <c r="V613" s="37"/>
      <c r="W613" s="37"/>
      <c r="X613" s="37"/>
      <c r="Y613" s="37"/>
      <c r="Z613" s="37"/>
      <c r="AA613" s="37"/>
      <c r="AB613" s="37"/>
      <c r="AC613" s="37"/>
      <c r="AD613" s="37"/>
      <c r="AE613" s="37"/>
      <c r="AR613" s="193" t="s">
        <v>217</v>
      </c>
      <c r="AT613" s="193" t="s">
        <v>212</v>
      </c>
      <c r="AU613" s="193" t="s">
        <v>153</v>
      </c>
      <c r="AY613" s="20" t="s">
        <v>210</v>
      </c>
      <c r="BE613" s="194">
        <f>IF(N613="základní",J613,0)</f>
        <v>0</v>
      </c>
      <c r="BF613" s="194">
        <f>IF(N613="snížená",J613,0)</f>
        <v>0</v>
      </c>
      <c r="BG613" s="194">
        <f>IF(N613="zákl. přenesená",J613,0)</f>
        <v>0</v>
      </c>
      <c r="BH613" s="194">
        <f>IF(N613="sníž. přenesená",J613,0)</f>
        <v>0</v>
      </c>
      <c r="BI613" s="194">
        <f>IF(N613="nulová",J613,0)</f>
        <v>0</v>
      </c>
      <c r="BJ613" s="20" t="s">
        <v>79</v>
      </c>
      <c r="BK613" s="194">
        <f>ROUND(I613*H613,2)</f>
        <v>0</v>
      </c>
      <c r="BL613" s="20" t="s">
        <v>217</v>
      </c>
      <c r="BM613" s="193" t="s">
        <v>768</v>
      </c>
    </row>
    <row r="614" spans="1:65" s="2" customFormat="1" ht="29.25">
      <c r="A614" s="37"/>
      <c r="B614" s="38"/>
      <c r="C614" s="39"/>
      <c r="D614" s="195" t="s">
        <v>219</v>
      </c>
      <c r="E614" s="39"/>
      <c r="F614" s="196" t="s">
        <v>769</v>
      </c>
      <c r="G614" s="39"/>
      <c r="H614" s="39"/>
      <c r="I614" s="197"/>
      <c r="J614" s="39"/>
      <c r="K614" s="39"/>
      <c r="L614" s="42"/>
      <c r="M614" s="198"/>
      <c r="N614" s="199"/>
      <c r="O614" s="67"/>
      <c r="P614" s="67"/>
      <c r="Q614" s="67"/>
      <c r="R614" s="67"/>
      <c r="S614" s="67"/>
      <c r="T614" s="68"/>
      <c r="U614" s="37"/>
      <c r="V614" s="37"/>
      <c r="W614" s="37"/>
      <c r="X614" s="37"/>
      <c r="Y614" s="37"/>
      <c r="Z614" s="37"/>
      <c r="AA614" s="37"/>
      <c r="AB614" s="37"/>
      <c r="AC614" s="37"/>
      <c r="AD614" s="37"/>
      <c r="AE614" s="37"/>
      <c r="AT614" s="20" t="s">
        <v>219</v>
      </c>
      <c r="AU614" s="20" t="s">
        <v>153</v>
      </c>
    </row>
    <row r="615" spans="1:65" s="2" customFormat="1" ht="11.25">
      <c r="A615" s="37"/>
      <c r="B615" s="38"/>
      <c r="C615" s="39"/>
      <c r="D615" s="200" t="s">
        <v>221</v>
      </c>
      <c r="E615" s="39"/>
      <c r="F615" s="201" t="s">
        <v>770</v>
      </c>
      <c r="G615" s="39"/>
      <c r="H615" s="39"/>
      <c r="I615" s="197"/>
      <c r="J615" s="39"/>
      <c r="K615" s="39"/>
      <c r="L615" s="42"/>
      <c r="M615" s="198"/>
      <c r="N615" s="199"/>
      <c r="O615" s="67"/>
      <c r="P615" s="67"/>
      <c r="Q615" s="67"/>
      <c r="R615" s="67"/>
      <c r="S615" s="67"/>
      <c r="T615" s="68"/>
      <c r="U615" s="37"/>
      <c r="V615" s="37"/>
      <c r="W615" s="37"/>
      <c r="X615" s="37"/>
      <c r="Y615" s="37"/>
      <c r="Z615" s="37"/>
      <c r="AA615" s="37"/>
      <c r="AB615" s="37"/>
      <c r="AC615" s="37"/>
      <c r="AD615" s="37"/>
      <c r="AE615" s="37"/>
      <c r="AT615" s="20" t="s">
        <v>221</v>
      </c>
      <c r="AU615" s="20" t="s">
        <v>153</v>
      </c>
    </row>
    <row r="616" spans="1:65" s="13" customFormat="1" ht="11.25">
      <c r="B616" s="202"/>
      <c r="C616" s="203"/>
      <c r="D616" s="195" t="s">
        <v>223</v>
      </c>
      <c r="E616" s="204" t="s">
        <v>19</v>
      </c>
      <c r="F616" s="205" t="s">
        <v>771</v>
      </c>
      <c r="G616" s="203"/>
      <c r="H616" s="206">
        <v>1</v>
      </c>
      <c r="I616" s="207"/>
      <c r="J616" s="203"/>
      <c r="K616" s="203"/>
      <c r="L616" s="208"/>
      <c r="M616" s="209"/>
      <c r="N616" s="210"/>
      <c r="O616" s="210"/>
      <c r="P616" s="210"/>
      <c r="Q616" s="210"/>
      <c r="R616" s="210"/>
      <c r="S616" s="210"/>
      <c r="T616" s="211"/>
      <c r="AT616" s="212" t="s">
        <v>223</v>
      </c>
      <c r="AU616" s="212" t="s">
        <v>153</v>
      </c>
      <c r="AV616" s="13" t="s">
        <v>81</v>
      </c>
      <c r="AW616" s="13" t="s">
        <v>32</v>
      </c>
      <c r="AX616" s="13" t="s">
        <v>71</v>
      </c>
      <c r="AY616" s="212" t="s">
        <v>210</v>
      </c>
    </row>
    <row r="617" spans="1:65" s="14" customFormat="1" ht="11.25">
      <c r="B617" s="213"/>
      <c r="C617" s="214"/>
      <c r="D617" s="195" t="s">
        <v>223</v>
      </c>
      <c r="E617" s="215" t="s">
        <v>19</v>
      </c>
      <c r="F617" s="216" t="s">
        <v>249</v>
      </c>
      <c r="G617" s="214"/>
      <c r="H617" s="217">
        <v>1</v>
      </c>
      <c r="I617" s="218"/>
      <c r="J617" s="214"/>
      <c r="K617" s="214"/>
      <c r="L617" s="219"/>
      <c r="M617" s="220"/>
      <c r="N617" s="221"/>
      <c r="O617" s="221"/>
      <c r="P617" s="221"/>
      <c r="Q617" s="221"/>
      <c r="R617" s="221"/>
      <c r="S617" s="221"/>
      <c r="T617" s="222"/>
      <c r="AT617" s="223" t="s">
        <v>223</v>
      </c>
      <c r="AU617" s="223" t="s">
        <v>153</v>
      </c>
      <c r="AV617" s="14" t="s">
        <v>217</v>
      </c>
      <c r="AW617" s="14" t="s">
        <v>32</v>
      </c>
      <c r="AX617" s="14" t="s">
        <v>79</v>
      </c>
      <c r="AY617" s="223" t="s">
        <v>210</v>
      </c>
    </row>
    <row r="618" spans="1:65" s="2" customFormat="1" ht="24.2" customHeight="1">
      <c r="A618" s="37"/>
      <c r="B618" s="38"/>
      <c r="C618" s="245" t="s">
        <v>772</v>
      </c>
      <c r="D618" s="245" t="s">
        <v>348</v>
      </c>
      <c r="E618" s="246" t="s">
        <v>773</v>
      </c>
      <c r="F618" s="247" t="s">
        <v>774</v>
      </c>
      <c r="G618" s="248" t="s">
        <v>367</v>
      </c>
      <c r="H618" s="249">
        <v>1</v>
      </c>
      <c r="I618" s="250"/>
      <c r="J618" s="251">
        <f>ROUND(I618*H618,2)</f>
        <v>0</v>
      </c>
      <c r="K618" s="247" t="s">
        <v>216</v>
      </c>
      <c r="L618" s="252"/>
      <c r="M618" s="253" t="s">
        <v>19</v>
      </c>
      <c r="N618" s="254" t="s">
        <v>42</v>
      </c>
      <c r="O618" s="67"/>
      <c r="P618" s="191">
        <f>O618*H618</f>
        <v>0</v>
      </c>
      <c r="Q618" s="191">
        <v>1.753E-2</v>
      </c>
      <c r="R618" s="191">
        <f>Q618*H618</f>
        <v>1.753E-2</v>
      </c>
      <c r="S618" s="191">
        <v>0</v>
      </c>
      <c r="T618" s="192">
        <f>S618*H618</f>
        <v>0</v>
      </c>
      <c r="U618" s="37"/>
      <c r="V618" s="37"/>
      <c r="W618" s="37"/>
      <c r="X618" s="37"/>
      <c r="Y618" s="37"/>
      <c r="Z618" s="37"/>
      <c r="AA618" s="37"/>
      <c r="AB618" s="37"/>
      <c r="AC618" s="37"/>
      <c r="AD618" s="37"/>
      <c r="AE618" s="37"/>
      <c r="AR618" s="193" t="s">
        <v>269</v>
      </c>
      <c r="AT618" s="193" t="s">
        <v>348</v>
      </c>
      <c r="AU618" s="193" t="s">
        <v>153</v>
      </c>
      <c r="AY618" s="20" t="s">
        <v>210</v>
      </c>
      <c r="BE618" s="194">
        <f>IF(N618="základní",J618,0)</f>
        <v>0</v>
      </c>
      <c r="BF618" s="194">
        <f>IF(N618="snížená",J618,0)</f>
        <v>0</v>
      </c>
      <c r="BG618" s="194">
        <f>IF(N618="zákl. přenesená",J618,0)</f>
        <v>0</v>
      </c>
      <c r="BH618" s="194">
        <f>IF(N618="sníž. přenesená",J618,0)</f>
        <v>0</v>
      </c>
      <c r="BI618" s="194">
        <f>IF(N618="nulová",J618,0)</f>
        <v>0</v>
      </c>
      <c r="BJ618" s="20" t="s">
        <v>79</v>
      </c>
      <c r="BK618" s="194">
        <f>ROUND(I618*H618,2)</f>
        <v>0</v>
      </c>
      <c r="BL618" s="20" t="s">
        <v>217</v>
      </c>
      <c r="BM618" s="193" t="s">
        <v>775</v>
      </c>
    </row>
    <row r="619" spans="1:65" s="2" customFormat="1" ht="19.5">
      <c r="A619" s="37"/>
      <c r="B619" s="38"/>
      <c r="C619" s="39"/>
      <c r="D619" s="195" t="s">
        <v>219</v>
      </c>
      <c r="E619" s="39"/>
      <c r="F619" s="196" t="s">
        <v>774</v>
      </c>
      <c r="G619" s="39"/>
      <c r="H619" s="39"/>
      <c r="I619" s="197"/>
      <c r="J619" s="39"/>
      <c r="K619" s="39"/>
      <c r="L619" s="42"/>
      <c r="M619" s="198"/>
      <c r="N619" s="199"/>
      <c r="O619" s="67"/>
      <c r="P619" s="67"/>
      <c r="Q619" s="67"/>
      <c r="R619" s="67"/>
      <c r="S619" s="67"/>
      <c r="T619" s="68"/>
      <c r="U619" s="37"/>
      <c r="V619" s="37"/>
      <c r="W619" s="37"/>
      <c r="X619" s="37"/>
      <c r="Y619" s="37"/>
      <c r="Z619" s="37"/>
      <c r="AA619" s="37"/>
      <c r="AB619" s="37"/>
      <c r="AC619" s="37"/>
      <c r="AD619" s="37"/>
      <c r="AE619" s="37"/>
      <c r="AT619" s="20" t="s">
        <v>219</v>
      </c>
      <c r="AU619" s="20" t="s">
        <v>153</v>
      </c>
    </row>
    <row r="620" spans="1:65" s="12" customFormat="1" ht="22.9" customHeight="1">
      <c r="B620" s="166"/>
      <c r="C620" s="167"/>
      <c r="D620" s="168" t="s">
        <v>70</v>
      </c>
      <c r="E620" s="180" t="s">
        <v>269</v>
      </c>
      <c r="F620" s="180" t="s">
        <v>776</v>
      </c>
      <c r="G620" s="167"/>
      <c r="H620" s="167"/>
      <c r="I620" s="170"/>
      <c r="J620" s="181">
        <f>BK620</f>
        <v>0</v>
      </c>
      <c r="K620" s="167"/>
      <c r="L620" s="172"/>
      <c r="M620" s="173"/>
      <c r="N620" s="174"/>
      <c r="O620" s="174"/>
      <c r="P620" s="175">
        <f>SUM(P621:P644)</f>
        <v>0</v>
      </c>
      <c r="Q620" s="174"/>
      <c r="R620" s="175">
        <f>SUM(R621:R644)</f>
        <v>3.2102374999999999</v>
      </c>
      <c r="S620" s="174"/>
      <c r="T620" s="176">
        <f>SUM(T621:T644)</f>
        <v>0</v>
      </c>
      <c r="AR620" s="177" t="s">
        <v>79</v>
      </c>
      <c r="AT620" s="178" t="s">
        <v>70</v>
      </c>
      <c r="AU620" s="178" t="s">
        <v>79</v>
      </c>
      <c r="AY620" s="177" t="s">
        <v>210</v>
      </c>
      <c r="BK620" s="179">
        <f>SUM(BK621:BK644)</f>
        <v>0</v>
      </c>
    </row>
    <row r="621" spans="1:65" s="2" customFormat="1" ht="24.2" customHeight="1">
      <c r="A621" s="37"/>
      <c r="B621" s="38"/>
      <c r="C621" s="182" t="s">
        <v>777</v>
      </c>
      <c r="D621" s="182" t="s">
        <v>212</v>
      </c>
      <c r="E621" s="183" t="s">
        <v>778</v>
      </c>
      <c r="F621" s="184" t="s">
        <v>779</v>
      </c>
      <c r="G621" s="185" t="s">
        <v>461</v>
      </c>
      <c r="H621" s="186">
        <v>15</v>
      </c>
      <c r="I621" s="187"/>
      <c r="J621" s="188">
        <f>ROUND(I621*H621,2)</f>
        <v>0</v>
      </c>
      <c r="K621" s="184" t="s">
        <v>216</v>
      </c>
      <c r="L621" s="42"/>
      <c r="M621" s="189" t="s">
        <v>19</v>
      </c>
      <c r="N621" s="190" t="s">
        <v>42</v>
      </c>
      <c r="O621" s="67"/>
      <c r="P621" s="191">
        <f>O621*H621</f>
        <v>0</v>
      </c>
      <c r="Q621" s="191">
        <v>4.0000000000000003E-5</v>
      </c>
      <c r="R621" s="191">
        <f>Q621*H621</f>
        <v>6.0000000000000006E-4</v>
      </c>
      <c r="S621" s="191">
        <v>0</v>
      </c>
      <c r="T621" s="192">
        <f>S621*H621</f>
        <v>0</v>
      </c>
      <c r="U621" s="37"/>
      <c r="V621" s="37"/>
      <c r="W621" s="37"/>
      <c r="X621" s="37"/>
      <c r="Y621" s="37"/>
      <c r="Z621" s="37"/>
      <c r="AA621" s="37"/>
      <c r="AB621" s="37"/>
      <c r="AC621" s="37"/>
      <c r="AD621" s="37"/>
      <c r="AE621" s="37"/>
      <c r="AR621" s="193" t="s">
        <v>217</v>
      </c>
      <c r="AT621" s="193" t="s">
        <v>212</v>
      </c>
      <c r="AU621" s="193" t="s">
        <v>81</v>
      </c>
      <c r="AY621" s="20" t="s">
        <v>210</v>
      </c>
      <c r="BE621" s="194">
        <f>IF(N621="základní",J621,0)</f>
        <v>0</v>
      </c>
      <c r="BF621" s="194">
        <f>IF(N621="snížená",J621,0)</f>
        <v>0</v>
      </c>
      <c r="BG621" s="194">
        <f>IF(N621="zákl. přenesená",J621,0)</f>
        <v>0</v>
      </c>
      <c r="BH621" s="194">
        <f>IF(N621="sníž. přenesená",J621,0)</f>
        <v>0</v>
      </c>
      <c r="BI621" s="194">
        <f>IF(N621="nulová",J621,0)</f>
        <v>0</v>
      </c>
      <c r="BJ621" s="20" t="s">
        <v>79</v>
      </c>
      <c r="BK621" s="194">
        <f>ROUND(I621*H621,2)</f>
        <v>0</v>
      </c>
      <c r="BL621" s="20" t="s">
        <v>217</v>
      </c>
      <c r="BM621" s="193" t="s">
        <v>780</v>
      </c>
    </row>
    <row r="622" spans="1:65" s="2" customFormat="1" ht="19.5">
      <c r="A622" s="37"/>
      <c r="B622" s="38"/>
      <c r="C622" s="39"/>
      <c r="D622" s="195" t="s">
        <v>219</v>
      </c>
      <c r="E622" s="39"/>
      <c r="F622" s="196" t="s">
        <v>781</v>
      </c>
      <c r="G622" s="39"/>
      <c r="H622" s="39"/>
      <c r="I622" s="197"/>
      <c r="J622" s="39"/>
      <c r="K622" s="39"/>
      <c r="L622" s="42"/>
      <c r="M622" s="198"/>
      <c r="N622" s="199"/>
      <c r="O622" s="67"/>
      <c r="P622" s="67"/>
      <c r="Q622" s="67"/>
      <c r="R622" s="67"/>
      <c r="S622" s="67"/>
      <c r="T622" s="68"/>
      <c r="U622" s="37"/>
      <c r="V622" s="37"/>
      <c r="W622" s="37"/>
      <c r="X622" s="37"/>
      <c r="Y622" s="37"/>
      <c r="Z622" s="37"/>
      <c r="AA622" s="37"/>
      <c r="AB622" s="37"/>
      <c r="AC622" s="37"/>
      <c r="AD622" s="37"/>
      <c r="AE622" s="37"/>
      <c r="AT622" s="20" t="s">
        <v>219</v>
      </c>
      <c r="AU622" s="20" t="s">
        <v>81</v>
      </c>
    </row>
    <row r="623" spans="1:65" s="2" customFormat="1" ht="11.25">
      <c r="A623" s="37"/>
      <c r="B623" s="38"/>
      <c r="C623" s="39"/>
      <c r="D623" s="200" t="s">
        <v>221</v>
      </c>
      <c r="E623" s="39"/>
      <c r="F623" s="201" t="s">
        <v>782</v>
      </c>
      <c r="G623" s="39"/>
      <c r="H623" s="39"/>
      <c r="I623" s="197"/>
      <c r="J623" s="39"/>
      <c r="K623" s="39"/>
      <c r="L623" s="42"/>
      <c r="M623" s="198"/>
      <c r="N623" s="199"/>
      <c r="O623" s="67"/>
      <c r="P623" s="67"/>
      <c r="Q623" s="67"/>
      <c r="R623" s="67"/>
      <c r="S623" s="67"/>
      <c r="T623" s="68"/>
      <c r="U623" s="37"/>
      <c r="V623" s="37"/>
      <c r="W623" s="37"/>
      <c r="X623" s="37"/>
      <c r="Y623" s="37"/>
      <c r="Z623" s="37"/>
      <c r="AA623" s="37"/>
      <c r="AB623" s="37"/>
      <c r="AC623" s="37"/>
      <c r="AD623" s="37"/>
      <c r="AE623" s="37"/>
      <c r="AT623" s="20" t="s">
        <v>221</v>
      </c>
      <c r="AU623" s="20" t="s">
        <v>81</v>
      </c>
    </row>
    <row r="624" spans="1:65" s="13" customFormat="1" ht="11.25">
      <c r="B624" s="202"/>
      <c r="C624" s="203"/>
      <c r="D624" s="195" t="s">
        <v>223</v>
      </c>
      <c r="E624" s="204" t="s">
        <v>19</v>
      </c>
      <c r="F624" s="205" t="s">
        <v>783</v>
      </c>
      <c r="G624" s="203"/>
      <c r="H624" s="206">
        <v>15</v>
      </c>
      <c r="I624" s="207"/>
      <c r="J624" s="203"/>
      <c r="K624" s="203"/>
      <c r="L624" s="208"/>
      <c r="M624" s="209"/>
      <c r="N624" s="210"/>
      <c r="O624" s="210"/>
      <c r="P624" s="210"/>
      <c r="Q624" s="210"/>
      <c r="R624" s="210"/>
      <c r="S624" s="210"/>
      <c r="T624" s="211"/>
      <c r="AT624" s="212" t="s">
        <v>223</v>
      </c>
      <c r="AU624" s="212" t="s">
        <v>81</v>
      </c>
      <c r="AV624" s="13" t="s">
        <v>81</v>
      </c>
      <c r="AW624" s="13" t="s">
        <v>32</v>
      </c>
      <c r="AX624" s="13" t="s">
        <v>79</v>
      </c>
      <c r="AY624" s="212" t="s">
        <v>210</v>
      </c>
    </row>
    <row r="625" spans="1:65" s="2" customFormat="1" ht="24.2" customHeight="1">
      <c r="A625" s="37"/>
      <c r="B625" s="38"/>
      <c r="C625" s="245" t="s">
        <v>784</v>
      </c>
      <c r="D625" s="245" t="s">
        <v>348</v>
      </c>
      <c r="E625" s="246" t="s">
        <v>785</v>
      </c>
      <c r="F625" s="247" t="s">
        <v>786</v>
      </c>
      <c r="G625" s="248" t="s">
        <v>461</v>
      </c>
      <c r="H625" s="249">
        <v>15.75</v>
      </c>
      <c r="I625" s="250"/>
      <c r="J625" s="251">
        <f>ROUND(I625*H625,2)</f>
        <v>0</v>
      </c>
      <c r="K625" s="247" t="s">
        <v>216</v>
      </c>
      <c r="L625" s="252"/>
      <c r="M625" s="253" t="s">
        <v>19</v>
      </c>
      <c r="N625" s="254" t="s">
        <v>42</v>
      </c>
      <c r="O625" s="67"/>
      <c r="P625" s="191">
        <f>O625*H625</f>
        <v>0</v>
      </c>
      <c r="Q625" s="191">
        <v>2.0250000000000001E-2</v>
      </c>
      <c r="R625" s="191">
        <f>Q625*H625</f>
        <v>0.31893749999999998</v>
      </c>
      <c r="S625" s="191">
        <v>0</v>
      </c>
      <c r="T625" s="192">
        <f>S625*H625</f>
        <v>0</v>
      </c>
      <c r="U625" s="37"/>
      <c r="V625" s="37"/>
      <c r="W625" s="37"/>
      <c r="X625" s="37"/>
      <c r="Y625" s="37"/>
      <c r="Z625" s="37"/>
      <c r="AA625" s="37"/>
      <c r="AB625" s="37"/>
      <c r="AC625" s="37"/>
      <c r="AD625" s="37"/>
      <c r="AE625" s="37"/>
      <c r="AR625" s="193" t="s">
        <v>269</v>
      </c>
      <c r="AT625" s="193" t="s">
        <v>348</v>
      </c>
      <c r="AU625" s="193" t="s">
        <v>81</v>
      </c>
      <c r="AY625" s="20" t="s">
        <v>210</v>
      </c>
      <c r="BE625" s="194">
        <f>IF(N625="základní",J625,0)</f>
        <v>0</v>
      </c>
      <c r="BF625" s="194">
        <f>IF(N625="snížená",J625,0)</f>
        <v>0</v>
      </c>
      <c r="BG625" s="194">
        <f>IF(N625="zákl. přenesená",J625,0)</f>
        <v>0</v>
      </c>
      <c r="BH625" s="194">
        <f>IF(N625="sníž. přenesená",J625,0)</f>
        <v>0</v>
      </c>
      <c r="BI625" s="194">
        <f>IF(N625="nulová",J625,0)</f>
        <v>0</v>
      </c>
      <c r="BJ625" s="20" t="s">
        <v>79</v>
      </c>
      <c r="BK625" s="194">
        <f>ROUND(I625*H625,2)</f>
        <v>0</v>
      </c>
      <c r="BL625" s="20" t="s">
        <v>217</v>
      </c>
      <c r="BM625" s="193" t="s">
        <v>787</v>
      </c>
    </row>
    <row r="626" spans="1:65" s="2" customFormat="1" ht="11.25">
      <c r="A626" s="37"/>
      <c r="B626" s="38"/>
      <c r="C626" s="39"/>
      <c r="D626" s="195" t="s">
        <v>219</v>
      </c>
      <c r="E626" s="39"/>
      <c r="F626" s="196" t="s">
        <v>786</v>
      </c>
      <c r="G626" s="39"/>
      <c r="H626" s="39"/>
      <c r="I626" s="197"/>
      <c r="J626" s="39"/>
      <c r="K626" s="39"/>
      <c r="L626" s="42"/>
      <c r="M626" s="198"/>
      <c r="N626" s="199"/>
      <c r="O626" s="67"/>
      <c r="P626" s="67"/>
      <c r="Q626" s="67"/>
      <c r="R626" s="67"/>
      <c r="S626" s="67"/>
      <c r="T626" s="68"/>
      <c r="U626" s="37"/>
      <c r="V626" s="37"/>
      <c r="W626" s="37"/>
      <c r="X626" s="37"/>
      <c r="Y626" s="37"/>
      <c r="Z626" s="37"/>
      <c r="AA626" s="37"/>
      <c r="AB626" s="37"/>
      <c r="AC626" s="37"/>
      <c r="AD626" s="37"/>
      <c r="AE626" s="37"/>
      <c r="AT626" s="20" t="s">
        <v>219</v>
      </c>
      <c r="AU626" s="20" t="s">
        <v>81</v>
      </c>
    </row>
    <row r="627" spans="1:65" s="13" customFormat="1" ht="11.25">
      <c r="B627" s="202"/>
      <c r="C627" s="203"/>
      <c r="D627" s="195" t="s">
        <v>223</v>
      </c>
      <c r="E627" s="203"/>
      <c r="F627" s="205" t="s">
        <v>788</v>
      </c>
      <c r="G627" s="203"/>
      <c r="H627" s="206">
        <v>15.75</v>
      </c>
      <c r="I627" s="207"/>
      <c r="J627" s="203"/>
      <c r="K627" s="203"/>
      <c r="L627" s="208"/>
      <c r="M627" s="209"/>
      <c r="N627" s="210"/>
      <c r="O627" s="210"/>
      <c r="P627" s="210"/>
      <c r="Q627" s="210"/>
      <c r="R627" s="210"/>
      <c r="S627" s="210"/>
      <c r="T627" s="211"/>
      <c r="AT627" s="212" t="s">
        <v>223</v>
      </c>
      <c r="AU627" s="212" t="s">
        <v>81</v>
      </c>
      <c r="AV627" s="13" t="s">
        <v>81</v>
      </c>
      <c r="AW627" s="13" t="s">
        <v>4</v>
      </c>
      <c r="AX627" s="13" t="s">
        <v>79</v>
      </c>
      <c r="AY627" s="212" t="s">
        <v>210</v>
      </c>
    </row>
    <row r="628" spans="1:65" s="2" customFormat="1" ht="24.2" customHeight="1">
      <c r="A628" s="37"/>
      <c r="B628" s="38"/>
      <c r="C628" s="182" t="s">
        <v>628</v>
      </c>
      <c r="D628" s="182" t="s">
        <v>212</v>
      </c>
      <c r="E628" s="183" t="s">
        <v>789</v>
      </c>
      <c r="F628" s="184" t="s">
        <v>790</v>
      </c>
      <c r="G628" s="185" t="s">
        <v>367</v>
      </c>
      <c r="H628" s="186">
        <v>6</v>
      </c>
      <c r="I628" s="187"/>
      <c r="J628" s="188">
        <f>ROUND(I628*H628,2)</f>
        <v>0</v>
      </c>
      <c r="K628" s="184" t="s">
        <v>216</v>
      </c>
      <c r="L628" s="42"/>
      <c r="M628" s="189" t="s">
        <v>19</v>
      </c>
      <c r="N628" s="190" t="s">
        <v>42</v>
      </c>
      <c r="O628" s="67"/>
      <c r="P628" s="191">
        <f>O628*H628</f>
        <v>0</v>
      </c>
      <c r="Q628" s="191">
        <v>1.0189999999999999E-2</v>
      </c>
      <c r="R628" s="191">
        <f>Q628*H628</f>
        <v>6.114E-2</v>
      </c>
      <c r="S628" s="191">
        <v>0</v>
      </c>
      <c r="T628" s="192">
        <f>S628*H628</f>
        <v>0</v>
      </c>
      <c r="U628" s="37"/>
      <c r="V628" s="37"/>
      <c r="W628" s="37"/>
      <c r="X628" s="37"/>
      <c r="Y628" s="37"/>
      <c r="Z628" s="37"/>
      <c r="AA628" s="37"/>
      <c r="AB628" s="37"/>
      <c r="AC628" s="37"/>
      <c r="AD628" s="37"/>
      <c r="AE628" s="37"/>
      <c r="AR628" s="193" t="s">
        <v>217</v>
      </c>
      <c r="AT628" s="193" t="s">
        <v>212</v>
      </c>
      <c r="AU628" s="193" t="s">
        <v>81</v>
      </c>
      <c r="AY628" s="20" t="s">
        <v>210</v>
      </c>
      <c r="BE628" s="194">
        <f>IF(N628="základní",J628,0)</f>
        <v>0</v>
      </c>
      <c r="BF628" s="194">
        <f>IF(N628="snížená",J628,0)</f>
        <v>0</v>
      </c>
      <c r="BG628" s="194">
        <f>IF(N628="zákl. přenesená",J628,0)</f>
        <v>0</v>
      </c>
      <c r="BH628" s="194">
        <f>IF(N628="sníž. přenesená",J628,0)</f>
        <v>0</v>
      </c>
      <c r="BI628" s="194">
        <f>IF(N628="nulová",J628,0)</f>
        <v>0</v>
      </c>
      <c r="BJ628" s="20" t="s">
        <v>79</v>
      </c>
      <c r="BK628" s="194">
        <f>ROUND(I628*H628,2)</f>
        <v>0</v>
      </c>
      <c r="BL628" s="20" t="s">
        <v>217</v>
      </c>
      <c r="BM628" s="193" t="s">
        <v>791</v>
      </c>
    </row>
    <row r="629" spans="1:65" s="2" customFormat="1" ht="19.5">
      <c r="A629" s="37"/>
      <c r="B629" s="38"/>
      <c r="C629" s="39"/>
      <c r="D629" s="195" t="s">
        <v>219</v>
      </c>
      <c r="E629" s="39"/>
      <c r="F629" s="196" t="s">
        <v>790</v>
      </c>
      <c r="G629" s="39"/>
      <c r="H629" s="39"/>
      <c r="I629" s="197"/>
      <c r="J629" s="39"/>
      <c r="K629" s="39"/>
      <c r="L629" s="42"/>
      <c r="M629" s="198"/>
      <c r="N629" s="199"/>
      <c r="O629" s="67"/>
      <c r="P629" s="67"/>
      <c r="Q629" s="67"/>
      <c r="R629" s="67"/>
      <c r="S629" s="67"/>
      <c r="T629" s="68"/>
      <c r="U629" s="37"/>
      <c r="V629" s="37"/>
      <c r="W629" s="37"/>
      <c r="X629" s="37"/>
      <c r="Y629" s="37"/>
      <c r="Z629" s="37"/>
      <c r="AA629" s="37"/>
      <c r="AB629" s="37"/>
      <c r="AC629" s="37"/>
      <c r="AD629" s="37"/>
      <c r="AE629" s="37"/>
      <c r="AT629" s="20" t="s">
        <v>219</v>
      </c>
      <c r="AU629" s="20" t="s">
        <v>81</v>
      </c>
    </row>
    <row r="630" spans="1:65" s="2" customFormat="1" ht="11.25">
      <c r="A630" s="37"/>
      <c r="B630" s="38"/>
      <c r="C630" s="39"/>
      <c r="D630" s="200" t="s">
        <v>221</v>
      </c>
      <c r="E630" s="39"/>
      <c r="F630" s="201" t="s">
        <v>792</v>
      </c>
      <c r="G630" s="39"/>
      <c r="H630" s="39"/>
      <c r="I630" s="197"/>
      <c r="J630" s="39"/>
      <c r="K630" s="39"/>
      <c r="L630" s="42"/>
      <c r="M630" s="198"/>
      <c r="N630" s="199"/>
      <c r="O630" s="67"/>
      <c r="P630" s="67"/>
      <c r="Q630" s="67"/>
      <c r="R630" s="67"/>
      <c r="S630" s="67"/>
      <c r="T630" s="68"/>
      <c r="U630" s="37"/>
      <c r="V630" s="37"/>
      <c r="W630" s="37"/>
      <c r="X630" s="37"/>
      <c r="Y630" s="37"/>
      <c r="Z630" s="37"/>
      <c r="AA630" s="37"/>
      <c r="AB630" s="37"/>
      <c r="AC630" s="37"/>
      <c r="AD630" s="37"/>
      <c r="AE630" s="37"/>
      <c r="AT630" s="20" t="s">
        <v>221</v>
      </c>
      <c r="AU630" s="20" t="s">
        <v>81</v>
      </c>
    </row>
    <row r="631" spans="1:65" s="15" customFormat="1" ht="11.25">
      <c r="B631" s="224"/>
      <c r="C631" s="225"/>
      <c r="D631" s="195" t="s">
        <v>223</v>
      </c>
      <c r="E631" s="226" t="s">
        <v>19</v>
      </c>
      <c r="F631" s="227" t="s">
        <v>793</v>
      </c>
      <c r="G631" s="225"/>
      <c r="H631" s="226" t="s">
        <v>19</v>
      </c>
      <c r="I631" s="228"/>
      <c r="J631" s="225"/>
      <c r="K631" s="225"/>
      <c r="L631" s="229"/>
      <c r="M631" s="230"/>
      <c r="N631" s="231"/>
      <c r="O631" s="231"/>
      <c r="P631" s="231"/>
      <c r="Q631" s="231"/>
      <c r="R631" s="231"/>
      <c r="S631" s="231"/>
      <c r="T631" s="232"/>
      <c r="AT631" s="233" t="s">
        <v>223</v>
      </c>
      <c r="AU631" s="233" t="s">
        <v>81</v>
      </c>
      <c r="AV631" s="15" t="s">
        <v>79</v>
      </c>
      <c r="AW631" s="15" t="s">
        <v>32</v>
      </c>
      <c r="AX631" s="15" t="s">
        <v>71</v>
      </c>
      <c r="AY631" s="233" t="s">
        <v>210</v>
      </c>
    </row>
    <row r="632" spans="1:65" s="13" customFormat="1" ht="11.25">
      <c r="B632" s="202"/>
      <c r="C632" s="203"/>
      <c r="D632" s="195" t="s">
        <v>223</v>
      </c>
      <c r="E632" s="204" t="s">
        <v>19</v>
      </c>
      <c r="F632" s="205" t="s">
        <v>794</v>
      </c>
      <c r="G632" s="203"/>
      <c r="H632" s="206">
        <v>6</v>
      </c>
      <c r="I632" s="207"/>
      <c r="J632" s="203"/>
      <c r="K632" s="203"/>
      <c r="L632" s="208"/>
      <c r="M632" s="209"/>
      <c r="N632" s="210"/>
      <c r="O632" s="210"/>
      <c r="P632" s="210"/>
      <c r="Q632" s="210"/>
      <c r="R632" s="210"/>
      <c r="S632" s="210"/>
      <c r="T632" s="211"/>
      <c r="AT632" s="212" t="s">
        <v>223</v>
      </c>
      <c r="AU632" s="212" t="s">
        <v>81</v>
      </c>
      <c r="AV632" s="13" t="s">
        <v>81</v>
      </c>
      <c r="AW632" s="13" t="s">
        <v>32</v>
      </c>
      <c r="AX632" s="13" t="s">
        <v>71</v>
      </c>
      <c r="AY632" s="212" t="s">
        <v>210</v>
      </c>
    </row>
    <row r="633" spans="1:65" s="14" customFormat="1" ht="11.25">
      <c r="B633" s="213"/>
      <c r="C633" s="214"/>
      <c r="D633" s="195" t="s">
        <v>223</v>
      </c>
      <c r="E633" s="215" t="s">
        <v>19</v>
      </c>
      <c r="F633" s="216" t="s">
        <v>249</v>
      </c>
      <c r="G633" s="214"/>
      <c r="H633" s="217">
        <v>6</v>
      </c>
      <c r="I633" s="218"/>
      <c r="J633" s="214"/>
      <c r="K633" s="214"/>
      <c r="L633" s="219"/>
      <c r="M633" s="220"/>
      <c r="N633" s="221"/>
      <c r="O633" s="221"/>
      <c r="P633" s="221"/>
      <c r="Q633" s="221"/>
      <c r="R633" s="221"/>
      <c r="S633" s="221"/>
      <c r="T633" s="222"/>
      <c r="AT633" s="223" t="s">
        <v>223</v>
      </c>
      <c r="AU633" s="223" t="s">
        <v>81</v>
      </c>
      <c r="AV633" s="14" t="s">
        <v>217</v>
      </c>
      <c r="AW633" s="14" t="s">
        <v>32</v>
      </c>
      <c r="AX633" s="14" t="s">
        <v>79</v>
      </c>
      <c r="AY633" s="223" t="s">
        <v>210</v>
      </c>
    </row>
    <row r="634" spans="1:65" s="2" customFormat="1" ht="16.5" customHeight="1">
      <c r="A634" s="37"/>
      <c r="B634" s="38"/>
      <c r="C634" s="245" t="s">
        <v>626</v>
      </c>
      <c r="D634" s="245" t="s">
        <v>348</v>
      </c>
      <c r="E634" s="246" t="s">
        <v>795</v>
      </c>
      <c r="F634" s="247" t="s">
        <v>796</v>
      </c>
      <c r="G634" s="248" t="s">
        <v>367</v>
      </c>
      <c r="H634" s="249">
        <v>3</v>
      </c>
      <c r="I634" s="250"/>
      <c r="J634" s="251">
        <f>ROUND(I634*H634,2)</f>
        <v>0</v>
      </c>
      <c r="K634" s="247" t="s">
        <v>216</v>
      </c>
      <c r="L634" s="252"/>
      <c r="M634" s="253" t="s">
        <v>19</v>
      </c>
      <c r="N634" s="254" t="s">
        <v>42</v>
      </c>
      <c r="O634" s="67"/>
      <c r="P634" s="191">
        <f>O634*H634</f>
        <v>0</v>
      </c>
      <c r="Q634" s="191">
        <v>0.26200000000000001</v>
      </c>
      <c r="R634" s="191">
        <f>Q634*H634</f>
        <v>0.78600000000000003</v>
      </c>
      <c r="S634" s="191">
        <v>0</v>
      </c>
      <c r="T634" s="192">
        <f>S634*H634</f>
        <v>0</v>
      </c>
      <c r="U634" s="37"/>
      <c r="V634" s="37"/>
      <c r="W634" s="37"/>
      <c r="X634" s="37"/>
      <c r="Y634" s="37"/>
      <c r="Z634" s="37"/>
      <c r="AA634" s="37"/>
      <c r="AB634" s="37"/>
      <c r="AC634" s="37"/>
      <c r="AD634" s="37"/>
      <c r="AE634" s="37"/>
      <c r="AR634" s="193" t="s">
        <v>269</v>
      </c>
      <c r="AT634" s="193" t="s">
        <v>348</v>
      </c>
      <c r="AU634" s="193" t="s">
        <v>81</v>
      </c>
      <c r="AY634" s="20" t="s">
        <v>210</v>
      </c>
      <c r="BE634" s="194">
        <f>IF(N634="základní",J634,0)</f>
        <v>0</v>
      </c>
      <c r="BF634" s="194">
        <f>IF(N634="snížená",J634,0)</f>
        <v>0</v>
      </c>
      <c r="BG634" s="194">
        <f>IF(N634="zákl. přenesená",J634,0)</f>
        <v>0</v>
      </c>
      <c r="BH634" s="194">
        <f>IF(N634="sníž. přenesená",J634,0)</f>
        <v>0</v>
      </c>
      <c r="BI634" s="194">
        <f>IF(N634="nulová",J634,0)</f>
        <v>0</v>
      </c>
      <c r="BJ634" s="20" t="s">
        <v>79</v>
      </c>
      <c r="BK634" s="194">
        <f>ROUND(I634*H634,2)</f>
        <v>0</v>
      </c>
      <c r="BL634" s="20" t="s">
        <v>217</v>
      </c>
      <c r="BM634" s="193" t="s">
        <v>797</v>
      </c>
    </row>
    <row r="635" spans="1:65" s="2" customFormat="1" ht="11.25">
      <c r="A635" s="37"/>
      <c r="B635" s="38"/>
      <c r="C635" s="39"/>
      <c r="D635" s="195" t="s">
        <v>219</v>
      </c>
      <c r="E635" s="39"/>
      <c r="F635" s="196" t="s">
        <v>796</v>
      </c>
      <c r="G635" s="39"/>
      <c r="H635" s="39"/>
      <c r="I635" s="197"/>
      <c r="J635" s="39"/>
      <c r="K635" s="39"/>
      <c r="L635" s="42"/>
      <c r="M635" s="198"/>
      <c r="N635" s="199"/>
      <c r="O635" s="67"/>
      <c r="P635" s="67"/>
      <c r="Q635" s="67"/>
      <c r="R635" s="67"/>
      <c r="S635" s="67"/>
      <c r="T635" s="68"/>
      <c r="U635" s="37"/>
      <c r="V635" s="37"/>
      <c r="W635" s="37"/>
      <c r="X635" s="37"/>
      <c r="Y635" s="37"/>
      <c r="Z635" s="37"/>
      <c r="AA635" s="37"/>
      <c r="AB635" s="37"/>
      <c r="AC635" s="37"/>
      <c r="AD635" s="37"/>
      <c r="AE635" s="37"/>
      <c r="AT635" s="20" t="s">
        <v>219</v>
      </c>
      <c r="AU635" s="20" t="s">
        <v>81</v>
      </c>
    </row>
    <row r="636" spans="1:65" s="2" customFormat="1" ht="16.5" customHeight="1">
      <c r="A636" s="37"/>
      <c r="B636" s="38"/>
      <c r="C636" s="245" t="s">
        <v>798</v>
      </c>
      <c r="D636" s="245" t="s">
        <v>348</v>
      </c>
      <c r="E636" s="246" t="s">
        <v>799</v>
      </c>
      <c r="F636" s="247" t="s">
        <v>800</v>
      </c>
      <c r="G636" s="248" t="s">
        <v>367</v>
      </c>
      <c r="H636" s="249">
        <v>3</v>
      </c>
      <c r="I636" s="250"/>
      <c r="J636" s="251">
        <f>ROUND(I636*H636,2)</f>
        <v>0</v>
      </c>
      <c r="K636" s="247" t="s">
        <v>216</v>
      </c>
      <c r="L636" s="252"/>
      <c r="M636" s="253" t="s">
        <v>19</v>
      </c>
      <c r="N636" s="254" t="s">
        <v>42</v>
      </c>
      <c r="O636" s="67"/>
      <c r="P636" s="191">
        <f>O636*H636</f>
        <v>0</v>
      </c>
      <c r="Q636" s="191">
        <v>0.52600000000000002</v>
      </c>
      <c r="R636" s="191">
        <f>Q636*H636</f>
        <v>1.5780000000000001</v>
      </c>
      <c r="S636" s="191">
        <v>0</v>
      </c>
      <c r="T636" s="192">
        <f>S636*H636</f>
        <v>0</v>
      </c>
      <c r="U636" s="37"/>
      <c r="V636" s="37"/>
      <c r="W636" s="37"/>
      <c r="X636" s="37"/>
      <c r="Y636" s="37"/>
      <c r="Z636" s="37"/>
      <c r="AA636" s="37"/>
      <c r="AB636" s="37"/>
      <c r="AC636" s="37"/>
      <c r="AD636" s="37"/>
      <c r="AE636" s="37"/>
      <c r="AR636" s="193" t="s">
        <v>269</v>
      </c>
      <c r="AT636" s="193" t="s">
        <v>348</v>
      </c>
      <c r="AU636" s="193" t="s">
        <v>81</v>
      </c>
      <c r="AY636" s="20" t="s">
        <v>210</v>
      </c>
      <c r="BE636" s="194">
        <f>IF(N636="základní",J636,0)</f>
        <v>0</v>
      </c>
      <c r="BF636" s="194">
        <f>IF(N636="snížená",J636,0)</f>
        <v>0</v>
      </c>
      <c r="BG636" s="194">
        <f>IF(N636="zákl. přenesená",J636,0)</f>
        <v>0</v>
      </c>
      <c r="BH636" s="194">
        <f>IF(N636="sníž. přenesená",J636,0)</f>
        <v>0</v>
      </c>
      <c r="BI636" s="194">
        <f>IF(N636="nulová",J636,0)</f>
        <v>0</v>
      </c>
      <c r="BJ636" s="20" t="s">
        <v>79</v>
      </c>
      <c r="BK636" s="194">
        <f>ROUND(I636*H636,2)</f>
        <v>0</v>
      </c>
      <c r="BL636" s="20" t="s">
        <v>217</v>
      </c>
      <c r="BM636" s="193" t="s">
        <v>801</v>
      </c>
    </row>
    <row r="637" spans="1:65" s="2" customFormat="1" ht="11.25">
      <c r="A637" s="37"/>
      <c r="B637" s="38"/>
      <c r="C637" s="39"/>
      <c r="D637" s="195" t="s">
        <v>219</v>
      </c>
      <c r="E637" s="39"/>
      <c r="F637" s="196" t="s">
        <v>800</v>
      </c>
      <c r="G637" s="39"/>
      <c r="H637" s="39"/>
      <c r="I637" s="197"/>
      <c r="J637" s="39"/>
      <c r="K637" s="39"/>
      <c r="L637" s="42"/>
      <c r="M637" s="198"/>
      <c r="N637" s="199"/>
      <c r="O637" s="67"/>
      <c r="P637" s="67"/>
      <c r="Q637" s="67"/>
      <c r="R637" s="67"/>
      <c r="S637" s="67"/>
      <c r="T637" s="68"/>
      <c r="U637" s="37"/>
      <c r="V637" s="37"/>
      <c r="W637" s="37"/>
      <c r="X637" s="37"/>
      <c r="Y637" s="37"/>
      <c r="Z637" s="37"/>
      <c r="AA637" s="37"/>
      <c r="AB637" s="37"/>
      <c r="AC637" s="37"/>
      <c r="AD637" s="37"/>
      <c r="AE637" s="37"/>
      <c r="AT637" s="20" t="s">
        <v>219</v>
      </c>
      <c r="AU637" s="20" t="s">
        <v>81</v>
      </c>
    </row>
    <row r="638" spans="1:65" s="2" customFormat="1" ht="24.2" customHeight="1">
      <c r="A638" s="37"/>
      <c r="B638" s="38"/>
      <c r="C638" s="182" t="s">
        <v>802</v>
      </c>
      <c r="D638" s="182" t="s">
        <v>212</v>
      </c>
      <c r="E638" s="183" t="s">
        <v>803</v>
      </c>
      <c r="F638" s="184" t="s">
        <v>804</v>
      </c>
      <c r="G638" s="185" t="s">
        <v>367</v>
      </c>
      <c r="H638" s="186">
        <v>1</v>
      </c>
      <c r="I638" s="187"/>
      <c r="J638" s="188">
        <f>ROUND(I638*H638,2)</f>
        <v>0</v>
      </c>
      <c r="K638" s="184" t="s">
        <v>216</v>
      </c>
      <c r="L638" s="42"/>
      <c r="M638" s="189" t="s">
        <v>19</v>
      </c>
      <c r="N638" s="190" t="s">
        <v>42</v>
      </c>
      <c r="O638" s="67"/>
      <c r="P638" s="191">
        <f>O638*H638</f>
        <v>0</v>
      </c>
      <c r="Q638" s="191">
        <v>1.248E-2</v>
      </c>
      <c r="R638" s="191">
        <f>Q638*H638</f>
        <v>1.248E-2</v>
      </c>
      <c r="S638" s="191">
        <v>0</v>
      </c>
      <c r="T638" s="192">
        <f>S638*H638</f>
        <v>0</v>
      </c>
      <c r="U638" s="37"/>
      <c r="V638" s="37"/>
      <c r="W638" s="37"/>
      <c r="X638" s="37"/>
      <c r="Y638" s="37"/>
      <c r="Z638" s="37"/>
      <c r="AA638" s="37"/>
      <c r="AB638" s="37"/>
      <c r="AC638" s="37"/>
      <c r="AD638" s="37"/>
      <c r="AE638" s="37"/>
      <c r="AR638" s="193" t="s">
        <v>217</v>
      </c>
      <c r="AT638" s="193" t="s">
        <v>212</v>
      </c>
      <c r="AU638" s="193" t="s">
        <v>81</v>
      </c>
      <c r="AY638" s="20" t="s">
        <v>210</v>
      </c>
      <c r="BE638" s="194">
        <f>IF(N638="základní",J638,0)</f>
        <v>0</v>
      </c>
      <c r="BF638" s="194">
        <f>IF(N638="snížená",J638,0)</f>
        <v>0</v>
      </c>
      <c r="BG638" s="194">
        <f>IF(N638="zákl. přenesená",J638,0)</f>
        <v>0</v>
      </c>
      <c r="BH638" s="194">
        <f>IF(N638="sníž. přenesená",J638,0)</f>
        <v>0</v>
      </c>
      <c r="BI638" s="194">
        <f>IF(N638="nulová",J638,0)</f>
        <v>0</v>
      </c>
      <c r="BJ638" s="20" t="s">
        <v>79</v>
      </c>
      <c r="BK638" s="194">
        <f>ROUND(I638*H638,2)</f>
        <v>0</v>
      </c>
      <c r="BL638" s="20" t="s">
        <v>217</v>
      </c>
      <c r="BM638" s="193" t="s">
        <v>805</v>
      </c>
    </row>
    <row r="639" spans="1:65" s="2" customFormat="1" ht="19.5">
      <c r="A639" s="37"/>
      <c r="B639" s="38"/>
      <c r="C639" s="39"/>
      <c r="D639" s="195" t="s">
        <v>219</v>
      </c>
      <c r="E639" s="39"/>
      <c r="F639" s="196" t="s">
        <v>804</v>
      </c>
      <c r="G639" s="39"/>
      <c r="H639" s="39"/>
      <c r="I639" s="197"/>
      <c r="J639" s="39"/>
      <c r="K639" s="39"/>
      <c r="L639" s="42"/>
      <c r="M639" s="198"/>
      <c r="N639" s="199"/>
      <c r="O639" s="67"/>
      <c r="P639" s="67"/>
      <c r="Q639" s="67"/>
      <c r="R639" s="67"/>
      <c r="S639" s="67"/>
      <c r="T639" s="68"/>
      <c r="U639" s="37"/>
      <c r="V639" s="37"/>
      <c r="W639" s="37"/>
      <c r="X639" s="37"/>
      <c r="Y639" s="37"/>
      <c r="Z639" s="37"/>
      <c r="AA639" s="37"/>
      <c r="AB639" s="37"/>
      <c r="AC639" s="37"/>
      <c r="AD639" s="37"/>
      <c r="AE639" s="37"/>
      <c r="AT639" s="20" t="s">
        <v>219</v>
      </c>
      <c r="AU639" s="20" t="s">
        <v>81</v>
      </c>
    </row>
    <row r="640" spans="1:65" s="2" customFormat="1" ht="11.25">
      <c r="A640" s="37"/>
      <c r="B640" s="38"/>
      <c r="C640" s="39"/>
      <c r="D640" s="200" t="s">
        <v>221</v>
      </c>
      <c r="E640" s="39"/>
      <c r="F640" s="201" t="s">
        <v>806</v>
      </c>
      <c r="G640" s="39"/>
      <c r="H640" s="39"/>
      <c r="I640" s="197"/>
      <c r="J640" s="39"/>
      <c r="K640" s="39"/>
      <c r="L640" s="42"/>
      <c r="M640" s="198"/>
      <c r="N640" s="199"/>
      <c r="O640" s="67"/>
      <c r="P640" s="67"/>
      <c r="Q640" s="67"/>
      <c r="R640" s="67"/>
      <c r="S640" s="67"/>
      <c r="T640" s="68"/>
      <c r="U640" s="37"/>
      <c r="V640" s="37"/>
      <c r="W640" s="37"/>
      <c r="X640" s="37"/>
      <c r="Y640" s="37"/>
      <c r="Z640" s="37"/>
      <c r="AA640" s="37"/>
      <c r="AB640" s="37"/>
      <c r="AC640" s="37"/>
      <c r="AD640" s="37"/>
      <c r="AE640" s="37"/>
      <c r="AT640" s="20" t="s">
        <v>221</v>
      </c>
      <c r="AU640" s="20" t="s">
        <v>81</v>
      </c>
    </row>
    <row r="641" spans="1:65" s="2" customFormat="1" ht="24.2" customHeight="1">
      <c r="A641" s="37"/>
      <c r="B641" s="38"/>
      <c r="C641" s="245" t="s">
        <v>807</v>
      </c>
      <c r="D641" s="245" t="s">
        <v>348</v>
      </c>
      <c r="E641" s="246" t="s">
        <v>808</v>
      </c>
      <c r="F641" s="247" t="s">
        <v>809</v>
      </c>
      <c r="G641" s="248" t="s">
        <v>367</v>
      </c>
      <c r="H641" s="249">
        <v>1</v>
      </c>
      <c r="I641" s="250"/>
      <c r="J641" s="251">
        <f>ROUND(I641*H641,2)</f>
        <v>0</v>
      </c>
      <c r="K641" s="247" t="s">
        <v>216</v>
      </c>
      <c r="L641" s="252"/>
      <c r="M641" s="253" t="s">
        <v>19</v>
      </c>
      <c r="N641" s="254" t="s">
        <v>42</v>
      </c>
      <c r="O641" s="67"/>
      <c r="P641" s="191">
        <f>O641*H641</f>
        <v>0</v>
      </c>
      <c r="Q641" s="191">
        <v>0.39600000000000002</v>
      </c>
      <c r="R641" s="191">
        <f>Q641*H641</f>
        <v>0.39600000000000002</v>
      </c>
      <c r="S641" s="191">
        <v>0</v>
      </c>
      <c r="T641" s="192">
        <f>S641*H641</f>
        <v>0</v>
      </c>
      <c r="U641" s="37"/>
      <c r="V641" s="37"/>
      <c r="W641" s="37"/>
      <c r="X641" s="37"/>
      <c r="Y641" s="37"/>
      <c r="Z641" s="37"/>
      <c r="AA641" s="37"/>
      <c r="AB641" s="37"/>
      <c r="AC641" s="37"/>
      <c r="AD641" s="37"/>
      <c r="AE641" s="37"/>
      <c r="AR641" s="193" t="s">
        <v>269</v>
      </c>
      <c r="AT641" s="193" t="s">
        <v>348</v>
      </c>
      <c r="AU641" s="193" t="s">
        <v>81</v>
      </c>
      <c r="AY641" s="20" t="s">
        <v>210</v>
      </c>
      <c r="BE641" s="194">
        <f>IF(N641="základní",J641,0)</f>
        <v>0</v>
      </c>
      <c r="BF641" s="194">
        <f>IF(N641="snížená",J641,0)</f>
        <v>0</v>
      </c>
      <c r="BG641" s="194">
        <f>IF(N641="zákl. přenesená",J641,0)</f>
        <v>0</v>
      </c>
      <c r="BH641" s="194">
        <f>IF(N641="sníž. přenesená",J641,0)</f>
        <v>0</v>
      </c>
      <c r="BI641" s="194">
        <f>IF(N641="nulová",J641,0)</f>
        <v>0</v>
      </c>
      <c r="BJ641" s="20" t="s">
        <v>79</v>
      </c>
      <c r="BK641" s="194">
        <f>ROUND(I641*H641,2)</f>
        <v>0</v>
      </c>
      <c r="BL641" s="20" t="s">
        <v>217</v>
      </c>
      <c r="BM641" s="193" t="s">
        <v>810</v>
      </c>
    </row>
    <row r="642" spans="1:65" s="2" customFormat="1" ht="19.5">
      <c r="A642" s="37"/>
      <c r="B642" s="38"/>
      <c r="C642" s="39"/>
      <c r="D642" s="195" t="s">
        <v>219</v>
      </c>
      <c r="E642" s="39"/>
      <c r="F642" s="196" t="s">
        <v>809</v>
      </c>
      <c r="G642" s="39"/>
      <c r="H642" s="39"/>
      <c r="I642" s="197"/>
      <c r="J642" s="39"/>
      <c r="K642" s="39"/>
      <c r="L642" s="42"/>
      <c r="M642" s="198"/>
      <c r="N642" s="199"/>
      <c r="O642" s="67"/>
      <c r="P642" s="67"/>
      <c r="Q642" s="67"/>
      <c r="R642" s="67"/>
      <c r="S642" s="67"/>
      <c r="T642" s="68"/>
      <c r="U642" s="37"/>
      <c r="V642" s="37"/>
      <c r="W642" s="37"/>
      <c r="X642" s="37"/>
      <c r="Y642" s="37"/>
      <c r="Z642" s="37"/>
      <c r="AA642" s="37"/>
      <c r="AB642" s="37"/>
      <c r="AC642" s="37"/>
      <c r="AD642" s="37"/>
      <c r="AE642" s="37"/>
      <c r="AT642" s="20" t="s">
        <v>219</v>
      </c>
      <c r="AU642" s="20" t="s">
        <v>81</v>
      </c>
    </row>
    <row r="643" spans="1:65" s="2" customFormat="1" ht="16.5" customHeight="1">
      <c r="A643" s="37"/>
      <c r="B643" s="38"/>
      <c r="C643" s="182" t="s">
        <v>811</v>
      </c>
      <c r="D643" s="182" t="s">
        <v>212</v>
      </c>
      <c r="E643" s="183" t="s">
        <v>812</v>
      </c>
      <c r="F643" s="184" t="s">
        <v>813</v>
      </c>
      <c r="G643" s="185" t="s">
        <v>367</v>
      </c>
      <c r="H643" s="186">
        <v>2</v>
      </c>
      <c r="I643" s="187"/>
      <c r="J643" s="188">
        <f>ROUND(I643*H643,2)</f>
        <v>0</v>
      </c>
      <c r="K643" s="184" t="s">
        <v>814</v>
      </c>
      <c r="L643" s="42"/>
      <c r="M643" s="189" t="s">
        <v>19</v>
      </c>
      <c r="N643" s="190" t="s">
        <v>42</v>
      </c>
      <c r="O643" s="67"/>
      <c r="P643" s="191">
        <f>O643*H643</f>
        <v>0</v>
      </c>
      <c r="Q643" s="191">
        <v>2.8539999999999999E-2</v>
      </c>
      <c r="R643" s="191">
        <f>Q643*H643</f>
        <v>5.7079999999999999E-2</v>
      </c>
      <c r="S643" s="191">
        <v>0</v>
      </c>
      <c r="T643" s="192">
        <f>S643*H643</f>
        <v>0</v>
      </c>
      <c r="U643" s="37"/>
      <c r="V643" s="37"/>
      <c r="W643" s="37"/>
      <c r="X643" s="37"/>
      <c r="Y643" s="37"/>
      <c r="Z643" s="37"/>
      <c r="AA643" s="37"/>
      <c r="AB643" s="37"/>
      <c r="AC643" s="37"/>
      <c r="AD643" s="37"/>
      <c r="AE643" s="37"/>
      <c r="AR643" s="193" t="s">
        <v>217</v>
      </c>
      <c r="AT643" s="193" t="s">
        <v>212</v>
      </c>
      <c r="AU643" s="193" t="s">
        <v>81</v>
      </c>
      <c r="AY643" s="20" t="s">
        <v>210</v>
      </c>
      <c r="BE643" s="194">
        <f>IF(N643="základní",J643,0)</f>
        <v>0</v>
      </c>
      <c r="BF643" s="194">
        <f>IF(N643="snížená",J643,0)</f>
        <v>0</v>
      </c>
      <c r="BG643" s="194">
        <f>IF(N643="zákl. přenesená",J643,0)</f>
        <v>0</v>
      </c>
      <c r="BH643" s="194">
        <f>IF(N643="sníž. přenesená",J643,0)</f>
        <v>0</v>
      </c>
      <c r="BI643" s="194">
        <f>IF(N643="nulová",J643,0)</f>
        <v>0</v>
      </c>
      <c r="BJ643" s="20" t="s">
        <v>79</v>
      </c>
      <c r="BK643" s="194">
        <f>ROUND(I643*H643,2)</f>
        <v>0</v>
      </c>
      <c r="BL643" s="20" t="s">
        <v>217</v>
      </c>
      <c r="BM643" s="193" t="s">
        <v>815</v>
      </c>
    </row>
    <row r="644" spans="1:65" s="2" customFormat="1" ht="11.25">
      <c r="A644" s="37"/>
      <c r="B644" s="38"/>
      <c r="C644" s="39"/>
      <c r="D644" s="195" t="s">
        <v>219</v>
      </c>
      <c r="E644" s="39"/>
      <c r="F644" s="196" t="s">
        <v>813</v>
      </c>
      <c r="G644" s="39"/>
      <c r="H644" s="39"/>
      <c r="I644" s="197"/>
      <c r="J644" s="39"/>
      <c r="K644" s="39"/>
      <c r="L644" s="42"/>
      <c r="M644" s="198"/>
      <c r="N644" s="199"/>
      <c r="O644" s="67"/>
      <c r="P644" s="67"/>
      <c r="Q644" s="67"/>
      <c r="R644" s="67"/>
      <c r="S644" s="67"/>
      <c r="T644" s="68"/>
      <c r="U644" s="37"/>
      <c r="V644" s="37"/>
      <c r="W644" s="37"/>
      <c r="X644" s="37"/>
      <c r="Y644" s="37"/>
      <c r="Z644" s="37"/>
      <c r="AA644" s="37"/>
      <c r="AB644" s="37"/>
      <c r="AC644" s="37"/>
      <c r="AD644" s="37"/>
      <c r="AE644" s="37"/>
      <c r="AT644" s="20" t="s">
        <v>219</v>
      </c>
      <c r="AU644" s="20" t="s">
        <v>81</v>
      </c>
    </row>
    <row r="645" spans="1:65" s="12" customFormat="1" ht="22.9" customHeight="1">
      <c r="B645" s="166"/>
      <c r="C645" s="167"/>
      <c r="D645" s="168" t="s">
        <v>70</v>
      </c>
      <c r="E645" s="180" t="s">
        <v>276</v>
      </c>
      <c r="F645" s="180" t="s">
        <v>816</v>
      </c>
      <c r="G645" s="167"/>
      <c r="H645" s="167"/>
      <c r="I645" s="170"/>
      <c r="J645" s="181">
        <f>BK645</f>
        <v>0</v>
      </c>
      <c r="K645" s="167"/>
      <c r="L645" s="172"/>
      <c r="M645" s="173"/>
      <c r="N645" s="174"/>
      <c r="O645" s="174"/>
      <c r="P645" s="175">
        <f>P646+P657+P665+P682+P805+P998</f>
        <v>0</v>
      </c>
      <c r="Q645" s="174"/>
      <c r="R645" s="175">
        <f>R646+R657+R665+R682+R805+R998</f>
        <v>1.1780109999999999</v>
      </c>
      <c r="S645" s="174"/>
      <c r="T645" s="176">
        <f>T646+T657+T665+T682+T805+T998</f>
        <v>106.7702962</v>
      </c>
      <c r="AR645" s="177" t="s">
        <v>79</v>
      </c>
      <c r="AT645" s="178" t="s">
        <v>70</v>
      </c>
      <c r="AU645" s="178" t="s">
        <v>79</v>
      </c>
      <c r="AY645" s="177" t="s">
        <v>210</v>
      </c>
      <c r="BK645" s="179">
        <f>BK646+BK657+BK665+BK682+BK805+BK998</f>
        <v>0</v>
      </c>
    </row>
    <row r="646" spans="1:65" s="12" customFormat="1" ht="20.85" customHeight="1">
      <c r="B646" s="166"/>
      <c r="C646" s="167"/>
      <c r="D646" s="168" t="s">
        <v>70</v>
      </c>
      <c r="E646" s="180" t="s">
        <v>817</v>
      </c>
      <c r="F646" s="180" t="s">
        <v>818</v>
      </c>
      <c r="G646" s="167"/>
      <c r="H646" s="167"/>
      <c r="I646" s="170"/>
      <c r="J646" s="181">
        <f>BK646</f>
        <v>0</v>
      </c>
      <c r="K646" s="167"/>
      <c r="L646" s="172"/>
      <c r="M646" s="173"/>
      <c r="N646" s="174"/>
      <c r="O646" s="174"/>
      <c r="P646" s="175">
        <f>SUM(P647:P656)</f>
        <v>0</v>
      </c>
      <c r="Q646" s="174"/>
      <c r="R646" s="175">
        <f>SUM(R647:R656)</f>
        <v>1.83E-2</v>
      </c>
      <c r="S646" s="174"/>
      <c r="T646" s="176">
        <f>SUM(T647:T656)</f>
        <v>0</v>
      </c>
      <c r="AR646" s="177" t="s">
        <v>79</v>
      </c>
      <c r="AT646" s="178" t="s">
        <v>70</v>
      </c>
      <c r="AU646" s="178" t="s">
        <v>81</v>
      </c>
      <c r="AY646" s="177" t="s">
        <v>210</v>
      </c>
      <c r="BK646" s="179">
        <f>SUM(BK647:BK656)</f>
        <v>0</v>
      </c>
    </row>
    <row r="647" spans="1:65" s="2" customFormat="1" ht="33" customHeight="1">
      <c r="A647" s="37"/>
      <c r="B647" s="38"/>
      <c r="C647" s="182" t="s">
        <v>819</v>
      </c>
      <c r="D647" s="182" t="s">
        <v>212</v>
      </c>
      <c r="E647" s="183" t="s">
        <v>820</v>
      </c>
      <c r="F647" s="184" t="s">
        <v>821</v>
      </c>
      <c r="G647" s="185" t="s">
        <v>461</v>
      </c>
      <c r="H647" s="186">
        <v>30</v>
      </c>
      <c r="I647" s="187"/>
      <c r="J647" s="188">
        <f>ROUND(I647*H647,2)</f>
        <v>0</v>
      </c>
      <c r="K647" s="184" t="s">
        <v>216</v>
      </c>
      <c r="L647" s="42"/>
      <c r="M647" s="189" t="s">
        <v>19</v>
      </c>
      <c r="N647" s="190" t="s">
        <v>42</v>
      </c>
      <c r="O647" s="67"/>
      <c r="P647" s="191">
        <f>O647*H647</f>
        <v>0</v>
      </c>
      <c r="Q647" s="191">
        <v>6.0999999999999997E-4</v>
      </c>
      <c r="R647" s="191">
        <f>Q647*H647</f>
        <v>1.83E-2</v>
      </c>
      <c r="S647" s="191">
        <v>0</v>
      </c>
      <c r="T647" s="192">
        <f>S647*H647</f>
        <v>0</v>
      </c>
      <c r="U647" s="37"/>
      <c r="V647" s="37"/>
      <c r="W647" s="37"/>
      <c r="X647" s="37"/>
      <c r="Y647" s="37"/>
      <c r="Z647" s="37"/>
      <c r="AA647" s="37"/>
      <c r="AB647" s="37"/>
      <c r="AC647" s="37"/>
      <c r="AD647" s="37"/>
      <c r="AE647" s="37"/>
      <c r="AR647" s="193" t="s">
        <v>217</v>
      </c>
      <c r="AT647" s="193" t="s">
        <v>212</v>
      </c>
      <c r="AU647" s="193" t="s">
        <v>153</v>
      </c>
      <c r="AY647" s="20" t="s">
        <v>210</v>
      </c>
      <c r="BE647" s="194">
        <f>IF(N647="základní",J647,0)</f>
        <v>0</v>
      </c>
      <c r="BF647" s="194">
        <f>IF(N647="snížená",J647,0)</f>
        <v>0</v>
      </c>
      <c r="BG647" s="194">
        <f>IF(N647="zákl. přenesená",J647,0)</f>
        <v>0</v>
      </c>
      <c r="BH647" s="194">
        <f>IF(N647="sníž. přenesená",J647,0)</f>
        <v>0</v>
      </c>
      <c r="BI647" s="194">
        <f>IF(N647="nulová",J647,0)</f>
        <v>0</v>
      </c>
      <c r="BJ647" s="20" t="s">
        <v>79</v>
      </c>
      <c r="BK647" s="194">
        <f>ROUND(I647*H647,2)</f>
        <v>0</v>
      </c>
      <c r="BL647" s="20" t="s">
        <v>217</v>
      </c>
      <c r="BM647" s="193" t="s">
        <v>822</v>
      </c>
    </row>
    <row r="648" spans="1:65" s="2" customFormat="1" ht="39">
      <c r="A648" s="37"/>
      <c r="B648" s="38"/>
      <c r="C648" s="39"/>
      <c r="D648" s="195" t="s">
        <v>219</v>
      </c>
      <c r="E648" s="39"/>
      <c r="F648" s="196" t="s">
        <v>823</v>
      </c>
      <c r="G648" s="39"/>
      <c r="H648" s="39"/>
      <c r="I648" s="197"/>
      <c r="J648" s="39"/>
      <c r="K648" s="39"/>
      <c r="L648" s="42"/>
      <c r="M648" s="198"/>
      <c r="N648" s="199"/>
      <c r="O648" s="67"/>
      <c r="P648" s="67"/>
      <c r="Q648" s="67"/>
      <c r="R648" s="67"/>
      <c r="S648" s="67"/>
      <c r="T648" s="68"/>
      <c r="U648" s="37"/>
      <c r="V648" s="37"/>
      <c r="W648" s="37"/>
      <c r="X648" s="37"/>
      <c r="Y648" s="37"/>
      <c r="Z648" s="37"/>
      <c r="AA648" s="37"/>
      <c r="AB648" s="37"/>
      <c r="AC648" s="37"/>
      <c r="AD648" s="37"/>
      <c r="AE648" s="37"/>
      <c r="AT648" s="20" t="s">
        <v>219</v>
      </c>
      <c r="AU648" s="20" t="s">
        <v>153</v>
      </c>
    </row>
    <row r="649" spans="1:65" s="2" customFormat="1" ht="11.25">
      <c r="A649" s="37"/>
      <c r="B649" s="38"/>
      <c r="C649" s="39"/>
      <c r="D649" s="200" t="s">
        <v>221</v>
      </c>
      <c r="E649" s="39"/>
      <c r="F649" s="201" t="s">
        <v>824</v>
      </c>
      <c r="G649" s="39"/>
      <c r="H649" s="39"/>
      <c r="I649" s="197"/>
      <c r="J649" s="39"/>
      <c r="K649" s="39"/>
      <c r="L649" s="42"/>
      <c r="M649" s="198"/>
      <c r="N649" s="199"/>
      <c r="O649" s="67"/>
      <c r="P649" s="67"/>
      <c r="Q649" s="67"/>
      <c r="R649" s="67"/>
      <c r="S649" s="67"/>
      <c r="T649" s="68"/>
      <c r="U649" s="37"/>
      <c r="V649" s="37"/>
      <c r="W649" s="37"/>
      <c r="X649" s="37"/>
      <c r="Y649" s="37"/>
      <c r="Z649" s="37"/>
      <c r="AA649" s="37"/>
      <c r="AB649" s="37"/>
      <c r="AC649" s="37"/>
      <c r="AD649" s="37"/>
      <c r="AE649" s="37"/>
      <c r="AT649" s="20" t="s">
        <v>221</v>
      </c>
      <c r="AU649" s="20" t="s">
        <v>153</v>
      </c>
    </row>
    <row r="650" spans="1:65" s="13" customFormat="1" ht="11.25">
      <c r="B650" s="202"/>
      <c r="C650" s="203"/>
      <c r="D650" s="195" t="s">
        <v>223</v>
      </c>
      <c r="E650" s="204" t="s">
        <v>19</v>
      </c>
      <c r="F650" s="205" t="s">
        <v>825</v>
      </c>
      <c r="G650" s="203"/>
      <c r="H650" s="206">
        <v>30</v>
      </c>
      <c r="I650" s="207"/>
      <c r="J650" s="203"/>
      <c r="K650" s="203"/>
      <c r="L650" s="208"/>
      <c r="M650" s="209"/>
      <c r="N650" s="210"/>
      <c r="O650" s="210"/>
      <c r="P650" s="210"/>
      <c r="Q650" s="210"/>
      <c r="R650" s="210"/>
      <c r="S650" s="210"/>
      <c r="T650" s="211"/>
      <c r="AT650" s="212" t="s">
        <v>223</v>
      </c>
      <c r="AU650" s="212" t="s">
        <v>153</v>
      </c>
      <c r="AV650" s="13" t="s">
        <v>81</v>
      </c>
      <c r="AW650" s="13" t="s">
        <v>32</v>
      </c>
      <c r="AX650" s="13" t="s">
        <v>79</v>
      </c>
      <c r="AY650" s="212" t="s">
        <v>210</v>
      </c>
    </row>
    <row r="651" spans="1:65" s="2" customFormat="1" ht="24.2" customHeight="1">
      <c r="A651" s="37"/>
      <c r="B651" s="38"/>
      <c r="C651" s="182" t="s">
        <v>826</v>
      </c>
      <c r="D651" s="182" t="s">
        <v>212</v>
      </c>
      <c r="E651" s="183" t="s">
        <v>827</v>
      </c>
      <c r="F651" s="184" t="s">
        <v>828</v>
      </c>
      <c r="G651" s="185" t="s">
        <v>461</v>
      </c>
      <c r="H651" s="186">
        <v>30</v>
      </c>
      <c r="I651" s="187"/>
      <c r="J651" s="188">
        <f>ROUND(I651*H651,2)</f>
        <v>0</v>
      </c>
      <c r="K651" s="184" t="s">
        <v>216</v>
      </c>
      <c r="L651" s="42"/>
      <c r="M651" s="189" t="s">
        <v>19</v>
      </c>
      <c r="N651" s="190" t="s">
        <v>42</v>
      </c>
      <c r="O651" s="67"/>
      <c r="P651" s="191">
        <f>O651*H651</f>
        <v>0</v>
      </c>
      <c r="Q651" s="191">
        <v>0</v>
      </c>
      <c r="R651" s="191">
        <f>Q651*H651</f>
        <v>0</v>
      </c>
      <c r="S651" s="191">
        <v>0</v>
      </c>
      <c r="T651" s="192">
        <f>S651*H651</f>
        <v>0</v>
      </c>
      <c r="U651" s="37"/>
      <c r="V651" s="37"/>
      <c r="W651" s="37"/>
      <c r="X651" s="37"/>
      <c r="Y651" s="37"/>
      <c r="Z651" s="37"/>
      <c r="AA651" s="37"/>
      <c r="AB651" s="37"/>
      <c r="AC651" s="37"/>
      <c r="AD651" s="37"/>
      <c r="AE651" s="37"/>
      <c r="AR651" s="193" t="s">
        <v>217</v>
      </c>
      <c r="AT651" s="193" t="s">
        <v>212</v>
      </c>
      <c r="AU651" s="193" t="s">
        <v>153</v>
      </c>
      <c r="AY651" s="20" t="s">
        <v>210</v>
      </c>
      <c r="BE651" s="194">
        <f>IF(N651="základní",J651,0)</f>
        <v>0</v>
      </c>
      <c r="BF651" s="194">
        <f>IF(N651="snížená",J651,0)</f>
        <v>0</v>
      </c>
      <c r="BG651" s="194">
        <f>IF(N651="zákl. přenesená",J651,0)</f>
        <v>0</v>
      </c>
      <c r="BH651" s="194">
        <f>IF(N651="sníž. přenesená",J651,0)</f>
        <v>0</v>
      </c>
      <c r="BI651" s="194">
        <f>IF(N651="nulová",J651,0)</f>
        <v>0</v>
      </c>
      <c r="BJ651" s="20" t="s">
        <v>79</v>
      </c>
      <c r="BK651" s="194">
        <f>ROUND(I651*H651,2)</f>
        <v>0</v>
      </c>
      <c r="BL651" s="20" t="s">
        <v>217</v>
      </c>
      <c r="BM651" s="193" t="s">
        <v>829</v>
      </c>
    </row>
    <row r="652" spans="1:65" s="2" customFormat="1" ht="19.5">
      <c r="A652" s="37"/>
      <c r="B652" s="38"/>
      <c r="C652" s="39"/>
      <c r="D652" s="195" t="s">
        <v>219</v>
      </c>
      <c r="E652" s="39"/>
      <c r="F652" s="196" t="s">
        <v>830</v>
      </c>
      <c r="G652" s="39"/>
      <c r="H652" s="39"/>
      <c r="I652" s="197"/>
      <c r="J652" s="39"/>
      <c r="K652" s="39"/>
      <c r="L652" s="42"/>
      <c r="M652" s="198"/>
      <c r="N652" s="199"/>
      <c r="O652" s="67"/>
      <c r="P652" s="67"/>
      <c r="Q652" s="67"/>
      <c r="R652" s="67"/>
      <c r="S652" s="67"/>
      <c r="T652" s="68"/>
      <c r="U652" s="37"/>
      <c r="V652" s="37"/>
      <c r="W652" s="37"/>
      <c r="X652" s="37"/>
      <c r="Y652" s="37"/>
      <c r="Z652" s="37"/>
      <c r="AA652" s="37"/>
      <c r="AB652" s="37"/>
      <c r="AC652" s="37"/>
      <c r="AD652" s="37"/>
      <c r="AE652" s="37"/>
      <c r="AT652" s="20" t="s">
        <v>219</v>
      </c>
      <c r="AU652" s="20" t="s">
        <v>153</v>
      </c>
    </row>
    <row r="653" spans="1:65" s="2" customFormat="1" ht="11.25">
      <c r="A653" s="37"/>
      <c r="B653" s="38"/>
      <c r="C653" s="39"/>
      <c r="D653" s="200" t="s">
        <v>221</v>
      </c>
      <c r="E653" s="39"/>
      <c r="F653" s="201" t="s">
        <v>831</v>
      </c>
      <c r="G653" s="39"/>
      <c r="H653" s="39"/>
      <c r="I653" s="197"/>
      <c r="J653" s="39"/>
      <c r="K653" s="39"/>
      <c r="L653" s="42"/>
      <c r="M653" s="198"/>
      <c r="N653" s="199"/>
      <c r="O653" s="67"/>
      <c r="P653" s="67"/>
      <c r="Q653" s="67"/>
      <c r="R653" s="67"/>
      <c r="S653" s="67"/>
      <c r="T653" s="68"/>
      <c r="U653" s="37"/>
      <c r="V653" s="37"/>
      <c r="W653" s="37"/>
      <c r="X653" s="37"/>
      <c r="Y653" s="37"/>
      <c r="Z653" s="37"/>
      <c r="AA653" s="37"/>
      <c r="AB653" s="37"/>
      <c r="AC653" s="37"/>
      <c r="AD653" s="37"/>
      <c r="AE653" s="37"/>
      <c r="AT653" s="20" t="s">
        <v>221</v>
      </c>
      <c r="AU653" s="20" t="s">
        <v>153</v>
      </c>
    </row>
    <row r="654" spans="1:65" s="15" customFormat="1" ht="11.25">
      <c r="B654" s="224"/>
      <c r="C654" s="225"/>
      <c r="D654" s="195" t="s">
        <v>223</v>
      </c>
      <c r="E654" s="226" t="s">
        <v>19</v>
      </c>
      <c r="F654" s="227" t="s">
        <v>832</v>
      </c>
      <c r="G654" s="225"/>
      <c r="H654" s="226" t="s">
        <v>19</v>
      </c>
      <c r="I654" s="228"/>
      <c r="J654" s="225"/>
      <c r="K654" s="225"/>
      <c r="L654" s="229"/>
      <c r="M654" s="230"/>
      <c r="N654" s="231"/>
      <c r="O654" s="231"/>
      <c r="P654" s="231"/>
      <c r="Q654" s="231"/>
      <c r="R654" s="231"/>
      <c r="S654" s="231"/>
      <c r="T654" s="232"/>
      <c r="AT654" s="233" t="s">
        <v>223</v>
      </c>
      <c r="AU654" s="233" t="s">
        <v>153</v>
      </c>
      <c r="AV654" s="15" t="s">
        <v>79</v>
      </c>
      <c r="AW654" s="15" t="s">
        <v>32</v>
      </c>
      <c r="AX654" s="15" t="s">
        <v>71</v>
      </c>
      <c r="AY654" s="233" t="s">
        <v>210</v>
      </c>
    </row>
    <row r="655" spans="1:65" s="13" customFormat="1" ht="11.25">
      <c r="B655" s="202"/>
      <c r="C655" s="203"/>
      <c r="D655" s="195" t="s">
        <v>223</v>
      </c>
      <c r="E655" s="204" t="s">
        <v>19</v>
      </c>
      <c r="F655" s="205" t="s">
        <v>825</v>
      </c>
      <c r="G655" s="203"/>
      <c r="H655" s="206">
        <v>30</v>
      </c>
      <c r="I655" s="207"/>
      <c r="J655" s="203"/>
      <c r="K655" s="203"/>
      <c r="L655" s="208"/>
      <c r="M655" s="209"/>
      <c r="N655" s="210"/>
      <c r="O655" s="210"/>
      <c r="P655" s="210"/>
      <c r="Q655" s="210"/>
      <c r="R655" s="210"/>
      <c r="S655" s="210"/>
      <c r="T655" s="211"/>
      <c r="AT655" s="212" t="s">
        <v>223</v>
      </c>
      <c r="AU655" s="212" t="s">
        <v>153</v>
      </c>
      <c r="AV655" s="13" t="s">
        <v>81</v>
      </c>
      <c r="AW655" s="13" t="s">
        <v>32</v>
      </c>
      <c r="AX655" s="13" t="s">
        <v>71</v>
      </c>
      <c r="AY655" s="212" t="s">
        <v>210</v>
      </c>
    </row>
    <row r="656" spans="1:65" s="14" customFormat="1" ht="11.25">
      <c r="B656" s="213"/>
      <c r="C656" s="214"/>
      <c r="D656" s="195" t="s">
        <v>223</v>
      </c>
      <c r="E656" s="215" t="s">
        <v>19</v>
      </c>
      <c r="F656" s="216" t="s">
        <v>249</v>
      </c>
      <c r="G656" s="214"/>
      <c r="H656" s="217">
        <v>30</v>
      </c>
      <c r="I656" s="218"/>
      <c r="J656" s="214"/>
      <c r="K656" s="214"/>
      <c r="L656" s="219"/>
      <c r="M656" s="220"/>
      <c r="N656" s="221"/>
      <c r="O656" s="221"/>
      <c r="P656" s="221"/>
      <c r="Q656" s="221"/>
      <c r="R656" s="221"/>
      <c r="S656" s="221"/>
      <c r="T656" s="222"/>
      <c r="AT656" s="223" t="s">
        <v>223</v>
      </c>
      <c r="AU656" s="223" t="s">
        <v>153</v>
      </c>
      <c r="AV656" s="14" t="s">
        <v>217</v>
      </c>
      <c r="AW656" s="14" t="s">
        <v>32</v>
      </c>
      <c r="AX656" s="14" t="s">
        <v>79</v>
      </c>
      <c r="AY656" s="223" t="s">
        <v>210</v>
      </c>
    </row>
    <row r="657" spans="1:65" s="12" customFormat="1" ht="20.85" customHeight="1">
      <c r="B657" s="166"/>
      <c r="C657" s="167"/>
      <c r="D657" s="168" t="s">
        <v>70</v>
      </c>
      <c r="E657" s="180" t="s">
        <v>833</v>
      </c>
      <c r="F657" s="180" t="s">
        <v>834</v>
      </c>
      <c r="G657" s="167"/>
      <c r="H657" s="167"/>
      <c r="I657" s="170"/>
      <c r="J657" s="181">
        <f>BK657</f>
        <v>0</v>
      </c>
      <c r="K657" s="167"/>
      <c r="L657" s="172"/>
      <c r="M657" s="173"/>
      <c r="N657" s="174"/>
      <c r="O657" s="174"/>
      <c r="P657" s="175">
        <f>SUM(P658:P664)</f>
        <v>0</v>
      </c>
      <c r="Q657" s="174"/>
      <c r="R657" s="175">
        <f>SUM(R658:R664)</f>
        <v>4.9906999999999993E-2</v>
      </c>
      <c r="S657" s="174"/>
      <c r="T657" s="176">
        <f>SUM(T658:T664)</f>
        <v>0</v>
      </c>
      <c r="AR657" s="177" t="s">
        <v>79</v>
      </c>
      <c r="AT657" s="178" t="s">
        <v>70</v>
      </c>
      <c r="AU657" s="178" t="s">
        <v>81</v>
      </c>
      <c r="AY657" s="177" t="s">
        <v>210</v>
      </c>
      <c r="BK657" s="179">
        <f>SUM(BK658:BK664)</f>
        <v>0</v>
      </c>
    </row>
    <row r="658" spans="1:65" s="2" customFormat="1" ht="33" customHeight="1">
      <c r="A658" s="37"/>
      <c r="B658" s="38"/>
      <c r="C658" s="182" t="s">
        <v>835</v>
      </c>
      <c r="D658" s="182" t="s">
        <v>212</v>
      </c>
      <c r="E658" s="183" t="s">
        <v>836</v>
      </c>
      <c r="F658" s="184" t="s">
        <v>837</v>
      </c>
      <c r="G658" s="185" t="s">
        <v>215</v>
      </c>
      <c r="H658" s="186">
        <v>383.9</v>
      </c>
      <c r="I658" s="187"/>
      <c r="J658" s="188">
        <f>ROUND(I658*H658,2)</f>
        <v>0</v>
      </c>
      <c r="K658" s="184" t="s">
        <v>216</v>
      </c>
      <c r="L658" s="42"/>
      <c r="M658" s="189" t="s">
        <v>19</v>
      </c>
      <c r="N658" s="190" t="s">
        <v>42</v>
      </c>
      <c r="O658" s="67"/>
      <c r="P658" s="191">
        <f>O658*H658</f>
        <v>0</v>
      </c>
      <c r="Q658" s="191">
        <v>1.2999999999999999E-4</v>
      </c>
      <c r="R658" s="191">
        <f>Q658*H658</f>
        <v>4.9906999999999993E-2</v>
      </c>
      <c r="S658" s="191">
        <v>0</v>
      </c>
      <c r="T658" s="192">
        <f>S658*H658</f>
        <v>0</v>
      </c>
      <c r="U658" s="37"/>
      <c r="V658" s="37"/>
      <c r="W658" s="37"/>
      <c r="X658" s="37"/>
      <c r="Y658" s="37"/>
      <c r="Z658" s="37"/>
      <c r="AA658" s="37"/>
      <c r="AB658" s="37"/>
      <c r="AC658" s="37"/>
      <c r="AD658" s="37"/>
      <c r="AE658" s="37"/>
      <c r="AR658" s="193" t="s">
        <v>217</v>
      </c>
      <c r="AT658" s="193" t="s">
        <v>212</v>
      </c>
      <c r="AU658" s="193" t="s">
        <v>153</v>
      </c>
      <c r="AY658" s="20" t="s">
        <v>210</v>
      </c>
      <c r="BE658" s="194">
        <f>IF(N658="základní",J658,0)</f>
        <v>0</v>
      </c>
      <c r="BF658" s="194">
        <f>IF(N658="snížená",J658,0)</f>
        <v>0</v>
      </c>
      <c r="BG658" s="194">
        <f>IF(N658="zákl. přenesená",J658,0)</f>
        <v>0</v>
      </c>
      <c r="BH658" s="194">
        <f>IF(N658="sníž. přenesená",J658,0)</f>
        <v>0</v>
      </c>
      <c r="BI658" s="194">
        <f>IF(N658="nulová",J658,0)</f>
        <v>0</v>
      </c>
      <c r="BJ658" s="20" t="s">
        <v>79</v>
      </c>
      <c r="BK658" s="194">
        <f>ROUND(I658*H658,2)</f>
        <v>0</v>
      </c>
      <c r="BL658" s="20" t="s">
        <v>217</v>
      </c>
      <c r="BM658" s="193" t="s">
        <v>838</v>
      </c>
    </row>
    <row r="659" spans="1:65" s="2" customFormat="1" ht="19.5">
      <c r="A659" s="37"/>
      <c r="B659" s="38"/>
      <c r="C659" s="39"/>
      <c r="D659" s="195" t="s">
        <v>219</v>
      </c>
      <c r="E659" s="39"/>
      <c r="F659" s="196" t="s">
        <v>839</v>
      </c>
      <c r="G659" s="39"/>
      <c r="H659" s="39"/>
      <c r="I659" s="197"/>
      <c r="J659" s="39"/>
      <c r="K659" s="39"/>
      <c r="L659" s="42"/>
      <c r="M659" s="198"/>
      <c r="N659" s="199"/>
      <c r="O659" s="67"/>
      <c r="P659" s="67"/>
      <c r="Q659" s="67"/>
      <c r="R659" s="67"/>
      <c r="S659" s="67"/>
      <c r="T659" s="68"/>
      <c r="U659" s="37"/>
      <c r="V659" s="37"/>
      <c r="W659" s="37"/>
      <c r="X659" s="37"/>
      <c r="Y659" s="37"/>
      <c r="Z659" s="37"/>
      <c r="AA659" s="37"/>
      <c r="AB659" s="37"/>
      <c r="AC659" s="37"/>
      <c r="AD659" s="37"/>
      <c r="AE659" s="37"/>
      <c r="AT659" s="20" t="s">
        <v>219</v>
      </c>
      <c r="AU659" s="20" t="s">
        <v>153</v>
      </c>
    </row>
    <row r="660" spans="1:65" s="2" customFormat="1" ht="11.25">
      <c r="A660" s="37"/>
      <c r="B660" s="38"/>
      <c r="C660" s="39"/>
      <c r="D660" s="200" t="s">
        <v>221</v>
      </c>
      <c r="E660" s="39"/>
      <c r="F660" s="201" t="s">
        <v>840</v>
      </c>
      <c r="G660" s="39"/>
      <c r="H660" s="39"/>
      <c r="I660" s="197"/>
      <c r="J660" s="39"/>
      <c r="K660" s="39"/>
      <c r="L660" s="42"/>
      <c r="M660" s="198"/>
      <c r="N660" s="199"/>
      <c r="O660" s="67"/>
      <c r="P660" s="67"/>
      <c r="Q660" s="67"/>
      <c r="R660" s="67"/>
      <c r="S660" s="67"/>
      <c r="T660" s="68"/>
      <c r="U660" s="37"/>
      <c r="V660" s="37"/>
      <c r="W660" s="37"/>
      <c r="X660" s="37"/>
      <c r="Y660" s="37"/>
      <c r="Z660" s="37"/>
      <c r="AA660" s="37"/>
      <c r="AB660" s="37"/>
      <c r="AC660" s="37"/>
      <c r="AD660" s="37"/>
      <c r="AE660" s="37"/>
      <c r="AT660" s="20" t="s">
        <v>221</v>
      </c>
      <c r="AU660" s="20" t="s">
        <v>153</v>
      </c>
    </row>
    <row r="661" spans="1:65" s="13" customFormat="1" ht="11.25">
      <c r="B661" s="202"/>
      <c r="C661" s="203"/>
      <c r="D661" s="195" t="s">
        <v>223</v>
      </c>
      <c r="E661" s="204" t="s">
        <v>19</v>
      </c>
      <c r="F661" s="205" t="s">
        <v>841</v>
      </c>
      <c r="G661" s="203"/>
      <c r="H661" s="206">
        <v>359.4</v>
      </c>
      <c r="I661" s="207"/>
      <c r="J661" s="203"/>
      <c r="K661" s="203"/>
      <c r="L661" s="208"/>
      <c r="M661" s="209"/>
      <c r="N661" s="210"/>
      <c r="O661" s="210"/>
      <c r="P661" s="210"/>
      <c r="Q661" s="210"/>
      <c r="R661" s="210"/>
      <c r="S661" s="210"/>
      <c r="T661" s="211"/>
      <c r="AT661" s="212" t="s">
        <v>223</v>
      </c>
      <c r="AU661" s="212" t="s">
        <v>153</v>
      </c>
      <c r="AV661" s="13" t="s">
        <v>81</v>
      </c>
      <c r="AW661" s="13" t="s">
        <v>32</v>
      </c>
      <c r="AX661" s="13" t="s">
        <v>71</v>
      </c>
      <c r="AY661" s="212" t="s">
        <v>210</v>
      </c>
    </row>
    <row r="662" spans="1:65" s="15" customFormat="1" ht="11.25">
      <c r="B662" s="224"/>
      <c r="C662" s="225"/>
      <c r="D662" s="195" t="s">
        <v>223</v>
      </c>
      <c r="E662" s="226" t="s">
        <v>19</v>
      </c>
      <c r="F662" s="227" t="s">
        <v>842</v>
      </c>
      <c r="G662" s="225"/>
      <c r="H662" s="226" t="s">
        <v>19</v>
      </c>
      <c r="I662" s="228"/>
      <c r="J662" s="225"/>
      <c r="K662" s="225"/>
      <c r="L662" s="229"/>
      <c r="M662" s="230"/>
      <c r="N662" s="231"/>
      <c r="O662" s="231"/>
      <c r="P662" s="231"/>
      <c r="Q662" s="231"/>
      <c r="R662" s="231"/>
      <c r="S662" s="231"/>
      <c r="T662" s="232"/>
      <c r="AT662" s="233" t="s">
        <v>223</v>
      </c>
      <c r="AU662" s="233" t="s">
        <v>153</v>
      </c>
      <c r="AV662" s="15" t="s">
        <v>79</v>
      </c>
      <c r="AW662" s="15" t="s">
        <v>32</v>
      </c>
      <c r="AX662" s="15" t="s">
        <v>71</v>
      </c>
      <c r="AY662" s="233" t="s">
        <v>210</v>
      </c>
    </row>
    <row r="663" spans="1:65" s="13" customFormat="1" ht="11.25">
      <c r="B663" s="202"/>
      <c r="C663" s="203"/>
      <c r="D663" s="195" t="s">
        <v>223</v>
      </c>
      <c r="E663" s="204" t="s">
        <v>19</v>
      </c>
      <c r="F663" s="205" t="s">
        <v>843</v>
      </c>
      <c r="G663" s="203"/>
      <c r="H663" s="206">
        <v>24.5</v>
      </c>
      <c r="I663" s="207"/>
      <c r="J663" s="203"/>
      <c r="K663" s="203"/>
      <c r="L663" s="208"/>
      <c r="M663" s="209"/>
      <c r="N663" s="210"/>
      <c r="O663" s="210"/>
      <c r="P663" s="210"/>
      <c r="Q663" s="210"/>
      <c r="R663" s="210"/>
      <c r="S663" s="210"/>
      <c r="T663" s="211"/>
      <c r="AT663" s="212" t="s">
        <v>223</v>
      </c>
      <c r="AU663" s="212" t="s">
        <v>153</v>
      </c>
      <c r="AV663" s="13" t="s">
        <v>81</v>
      </c>
      <c r="AW663" s="13" t="s">
        <v>32</v>
      </c>
      <c r="AX663" s="13" t="s">
        <v>71</v>
      </c>
      <c r="AY663" s="212" t="s">
        <v>210</v>
      </c>
    </row>
    <row r="664" spans="1:65" s="14" customFormat="1" ht="11.25">
      <c r="B664" s="213"/>
      <c r="C664" s="214"/>
      <c r="D664" s="195" t="s">
        <v>223</v>
      </c>
      <c r="E664" s="215" t="s">
        <v>19</v>
      </c>
      <c r="F664" s="216" t="s">
        <v>249</v>
      </c>
      <c r="G664" s="214"/>
      <c r="H664" s="217">
        <v>383.9</v>
      </c>
      <c r="I664" s="218"/>
      <c r="J664" s="214"/>
      <c r="K664" s="214"/>
      <c r="L664" s="219"/>
      <c r="M664" s="220"/>
      <c r="N664" s="221"/>
      <c r="O664" s="221"/>
      <c r="P664" s="221"/>
      <c r="Q664" s="221"/>
      <c r="R664" s="221"/>
      <c r="S664" s="221"/>
      <c r="T664" s="222"/>
      <c r="AT664" s="223" t="s">
        <v>223</v>
      </c>
      <c r="AU664" s="223" t="s">
        <v>153</v>
      </c>
      <c r="AV664" s="14" t="s">
        <v>217</v>
      </c>
      <c r="AW664" s="14" t="s">
        <v>32</v>
      </c>
      <c r="AX664" s="14" t="s">
        <v>79</v>
      </c>
      <c r="AY664" s="223" t="s">
        <v>210</v>
      </c>
    </row>
    <row r="665" spans="1:65" s="12" customFormat="1" ht="20.85" customHeight="1">
      <c r="B665" s="166"/>
      <c r="C665" s="167"/>
      <c r="D665" s="168" t="s">
        <v>70</v>
      </c>
      <c r="E665" s="180" t="s">
        <v>844</v>
      </c>
      <c r="F665" s="180" t="s">
        <v>845</v>
      </c>
      <c r="G665" s="167"/>
      <c r="H665" s="167"/>
      <c r="I665" s="170"/>
      <c r="J665" s="181">
        <f>BK665</f>
        <v>0</v>
      </c>
      <c r="K665" s="167"/>
      <c r="L665" s="172"/>
      <c r="M665" s="173"/>
      <c r="N665" s="174"/>
      <c r="O665" s="174"/>
      <c r="P665" s="175">
        <f>SUM(P666:P681)</f>
        <v>0</v>
      </c>
      <c r="Q665" s="174"/>
      <c r="R665" s="175">
        <f>SUM(R666:R681)</f>
        <v>6.1076000000000005E-2</v>
      </c>
      <c r="S665" s="174"/>
      <c r="T665" s="176">
        <f>SUM(T666:T681)</f>
        <v>0</v>
      </c>
      <c r="AR665" s="177" t="s">
        <v>79</v>
      </c>
      <c r="AT665" s="178" t="s">
        <v>70</v>
      </c>
      <c r="AU665" s="178" t="s">
        <v>81</v>
      </c>
      <c r="AY665" s="177" t="s">
        <v>210</v>
      </c>
      <c r="BK665" s="179">
        <f>SUM(BK666:BK681)</f>
        <v>0</v>
      </c>
    </row>
    <row r="666" spans="1:65" s="2" customFormat="1" ht="24.2" customHeight="1">
      <c r="A666" s="37"/>
      <c r="B666" s="38"/>
      <c r="C666" s="182" t="s">
        <v>846</v>
      </c>
      <c r="D666" s="182" t="s">
        <v>212</v>
      </c>
      <c r="E666" s="183" t="s">
        <v>847</v>
      </c>
      <c r="F666" s="184" t="s">
        <v>848</v>
      </c>
      <c r="G666" s="185" t="s">
        <v>215</v>
      </c>
      <c r="H666" s="186">
        <v>383.9</v>
      </c>
      <c r="I666" s="187"/>
      <c r="J666" s="188">
        <f>ROUND(I666*H666,2)</f>
        <v>0</v>
      </c>
      <c r="K666" s="184" t="s">
        <v>216</v>
      </c>
      <c r="L666" s="42"/>
      <c r="M666" s="189" t="s">
        <v>19</v>
      </c>
      <c r="N666" s="190" t="s">
        <v>42</v>
      </c>
      <c r="O666" s="67"/>
      <c r="P666" s="191">
        <f>O666*H666</f>
        <v>0</v>
      </c>
      <c r="Q666" s="191">
        <v>4.0000000000000003E-5</v>
      </c>
      <c r="R666" s="191">
        <f>Q666*H666</f>
        <v>1.5356E-2</v>
      </c>
      <c r="S666" s="191">
        <v>0</v>
      </c>
      <c r="T666" s="192">
        <f>S666*H666</f>
        <v>0</v>
      </c>
      <c r="U666" s="37"/>
      <c r="V666" s="37"/>
      <c r="W666" s="37"/>
      <c r="X666" s="37"/>
      <c r="Y666" s="37"/>
      <c r="Z666" s="37"/>
      <c r="AA666" s="37"/>
      <c r="AB666" s="37"/>
      <c r="AC666" s="37"/>
      <c r="AD666" s="37"/>
      <c r="AE666" s="37"/>
      <c r="AR666" s="193" t="s">
        <v>217</v>
      </c>
      <c r="AT666" s="193" t="s">
        <v>212</v>
      </c>
      <c r="AU666" s="193" t="s">
        <v>153</v>
      </c>
      <c r="AY666" s="20" t="s">
        <v>210</v>
      </c>
      <c r="BE666" s="194">
        <f>IF(N666="základní",J666,0)</f>
        <v>0</v>
      </c>
      <c r="BF666" s="194">
        <f>IF(N666="snížená",J666,0)</f>
        <v>0</v>
      </c>
      <c r="BG666" s="194">
        <f>IF(N666="zákl. přenesená",J666,0)</f>
        <v>0</v>
      </c>
      <c r="BH666" s="194">
        <f>IF(N666="sníž. přenesená",J666,0)</f>
        <v>0</v>
      </c>
      <c r="BI666" s="194">
        <f>IF(N666="nulová",J666,0)</f>
        <v>0</v>
      </c>
      <c r="BJ666" s="20" t="s">
        <v>79</v>
      </c>
      <c r="BK666" s="194">
        <f>ROUND(I666*H666,2)</f>
        <v>0</v>
      </c>
      <c r="BL666" s="20" t="s">
        <v>217</v>
      </c>
      <c r="BM666" s="193" t="s">
        <v>849</v>
      </c>
    </row>
    <row r="667" spans="1:65" s="2" customFormat="1" ht="19.5">
      <c r="A667" s="37"/>
      <c r="B667" s="38"/>
      <c r="C667" s="39"/>
      <c r="D667" s="195" t="s">
        <v>219</v>
      </c>
      <c r="E667" s="39"/>
      <c r="F667" s="196" t="s">
        <v>850</v>
      </c>
      <c r="G667" s="39"/>
      <c r="H667" s="39"/>
      <c r="I667" s="197"/>
      <c r="J667" s="39"/>
      <c r="K667" s="39"/>
      <c r="L667" s="42"/>
      <c r="M667" s="198"/>
      <c r="N667" s="199"/>
      <c r="O667" s="67"/>
      <c r="P667" s="67"/>
      <c r="Q667" s="67"/>
      <c r="R667" s="67"/>
      <c r="S667" s="67"/>
      <c r="T667" s="68"/>
      <c r="U667" s="37"/>
      <c r="V667" s="37"/>
      <c r="W667" s="37"/>
      <c r="X667" s="37"/>
      <c r="Y667" s="37"/>
      <c r="Z667" s="37"/>
      <c r="AA667" s="37"/>
      <c r="AB667" s="37"/>
      <c r="AC667" s="37"/>
      <c r="AD667" s="37"/>
      <c r="AE667" s="37"/>
      <c r="AT667" s="20" t="s">
        <v>219</v>
      </c>
      <c r="AU667" s="20" t="s">
        <v>153</v>
      </c>
    </row>
    <row r="668" spans="1:65" s="2" customFormat="1" ht="11.25">
      <c r="A668" s="37"/>
      <c r="B668" s="38"/>
      <c r="C668" s="39"/>
      <c r="D668" s="200" t="s">
        <v>221</v>
      </c>
      <c r="E668" s="39"/>
      <c r="F668" s="201" t="s">
        <v>851</v>
      </c>
      <c r="G668" s="39"/>
      <c r="H668" s="39"/>
      <c r="I668" s="197"/>
      <c r="J668" s="39"/>
      <c r="K668" s="39"/>
      <c r="L668" s="42"/>
      <c r="M668" s="198"/>
      <c r="N668" s="199"/>
      <c r="O668" s="67"/>
      <c r="P668" s="67"/>
      <c r="Q668" s="67"/>
      <c r="R668" s="67"/>
      <c r="S668" s="67"/>
      <c r="T668" s="68"/>
      <c r="U668" s="37"/>
      <c r="V668" s="37"/>
      <c r="W668" s="37"/>
      <c r="X668" s="37"/>
      <c r="Y668" s="37"/>
      <c r="Z668" s="37"/>
      <c r="AA668" s="37"/>
      <c r="AB668" s="37"/>
      <c r="AC668" s="37"/>
      <c r="AD668" s="37"/>
      <c r="AE668" s="37"/>
      <c r="AT668" s="20" t="s">
        <v>221</v>
      </c>
      <c r="AU668" s="20" t="s">
        <v>153</v>
      </c>
    </row>
    <row r="669" spans="1:65" s="13" customFormat="1" ht="11.25">
      <c r="B669" s="202"/>
      <c r="C669" s="203"/>
      <c r="D669" s="195" t="s">
        <v>223</v>
      </c>
      <c r="E669" s="204" t="s">
        <v>19</v>
      </c>
      <c r="F669" s="205" t="s">
        <v>852</v>
      </c>
      <c r="G669" s="203"/>
      <c r="H669" s="206">
        <v>383.9</v>
      </c>
      <c r="I669" s="207"/>
      <c r="J669" s="203"/>
      <c r="K669" s="203"/>
      <c r="L669" s="208"/>
      <c r="M669" s="209"/>
      <c r="N669" s="210"/>
      <c r="O669" s="210"/>
      <c r="P669" s="210"/>
      <c r="Q669" s="210"/>
      <c r="R669" s="210"/>
      <c r="S669" s="210"/>
      <c r="T669" s="211"/>
      <c r="AT669" s="212" t="s">
        <v>223</v>
      </c>
      <c r="AU669" s="212" t="s">
        <v>153</v>
      </c>
      <c r="AV669" s="13" t="s">
        <v>81</v>
      </c>
      <c r="AW669" s="13" t="s">
        <v>32</v>
      </c>
      <c r="AX669" s="13" t="s">
        <v>79</v>
      </c>
      <c r="AY669" s="212" t="s">
        <v>210</v>
      </c>
    </row>
    <row r="670" spans="1:65" s="2" customFormat="1" ht="16.5" customHeight="1">
      <c r="A670" s="37"/>
      <c r="B670" s="38"/>
      <c r="C670" s="182" t="s">
        <v>853</v>
      </c>
      <c r="D670" s="182" t="s">
        <v>212</v>
      </c>
      <c r="E670" s="183" t="s">
        <v>854</v>
      </c>
      <c r="F670" s="184" t="s">
        <v>855</v>
      </c>
      <c r="G670" s="185" t="s">
        <v>367</v>
      </c>
      <c r="H670" s="186">
        <v>4</v>
      </c>
      <c r="I670" s="187"/>
      <c r="J670" s="188">
        <f>ROUND(I670*H670,2)</f>
        <v>0</v>
      </c>
      <c r="K670" s="184" t="s">
        <v>216</v>
      </c>
      <c r="L670" s="42"/>
      <c r="M670" s="189" t="s">
        <v>19</v>
      </c>
      <c r="N670" s="190" t="s">
        <v>42</v>
      </c>
      <c r="O670" s="67"/>
      <c r="P670" s="191">
        <f>O670*H670</f>
        <v>0</v>
      </c>
      <c r="Q670" s="191">
        <v>1.8000000000000001E-4</v>
      </c>
      <c r="R670" s="191">
        <f>Q670*H670</f>
        <v>7.2000000000000005E-4</v>
      </c>
      <c r="S670" s="191">
        <v>0</v>
      </c>
      <c r="T670" s="192">
        <f>S670*H670</f>
        <v>0</v>
      </c>
      <c r="U670" s="37"/>
      <c r="V670" s="37"/>
      <c r="W670" s="37"/>
      <c r="X670" s="37"/>
      <c r="Y670" s="37"/>
      <c r="Z670" s="37"/>
      <c r="AA670" s="37"/>
      <c r="AB670" s="37"/>
      <c r="AC670" s="37"/>
      <c r="AD670" s="37"/>
      <c r="AE670" s="37"/>
      <c r="AR670" s="193" t="s">
        <v>217</v>
      </c>
      <c r="AT670" s="193" t="s">
        <v>212</v>
      </c>
      <c r="AU670" s="193" t="s">
        <v>153</v>
      </c>
      <c r="AY670" s="20" t="s">
        <v>210</v>
      </c>
      <c r="BE670" s="194">
        <f>IF(N670="základní",J670,0)</f>
        <v>0</v>
      </c>
      <c r="BF670" s="194">
        <f>IF(N670="snížená",J670,0)</f>
        <v>0</v>
      </c>
      <c r="BG670" s="194">
        <f>IF(N670="zákl. přenesená",J670,0)</f>
        <v>0</v>
      </c>
      <c r="BH670" s="194">
        <f>IF(N670="sníž. přenesená",J670,0)</f>
        <v>0</v>
      </c>
      <c r="BI670" s="194">
        <f>IF(N670="nulová",J670,0)</f>
        <v>0</v>
      </c>
      <c r="BJ670" s="20" t="s">
        <v>79</v>
      </c>
      <c r="BK670" s="194">
        <f>ROUND(I670*H670,2)</f>
        <v>0</v>
      </c>
      <c r="BL670" s="20" t="s">
        <v>217</v>
      </c>
      <c r="BM670" s="193" t="s">
        <v>856</v>
      </c>
    </row>
    <row r="671" spans="1:65" s="2" customFormat="1" ht="19.5">
      <c r="A671" s="37"/>
      <c r="B671" s="38"/>
      <c r="C671" s="39"/>
      <c r="D671" s="195" t="s">
        <v>219</v>
      </c>
      <c r="E671" s="39"/>
      <c r="F671" s="196" t="s">
        <v>857</v>
      </c>
      <c r="G671" s="39"/>
      <c r="H671" s="39"/>
      <c r="I671" s="197"/>
      <c r="J671" s="39"/>
      <c r="K671" s="39"/>
      <c r="L671" s="42"/>
      <c r="M671" s="198"/>
      <c r="N671" s="199"/>
      <c r="O671" s="67"/>
      <c r="P671" s="67"/>
      <c r="Q671" s="67"/>
      <c r="R671" s="67"/>
      <c r="S671" s="67"/>
      <c r="T671" s="68"/>
      <c r="U671" s="37"/>
      <c r="V671" s="37"/>
      <c r="W671" s="37"/>
      <c r="X671" s="37"/>
      <c r="Y671" s="37"/>
      <c r="Z671" s="37"/>
      <c r="AA671" s="37"/>
      <c r="AB671" s="37"/>
      <c r="AC671" s="37"/>
      <c r="AD671" s="37"/>
      <c r="AE671" s="37"/>
      <c r="AT671" s="20" t="s">
        <v>219</v>
      </c>
      <c r="AU671" s="20" t="s">
        <v>153</v>
      </c>
    </row>
    <row r="672" spans="1:65" s="2" customFormat="1" ht="11.25">
      <c r="A672" s="37"/>
      <c r="B672" s="38"/>
      <c r="C672" s="39"/>
      <c r="D672" s="200" t="s">
        <v>221</v>
      </c>
      <c r="E672" s="39"/>
      <c r="F672" s="201" t="s">
        <v>858</v>
      </c>
      <c r="G672" s="39"/>
      <c r="H672" s="39"/>
      <c r="I672" s="197"/>
      <c r="J672" s="39"/>
      <c r="K672" s="39"/>
      <c r="L672" s="42"/>
      <c r="M672" s="198"/>
      <c r="N672" s="199"/>
      <c r="O672" s="67"/>
      <c r="P672" s="67"/>
      <c r="Q672" s="67"/>
      <c r="R672" s="67"/>
      <c r="S672" s="67"/>
      <c r="T672" s="68"/>
      <c r="U672" s="37"/>
      <c r="V672" s="37"/>
      <c r="W672" s="37"/>
      <c r="X672" s="37"/>
      <c r="Y672" s="37"/>
      <c r="Z672" s="37"/>
      <c r="AA672" s="37"/>
      <c r="AB672" s="37"/>
      <c r="AC672" s="37"/>
      <c r="AD672" s="37"/>
      <c r="AE672" s="37"/>
      <c r="AT672" s="20" t="s">
        <v>221</v>
      </c>
      <c r="AU672" s="20" t="s">
        <v>153</v>
      </c>
    </row>
    <row r="673" spans="1:65" s="15" customFormat="1" ht="33.75">
      <c r="B673" s="224"/>
      <c r="C673" s="225"/>
      <c r="D673" s="195" t="s">
        <v>223</v>
      </c>
      <c r="E673" s="226" t="s">
        <v>19</v>
      </c>
      <c r="F673" s="227" t="s">
        <v>859</v>
      </c>
      <c r="G673" s="225"/>
      <c r="H673" s="226" t="s">
        <v>19</v>
      </c>
      <c r="I673" s="228"/>
      <c r="J673" s="225"/>
      <c r="K673" s="225"/>
      <c r="L673" s="229"/>
      <c r="M673" s="230"/>
      <c r="N673" s="231"/>
      <c r="O673" s="231"/>
      <c r="P673" s="231"/>
      <c r="Q673" s="231"/>
      <c r="R673" s="231"/>
      <c r="S673" s="231"/>
      <c r="T673" s="232"/>
      <c r="AT673" s="233" t="s">
        <v>223</v>
      </c>
      <c r="AU673" s="233" t="s">
        <v>153</v>
      </c>
      <c r="AV673" s="15" t="s">
        <v>79</v>
      </c>
      <c r="AW673" s="15" t="s">
        <v>32</v>
      </c>
      <c r="AX673" s="15" t="s">
        <v>71</v>
      </c>
      <c r="AY673" s="233" t="s">
        <v>210</v>
      </c>
    </row>
    <row r="674" spans="1:65" s="13" customFormat="1" ht="11.25">
      <c r="B674" s="202"/>
      <c r="C674" s="203"/>
      <c r="D674" s="195" t="s">
        <v>223</v>
      </c>
      <c r="E674" s="204" t="s">
        <v>19</v>
      </c>
      <c r="F674" s="205" t="s">
        <v>79</v>
      </c>
      <c r="G674" s="203"/>
      <c r="H674" s="206">
        <v>1</v>
      </c>
      <c r="I674" s="207"/>
      <c r="J674" s="203"/>
      <c r="K674" s="203"/>
      <c r="L674" s="208"/>
      <c r="M674" s="209"/>
      <c r="N674" s="210"/>
      <c r="O674" s="210"/>
      <c r="P674" s="210"/>
      <c r="Q674" s="210"/>
      <c r="R674" s="210"/>
      <c r="S674" s="210"/>
      <c r="T674" s="211"/>
      <c r="AT674" s="212" t="s">
        <v>223</v>
      </c>
      <c r="AU674" s="212" t="s">
        <v>153</v>
      </c>
      <c r="AV674" s="13" t="s">
        <v>81</v>
      </c>
      <c r="AW674" s="13" t="s">
        <v>32</v>
      </c>
      <c r="AX674" s="13" t="s">
        <v>71</v>
      </c>
      <c r="AY674" s="212" t="s">
        <v>210</v>
      </c>
    </row>
    <row r="675" spans="1:65" s="15" customFormat="1" ht="22.5">
      <c r="B675" s="224"/>
      <c r="C675" s="225"/>
      <c r="D675" s="195" t="s">
        <v>223</v>
      </c>
      <c r="E675" s="226" t="s">
        <v>19</v>
      </c>
      <c r="F675" s="227" t="s">
        <v>860</v>
      </c>
      <c r="G675" s="225"/>
      <c r="H675" s="226" t="s">
        <v>19</v>
      </c>
      <c r="I675" s="228"/>
      <c r="J675" s="225"/>
      <c r="K675" s="225"/>
      <c r="L675" s="229"/>
      <c r="M675" s="230"/>
      <c r="N675" s="231"/>
      <c r="O675" s="231"/>
      <c r="P675" s="231"/>
      <c r="Q675" s="231"/>
      <c r="R675" s="231"/>
      <c r="S675" s="231"/>
      <c r="T675" s="232"/>
      <c r="AT675" s="233" t="s">
        <v>223</v>
      </c>
      <c r="AU675" s="233" t="s">
        <v>153</v>
      </c>
      <c r="AV675" s="15" t="s">
        <v>79</v>
      </c>
      <c r="AW675" s="15" t="s">
        <v>32</v>
      </c>
      <c r="AX675" s="15" t="s">
        <v>71</v>
      </c>
      <c r="AY675" s="233" t="s">
        <v>210</v>
      </c>
    </row>
    <row r="676" spans="1:65" s="13" customFormat="1" ht="11.25">
      <c r="B676" s="202"/>
      <c r="C676" s="203"/>
      <c r="D676" s="195" t="s">
        <v>223</v>
      </c>
      <c r="E676" s="204" t="s">
        <v>19</v>
      </c>
      <c r="F676" s="205" t="s">
        <v>153</v>
      </c>
      <c r="G676" s="203"/>
      <c r="H676" s="206">
        <v>3</v>
      </c>
      <c r="I676" s="207"/>
      <c r="J676" s="203"/>
      <c r="K676" s="203"/>
      <c r="L676" s="208"/>
      <c r="M676" s="209"/>
      <c r="N676" s="210"/>
      <c r="O676" s="210"/>
      <c r="P676" s="210"/>
      <c r="Q676" s="210"/>
      <c r="R676" s="210"/>
      <c r="S676" s="210"/>
      <c r="T676" s="211"/>
      <c r="AT676" s="212" t="s">
        <v>223</v>
      </c>
      <c r="AU676" s="212" t="s">
        <v>153</v>
      </c>
      <c r="AV676" s="13" t="s">
        <v>81</v>
      </c>
      <c r="AW676" s="13" t="s">
        <v>32</v>
      </c>
      <c r="AX676" s="13" t="s">
        <v>71</v>
      </c>
      <c r="AY676" s="212" t="s">
        <v>210</v>
      </c>
    </row>
    <row r="677" spans="1:65" s="14" customFormat="1" ht="11.25">
      <c r="B677" s="213"/>
      <c r="C677" s="214"/>
      <c r="D677" s="195" t="s">
        <v>223</v>
      </c>
      <c r="E677" s="215" t="s">
        <v>19</v>
      </c>
      <c r="F677" s="216" t="s">
        <v>249</v>
      </c>
      <c r="G677" s="214"/>
      <c r="H677" s="217">
        <v>4</v>
      </c>
      <c r="I677" s="218"/>
      <c r="J677" s="214"/>
      <c r="K677" s="214"/>
      <c r="L677" s="219"/>
      <c r="M677" s="220"/>
      <c r="N677" s="221"/>
      <c r="O677" s="221"/>
      <c r="P677" s="221"/>
      <c r="Q677" s="221"/>
      <c r="R677" s="221"/>
      <c r="S677" s="221"/>
      <c r="T677" s="222"/>
      <c r="AT677" s="223" t="s">
        <v>223</v>
      </c>
      <c r="AU677" s="223" t="s">
        <v>153</v>
      </c>
      <c r="AV677" s="14" t="s">
        <v>217</v>
      </c>
      <c r="AW677" s="14" t="s">
        <v>32</v>
      </c>
      <c r="AX677" s="14" t="s">
        <v>79</v>
      </c>
      <c r="AY677" s="223" t="s">
        <v>210</v>
      </c>
    </row>
    <row r="678" spans="1:65" s="2" customFormat="1" ht="24.2" customHeight="1">
      <c r="A678" s="37"/>
      <c r="B678" s="38"/>
      <c r="C678" s="245" t="s">
        <v>861</v>
      </c>
      <c r="D678" s="245" t="s">
        <v>348</v>
      </c>
      <c r="E678" s="246" t="s">
        <v>862</v>
      </c>
      <c r="F678" s="247" t="s">
        <v>863</v>
      </c>
      <c r="G678" s="248" t="s">
        <v>367</v>
      </c>
      <c r="H678" s="249">
        <v>1</v>
      </c>
      <c r="I678" s="250"/>
      <c r="J678" s="251">
        <f>ROUND(I678*H678,2)</f>
        <v>0</v>
      </c>
      <c r="K678" s="247" t="s">
        <v>814</v>
      </c>
      <c r="L678" s="252"/>
      <c r="M678" s="253" t="s">
        <v>19</v>
      </c>
      <c r="N678" s="254" t="s">
        <v>42</v>
      </c>
      <c r="O678" s="67"/>
      <c r="P678" s="191">
        <f>O678*H678</f>
        <v>0</v>
      </c>
      <c r="Q678" s="191">
        <v>8.9999999999999993E-3</v>
      </c>
      <c r="R678" s="191">
        <f>Q678*H678</f>
        <v>8.9999999999999993E-3</v>
      </c>
      <c r="S678" s="191">
        <v>0</v>
      </c>
      <c r="T678" s="192">
        <f>S678*H678</f>
        <v>0</v>
      </c>
      <c r="U678" s="37"/>
      <c r="V678" s="37"/>
      <c r="W678" s="37"/>
      <c r="X678" s="37"/>
      <c r="Y678" s="37"/>
      <c r="Z678" s="37"/>
      <c r="AA678" s="37"/>
      <c r="AB678" s="37"/>
      <c r="AC678" s="37"/>
      <c r="AD678" s="37"/>
      <c r="AE678" s="37"/>
      <c r="AR678" s="193" t="s">
        <v>269</v>
      </c>
      <c r="AT678" s="193" t="s">
        <v>348</v>
      </c>
      <c r="AU678" s="193" t="s">
        <v>153</v>
      </c>
      <c r="AY678" s="20" t="s">
        <v>210</v>
      </c>
      <c r="BE678" s="194">
        <f>IF(N678="základní",J678,0)</f>
        <v>0</v>
      </c>
      <c r="BF678" s="194">
        <f>IF(N678="snížená",J678,0)</f>
        <v>0</v>
      </c>
      <c r="BG678" s="194">
        <f>IF(N678="zákl. přenesená",J678,0)</f>
        <v>0</v>
      </c>
      <c r="BH678" s="194">
        <f>IF(N678="sníž. přenesená",J678,0)</f>
        <v>0</v>
      </c>
      <c r="BI678" s="194">
        <f>IF(N678="nulová",J678,0)</f>
        <v>0</v>
      </c>
      <c r="BJ678" s="20" t="s">
        <v>79</v>
      </c>
      <c r="BK678" s="194">
        <f>ROUND(I678*H678,2)</f>
        <v>0</v>
      </c>
      <c r="BL678" s="20" t="s">
        <v>217</v>
      </c>
      <c r="BM678" s="193" t="s">
        <v>864</v>
      </c>
    </row>
    <row r="679" spans="1:65" s="2" customFormat="1" ht="19.5">
      <c r="A679" s="37"/>
      <c r="B679" s="38"/>
      <c r="C679" s="39"/>
      <c r="D679" s="195" t="s">
        <v>219</v>
      </c>
      <c r="E679" s="39"/>
      <c r="F679" s="196" t="s">
        <v>863</v>
      </c>
      <c r="G679" s="39"/>
      <c r="H679" s="39"/>
      <c r="I679" s="197"/>
      <c r="J679" s="39"/>
      <c r="K679" s="39"/>
      <c r="L679" s="42"/>
      <c r="M679" s="198"/>
      <c r="N679" s="199"/>
      <c r="O679" s="67"/>
      <c r="P679" s="67"/>
      <c r="Q679" s="67"/>
      <c r="R679" s="67"/>
      <c r="S679" s="67"/>
      <c r="T679" s="68"/>
      <c r="U679" s="37"/>
      <c r="V679" s="37"/>
      <c r="W679" s="37"/>
      <c r="X679" s="37"/>
      <c r="Y679" s="37"/>
      <c r="Z679" s="37"/>
      <c r="AA679" s="37"/>
      <c r="AB679" s="37"/>
      <c r="AC679" s="37"/>
      <c r="AD679" s="37"/>
      <c r="AE679" s="37"/>
      <c r="AT679" s="20" t="s">
        <v>219</v>
      </c>
      <c r="AU679" s="20" t="s">
        <v>153</v>
      </c>
    </row>
    <row r="680" spans="1:65" s="2" customFormat="1" ht="21.75" customHeight="1">
      <c r="A680" s="37"/>
      <c r="B680" s="38"/>
      <c r="C680" s="245" t="s">
        <v>865</v>
      </c>
      <c r="D680" s="245" t="s">
        <v>348</v>
      </c>
      <c r="E680" s="246" t="s">
        <v>866</v>
      </c>
      <c r="F680" s="247" t="s">
        <v>867</v>
      </c>
      <c r="G680" s="248" t="s">
        <v>367</v>
      </c>
      <c r="H680" s="249">
        <v>3</v>
      </c>
      <c r="I680" s="250"/>
      <c r="J680" s="251">
        <f>ROUND(I680*H680,2)</f>
        <v>0</v>
      </c>
      <c r="K680" s="247" t="s">
        <v>814</v>
      </c>
      <c r="L680" s="252"/>
      <c r="M680" s="253" t="s">
        <v>19</v>
      </c>
      <c r="N680" s="254" t="s">
        <v>42</v>
      </c>
      <c r="O680" s="67"/>
      <c r="P680" s="191">
        <f>O680*H680</f>
        <v>0</v>
      </c>
      <c r="Q680" s="191">
        <v>1.2E-2</v>
      </c>
      <c r="R680" s="191">
        <f>Q680*H680</f>
        <v>3.6000000000000004E-2</v>
      </c>
      <c r="S680" s="191">
        <v>0</v>
      </c>
      <c r="T680" s="192">
        <f>S680*H680</f>
        <v>0</v>
      </c>
      <c r="U680" s="37"/>
      <c r="V680" s="37"/>
      <c r="W680" s="37"/>
      <c r="X680" s="37"/>
      <c r="Y680" s="37"/>
      <c r="Z680" s="37"/>
      <c r="AA680" s="37"/>
      <c r="AB680" s="37"/>
      <c r="AC680" s="37"/>
      <c r="AD680" s="37"/>
      <c r="AE680" s="37"/>
      <c r="AR680" s="193" t="s">
        <v>269</v>
      </c>
      <c r="AT680" s="193" t="s">
        <v>348</v>
      </c>
      <c r="AU680" s="193" t="s">
        <v>153</v>
      </c>
      <c r="AY680" s="20" t="s">
        <v>210</v>
      </c>
      <c r="BE680" s="194">
        <f>IF(N680="základní",J680,0)</f>
        <v>0</v>
      </c>
      <c r="BF680" s="194">
        <f>IF(N680="snížená",J680,0)</f>
        <v>0</v>
      </c>
      <c r="BG680" s="194">
        <f>IF(N680="zákl. přenesená",J680,0)</f>
        <v>0</v>
      </c>
      <c r="BH680" s="194">
        <f>IF(N680="sníž. přenesená",J680,0)</f>
        <v>0</v>
      </c>
      <c r="BI680" s="194">
        <f>IF(N680="nulová",J680,0)</f>
        <v>0</v>
      </c>
      <c r="BJ680" s="20" t="s">
        <v>79</v>
      </c>
      <c r="BK680" s="194">
        <f>ROUND(I680*H680,2)</f>
        <v>0</v>
      </c>
      <c r="BL680" s="20" t="s">
        <v>217</v>
      </c>
      <c r="BM680" s="193" t="s">
        <v>868</v>
      </c>
    </row>
    <row r="681" spans="1:65" s="2" customFormat="1" ht="11.25">
      <c r="A681" s="37"/>
      <c r="B681" s="38"/>
      <c r="C681" s="39"/>
      <c r="D681" s="195" t="s">
        <v>219</v>
      </c>
      <c r="E681" s="39"/>
      <c r="F681" s="196" t="s">
        <v>867</v>
      </c>
      <c r="G681" s="39"/>
      <c r="H681" s="39"/>
      <c r="I681" s="197"/>
      <c r="J681" s="39"/>
      <c r="K681" s="39"/>
      <c r="L681" s="42"/>
      <c r="M681" s="198"/>
      <c r="N681" s="199"/>
      <c r="O681" s="67"/>
      <c r="P681" s="67"/>
      <c r="Q681" s="67"/>
      <c r="R681" s="67"/>
      <c r="S681" s="67"/>
      <c r="T681" s="68"/>
      <c r="U681" s="37"/>
      <c r="V681" s="37"/>
      <c r="W681" s="37"/>
      <c r="X681" s="37"/>
      <c r="Y681" s="37"/>
      <c r="Z681" s="37"/>
      <c r="AA681" s="37"/>
      <c r="AB681" s="37"/>
      <c r="AC681" s="37"/>
      <c r="AD681" s="37"/>
      <c r="AE681" s="37"/>
      <c r="AT681" s="20" t="s">
        <v>219</v>
      </c>
      <c r="AU681" s="20" t="s">
        <v>153</v>
      </c>
    </row>
    <row r="682" spans="1:65" s="12" customFormat="1" ht="20.85" customHeight="1">
      <c r="B682" s="166"/>
      <c r="C682" s="167"/>
      <c r="D682" s="168" t="s">
        <v>70</v>
      </c>
      <c r="E682" s="180" t="s">
        <v>869</v>
      </c>
      <c r="F682" s="180" t="s">
        <v>870</v>
      </c>
      <c r="G682" s="167"/>
      <c r="H682" s="167"/>
      <c r="I682" s="170"/>
      <c r="J682" s="181">
        <f>BK682</f>
        <v>0</v>
      </c>
      <c r="K682" s="167"/>
      <c r="L682" s="172"/>
      <c r="M682" s="173"/>
      <c r="N682" s="174"/>
      <c r="O682" s="174"/>
      <c r="P682" s="175">
        <f>SUM(P683:P804)</f>
        <v>0</v>
      </c>
      <c r="Q682" s="174"/>
      <c r="R682" s="175">
        <f>SUM(R683:R804)</f>
        <v>0</v>
      </c>
      <c r="S682" s="174"/>
      <c r="T682" s="176">
        <f>SUM(T683:T804)</f>
        <v>91.138022000000007</v>
      </c>
      <c r="AR682" s="177" t="s">
        <v>79</v>
      </c>
      <c r="AT682" s="178" t="s">
        <v>70</v>
      </c>
      <c r="AU682" s="178" t="s">
        <v>81</v>
      </c>
      <c r="AY682" s="177" t="s">
        <v>210</v>
      </c>
      <c r="BK682" s="179">
        <f>SUM(BK683:BK804)</f>
        <v>0</v>
      </c>
    </row>
    <row r="683" spans="1:65" s="2" customFormat="1" ht="21.75" customHeight="1">
      <c r="A683" s="37"/>
      <c r="B683" s="38"/>
      <c r="C683" s="182" t="s">
        <v>871</v>
      </c>
      <c r="D683" s="182" t="s">
        <v>212</v>
      </c>
      <c r="E683" s="183" t="s">
        <v>872</v>
      </c>
      <c r="F683" s="184" t="s">
        <v>873</v>
      </c>
      <c r="G683" s="185" t="s">
        <v>215</v>
      </c>
      <c r="H683" s="186">
        <v>48.164999999999999</v>
      </c>
      <c r="I683" s="187"/>
      <c r="J683" s="188">
        <f>ROUND(I683*H683,2)</f>
        <v>0</v>
      </c>
      <c r="K683" s="184" t="s">
        <v>216</v>
      </c>
      <c r="L683" s="42"/>
      <c r="M683" s="189" t="s">
        <v>19</v>
      </c>
      <c r="N683" s="190" t="s">
        <v>42</v>
      </c>
      <c r="O683" s="67"/>
      <c r="P683" s="191">
        <f>O683*H683</f>
        <v>0</v>
      </c>
      <c r="Q683" s="191">
        <v>0</v>
      </c>
      <c r="R683" s="191">
        <f>Q683*H683</f>
        <v>0</v>
      </c>
      <c r="S683" s="191">
        <v>0.13100000000000001</v>
      </c>
      <c r="T683" s="192">
        <f>S683*H683</f>
        <v>6.309615</v>
      </c>
      <c r="U683" s="37"/>
      <c r="V683" s="37"/>
      <c r="W683" s="37"/>
      <c r="X683" s="37"/>
      <c r="Y683" s="37"/>
      <c r="Z683" s="37"/>
      <c r="AA683" s="37"/>
      <c r="AB683" s="37"/>
      <c r="AC683" s="37"/>
      <c r="AD683" s="37"/>
      <c r="AE683" s="37"/>
      <c r="AR683" s="193" t="s">
        <v>217</v>
      </c>
      <c r="AT683" s="193" t="s">
        <v>212</v>
      </c>
      <c r="AU683" s="193" t="s">
        <v>153</v>
      </c>
      <c r="AY683" s="20" t="s">
        <v>210</v>
      </c>
      <c r="BE683" s="194">
        <f>IF(N683="základní",J683,0)</f>
        <v>0</v>
      </c>
      <c r="BF683" s="194">
        <f>IF(N683="snížená",J683,0)</f>
        <v>0</v>
      </c>
      <c r="BG683" s="194">
        <f>IF(N683="zákl. přenesená",J683,0)</f>
        <v>0</v>
      </c>
      <c r="BH683" s="194">
        <f>IF(N683="sníž. přenesená",J683,0)</f>
        <v>0</v>
      </c>
      <c r="BI683" s="194">
        <f>IF(N683="nulová",J683,0)</f>
        <v>0</v>
      </c>
      <c r="BJ683" s="20" t="s">
        <v>79</v>
      </c>
      <c r="BK683" s="194">
        <f>ROUND(I683*H683,2)</f>
        <v>0</v>
      </c>
      <c r="BL683" s="20" t="s">
        <v>217</v>
      </c>
      <c r="BM683" s="193" t="s">
        <v>874</v>
      </c>
    </row>
    <row r="684" spans="1:65" s="2" customFormat="1" ht="29.25">
      <c r="A684" s="37"/>
      <c r="B684" s="38"/>
      <c r="C684" s="39"/>
      <c r="D684" s="195" t="s">
        <v>219</v>
      </c>
      <c r="E684" s="39"/>
      <c r="F684" s="196" t="s">
        <v>875</v>
      </c>
      <c r="G684" s="39"/>
      <c r="H684" s="39"/>
      <c r="I684" s="197"/>
      <c r="J684" s="39"/>
      <c r="K684" s="39"/>
      <c r="L684" s="42"/>
      <c r="M684" s="198"/>
      <c r="N684" s="199"/>
      <c r="O684" s="67"/>
      <c r="P684" s="67"/>
      <c r="Q684" s="67"/>
      <c r="R684" s="67"/>
      <c r="S684" s="67"/>
      <c r="T684" s="68"/>
      <c r="U684" s="37"/>
      <c r="V684" s="37"/>
      <c r="W684" s="37"/>
      <c r="X684" s="37"/>
      <c r="Y684" s="37"/>
      <c r="Z684" s="37"/>
      <c r="AA684" s="37"/>
      <c r="AB684" s="37"/>
      <c r="AC684" s="37"/>
      <c r="AD684" s="37"/>
      <c r="AE684" s="37"/>
      <c r="AT684" s="20" t="s">
        <v>219</v>
      </c>
      <c r="AU684" s="20" t="s">
        <v>153</v>
      </c>
    </row>
    <row r="685" spans="1:65" s="2" customFormat="1" ht="11.25">
      <c r="A685" s="37"/>
      <c r="B685" s="38"/>
      <c r="C685" s="39"/>
      <c r="D685" s="200" t="s">
        <v>221</v>
      </c>
      <c r="E685" s="39"/>
      <c r="F685" s="201" t="s">
        <v>876</v>
      </c>
      <c r="G685" s="39"/>
      <c r="H685" s="39"/>
      <c r="I685" s="197"/>
      <c r="J685" s="39"/>
      <c r="K685" s="39"/>
      <c r="L685" s="42"/>
      <c r="M685" s="198"/>
      <c r="N685" s="199"/>
      <c r="O685" s="67"/>
      <c r="P685" s="67"/>
      <c r="Q685" s="67"/>
      <c r="R685" s="67"/>
      <c r="S685" s="67"/>
      <c r="T685" s="68"/>
      <c r="U685" s="37"/>
      <c r="V685" s="37"/>
      <c r="W685" s="37"/>
      <c r="X685" s="37"/>
      <c r="Y685" s="37"/>
      <c r="Z685" s="37"/>
      <c r="AA685" s="37"/>
      <c r="AB685" s="37"/>
      <c r="AC685" s="37"/>
      <c r="AD685" s="37"/>
      <c r="AE685" s="37"/>
      <c r="AT685" s="20" t="s">
        <v>221</v>
      </c>
      <c r="AU685" s="20" t="s">
        <v>153</v>
      </c>
    </row>
    <row r="686" spans="1:65" s="13" customFormat="1" ht="11.25">
      <c r="B686" s="202"/>
      <c r="C686" s="203"/>
      <c r="D686" s="195" t="s">
        <v>223</v>
      </c>
      <c r="E686" s="204" t="s">
        <v>19</v>
      </c>
      <c r="F686" s="205" t="s">
        <v>877</v>
      </c>
      <c r="G686" s="203"/>
      <c r="H686" s="206">
        <v>48.164999999999999</v>
      </c>
      <c r="I686" s="207"/>
      <c r="J686" s="203"/>
      <c r="K686" s="203"/>
      <c r="L686" s="208"/>
      <c r="M686" s="209"/>
      <c r="N686" s="210"/>
      <c r="O686" s="210"/>
      <c r="P686" s="210"/>
      <c r="Q686" s="210"/>
      <c r="R686" s="210"/>
      <c r="S686" s="210"/>
      <c r="T686" s="211"/>
      <c r="AT686" s="212" t="s">
        <v>223</v>
      </c>
      <c r="AU686" s="212" t="s">
        <v>153</v>
      </c>
      <c r="AV686" s="13" t="s">
        <v>81</v>
      </c>
      <c r="AW686" s="13" t="s">
        <v>32</v>
      </c>
      <c r="AX686" s="13" t="s">
        <v>71</v>
      </c>
      <c r="AY686" s="212" t="s">
        <v>210</v>
      </c>
    </row>
    <row r="687" spans="1:65" s="14" customFormat="1" ht="11.25">
      <c r="B687" s="213"/>
      <c r="C687" s="214"/>
      <c r="D687" s="195" t="s">
        <v>223</v>
      </c>
      <c r="E687" s="215" t="s">
        <v>19</v>
      </c>
      <c r="F687" s="216" t="s">
        <v>249</v>
      </c>
      <c r="G687" s="214"/>
      <c r="H687" s="217">
        <v>48.164999999999999</v>
      </c>
      <c r="I687" s="218"/>
      <c r="J687" s="214"/>
      <c r="K687" s="214"/>
      <c r="L687" s="219"/>
      <c r="M687" s="220"/>
      <c r="N687" s="221"/>
      <c r="O687" s="221"/>
      <c r="P687" s="221"/>
      <c r="Q687" s="221"/>
      <c r="R687" s="221"/>
      <c r="S687" s="221"/>
      <c r="T687" s="222"/>
      <c r="AT687" s="223" t="s">
        <v>223</v>
      </c>
      <c r="AU687" s="223" t="s">
        <v>153</v>
      </c>
      <c r="AV687" s="14" t="s">
        <v>217</v>
      </c>
      <c r="AW687" s="14" t="s">
        <v>32</v>
      </c>
      <c r="AX687" s="14" t="s">
        <v>79</v>
      </c>
      <c r="AY687" s="223" t="s">
        <v>210</v>
      </c>
    </row>
    <row r="688" spans="1:65" s="2" customFormat="1" ht="21.75" customHeight="1">
      <c r="A688" s="37"/>
      <c r="B688" s="38"/>
      <c r="C688" s="182" t="s">
        <v>878</v>
      </c>
      <c r="D688" s="182" t="s">
        <v>212</v>
      </c>
      <c r="E688" s="183" t="s">
        <v>879</v>
      </c>
      <c r="F688" s="184" t="s">
        <v>880</v>
      </c>
      <c r="G688" s="185" t="s">
        <v>215</v>
      </c>
      <c r="H688" s="186">
        <v>6.0590000000000002</v>
      </c>
      <c r="I688" s="187"/>
      <c r="J688" s="188">
        <f>ROUND(I688*H688,2)</f>
        <v>0</v>
      </c>
      <c r="K688" s="184" t="s">
        <v>216</v>
      </c>
      <c r="L688" s="42"/>
      <c r="M688" s="189" t="s">
        <v>19</v>
      </c>
      <c r="N688" s="190" t="s">
        <v>42</v>
      </c>
      <c r="O688" s="67"/>
      <c r="P688" s="191">
        <f>O688*H688</f>
        <v>0</v>
      </c>
      <c r="Q688" s="191">
        <v>0</v>
      </c>
      <c r="R688" s="191">
        <f>Q688*H688</f>
        <v>0</v>
      </c>
      <c r="S688" s="191">
        <v>0.26100000000000001</v>
      </c>
      <c r="T688" s="192">
        <f>S688*H688</f>
        <v>1.581399</v>
      </c>
      <c r="U688" s="37"/>
      <c r="V688" s="37"/>
      <c r="W688" s="37"/>
      <c r="X688" s="37"/>
      <c r="Y688" s="37"/>
      <c r="Z688" s="37"/>
      <c r="AA688" s="37"/>
      <c r="AB688" s="37"/>
      <c r="AC688" s="37"/>
      <c r="AD688" s="37"/>
      <c r="AE688" s="37"/>
      <c r="AR688" s="193" t="s">
        <v>217</v>
      </c>
      <c r="AT688" s="193" t="s">
        <v>212</v>
      </c>
      <c r="AU688" s="193" t="s">
        <v>153</v>
      </c>
      <c r="AY688" s="20" t="s">
        <v>210</v>
      </c>
      <c r="BE688" s="194">
        <f>IF(N688="základní",J688,0)</f>
        <v>0</v>
      </c>
      <c r="BF688" s="194">
        <f>IF(N688="snížená",J688,0)</f>
        <v>0</v>
      </c>
      <c r="BG688" s="194">
        <f>IF(N688="zákl. přenesená",J688,0)</f>
        <v>0</v>
      </c>
      <c r="BH688" s="194">
        <f>IF(N688="sníž. přenesená",J688,0)</f>
        <v>0</v>
      </c>
      <c r="BI688" s="194">
        <f>IF(N688="nulová",J688,0)</f>
        <v>0</v>
      </c>
      <c r="BJ688" s="20" t="s">
        <v>79</v>
      </c>
      <c r="BK688" s="194">
        <f>ROUND(I688*H688,2)</f>
        <v>0</v>
      </c>
      <c r="BL688" s="20" t="s">
        <v>217</v>
      </c>
      <c r="BM688" s="193" t="s">
        <v>881</v>
      </c>
    </row>
    <row r="689" spans="1:65" s="2" customFormat="1" ht="29.25">
      <c r="A689" s="37"/>
      <c r="B689" s="38"/>
      <c r="C689" s="39"/>
      <c r="D689" s="195" t="s">
        <v>219</v>
      </c>
      <c r="E689" s="39"/>
      <c r="F689" s="196" t="s">
        <v>882</v>
      </c>
      <c r="G689" s="39"/>
      <c r="H689" s="39"/>
      <c r="I689" s="197"/>
      <c r="J689" s="39"/>
      <c r="K689" s="39"/>
      <c r="L689" s="42"/>
      <c r="M689" s="198"/>
      <c r="N689" s="199"/>
      <c r="O689" s="67"/>
      <c r="P689" s="67"/>
      <c r="Q689" s="67"/>
      <c r="R689" s="67"/>
      <c r="S689" s="67"/>
      <c r="T689" s="68"/>
      <c r="U689" s="37"/>
      <c r="V689" s="37"/>
      <c r="W689" s="37"/>
      <c r="X689" s="37"/>
      <c r="Y689" s="37"/>
      <c r="Z689" s="37"/>
      <c r="AA689" s="37"/>
      <c r="AB689" s="37"/>
      <c r="AC689" s="37"/>
      <c r="AD689" s="37"/>
      <c r="AE689" s="37"/>
      <c r="AT689" s="20" t="s">
        <v>219</v>
      </c>
      <c r="AU689" s="20" t="s">
        <v>153</v>
      </c>
    </row>
    <row r="690" spans="1:65" s="2" customFormat="1" ht="11.25">
      <c r="A690" s="37"/>
      <c r="B690" s="38"/>
      <c r="C690" s="39"/>
      <c r="D690" s="200" t="s">
        <v>221</v>
      </c>
      <c r="E690" s="39"/>
      <c r="F690" s="201" t="s">
        <v>883</v>
      </c>
      <c r="G690" s="39"/>
      <c r="H690" s="39"/>
      <c r="I690" s="197"/>
      <c r="J690" s="39"/>
      <c r="K690" s="39"/>
      <c r="L690" s="42"/>
      <c r="M690" s="198"/>
      <c r="N690" s="199"/>
      <c r="O690" s="67"/>
      <c r="P690" s="67"/>
      <c r="Q690" s="67"/>
      <c r="R690" s="67"/>
      <c r="S690" s="67"/>
      <c r="T690" s="68"/>
      <c r="U690" s="37"/>
      <c r="V690" s="37"/>
      <c r="W690" s="37"/>
      <c r="X690" s="37"/>
      <c r="Y690" s="37"/>
      <c r="Z690" s="37"/>
      <c r="AA690" s="37"/>
      <c r="AB690" s="37"/>
      <c r="AC690" s="37"/>
      <c r="AD690" s="37"/>
      <c r="AE690" s="37"/>
      <c r="AT690" s="20" t="s">
        <v>221</v>
      </c>
      <c r="AU690" s="20" t="s">
        <v>153</v>
      </c>
    </row>
    <row r="691" spans="1:65" s="13" customFormat="1" ht="11.25">
      <c r="B691" s="202"/>
      <c r="C691" s="203"/>
      <c r="D691" s="195" t="s">
        <v>223</v>
      </c>
      <c r="E691" s="204" t="s">
        <v>19</v>
      </c>
      <c r="F691" s="205" t="s">
        <v>884</v>
      </c>
      <c r="G691" s="203"/>
      <c r="H691" s="206">
        <v>6.0590000000000002</v>
      </c>
      <c r="I691" s="207"/>
      <c r="J691" s="203"/>
      <c r="K691" s="203"/>
      <c r="L691" s="208"/>
      <c r="M691" s="209"/>
      <c r="N691" s="210"/>
      <c r="O691" s="210"/>
      <c r="P691" s="210"/>
      <c r="Q691" s="210"/>
      <c r="R691" s="210"/>
      <c r="S691" s="210"/>
      <c r="T691" s="211"/>
      <c r="AT691" s="212" t="s">
        <v>223</v>
      </c>
      <c r="AU691" s="212" t="s">
        <v>153</v>
      </c>
      <c r="AV691" s="13" t="s">
        <v>81</v>
      </c>
      <c r="AW691" s="13" t="s">
        <v>32</v>
      </c>
      <c r="AX691" s="13" t="s">
        <v>71</v>
      </c>
      <c r="AY691" s="212" t="s">
        <v>210</v>
      </c>
    </row>
    <row r="692" spans="1:65" s="14" customFormat="1" ht="11.25">
      <c r="B692" s="213"/>
      <c r="C692" s="214"/>
      <c r="D692" s="195" t="s">
        <v>223</v>
      </c>
      <c r="E692" s="215" t="s">
        <v>19</v>
      </c>
      <c r="F692" s="216" t="s">
        <v>249</v>
      </c>
      <c r="G692" s="214"/>
      <c r="H692" s="217">
        <v>6.0590000000000002</v>
      </c>
      <c r="I692" s="218"/>
      <c r="J692" s="214"/>
      <c r="K692" s="214"/>
      <c r="L692" s="219"/>
      <c r="M692" s="220"/>
      <c r="N692" s="221"/>
      <c r="O692" s="221"/>
      <c r="P692" s="221"/>
      <c r="Q692" s="221"/>
      <c r="R692" s="221"/>
      <c r="S692" s="221"/>
      <c r="T692" s="222"/>
      <c r="AT692" s="223" t="s">
        <v>223</v>
      </c>
      <c r="AU692" s="223" t="s">
        <v>153</v>
      </c>
      <c r="AV692" s="14" t="s">
        <v>217</v>
      </c>
      <c r="AW692" s="14" t="s">
        <v>32</v>
      </c>
      <c r="AX692" s="14" t="s">
        <v>79</v>
      </c>
      <c r="AY692" s="223" t="s">
        <v>210</v>
      </c>
    </row>
    <row r="693" spans="1:65" s="2" customFormat="1" ht="24.2" customHeight="1">
      <c r="A693" s="37"/>
      <c r="B693" s="38"/>
      <c r="C693" s="182" t="s">
        <v>885</v>
      </c>
      <c r="D693" s="182" t="s">
        <v>212</v>
      </c>
      <c r="E693" s="183" t="s">
        <v>886</v>
      </c>
      <c r="F693" s="184" t="s">
        <v>887</v>
      </c>
      <c r="G693" s="185" t="s">
        <v>244</v>
      </c>
      <c r="H693" s="186">
        <v>9.9559999999999995</v>
      </c>
      <c r="I693" s="187"/>
      <c r="J693" s="188">
        <f>ROUND(I693*H693,2)</f>
        <v>0</v>
      </c>
      <c r="K693" s="184" t="s">
        <v>216</v>
      </c>
      <c r="L693" s="42"/>
      <c r="M693" s="189" t="s">
        <v>19</v>
      </c>
      <c r="N693" s="190" t="s">
        <v>42</v>
      </c>
      <c r="O693" s="67"/>
      <c r="P693" s="191">
        <f>O693*H693</f>
        <v>0</v>
      </c>
      <c r="Q693" s="191">
        <v>0</v>
      </c>
      <c r="R693" s="191">
        <f>Q693*H693</f>
        <v>0</v>
      </c>
      <c r="S693" s="191">
        <v>1.8</v>
      </c>
      <c r="T693" s="192">
        <f>S693*H693</f>
        <v>17.9208</v>
      </c>
      <c r="U693" s="37"/>
      <c r="V693" s="37"/>
      <c r="W693" s="37"/>
      <c r="X693" s="37"/>
      <c r="Y693" s="37"/>
      <c r="Z693" s="37"/>
      <c r="AA693" s="37"/>
      <c r="AB693" s="37"/>
      <c r="AC693" s="37"/>
      <c r="AD693" s="37"/>
      <c r="AE693" s="37"/>
      <c r="AR693" s="193" t="s">
        <v>217</v>
      </c>
      <c r="AT693" s="193" t="s">
        <v>212</v>
      </c>
      <c r="AU693" s="193" t="s">
        <v>153</v>
      </c>
      <c r="AY693" s="20" t="s">
        <v>210</v>
      </c>
      <c r="BE693" s="194">
        <f>IF(N693="základní",J693,0)</f>
        <v>0</v>
      </c>
      <c r="BF693" s="194">
        <f>IF(N693="snížená",J693,0)</f>
        <v>0</v>
      </c>
      <c r="BG693" s="194">
        <f>IF(N693="zákl. přenesená",J693,0)</f>
        <v>0</v>
      </c>
      <c r="BH693" s="194">
        <f>IF(N693="sníž. přenesená",J693,0)</f>
        <v>0</v>
      </c>
      <c r="BI693" s="194">
        <f>IF(N693="nulová",J693,0)</f>
        <v>0</v>
      </c>
      <c r="BJ693" s="20" t="s">
        <v>79</v>
      </c>
      <c r="BK693" s="194">
        <f>ROUND(I693*H693,2)</f>
        <v>0</v>
      </c>
      <c r="BL693" s="20" t="s">
        <v>217</v>
      </c>
      <c r="BM693" s="193" t="s">
        <v>888</v>
      </c>
    </row>
    <row r="694" spans="1:65" s="2" customFormat="1" ht="29.25">
      <c r="A694" s="37"/>
      <c r="B694" s="38"/>
      <c r="C694" s="39"/>
      <c r="D694" s="195" t="s">
        <v>219</v>
      </c>
      <c r="E694" s="39"/>
      <c r="F694" s="196" t="s">
        <v>889</v>
      </c>
      <c r="G694" s="39"/>
      <c r="H694" s="39"/>
      <c r="I694" s="197"/>
      <c r="J694" s="39"/>
      <c r="K694" s="39"/>
      <c r="L694" s="42"/>
      <c r="M694" s="198"/>
      <c r="N694" s="199"/>
      <c r="O694" s="67"/>
      <c r="P694" s="67"/>
      <c r="Q694" s="67"/>
      <c r="R694" s="67"/>
      <c r="S694" s="67"/>
      <c r="T694" s="68"/>
      <c r="U694" s="37"/>
      <c r="V694" s="37"/>
      <c r="W694" s="37"/>
      <c r="X694" s="37"/>
      <c r="Y694" s="37"/>
      <c r="Z694" s="37"/>
      <c r="AA694" s="37"/>
      <c r="AB694" s="37"/>
      <c r="AC694" s="37"/>
      <c r="AD694" s="37"/>
      <c r="AE694" s="37"/>
      <c r="AT694" s="20" t="s">
        <v>219</v>
      </c>
      <c r="AU694" s="20" t="s">
        <v>153</v>
      </c>
    </row>
    <row r="695" spans="1:65" s="2" customFormat="1" ht="11.25">
      <c r="A695" s="37"/>
      <c r="B695" s="38"/>
      <c r="C695" s="39"/>
      <c r="D695" s="200" t="s">
        <v>221</v>
      </c>
      <c r="E695" s="39"/>
      <c r="F695" s="201" t="s">
        <v>890</v>
      </c>
      <c r="G695" s="39"/>
      <c r="H695" s="39"/>
      <c r="I695" s="197"/>
      <c r="J695" s="39"/>
      <c r="K695" s="39"/>
      <c r="L695" s="42"/>
      <c r="M695" s="198"/>
      <c r="N695" s="199"/>
      <c r="O695" s="67"/>
      <c r="P695" s="67"/>
      <c r="Q695" s="67"/>
      <c r="R695" s="67"/>
      <c r="S695" s="67"/>
      <c r="T695" s="68"/>
      <c r="U695" s="37"/>
      <c r="V695" s="37"/>
      <c r="W695" s="37"/>
      <c r="X695" s="37"/>
      <c r="Y695" s="37"/>
      <c r="Z695" s="37"/>
      <c r="AA695" s="37"/>
      <c r="AB695" s="37"/>
      <c r="AC695" s="37"/>
      <c r="AD695" s="37"/>
      <c r="AE695" s="37"/>
      <c r="AT695" s="20" t="s">
        <v>221</v>
      </c>
      <c r="AU695" s="20" t="s">
        <v>153</v>
      </c>
    </row>
    <row r="696" spans="1:65" s="13" customFormat="1" ht="11.25">
      <c r="B696" s="202"/>
      <c r="C696" s="203"/>
      <c r="D696" s="195" t="s">
        <v>223</v>
      </c>
      <c r="E696" s="204" t="s">
        <v>19</v>
      </c>
      <c r="F696" s="205" t="s">
        <v>891</v>
      </c>
      <c r="G696" s="203"/>
      <c r="H696" s="206">
        <v>3.5179999999999998</v>
      </c>
      <c r="I696" s="207"/>
      <c r="J696" s="203"/>
      <c r="K696" s="203"/>
      <c r="L696" s="208"/>
      <c r="M696" s="209"/>
      <c r="N696" s="210"/>
      <c r="O696" s="210"/>
      <c r="P696" s="210"/>
      <c r="Q696" s="210"/>
      <c r="R696" s="210"/>
      <c r="S696" s="210"/>
      <c r="T696" s="211"/>
      <c r="AT696" s="212" t="s">
        <v>223</v>
      </c>
      <c r="AU696" s="212" t="s">
        <v>153</v>
      </c>
      <c r="AV696" s="13" t="s">
        <v>81</v>
      </c>
      <c r="AW696" s="13" t="s">
        <v>32</v>
      </c>
      <c r="AX696" s="13" t="s">
        <v>71</v>
      </c>
      <c r="AY696" s="212" t="s">
        <v>210</v>
      </c>
    </row>
    <row r="697" spans="1:65" s="13" customFormat="1" ht="11.25">
      <c r="B697" s="202"/>
      <c r="C697" s="203"/>
      <c r="D697" s="195" t="s">
        <v>223</v>
      </c>
      <c r="E697" s="204" t="s">
        <v>19</v>
      </c>
      <c r="F697" s="205" t="s">
        <v>892</v>
      </c>
      <c r="G697" s="203"/>
      <c r="H697" s="206">
        <v>2.0859999999999999</v>
      </c>
      <c r="I697" s="207"/>
      <c r="J697" s="203"/>
      <c r="K697" s="203"/>
      <c r="L697" s="208"/>
      <c r="M697" s="209"/>
      <c r="N697" s="210"/>
      <c r="O697" s="210"/>
      <c r="P697" s="210"/>
      <c r="Q697" s="210"/>
      <c r="R697" s="210"/>
      <c r="S697" s="210"/>
      <c r="T697" s="211"/>
      <c r="AT697" s="212" t="s">
        <v>223</v>
      </c>
      <c r="AU697" s="212" t="s">
        <v>153</v>
      </c>
      <c r="AV697" s="13" t="s">
        <v>81</v>
      </c>
      <c r="AW697" s="13" t="s">
        <v>32</v>
      </c>
      <c r="AX697" s="13" t="s">
        <v>71</v>
      </c>
      <c r="AY697" s="212" t="s">
        <v>210</v>
      </c>
    </row>
    <row r="698" spans="1:65" s="13" customFormat="1" ht="11.25">
      <c r="B698" s="202"/>
      <c r="C698" s="203"/>
      <c r="D698" s="195" t="s">
        <v>223</v>
      </c>
      <c r="E698" s="204" t="s">
        <v>19</v>
      </c>
      <c r="F698" s="205" t="s">
        <v>893</v>
      </c>
      <c r="G698" s="203"/>
      <c r="H698" s="206">
        <v>4.3520000000000003</v>
      </c>
      <c r="I698" s="207"/>
      <c r="J698" s="203"/>
      <c r="K698" s="203"/>
      <c r="L698" s="208"/>
      <c r="M698" s="209"/>
      <c r="N698" s="210"/>
      <c r="O698" s="210"/>
      <c r="P698" s="210"/>
      <c r="Q698" s="210"/>
      <c r="R698" s="210"/>
      <c r="S698" s="210"/>
      <c r="T698" s="211"/>
      <c r="AT698" s="212" t="s">
        <v>223</v>
      </c>
      <c r="AU698" s="212" t="s">
        <v>153</v>
      </c>
      <c r="AV698" s="13" t="s">
        <v>81</v>
      </c>
      <c r="AW698" s="13" t="s">
        <v>32</v>
      </c>
      <c r="AX698" s="13" t="s">
        <v>71</v>
      </c>
      <c r="AY698" s="212" t="s">
        <v>210</v>
      </c>
    </row>
    <row r="699" spans="1:65" s="14" customFormat="1" ht="11.25">
      <c r="B699" s="213"/>
      <c r="C699" s="214"/>
      <c r="D699" s="195" t="s">
        <v>223</v>
      </c>
      <c r="E699" s="215" t="s">
        <v>19</v>
      </c>
      <c r="F699" s="216" t="s">
        <v>249</v>
      </c>
      <c r="G699" s="214"/>
      <c r="H699" s="217">
        <v>9.9559999999999995</v>
      </c>
      <c r="I699" s="218"/>
      <c r="J699" s="214"/>
      <c r="K699" s="214"/>
      <c r="L699" s="219"/>
      <c r="M699" s="220"/>
      <c r="N699" s="221"/>
      <c r="O699" s="221"/>
      <c r="P699" s="221"/>
      <c r="Q699" s="221"/>
      <c r="R699" s="221"/>
      <c r="S699" s="221"/>
      <c r="T699" s="222"/>
      <c r="AT699" s="223" t="s">
        <v>223</v>
      </c>
      <c r="AU699" s="223" t="s">
        <v>153</v>
      </c>
      <c r="AV699" s="14" t="s">
        <v>217</v>
      </c>
      <c r="AW699" s="14" t="s">
        <v>32</v>
      </c>
      <c r="AX699" s="14" t="s">
        <v>79</v>
      </c>
      <c r="AY699" s="223" t="s">
        <v>210</v>
      </c>
    </row>
    <row r="700" spans="1:65" s="2" customFormat="1" ht="37.9" customHeight="1">
      <c r="A700" s="37"/>
      <c r="B700" s="38"/>
      <c r="C700" s="182" t="s">
        <v>894</v>
      </c>
      <c r="D700" s="182" t="s">
        <v>212</v>
      </c>
      <c r="E700" s="183" t="s">
        <v>895</v>
      </c>
      <c r="F700" s="184" t="s">
        <v>896</v>
      </c>
      <c r="G700" s="185" t="s">
        <v>244</v>
      </c>
      <c r="H700" s="186">
        <v>23.22</v>
      </c>
      <c r="I700" s="187"/>
      <c r="J700" s="188">
        <f>ROUND(I700*H700,2)</f>
        <v>0</v>
      </c>
      <c r="K700" s="184" t="s">
        <v>216</v>
      </c>
      <c r="L700" s="42"/>
      <c r="M700" s="189" t="s">
        <v>19</v>
      </c>
      <c r="N700" s="190" t="s">
        <v>42</v>
      </c>
      <c r="O700" s="67"/>
      <c r="P700" s="191">
        <f>O700*H700</f>
        <v>0</v>
      </c>
      <c r="Q700" s="191">
        <v>0</v>
      </c>
      <c r="R700" s="191">
        <f>Q700*H700</f>
        <v>0</v>
      </c>
      <c r="S700" s="191">
        <v>2.2000000000000002</v>
      </c>
      <c r="T700" s="192">
        <f>S700*H700</f>
        <v>51.084000000000003</v>
      </c>
      <c r="U700" s="37"/>
      <c r="V700" s="37"/>
      <c r="W700" s="37"/>
      <c r="X700" s="37"/>
      <c r="Y700" s="37"/>
      <c r="Z700" s="37"/>
      <c r="AA700" s="37"/>
      <c r="AB700" s="37"/>
      <c r="AC700" s="37"/>
      <c r="AD700" s="37"/>
      <c r="AE700" s="37"/>
      <c r="AR700" s="193" t="s">
        <v>217</v>
      </c>
      <c r="AT700" s="193" t="s">
        <v>212</v>
      </c>
      <c r="AU700" s="193" t="s">
        <v>153</v>
      </c>
      <c r="AY700" s="20" t="s">
        <v>210</v>
      </c>
      <c r="BE700" s="194">
        <f>IF(N700="základní",J700,0)</f>
        <v>0</v>
      </c>
      <c r="BF700" s="194">
        <f>IF(N700="snížená",J700,0)</f>
        <v>0</v>
      </c>
      <c r="BG700" s="194">
        <f>IF(N700="zákl. přenesená",J700,0)</f>
        <v>0</v>
      </c>
      <c r="BH700" s="194">
        <f>IF(N700="sníž. přenesená",J700,0)</f>
        <v>0</v>
      </c>
      <c r="BI700" s="194">
        <f>IF(N700="nulová",J700,0)</f>
        <v>0</v>
      </c>
      <c r="BJ700" s="20" t="s">
        <v>79</v>
      </c>
      <c r="BK700" s="194">
        <f>ROUND(I700*H700,2)</f>
        <v>0</v>
      </c>
      <c r="BL700" s="20" t="s">
        <v>217</v>
      </c>
      <c r="BM700" s="193" t="s">
        <v>897</v>
      </c>
    </row>
    <row r="701" spans="1:65" s="2" customFormat="1" ht="19.5">
      <c r="A701" s="37"/>
      <c r="B701" s="38"/>
      <c r="C701" s="39"/>
      <c r="D701" s="195" t="s">
        <v>219</v>
      </c>
      <c r="E701" s="39"/>
      <c r="F701" s="196" t="s">
        <v>898</v>
      </c>
      <c r="G701" s="39"/>
      <c r="H701" s="39"/>
      <c r="I701" s="197"/>
      <c r="J701" s="39"/>
      <c r="K701" s="39"/>
      <c r="L701" s="42"/>
      <c r="M701" s="198"/>
      <c r="N701" s="199"/>
      <c r="O701" s="67"/>
      <c r="P701" s="67"/>
      <c r="Q701" s="67"/>
      <c r="R701" s="67"/>
      <c r="S701" s="67"/>
      <c r="T701" s="68"/>
      <c r="U701" s="37"/>
      <c r="V701" s="37"/>
      <c r="W701" s="37"/>
      <c r="X701" s="37"/>
      <c r="Y701" s="37"/>
      <c r="Z701" s="37"/>
      <c r="AA701" s="37"/>
      <c r="AB701" s="37"/>
      <c r="AC701" s="37"/>
      <c r="AD701" s="37"/>
      <c r="AE701" s="37"/>
      <c r="AT701" s="20" t="s">
        <v>219</v>
      </c>
      <c r="AU701" s="20" t="s">
        <v>153</v>
      </c>
    </row>
    <row r="702" spans="1:65" s="2" customFormat="1" ht="11.25">
      <c r="A702" s="37"/>
      <c r="B702" s="38"/>
      <c r="C702" s="39"/>
      <c r="D702" s="200" t="s">
        <v>221</v>
      </c>
      <c r="E702" s="39"/>
      <c r="F702" s="201" t="s">
        <v>899</v>
      </c>
      <c r="G702" s="39"/>
      <c r="H702" s="39"/>
      <c r="I702" s="197"/>
      <c r="J702" s="39"/>
      <c r="K702" s="39"/>
      <c r="L702" s="42"/>
      <c r="M702" s="198"/>
      <c r="N702" s="199"/>
      <c r="O702" s="67"/>
      <c r="P702" s="67"/>
      <c r="Q702" s="67"/>
      <c r="R702" s="67"/>
      <c r="S702" s="67"/>
      <c r="T702" s="68"/>
      <c r="U702" s="37"/>
      <c r="V702" s="37"/>
      <c r="W702" s="37"/>
      <c r="X702" s="37"/>
      <c r="Y702" s="37"/>
      <c r="Z702" s="37"/>
      <c r="AA702" s="37"/>
      <c r="AB702" s="37"/>
      <c r="AC702" s="37"/>
      <c r="AD702" s="37"/>
      <c r="AE702" s="37"/>
      <c r="AT702" s="20" t="s">
        <v>221</v>
      </c>
      <c r="AU702" s="20" t="s">
        <v>153</v>
      </c>
    </row>
    <row r="703" spans="1:65" s="15" customFormat="1" ht="11.25">
      <c r="B703" s="224"/>
      <c r="C703" s="225"/>
      <c r="D703" s="195" t="s">
        <v>223</v>
      </c>
      <c r="E703" s="226" t="s">
        <v>19</v>
      </c>
      <c r="F703" s="227" t="s">
        <v>622</v>
      </c>
      <c r="G703" s="225"/>
      <c r="H703" s="226" t="s">
        <v>19</v>
      </c>
      <c r="I703" s="228"/>
      <c r="J703" s="225"/>
      <c r="K703" s="225"/>
      <c r="L703" s="229"/>
      <c r="M703" s="230"/>
      <c r="N703" s="231"/>
      <c r="O703" s="231"/>
      <c r="P703" s="231"/>
      <c r="Q703" s="231"/>
      <c r="R703" s="231"/>
      <c r="S703" s="231"/>
      <c r="T703" s="232"/>
      <c r="AT703" s="233" t="s">
        <v>223</v>
      </c>
      <c r="AU703" s="233" t="s">
        <v>153</v>
      </c>
      <c r="AV703" s="15" t="s">
        <v>79</v>
      </c>
      <c r="AW703" s="15" t="s">
        <v>32</v>
      </c>
      <c r="AX703" s="15" t="s">
        <v>71</v>
      </c>
      <c r="AY703" s="233" t="s">
        <v>210</v>
      </c>
    </row>
    <row r="704" spans="1:65" s="13" customFormat="1" ht="11.25">
      <c r="B704" s="202"/>
      <c r="C704" s="203"/>
      <c r="D704" s="195" t="s">
        <v>223</v>
      </c>
      <c r="E704" s="204" t="s">
        <v>19</v>
      </c>
      <c r="F704" s="205" t="s">
        <v>900</v>
      </c>
      <c r="G704" s="203"/>
      <c r="H704" s="206">
        <v>11.826000000000001</v>
      </c>
      <c r="I704" s="207"/>
      <c r="J704" s="203"/>
      <c r="K704" s="203"/>
      <c r="L704" s="208"/>
      <c r="M704" s="209"/>
      <c r="N704" s="210"/>
      <c r="O704" s="210"/>
      <c r="P704" s="210"/>
      <c r="Q704" s="210"/>
      <c r="R704" s="210"/>
      <c r="S704" s="210"/>
      <c r="T704" s="211"/>
      <c r="AT704" s="212" t="s">
        <v>223</v>
      </c>
      <c r="AU704" s="212" t="s">
        <v>153</v>
      </c>
      <c r="AV704" s="13" t="s">
        <v>81</v>
      </c>
      <c r="AW704" s="13" t="s">
        <v>32</v>
      </c>
      <c r="AX704" s="13" t="s">
        <v>71</v>
      </c>
      <c r="AY704" s="212" t="s">
        <v>210</v>
      </c>
    </row>
    <row r="705" spans="1:65" s="15" customFormat="1" ht="11.25">
      <c r="B705" s="224"/>
      <c r="C705" s="225"/>
      <c r="D705" s="195" t="s">
        <v>223</v>
      </c>
      <c r="E705" s="226" t="s">
        <v>19</v>
      </c>
      <c r="F705" s="227" t="s">
        <v>624</v>
      </c>
      <c r="G705" s="225"/>
      <c r="H705" s="226" t="s">
        <v>19</v>
      </c>
      <c r="I705" s="228"/>
      <c r="J705" s="225"/>
      <c r="K705" s="225"/>
      <c r="L705" s="229"/>
      <c r="M705" s="230"/>
      <c r="N705" s="231"/>
      <c r="O705" s="231"/>
      <c r="P705" s="231"/>
      <c r="Q705" s="231"/>
      <c r="R705" s="231"/>
      <c r="S705" s="231"/>
      <c r="T705" s="232"/>
      <c r="AT705" s="233" t="s">
        <v>223</v>
      </c>
      <c r="AU705" s="233" t="s">
        <v>153</v>
      </c>
      <c r="AV705" s="15" t="s">
        <v>79</v>
      </c>
      <c r="AW705" s="15" t="s">
        <v>32</v>
      </c>
      <c r="AX705" s="15" t="s">
        <v>71</v>
      </c>
      <c r="AY705" s="233" t="s">
        <v>210</v>
      </c>
    </row>
    <row r="706" spans="1:65" s="13" customFormat="1" ht="11.25">
      <c r="B706" s="202"/>
      <c r="C706" s="203"/>
      <c r="D706" s="195" t="s">
        <v>223</v>
      </c>
      <c r="E706" s="204" t="s">
        <v>19</v>
      </c>
      <c r="F706" s="205" t="s">
        <v>901</v>
      </c>
      <c r="G706" s="203"/>
      <c r="H706" s="206">
        <v>3.6360000000000001</v>
      </c>
      <c r="I706" s="207"/>
      <c r="J706" s="203"/>
      <c r="K706" s="203"/>
      <c r="L706" s="208"/>
      <c r="M706" s="209"/>
      <c r="N706" s="210"/>
      <c r="O706" s="210"/>
      <c r="P706" s="210"/>
      <c r="Q706" s="210"/>
      <c r="R706" s="210"/>
      <c r="S706" s="210"/>
      <c r="T706" s="211"/>
      <c r="AT706" s="212" t="s">
        <v>223</v>
      </c>
      <c r="AU706" s="212" t="s">
        <v>153</v>
      </c>
      <c r="AV706" s="13" t="s">
        <v>81</v>
      </c>
      <c r="AW706" s="13" t="s">
        <v>32</v>
      </c>
      <c r="AX706" s="13" t="s">
        <v>71</v>
      </c>
      <c r="AY706" s="212" t="s">
        <v>210</v>
      </c>
    </row>
    <row r="707" spans="1:65" s="15" customFormat="1" ht="11.25">
      <c r="B707" s="224"/>
      <c r="C707" s="225"/>
      <c r="D707" s="195" t="s">
        <v>223</v>
      </c>
      <c r="E707" s="226" t="s">
        <v>19</v>
      </c>
      <c r="F707" s="227" t="s">
        <v>627</v>
      </c>
      <c r="G707" s="225"/>
      <c r="H707" s="226" t="s">
        <v>19</v>
      </c>
      <c r="I707" s="228"/>
      <c r="J707" s="225"/>
      <c r="K707" s="225"/>
      <c r="L707" s="229"/>
      <c r="M707" s="230"/>
      <c r="N707" s="231"/>
      <c r="O707" s="231"/>
      <c r="P707" s="231"/>
      <c r="Q707" s="231"/>
      <c r="R707" s="231"/>
      <c r="S707" s="231"/>
      <c r="T707" s="232"/>
      <c r="AT707" s="233" t="s">
        <v>223</v>
      </c>
      <c r="AU707" s="233" t="s">
        <v>153</v>
      </c>
      <c r="AV707" s="15" t="s">
        <v>79</v>
      </c>
      <c r="AW707" s="15" t="s">
        <v>32</v>
      </c>
      <c r="AX707" s="15" t="s">
        <v>71</v>
      </c>
      <c r="AY707" s="233" t="s">
        <v>210</v>
      </c>
    </row>
    <row r="708" spans="1:65" s="13" customFormat="1" ht="11.25">
      <c r="B708" s="202"/>
      <c r="C708" s="203"/>
      <c r="D708" s="195" t="s">
        <v>223</v>
      </c>
      <c r="E708" s="204" t="s">
        <v>19</v>
      </c>
      <c r="F708" s="205" t="s">
        <v>902</v>
      </c>
      <c r="G708" s="203"/>
      <c r="H708" s="206">
        <v>2.7</v>
      </c>
      <c r="I708" s="207"/>
      <c r="J708" s="203"/>
      <c r="K708" s="203"/>
      <c r="L708" s="208"/>
      <c r="M708" s="209"/>
      <c r="N708" s="210"/>
      <c r="O708" s="210"/>
      <c r="P708" s="210"/>
      <c r="Q708" s="210"/>
      <c r="R708" s="210"/>
      <c r="S708" s="210"/>
      <c r="T708" s="211"/>
      <c r="AT708" s="212" t="s">
        <v>223</v>
      </c>
      <c r="AU708" s="212" t="s">
        <v>153</v>
      </c>
      <c r="AV708" s="13" t="s">
        <v>81</v>
      </c>
      <c r="AW708" s="13" t="s">
        <v>32</v>
      </c>
      <c r="AX708" s="13" t="s">
        <v>71</v>
      </c>
      <c r="AY708" s="212" t="s">
        <v>210</v>
      </c>
    </row>
    <row r="709" spans="1:65" s="15" customFormat="1" ht="11.25">
      <c r="B709" s="224"/>
      <c r="C709" s="225"/>
      <c r="D709" s="195" t="s">
        <v>223</v>
      </c>
      <c r="E709" s="226" t="s">
        <v>19</v>
      </c>
      <c r="F709" s="227" t="s">
        <v>631</v>
      </c>
      <c r="G709" s="225"/>
      <c r="H709" s="226" t="s">
        <v>19</v>
      </c>
      <c r="I709" s="228"/>
      <c r="J709" s="225"/>
      <c r="K709" s="225"/>
      <c r="L709" s="229"/>
      <c r="M709" s="230"/>
      <c r="N709" s="231"/>
      <c r="O709" s="231"/>
      <c r="P709" s="231"/>
      <c r="Q709" s="231"/>
      <c r="R709" s="231"/>
      <c r="S709" s="231"/>
      <c r="T709" s="232"/>
      <c r="AT709" s="233" t="s">
        <v>223</v>
      </c>
      <c r="AU709" s="233" t="s">
        <v>153</v>
      </c>
      <c r="AV709" s="15" t="s">
        <v>79</v>
      </c>
      <c r="AW709" s="15" t="s">
        <v>32</v>
      </c>
      <c r="AX709" s="15" t="s">
        <v>71</v>
      </c>
      <c r="AY709" s="233" t="s">
        <v>210</v>
      </c>
    </row>
    <row r="710" spans="1:65" s="13" customFormat="1" ht="11.25">
      <c r="B710" s="202"/>
      <c r="C710" s="203"/>
      <c r="D710" s="195" t="s">
        <v>223</v>
      </c>
      <c r="E710" s="204" t="s">
        <v>19</v>
      </c>
      <c r="F710" s="205" t="s">
        <v>903</v>
      </c>
      <c r="G710" s="203"/>
      <c r="H710" s="206">
        <v>1.206</v>
      </c>
      <c r="I710" s="207"/>
      <c r="J710" s="203"/>
      <c r="K710" s="203"/>
      <c r="L710" s="208"/>
      <c r="M710" s="209"/>
      <c r="N710" s="210"/>
      <c r="O710" s="210"/>
      <c r="P710" s="210"/>
      <c r="Q710" s="210"/>
      <c r="R710" s="210"/>
      <c r="S710" s="210"/>
      <c r="T710" s="211"/>
      <c r="AT710" s="212" t="s">
        <v>223</v>
      </c>
      <c r="AU710" s="212" t="s">
        <v>153</v>
      </c>
      <c r="AV710" s="13" t="s">
        <v>81</v>
      </c>
      <c r="AW710" s="13" t="s">
        <v>32</v>
      </c>
      <c r="AX710" s="13" t="s">
        <v>71</v>
      </c>
      <c r="AY710" s="212" t="s">
        <v>210</v>
      </c>
    </row>
    <row r="711" spans="1:65" s="15" customFormat="1" ht="11.25">
      <c r="B711" s="224"/>
      <c r="C711" s="225"/>
      <c r="D711" s="195" t="s">
        <v>223</v>
      </c>
      <c r="E711" s="226" t="s">
        <v>19</v>
      </c>
      <c r="F711" s="227" t="s">
        <v>635</v>
      </c>
      <c r="G711" s="225"/>
      <c r="H711" s="226" t="s">
        <v>19</v>
      </c>
      <c r="I711" s="228"/>
      <c r="J711" s="225"/>
      <c r="K711" s="225"/>
      <c r="L711" s="229"/>
      <c r="M711" s="230"/>
      <c r="N711" s="231"/>
      <c r="O711" s="231"/>
      <c r="P711" s="231"/>
      <c r="Q711" s="231"/>
      <c r="R711" s="231"/>
      <c r="S711" s="231"/>
      <c r="T711" s="232"/>
      <c r="AT711" s="233" t="s">
        <v>223</v>
      </c>
      <c r="AU711" s="233" t="s">
        <v>153</v>
      </c>
      <c r="AV711" s="15" t="s">
        <v>79</v>
      </c>
      <c r="AW711" s="15" t="s">
        <v>32</v>
      </c>
      <c r="AX711" s="15" t="s">
        <v>71</v>
      </c>
      <c r="AY711" s="233" t="s">
        <v>210</v>
      </c>
    </row>
    <row r="712" spans="1:65" s="13" customFormat="1" ht="11.25">
      <c r="B712" s="202"/>
      <c r="C712" s="203"/>
      <c r="D712" s="195" t="s">
        <v>223</v>
      </c>
      <c r="E712" s="204" t="s">
        <v>19</v>
      </c>
      <c r="F712" s="205" t="s">
        <v>904</v>
      </c>
      <c r="G712" s="203"/>
      <c r="H712" s="206">
        <v>0.252</v>
      </c>
      <c r="I712" s="207"/>
      <c r="J712" s="203"/>
      <c r="K712" s="203"/>
      <c r="L712" s="208"/>
      <c r="M712" s="209"/>
      <c r="N712" s="210"/>
      <c r="O712" s="210"/>
      <c r="P712" s="210"/>
      <c r="Q712" s="210"/>
      <c r="R712" s="210"/>
      <c r="S712" s="210"/>
      <c r="T712" s="211"/>
      <c r="AT712" s="212" t="s">
        <v>223</v>
      </c>
      <c r="AU712" s="212" t="s">
        <v>153</v>
      </c>
      <c r="AV712" s="13" t="s">
        <v>81</v>
      </c>
      <c r="AW712" s="13" t="s">
        <v>32</v>
      </c>
      <c r="AX712" s="13" t="s">
        <v>71</v>
      </c>
      <c r="AY712" s="212" t="s">
        <v>210</v>
      </c>
    </row>
    <row r="713" spans="1:65" s="15" customFormat="1" ht="11.25">
      <c r="B713" s="224"/>
      <c r="C713" s="225"/>
      <c r="D713" s="195" t="s">
        <v>223</v>
      </c>
      <c r="E713" s="226" t="s">
        <v>19</v>
      </c>
      <c r="F713" s="227" t="s">
        <v>636</v>
      </c>
      <c r="G713" s="225"/>
      <c r="H713" s="226" t="s">
        <v>19</v>
      </c>
      <c r="I713" s="228"/>
      <c r="J713" s="225"/>
      <c r="K713" s="225"/>
      <c r="L713" s="229"/>
      <c r="M713" s="230"/>
      <c r="N713" s="231"/>
      <c r="O713" s="231"/>
      <c r="P713" s="231"/>
      <c r="Q713" s="231"/>
      <c r="R713" s="231"/>
      <c r="S713" s="231"/>
      <c r="T713" s="232"/>
      <c r="AT713" s="233" t="s">
        <v>223</v>
      </c>
      <c r="AU713" s="233" t="s">
        <v>153</v>
      </c>
      <c r="AV713" s="15" t="s">
        <v>79</v>
      </c>
      <c r="AW713" s="15" t="s">
        <v>32</v>
      </c>
      <c r="AX713" s="15" t="s">
        <v>71</v>
      </c>
      <c r="AY713" s="233" t="s">
        <v>210</v>
      </c>
    </row>
    <row r="714" spans="1:65" s="13" customFormat="1" ht="11.25">
      <c r="B714" s="202"/>
      <c r="C714" s="203"/>
      <c r="D714" s="195" t="s">
        <v>223</v>
      </c>
      <c r="E714" s="204" t="s">
        <v>19</v>
      </c>
      <c r="F714" s="205" t="s">
        <v>905</v>
      </c>
      <c r="G714" s="203"/>
      <c r="H714" s="206">
        <v>0.41399999999999998</v>
      </c>
      <c r="I714" s="207"/>
      <c r="J714" s="203"/>
      <c r="K714" s="203"/>
      <c r="L714" s="208"/>
      <c r="M714" s="209"/>
      <c r="N714" s="210"/>
      <c r="O714" s="210"/>
      <c r="P714" s="210"/>
      <c r="Q714" s="210"/>
      <c r="R714" s="210"/>
      <c r="S714" s="210"/>
      <c r="T714" s="211"/>
      <c r="AT714" s="212" t="s">
        <v>223</v>
      </c>
      <c r="AU714" s="212" t="s">
        <v>153</v>
      </c>
      <c r="AV714" s="13" t="s">
        <v>81</v>
      </c>
      <c r="AW714" s="13" t="s">
        <v>32</v>
      </c>
      <c r="AX714" s="13" t="s">
        <v>71</v>
      </c>
      <c r="AY714" s="212" t="s">
        <v>210</v>
      </c>
    </row>
    <row r="715" spans="1:65" s="15" customFormat="1" ht="11.25">
      <c r="B715" s="224"/>
      <c r="C715" s="225"/>
      <c r="D715" s="195" t="s">
        <v>223</v>
      </c>
      <c r="E715" s="226" t="s">
        <v>19</v>
      </c>
      <c r="F715" s="227" t="s">
        <v>906</v>
      </c>
      <c r="G715" s="225"/>
      <c r="H715" s="226" t="s">
        <v>19</v>
      </c>
      <c r="I715" s="228"/>
      <c r="J715" s="225"/>
      <c r="K715" s="225"/>
      <c r="L715" s="229"/>
      <c r="M715" s="230"/>
      <c r="N715" s="231"/>
      <c r="O715" s="231"/>
      <c r="P715" s="231"/>
      <c r="Q715" s="231"/>
      <c r="R715" s="231"/>
      <c r="S715" s="231"/>
      <c r="T715" s="232"/>
      <c r="AT715" s="233" t="s">
        <v>223</v>
      </c>
      <c r="AU715" s="233" t="s">
        <v>153</v>
      </c>
      <c r="AV715" s="15" t="s">
        <v>79</v>
      </c>
      <c r="AW715" s="15" t="s">
        <v>32</v>
      </c>
      <c r="AX715" s="15" t="s">
        <v>71</v>
      </c>
      <c r="AY715" s="233" t="s">
        <v>210</v>
      </c>
    </row>
    <row r="716" spans="1:65" s="13" customFormat="1" ht="11.25">
      <c r="B716" s="202"/>
      <c r="C716" s="203"/>
      <c r="D716" s="195" t="s">
        <v>223</v>
      </c>
      <c r="E716" s="204" t="s">
        <v>19</v>
      </c>
      <c r="F716" s="205" t="s">
        <v>907</v>
      </c>
      <c r="G716" s="203"/>
      <c r="H716" s="206">
        <v>2.16</v>
      </c>
      <c r="I716" s="207"/>
      <c r="J716" s="203"/>
      <c r="K716" s="203"/>
      <c r="L716" s="208"/>
      <c r="M716" s="209"/>
      <c r="N716" s="210"/>
      <c r="O716" s="210"/>
      <c r="P716" s="210"/>
      <c r="Q716" s="210"/>
      <c r="R716" s="210"/>
      <c r="S716" s="210"/>
      <c r="T716" s="211"/>
      <c r="AT716" s="212" t="s">
        <v>223</v>
      </c>
      <c r="AU716" s="212" t="s">
        <v>153</v>
      </c>
      <c r="AV716" s="13" t="s">
        <v>81</v>
      </c>
      <c r="AW716" s="13" t="s">
        <v>32</v>
      </c>
      <c r="AX716" s="13" t="s">
        <v>71</v>
      </c>
      <c r="AY716" s="212" t="s">
        <v>210</v>
      </c>
    </row>
    <row r="717" spans="1:65" s="15" customFormat="1" ht="11.25">
      <c r="B717" s="224"/>
      <c r="C717" s="225"/>
      <c r="D717" s="195" t="s">
        <v>223</v>
      </c>
      <c r="E717" s="226" t="s">
        <v>19</v>
      </c>
      <c r="F717" s="227" t="s">
        <v>908</v>
      </c>
      <c r="G717" s="225"/>
      <c r="H717" s="226" t="s">
        <v>19</v>
      </c>
      <c r="I717" s="228"/>
      <c r="J717" s="225"/>
      <c r="K717" s="225"/>
      <c r="L717" s="229"/>
      <c r="M717" s="230"/>
      <c r="N717" s="231"/>
      <c r="O717" s="231"/>
      <c r="P717" s="231"/>
      <c r="Q717" s="231"/>
      <c r="R717" s="231"/>
      <c r="S717" s="231"/>
      <c r="T717" s="232"/>
      <c r="AT717" s="233" t="s">
        <v>223</v>
      </c>
      <c r="AU717" s="233" t="s">
        <v>153</v>
      </c>
      <c r="AV717" s="15" t="s">
        <v>79</v>
      </c>
      <c r="AW717" s="15" t="s">
        <v>32</v>
      </c>
      <c r="AX717" s="15" t="s">
        <v>71</v>
      </c>
      <c r="AY717" s="233" t="s">
        <v>210</v>
      </c>
    </row>
    <row r="718" spans="1:65" s="13" customFormat="1" ht="11.25">
      <c r="B718" s="202"/>
      <c r="C718" s="203"/>
      <c r="D718" s="195" t="s">
        <v>223</v>
      </c>
      <c r="E718" s="204" t="s">
        <v>19</v>
      </c>
      <c r="F718" s="205" t="s">
        <v>909</v>
      </c>
      <c r="G718" s="203"/>
      <c r="H718" s="206">
        <v>1.026</v>
      </c>
      <c r="I718" s="207"/>
      <c r="J718" s="203"/>
      <c r="K718" s="203"/>
      <c r="L718" s="208"/>
      <c r="M718" s="209"/>
      <c r="N718" s="210"/>
      <c r="O718" s="210"/>
      <c r="P718" s="210"/>
      <c r="Q718" s="210"/>
      <c r="R718" s="210"/>
      <c r="S718" s="210"/>
      <c r="T718" s="211"/>
      <c r="AT718" s="212" t="s">
        <v>223</v>
      </c>
      <c r="AU718" s="212" t="s">
        <v>153</v>
      </c>
      <c r="AV718" s="13" t="s">
        <v>81</v>
      </c>
      <c r="AW718" s="13" t="s">
        <v>32</v>
      </c>
      <c r="AX718" s="13" t="s">
        <v>71</v>
      </c>
      <c r="AY718" s="212" t="s">
        <v>210</v>
      </c>
    </row>
    <row r="719" spans="1:65" s="14" customFormat="1" ht="11.25">
      <c r="B719" s="213"/>
      <c r="C719" s="214"/>
      <c r="D719" s="195" t="s">
        <v>223</v>
      </c>
      <c r="E719" s="215" t="s">
        <v>19</v>
      </c>
      <c r="F719" s="216" t="s">
        <v>249</v>
      </c>
      <c r="G719" s="214"/>
      <c r="H719" s="217">
        <v>23.22</v>
      </c>
      <c r="I719" s="218"/>
      <c r="J719" s="214"/>
      <c r="K719" s="214"/>
      <c r="L719" s="219"/>
      <c r="M719" s="220"/>
      <c r="N719" s="221"/>
      <c r="O719" s="221"/>
      <c r="P719" s="221"/>
      <c r="Q719" s="221"/>
      <c r="R719" s="221"/>
      <c r="S719" s="221"/>
      <c r="T719" s="222"/>
      <c r="AT719" s="223" t="s">
        <v>223</v>
      </c>
      <c r="AU719" s="223" t="s">
        <v>153</v>
      </c>
      <c r="AV719" s="14" t="s">
        <v>217</v>
      </c>
      <c r="AW719" s="14" t="s">
        <v>32</v>
      </c>
      <c r="AX719" s="14" t="s">
        <v>79</v>
      </c>
      <c r="AY719" s="223" t="s">
        <v>210</v>
      </c>
    </row>
    <row r="720" spans="1:65" s="2" customFormat="1" ht="33" customHeight="1">
      <c r="A720" s="37"/>
      <c r="B720" s="38"/>
      <c r="C720" s="182" t="s">
        <v>910</v>
      </c>
      <c r="D720" s="182" t="s">
        <v>212</v>
      </c>
      <c r="E720" s="183" t="s">
        <v>911</v>
      </c>
      <c r="F720" s="184" t="s">
        <v>912</v>
      </c>
      <c r="G720" s="185" t="s">
        <v>244</v>
      </c>
      <c r="H720" s="186">
        <v>23.22</v>
      </c>
      <c r="I720" s="187"/>
      <c r="J720" s="188">
        <f>ROUND(I720*H720,2)</f>
        <v>0</v>
      </c>
      <c r="K720" s="184" t="s">
        <v>216</v>
      </c>
      <c r="L720" s="42"/>
      <c r="M720" s="189" t="s">
        <v>19</v>
      </c>
      <c r="N720" s="190" t="s">
        <v>42</v>
      </c>
      <c r="O720" s="67"/>
      <c r="P720" s="191">
        <f>O720*H720</f>
        <v>0</v>
      </c>
      <c r="Q720" s="191">
        <v>0</v>
      </c>
      <c r="R720" s="191">
        <f>Q720*H720</f>
        <v>0</v>
      </c>
      <c r="S720" s="191">
        <v>2.9000000000000001E-2</v>
      </c>
      <c r="T720" s="192">
        <f>S720*H720</f>
        <v>0.67337999999999998</v>
      </c>
      <c r="U720" s="37"/>
      <c r="V720" s="37"/>
      <c r="W720" s="37"/>
      <c r="X720" s="37"/>
      <c r="Y720" s="37"/>
      <c r="Z720" s="37"/>
      <c r="AA720" s="37"/>
      <c r="AB720" s="37"/>
      <c r="AC720" s="37"/>
      <c r="AD720" s="37"/>
      <c r="AE720" s="37"/>
      <c r="AR720" s="193" t="s">
        <v>217</v>
      </c>
      <c r="AT720" s="193" t="s">
        <v>212</v>
      </c>
      <c r="AU720" s="193" t="s">
        <v>153</v>
      </c>
      <c r="AY720" s="20" t="s">
        <v>210</v>
      </c>
      <c r="BE720" s="194">
        <f>IF(N720="základní",J720,0)</f>
        <v>0</v>
      </c>
      <c r="BF720" s="194">
        <f>IF(N720="snížená",J720,0)</f>
        <v>0</v>
      </c>
      <c r="BG720" s="194">
        <f>IF(N720="zákl. přenesená",J720,0)</f>
        <v>0</v>
      </c>
      <c r="BH720" s="194">
        <f>IF(N720="sníž. přenesená",J720,0)</f>
        <v>0</v>
      </c>
      <c r="BI720" s="194">
        <f>IF(N720="nulová",J720,0)</f>
        <v>0</v>
      </c>
      <c r="BJ720" s="20" t="s">
        <v>79</v>
      </c>
      <c r="BK720" s="194">
        <f>ROUND(I720*H720,2)</f>
        <v>0</v>
      </c>
      <c r="BL720" s="20" t="s">
        <v>217</v>
      </c>
      <c r="BM720" s="193" t="s">
        <v>913</v>
      </c>
    </row>
    <row r="721" spans="1:51" s="2" customFormat="1" ht="19.5">
      <c r="A721" s="37"/>
      <c r="B721" s="38"/>
      <c r="C721" s="39"/>
      <c r="D721" s="195" t="s">
        <v>219</v>
      </c>
      <c r="E721" s="39"/>
      <c r="F721" s="196" t="s">
        <v>914</v>
      </c>
      <c r="G721" s="39"/>
      <c r="H721" s="39"/>
      <c r="I721" s="197"/>
      <c r="J721" s="39"/>
      <c r="K721" s="39"/>
      <c r="L721" s="42"/>
      <c r="M721" s="198"/>
      <c r="N721" s="199"/>
      <c r="O721" s="67"/>
      <c r="P721" s="67"/>
      <c r="Q721" s="67"/>
      <c r="R721" s="67"/>
      <c r="S721" s="67"/>
      <c r="T721" s="68"/>
      <c r="U721" s="37"/>
      <c r="V721" s="37"/>
      <c r="W721" s="37"/>
      <c r="X721" s="37"/>
      <c r="Y721" s="37"/>
      <c r="Z721" s="37"/>
      <c r="AA721" s="37"/>
      <c r="AB721" s="37"/>
      <c r="AC721" s="37"/>
      <c r="AD721" s="37"/>
      <c r="AE721" s="37"/>
      <c r="AT721" s="20" t="s">
        <v>219</v>
      </c>
      <c r="AU721" s="20" t="s">
        <v>153</v>
      </c>
    </row>
    <row r="722" spans="1:51" s="2" customFormat="1" ht="11.25">
      <c r="A722" s="37"/>
      <c r="B722" s="38"/>
      <c r="C722" s="39"/>
      <c r="D722" s="200" t="s">
        <v>221</v>
      </c>
      <c r="E722" s="39"/>
      <c r="F722" s="201" t="s">
        <v>915</v>
      </c>
      <c r="G722" s="39"/>
      <c r="H722" s="39"/>
      <c r="I722" s="197"/>
      <c r="J722" s="39"/>
      <c r="K722" s="39"/>
      <c r="L722" s="42"/>
      <c r="M722" s="198"/>
      <c r="N722" s="199"/>
      <c r="O722" s="67"/>
      <c r="P722" s="67"/>
      <c r="Q722" s="67"/>
      <c r="R722" s="67"/>
      <c r="S722" s="67"/>
      <c r="T722" s="68"/>
      <c r="U722" s="37"/>
      <c r="V722" s="37"/>
      <c r="W722" s="37"/>
      <c r="X722" s="37"/>
      <c r="Y722" s="37"/>
      <c r="Z722" s="37"/>
      <c r="AA722" s="37"/>
      <c r="AB722" s="37"/>
      <c r="AC722" s="37"/>
      <c r="AD722" s="37"/>
      <c r="AE722" s="37"/>
      <c r="AT722" s="20" t="s">
        <v>221</v>
      </c>
      <c r="AU722" s="20" t="s">
        <v>153</v>
      </c>
    </row>
    <row r="723" spans="1:51" s="15" customFormat="1" ht="11.25">
      <c r="B723" s="224"/>
      <c r="C723" s="225"/>
      <c r="D723" s="195" t="s">
        <v>223</v>
      </c>
      <c r="E723" s="226" t="s">
        <v>19</v>
      </c>
      <c r="F723" s="227" t="s">
        <v>622</v>
      </c>
      <c r="G723" s="225"/>
      <c r="H723" s="226" t="s">
        <v>19</v>
      </c>
      <c r="I723" s="228"/>
      <c r="J723" s="225"/>
      <c r="K723" s="225"/>
      <c r="L723" s="229"/>
      <c r="M723" s="230"/>
      <c r="N723" s="231"/>
      <c r="O723" s="231"/>
      <c r="P723" s="231"/>
      <c r="Q723" s="231"/>
      <c r="R723" s="231"/>
      <c r="S723" s="231"/>
      <c r="T723" s="232"/>
      <c r="AT723" s="233" t="s">
        <v>223</v>
      </c>
      <c r="AU723" s="233" t="s">
        <v>153</v>
      </c>
      <c r="AV723" s="15" t="s">
        <v>79</v>
      </c>
      <c r="AW723" s="15" t="s">
        <v>32</v>
      </c>
      <c r="AX723" s="15" t="s">
        <v>71</v>
      </c>
      <c r="AY723" s="233" t="s">
        <v>210</v>
      </c>
    </row>
    <row r="724" spans="1:51" s="13" customFormat="1" ht="11.25">
      <c r="B724" s="202"/>
      <c r="C724" s="203"/>
      <c r="D724" s="195" t="s">
        <v>223</v>
      </c>
      <c r="E724" s="204" t="s">
        <v>19</v>
      </c>
      <c r="F724" s="205" t="s">
        <v>900</v>
      </c>
      <c r="G724" s="203"/>
      <c r="H724" s="206">
        <v>11.826000000000001</v>
      </c>
      <c r="I724" s="207"/>
      <c r="J724" s="203"/>
      <c r="K724" s="203"/>
      <c r="L724" s="208"/>
      <c r="M724" s="209"/>
      <c r="N724" s="210"/>
      <c r="O724" s="210"/>
      <c r="P724" s="210"/>
      <c r="Q724" s="210"/>
      <c r="R724" s="210"/>
      <c r="S724" s="210"/>
      <c r="T724" s="211"/>
      <c r="AT724" s="212" t="s">
        <v>223</v>
      </c>
      <c r="AU724" s="212" t="s">
        <v>153</v>
      </c>
      <c r="AV724" s="13" t="s">
        <v>81</v>
      </c>
      <c r="AW724" s="13" t="s">
        <v>32</v>
      </c>
      <c r="AX724" s="13" t="s">
        <v>71</v>
      </c>
      <c r="AY724" s="212" t="s">
        <v>210</v>
      </c>
    </row>
    <row r="725" spans="1:51" s="15" customFormat="1" ht="11.25">
      <c r="B725" s="224"/>
      <c r="C725" s="225"/>
      <c r="D725" s="195" t="s">
        <v>223</v>
      </c>
      <c r="E725" s="226" t="s">
        <v>19</v>
      </c>
      <c r="F725" s="227" t="s">
        <v>624</v>
      </c>
      <c r="G725" s="225"/>
      <c r="H725" s="226" t="s">
        <v>19</v>
      </c>
      <c r="I725" s="228"/>
      <c r="J725" s="225"/>
      <c r="K725" s="225"/>
      <c r="L725" s="229"/>
      <c r="M725" s="230"/>
      <c r="N725" s="231"/>
      <c r="O725" s="231"/>
      <c r="P725" s="231"/>
      <c r="Q725" s="231"/>
      <c r="R725" s="231"/>
      <c r="S725" s="231"/>
      <c r="T725" s="232"/>
      <c r="AT725" s="233" t="s">
        <v>223</v>
      </c>
      <c r="AU725" s="233" t="s">
        <v>153</v>
      </c>
      <c r="AV725" s="15" t="s">
        <v>79</v>
      </c>
      <c r="AW725" s="15" t="s">
        <v>32</v>
      </c>
      <c r="AX725" s="15" t="s">
        <v>71</v>
      </c>
      <c r="AY725" s="233" t="s">
        <v>210</v>
      </c>
    </row>
    <row r="726" spans="1:51" s="13" customFormat="1" ht="11.25">
      <c r="B726" s="202"/>
      <c r="C726" s="203"/>
      <c r="D726" s="195" t="s">
        <v>223</v>
      </c>
      <c r="E726" s="204" t="s">
        <v>19</v>
      </c>
      <c r="F726" s="205" t="s">
        <v>901</v>
      </c>
      <c r="G726" s="203"/>
      <c r="H726" s="206">
        <v>3.6360000000000001</v>
      </c>
      <c r="I726" s="207"/>
      <c r="J726" s="203"/>
      <c r="K726" s="203"/>
      <c r="L726" s="208"/>
      <c r="M726" s="209"/>
      <c r="N726" s="210"/>
      <c r="O726" s="210"/>
      <c r="P726" s="210"/>
      <c r="Q726" s="210"/>
      <c r="R726" s="210"/>
      <c r="S726" s="210"/>
      <c r="T726" s="211"/>
      <c r="AT726" s="212" t="s">
        <v>223</v>
      </c>
      <c r="AU726" s="212" t="s">
        <v>153</v>
      </c>
      <c r="AV726" s="13" t="s">
        <v>81</v>
      </c>
      <c r="AW726" s="13" t="s">
        <v>32</v>
      </c>
      <c r="AX726" s="13" t="s">
        <v>71</v>
      </c>
      <c r="AY726" s="212" t="s">
        <v>210</v>
      </c>
    </row>
    <row r="727" spans="1:51" s="15" customFormat="1" ht="11.25">
      <c r="B727" s="224"/>
      <c r="C727" s="225"/>
      <c r="D727" s="195" t="s">
        <v>223</v>
      </c>
      <c r="E727" s="226" t="s">
        <v>19</v>
      </c>
      <c r="F727" s="227" t="s">
        <v>627</v>
      </c>
      <c r="G727" s="225"/>
      <c r="H727" s="226" t="s">
        <v>19</v>
      </c>
      <c r="I727" s="228"/>
      <c r="J727" s="225"/>
      <c r="K727" s="225"/>
      <c r="L727" s="229"/>
      <c r="M727" s="230"/>
      <c r="N727" s="231"/>
      <c r="O727" s="231"/>
      <c r="P727" s="231"/>
      <c r="Q727" s="231"/>
      <c r="R727" s="231"/>
      <c r="S727" s="231"/>
      <c r="T727" s="232"/>
      <c r="AT727" s="233" t="s">
        <v>223</v>
      </c>
      <c r="AU727" s="233" t="s">
        <v>153</v>
      </c>
      <c r="AV727" s="15" t="s">
        <v>79</v>
      </c>
      <c r="AW727" s="15" t="s">
        <v>32</v>
      </c>
      <c r="AX727" s="15" t="s">
        <v>71</v>
      </c>
      <c r="AY727" s="233" t="s">
        <v>210</v>
      </c>
    </row>
    <row r="728" spans="1:51" s="13" customFormat="1" ht="11.25">
      <c r="B728" s="202"/>
      <c r="C728" s="203"/>
      <c r="D728" s="195" t="s">
        <v>223</v>
      </c>
      <c r="E728" s="204" t="s">
        <v>19</v>
      </c>
      <c r="F728" s="205" t="s">
        <v>902</v>
      </c>
      <c r="G728" s="203"/>
      <c r="H728" s="206">
        <v>2.7</v>
      </c>
      <c r="I728" s="207"/>
      <c r="J728" s="203"/>
      <c r="K728" s="203"/>
      <c r="L728" s="208"/>
      <c r="M728" s="209"/>
      <c r="N728" s="210"/>
      <c r="O728" s="210"/>
      <c r="P728" s="210"/>
      <c r="Q728" s="210"/>
      <c r="R728" s="210"/>
      <c r="S728" s="210"/>
      <c r="T728" s="211"/>
      <c r="AT728" s="212" t="s">
        <v>223</v>
      </c>
      <c r="AU728" s="212" t="s">
        <v>153</v>
      </c>
      <c r="AV728" s="13" t="s">
        <v>81</v>
      </c>
      <c r="AW728" s="13" t="s">
        <v>32</v>
      </c>
      <c r="AX728" s="13" t="s">
        <v>71</v>
      </c>
      <c r="AY728" s="212" t="s">
        <v>210</v>
      </c>
    </row>
    <row r="729" spans="1:51" s="15" customFormat="1" ht="11.25">
      <c r="B729" s="224"/>
      <c r="C729" s="225"/>
      <c r="D729" s="195" t="s">
        <v>223</v>
      </c>
      <c r="E729" s="226" t="s">
        <v>19</v>
      </c>
      <c r="F729" s="227" t="s">
        <v>631</v>
      </c>
      <c r="G729" s="225"/>
      <c r="H729" s="226" t="s">
        <v>19</v>
      </c>
      <c r="I729" s="228"/>
      <c r="J729" s="225"/>
      <c r="K729" s="225"/>
      <c r="L729" s="229"/>
      <c r="M729" s="230"/>
      <c r="N729" s="231"/>
      <c r="O729" s="231"/>
      <c r="P729" s="231"/>
      <c r="Q729" s="231"/>
      <c r="R729" s="231"/>
      <c r="S729" s="231"/>
      <c r="T729" s="232"/>
      <c r="AT729" s="233" t="s">
        <v>223</v>
      </c>
      <c r="AU729" s="233" t="s">
        <v>153</v>
      </c>
      <c r="AV729" s="15" t="s">
        <v>79</v>
      </c>
      <c r="AW729" s="15" t="s">
        <v>32</v>
      </c>
      <c r="AX729" s="15" t="s">
        <v>71</v>
      </c>
      <c r="AY729" s="233" t="s">
        <v>210</v>
      </c>
    </row>
    <row r="730" spans="1:51" s="13" customFormat="1" ht="11.25">
      <c r="B730" s="202"/>
      <c r="C730" s="203"/>
      <c r="D730" s="195" t="s">
        <v>223</v>
      </c>
      <c r="E730" s="204" t="s">
        <v>19</v>
      </c>
      <c r="F730" s="205" t="s">
        <v>903</v>
      </c>
      <c r="G730" s="203"/>
      <c r="H730" s="206">
        <v>1.206</v>
      </c>
      <c r="I730" s="207"/>
      <c r="J730" s="203"/>
      <c r="K730" s="203"/>
      <c r="L730" s="208"/>
      <c r="M730" s="209"/>
      <c r="N730" s="210"/>
      <c r="O730" s="210"/>
      <c r="P730" s="210"/>
      <c r="Q730" s="210"/>
      <c r="R730" s="210"/>
      <c r="S730" s="210"/>
      <c r="T730" s="211"/>
      <c r="AT730" s="212" t="s">
        <v>223</v>
      </c>
      <c r="AU730" s="212" t="s">
        <v>153</v>
      </c>
      <c r="AV730" s="13" t="s">
        <v>81</v>
      </c>
      <c r="AW730" s="13" t="s">
        <v>32</v>
      </c>
      <c r="AX730" s="13" t="s">
        <v>71</v>
      </c>
      <c r="AY730" s="212" t="s">
        <v>210</v>
      </c>
    </row>
    <row r="731" spans="1:51" s="15" customFormat="1" ht="11.25">
      <c r="B731" s="224"/>
      <c r="C731" s="225"/>
      <c r="D731" s="195" t="s">
        <v>223</v>
      </c>
      <c r="E731" s="226" t="s">
        <v>19</v>
      </c>
      <c r="F731" s="227" t="s">
        <v>635</v>
      </c>
      <c r="G731" s="225"/>
      <c r="H731" s="226" t="s">
        <v>19</v>
      </c>
      <c r="I731" s="228"/>
      <c r="J731" s="225"/>
      <c r="K731" s="225"/>
      <c r="L731" s="229"/>
      <c r="M731" s="230"/>
      <c r="N731" s="231"/>
      <c r="O731" s="231"/>
      <c r="P731" s="231"/>
      <c r="Q731" s="231"/>
      <c r="R731" s="231"/>
      <c r="S731" s="231"/>
      <c r="T731" s="232"/>
      <c r="AT731" s="233" t="s">
        <v>223</v>
      </c>
      <c r="AU731" s="233" t="s">
        <v>153</v>
      </c>
      <c r="AV731" s="15" t="s">
        <v>79</v>
      </c>
      <c r="AW731" s="15" t="s">
        <v>32</v>
      </c>
      <c r="AX731" s="15" t="s">
        <v>71</v>
      </c>
      <c r="AY731" s="233" t="s">
        <v>210</v>
      </c>
    </row>
    <row r="732" spans="1:51" s="13" customFormat="1" ht="11.25">
      <c r="B732" s="202"/>
      <c r="C732" s="203"/>
      <c r="D732" s="195" t="s">
        <v>223</v>
      </c>
      <c r="E732" s="204" t="s">
        <v>19</v>
      </c>
      <c r="F732" s="205" t="s">
        <v>904</v>
      </c>
      <c r="G732" s="203"/>
      <c r="H732" s="206">
        <v>0.252</v>
      </c>
      <c r="I732" s="207"/>
      <c r="J732" s="203"/>
      <c r="K732" s="203"/>
      <c r="L732" s="208"/>
      <c r="M732" s="209"/>
      <c r="N732" s="210"/>
      <c r="O732" s="210"/>
      <c r="P732" s="210"/>
      <c r="Q732" s="210"/>
      <c r="R732" s="210"/>
      <c r="S732" s="210"/>
      <c r="T732" s="211"/>
      <c r="AT732" s="212" t="s">
        <v>223</v>
      </c>
      <c r="AU732" s="212" t="s">
        <v>153</v>
      </c>
      <c r="AV732" s="13" t="s">
        <v>81</v>
      </c>
      <c r="AW732" s="13" t="s">
        <v>32</v>
      </c>
      <c r="AX732" s="13" t="s">
        <v>71</v>
      </c>
      <c r="AY732" s="212" t="s">
        <v>210</v>
      </c>
    </row>
    <row r="733" spans="1:51" s="15" customFormat="1" ht="11.25">
      <c r="B733" s="224"/>
      <c r="C733" s="225"/>
      <c r="D733" s="195" t="s">
        <v>223</v>
      </c>
      <c r="E733" s="226" t="s">
        <v>19</v>
      </c>
      <c r="F733" s="227" t="s">
        <v>636</v>
      </c>
      <c r="G733" s="225"/>
      <c r="H733" s="226" t="s">
        <v>19</v>
      </c>
      <c r="I733" s="228"/>
      <c r="J733" s="225"/>
      <c r="K733" s="225"/>
      <c r="L733" s="229"/>
      <c r="M733" s="230"/>
      <c r="N733" s="231"/>
      <c r="O733" s="231"/>
      <c r="P733" s="231"/>
      <c r="Q733" s="231"/>
      <c r="R733" s="231"/>
      <c r="S733" s="231"/>
      <c r="T733" s="232"/>
      <c r="AT733" s="233" t="s">
        <v>223</v>
      </c>
      <c r="AU733" s="233" t="s">
        <v>153</v>
      </c>
      <c r="AV733" s="15" t="s">
        <v>79</v>
      </c>
      <c r="AW733" s="15" t="s">
        <v>32</v>
      </c>
      <c r="AX733" s="15" t="s">
        <v>71</v>
      </c>
      <c r="AY733" s="233" t="s">
        <v>210</v>
      </c>
    </row>
    <row r="734" spans="1:51" s="13" customFormat="1" ht="11.25">
      <c r="B734" s="202"/>
      <c r="C734" s="203"/>
      <c r="D734" s="195" t="s">
        <v>223</v>
      </c>
      <c r="E734" s="204" t="s">
        <v>19</v>
      </c>
      <c r="F734" s="205" t="s">
        <v>905</v>
      </c>
      <c r="G734" s="203"/>
      <c r="H734" s="206">
        <v>0.41399999999999998</v>
      </c>
      <c r="I734" s="207"/>
      <c r="J734" s="203"/>
      <c r="K734" s="203"/>
      <c r="L734" s="208"/>
      <c r="M734" s="209"/>
      <c r="N734" s="210"/>
      <c r="O734" s="210"/>
      <c r="P734" s="210"/>
      <c r="Q734" s="210"/>
      <c r="R734" s="210"/>
      <c r="S734" s="210"/>
      <c r="T734" s="211"/>
      <c r="AT734" s="212" t="s">
        <v>223</v>
      </c>
      <c r="AU734" s="212" t="s">
        <v>153</v>
      </c>
      <c r="AV734" s="13" t="s">
        <v>81</v>
      </c>
      <c r="AW734" s="13" t="s">
        <v>32</v>
      </c>
      <c r="AX734" s="13" t="s">
        <v>71</v>
      </c>
      <c r="AY734" s="212" t="s">
        <v>210</v>
      </c>
    </row>
    <row r="735" spans="1:51" s="15" customFormat="1" ht="11.25">
      <c r="B735" s="224"/>
      <c r="C735" s="225"/>
      <c r="D735" s="195" t="s">
        <v>223</v>
      </c>
      <c r="E735" s="226" t="s">
        <v>19</v>
      </c>
      <c r="F735" s="227" t="s">
        <v>906</v>
      </c>
      <c r="G735" s="225"/>
      <c r="H735" s="226" t="s">
        <v>19</v>
      </c>
      <c r="I735" s="228"/>
      <c r="J735" s="225"/>
      <c r="K735" s="225"/>
      <c r="L735" s="229"/>
      <c r="M735" s="230"/>
      <c r="N735" s="231"/>
      <c r="O735" s="231"/>
      <c r="P735" s="231"/>
      <c r="Q735" s="231"/>
      <c r="R735" s="231"/>
      <c r="S735" s="231"/>
      <c r="T735" s="232"/>
      <c r="AT735" s="233" t="s">
        <v>223</v>
      </c>
      <c r="AU735" s="233" t="s">
        <v>153</v>
      </c>
      <c r="AV735" s="15" t="s">
        <v>79</v>
      </c>
      <c r="AW735" s="15" t="s">
        <v>32</v>
      </c>
      <c r="AX735" s="15" t="s">
        <v>71</v>
      </c>
      <c r="AY735" s="233" t="s">
        <v>210</v>
      </c>
    </row>
    <row r="736" spans="1:51" s="13" customFormat="1" ht="11.25">
      <c r="B736" s="202"/>
      <c r="C736" s="203"/>
      <c r="D736" s="195" t="s">
        <v>223</v>
      </c>
      <c r="E736" s="204" t="s">
        <v>19</v>
      </c>
      <c r="F736" s="205" t="s">
        <v>907</v>
      </c>
      <c r="G736" s="203"/>
      <c r="H736" s="206">
        <v>2.16</v>
      </c>
      <c r="I736" s="207"/>
      <c r="J736" s="203"/>
      <c r="K736" s="203"/>
      <c r="L736" s="208"/>
      <c r="M736" s="209"/>
      <c r="N736" s="210"/>
      <c r="O736" s="210"/>
      <c r="P736" s="210"/>
      <c r="Q736" s="210"/>
      <c r="R736" s="210"/>
      <c r="S736" s="210"/>
      <c r="T736" s="211"/>
      <c r="AT736" s="212" t="s">
        <v>223</v>
      </c>
      <c r="AU736" s="212" t="s">
        <v>153</v>
      </c>
      <c r="AV736" s="13" t="s">
        <v>81</v>
      </c>
      <c r="AW736" s="13" t="s">
        <v>32</v>
      </c>
      <c r="AX736" s="13" t="s">
        <v>71</v>
      </c>
      <c r="AY736" s="212" t="s">
        <v>210</v>
      </c>
    </row>
    <row r="737" spans="1:65" s="15" customFormat="1" ht="11.25">
      <c r="B737" s="224"/>
      <c r="C737" s="225"/>
      <c r="D737" s="195" t="s">
        <v>223</v>
      </c>
      <c r="E737" s="226" t="s">
        <v>19</v>
      </c>
      <c r="F737" s="227" t="s">
        <v>908</v>
      </c>
      <c r="G737" s="225"/>
      <c r="H737" s="226" t="s">
        <v>19</v>
      </c>
      <c r="I737" s="228"/>
      <c r="J737" s="225"/>
      <c r="K737" s="225"/>
      <c r="L737" s="229"/>
      <c r="M737" s="230"/>
      <c r="N737" s="231"/>
      <c r="O737" s="231"/>
      <c r="P737" s="231"/>
      <c r="Q737" s="231"/>
      <c r="R737" s="231"/>
      <c r="S737" s="231"/>
      <c r="T737" s="232"/>
      <c r="AT737" s="233" t="s">
        <v>223</v>
      </c>
      <c r="AU737" s="233" t="s">
        <v>153</v>
      </c>
      <c r="AV737" s="15" t="s">
        <v>79</v>
      </c>
      <c r="AW737" s="15" t="s">
        <v>32</v>
      </c>
      <c r="AX737" s="15" t="s">
        <v>71</v>
      </c>
      <c r="AY737" s="233" t="s">
        <v>210</v>
      </c>
    </row>
    <row r="738" spans="1:65" s="13" customFormat="1" ht="11.25">
      <c r="B738" s="202"/>
      <c r="C738" s="203"/>
      <c r="D738" s="195" t="s">
        <v>223</v>
      </c>
      <c r="E738" s="204" t="s">
        <v>19</v>
      </c>
      <c r="F738" s="205" t="s">
        <v>909</v>
      </c>
      <c r="G738" s="203"/>
      <c r="H738" s="206">
        <v>1.026</v>
      </c>
      <c r="I738" s="207"/>
      <c r="J738" s="203"/>
      <c r="K738" s="203"/>
      <c r="L738" s="208"/>
      <c r="M738" s="209"/>
      <c r="N738" s="210"/>
      <c r="O738" s="210"/>
      <c r="P738" s="210"/>
      <c r="Q738" s="210"/>
      <c r="R738" s="210"/>
      <c r="S738" s="210"/>
      <c r="T738" s="211"/>
      <c r="AT738" s="212" t="s">
        <v>223</v>
      </c>
      <c r="AU738" s="212" t="s">
        <v>153</v>
      </c>
      <c r="AV738" s="13" t="s">
        <v>81</v>
      </c>
      <c r="AW738" s="13" t="s">
        <v>32</v>
      </c>
      <c r="AX738" s="13" t="s">
        <v>71</v>
      </c>
      <c r="AY738" s="212" t="s">
        <v>210</v>
      </c>
    </row>
    <row r="739" spans="1:65" s="14" customFormat="1" ht="11.25">
      <c r="B739" s="213"/>
      <c r="C739" s="214"/>
      <c r="D739" s="195" t="s">
        <v>223</v>
      </c>
      <c r="E739" s="215" t="s">
        <v>19</v>
      </c>
      <c r="F739" s="216" t="s">
        <v>249</v>
      </c>
      <c r="G739" s="214"/>
      <c r="H739" s="217">
        <v>23.22</v>
      </c>
      <c r="I739" s="218"/>
      <c r="J739" s="214"/>
      <c r="K739" s="214"/>
      <c r="L739" s="219"/>
      <c r="M739" s="220"/>
      <c r="N739" s="221"/>
      <c r="O739" s="221"/>
      <c r="P739" s="221"/>
      <c r="Q739" s="221"/>
      <c r="R739" s="221"/>
      <c r="S739" s="221"/>
      <c r="T739" s="222"/>
      <c r="AT739" s="223" t="s">
        <v>223</v>
      </c>
      <c r="AU739" s="223" t="s">
        <v>153</v>
      </c>
      <c r="AV739" s="14" t="s">
        <v>217</v>
      </c>
      <c r="AW739" s="14" t="s">
        <v>32</v>
      </c>
      <c r="AX739" s="14" t="s">
        <v>79</v>
      </c>
      <c r="AY739" s="223" t="s">
        <v>210</v>
      </c>
    </row>
    <row r="740" spans="1:65" s="2" customFormat="1" ht="24.2" customHeight="1">
      <c r="A740" s="37"/>
      <c r="B740" s="38"/>
      <c r="C740" s="182" t="s">
        <v>916</v>
      </c>
      <c r="D740" s="182" t="s">
        <v>212</v>
      </c>
      <c r="E740" s="183" t="s">
        <v>917</v>
      </c>
      <c r="F740" s="184" t="s">
        <v>918</v>
      </c>
      <c r="G740" s="185" t="s">
        <v>215</v>
      </c>
      <c r="H740" s="186">
        <v>313.60000000000002</v>
      </c>
      <c r="I740" s="187"/>
      <c r="J740" s="188">
        <f>ROUND(I740*H740,2)</f>
        <v>0</v>
      </c>
      <c r="K740" s="184" t="s">
        <v>216</v>
      </c>
      <c r="L740" s="42"/>
      <c r="M740" s="189" t="s">
        <v>19</v>
      </c>
      <c r="N740" s="190" t="s">
        <v>42</v>
      </c>
      <c r="O740" s="67"/>
      <c r="P740" s="191">
        <f>O740*H740</f>
        <v>0</v>
      </c>
      <c r="Q740" s="191">
        <v>0</v>
      </c>
      <c r="R740" s="191">
        <f>Q740*H740</f>
        <v>0</v>
      </c>
      <c r="S740" s="191">
        <v>3.5000000000000003E-2</v>
      </c>
      <c r="T740" s="192">
        <f>S740*H740</f>
        <v>10.976000000000003</v>
      </c>
      <c r="U740" s="37"/>
      <c r="V740" s="37"/>
      <c r="W740" s="37"/>
      <c r="X740" s="37"/>
      <c r="Y740" s="37"/>
      <c r="Z740" s="37"/>
      <c r="AA740" s="37"/>
      <c r="AB740" s="37"/>
      <c r="AC740" s="37"/>
      <c r="AD740" s="37"/>
      <c r="AE740" s="37"/>
      <c r="AR740" s="193" t="s">
        <v>217</v>
      </c>
      <c r="AT740" s="193" t="s">
        <v>212</v>
      </c>
      <c r="AU740" s="193" t="s">
        <v>153</v>
      </c>
      <c r="AY740" s="20" t="s">
        <v>210</v>
      </c>
      <c r="BE740" s="194">
        <f>IF(N740="základní",J740,0)</f>
        <v>0</v>
      </c>
      <c r="BF740" s="194">
        <f>IF(N740="snížená",J740,0)</f>
        <v>0</v>
      </c>
      <c r="BG740" s="194">
        <f>IF(N740="zákl. přenesená",J740,0)</f>
        <v>0</v>
      </c>
      <c r="BH740" s="194">
        <f>IF(N740="sníž. přenesená",J740,0)</f>
        <v>0</v>
      </c>
      <c r="BI740" s="194">
        <f>IF(N740="nulová",J740,0)</f>
        <v>0</v>
      </c>
      <c r="BJ740" s="20" t="s">
        <v>79</v>
      </c>
      <c r="BK740" s="194">
        <f>ROUND(I740*H740,2)</f>
        <v>0</v>
      </c>
      <c r="BL740" s="20" t="s">
        <v>217</v>
      </c>
      <c r="BM740" s="193" t="s">
        <v>919</v>
      </c>
    </row>
    <row r="741" spans="1:65" s="2" customFormat="1" ht="29.25">
      <c r="A741" s="37"/>
      <c r="B741" s="38"/>
      <c r="C741" s="39"/>
      <c r="D741" s="195" t="s">
        <v>219</v>
      </c>
      <c r="E741" s="39"/>
      <c r="F741" s="196" t="s">
        <v>920</v>
      </c>
      <c r="G741" s="39"/>
      <c r="H741" s="39"/>
      <c r="I741" s="197"/>
      <c r="J741" s="39"/>
      <c r="K741" s="39"/>
      <c r="L741" s="42"/>
      <c r="M741" s="198"/>
      <c r="N741" s="199"/>
      <c r="O741" s="67"/>
      <c r="P741" s="67"/>
      <c r="Q741" s="67"/>
      <c r="R741" s="67"/>
      <c r="S741" s="67"/>
      <c r="T741" s="68"/>
      <c r="U741" s="37"/>
      <c r="V741" s="37"/>
      <c r="W741" s="37"/>
      <c r="X741" s="37"/>
      <c r="Y741" s="37"/>
      <c r="Z741" s="37"/>
      <c r="AA741" s="37"/>
      <c r="AB741" s="37"/>
      <c r="AC741" s="37"/>
      <c r="AD741" s="37"/>
      <c r="AE741" s="37"/>
      <c r="AT741" s="20" t="s">
        <v>219</v>
      </c>
      <c r="AU741" s="20" t="s">
        <v>153</v>
      </c>
    </row>
    <row r="742" spans="1:65" s="2" customFormat="1" ht="11.25">
      <c r="A742" s="37"/>
      <c r="B742" s="38"/>
      <c r="C742" s="39"/>
      <c r="D742" s="200" t="s">
        <v>221</v>
      </c>
      <c r="E742" s="39"/>
      <c r="F742" s="201" t="s">
        <v>921</v>
      </c>
      <c r="G742" s="39"/>
      <c r="H742" s="39"/>
      <c r="I742" s="197"/>
      <c r="J742" s="39"/>
      <c r="K742" s="39"/>
      <c r="L742" s="42"/>
      <c r="M742" s="198"/>
      <c r="N742" s="199"/>
      <c r="O742" s="67"/>
      <c r="P742" s="67"/>
      <c r="Q742" s="67"/>
      <c r="R742" s="67"/>
      <c r="S742" s="67"/>
      <c r="T742" s="68"/>
      <c r="U742" s="37"/>
      <c r="V742" s="37"/>
      <c r="W742" s="37"/>
      <c r="X742" s="37"/>
      <c r="Y742" s="37"/>
      <c r="Z742" s="37"/>
      <c r="AA742" s="37"/>
      <c r="AB742" s="37"/>
      <c r="AC742" s="37"/>
      <c r="AD742" s="37"/>
      <c r="AE742" s="37"/>
      <c r="AT742" s="20" t="s">
        <v>221</v>
      </c>
      <c r="AU742" s="20" t="s">
        <v>153</v>
      </c>
    </row>
    <row r="743" spans="1:65" s="15" customFormat="1" ht="11.25">
      <c r="B743" s="224"/>
      <c r="C743" s="225"/>
      <c r="D743" s="195" t="s">
        <v>223</v>
      </c>
      <c r="E743" s="226" t="s">
        <v>19</v>
      </c>
      <c r="F743" s="227" t="s">
        <v>606</v>
      </c>
      <c r="G743" s="225"/>
      <c r="H743" s="226" t="s">
        <v>19</v>
      </c>
      <c r="I743" s="228"/>
      <c r="J743" s="225"/>
      <c r="K743" s="225"/>
      <c r="L743" s="229"/>
      <c r="M743" s="230"/>
      <c r="N743" s="231"/>
      <c r="O743" s="231"/>
      <c r="P743" s="231"/>
      <c r="Q743" s="231"/>
      <c r="R743" s="231"/>
      <c r="S743" s="231"/>
      <c r="T743" s="232"/>
      <c r="AT743" s="233" t="s">
        <v>223</v>
      </c>
      <c r="AU743" s="233" t="s">
        <v>153</v>
      </c>
      <c r="AV743" s="15" t="s">
        <v>79</v>
      </c>
      <c r="AW743" s="15" t="s">
        <v>32</v>
      </c>
      <c r="AX743" s="15" t="s">
        <v>71</v>
      </c>
      <c r="AY743" s="233" t="s">
        <v>210</v>
      </c>
    </row>
    <row r="744" spans="1:65" s="13" customFormat="1" ht="11.25">
      <c r="B744" s="202"/>
      <c r="C744" s="203"/>
      <c r="D744" s="195" t="s">
        <v>223</v>
      </c>
      <c r="E744" s="204" t="s">
        <v>19</v>
      </c>
      <c r="F744" s="205" t="s">
        <v>608</v>
      </c>
      <c r="G744" s="203"/>
      <c r="H744" s="206">
        <v>6.1</v>
      </c>
      <c r="I744" s="207"/>
      <c r="J744" s="203"/>
      <c r="K744" s="203"/>
      <c r="L744" s="208"/>
      <c r="M744" s="209"/>
      <c r="N744" s="210"/>
      <c r="O744" s="210"/>
      <c r="P744" s="210"/>
      <c r="Q744" s="210"/>
      <c r="R744" s="210"/>
      <c r="S744" s="210"/>
      <c r="T744" s="211"/>
      <c r="AT744" s="212" t="s">
        <v>223</v>
      </c>
      <c r="AU744" s="212" t="s">
        <v>153</v>
      </c>
      <c r="AV744" s="13" t="s">
        <v>81</v>
      </c>
      <c r="AW744" s="13" t="s">
        <v>32</v>
      </c>
      <c r="AX744" s="13" t="s">
        <v>71</v>
      </c>
      <c r="AY744" s="212" t="s">
        <v>210</v>
      </c>
    </row>
    <row r="745" spans="1:65" s="15" customFormat="1" ht="11.25">
      <c r="B745" s="224"/>
      <c r="C745" s="225"/>
      <c r="D745" s="195" t="s">
        <v>223</v>
      </c>
      <c r="E745" s="226" t="s">
        <v>19</v>
      </c>
      <c r="F745" s="227" t="s">
        <v>607</v>
      </c>
      <c r="G745" s="225"/>
      <c r="H745" s="226" t="s">
        <v>19</v>
      </c>
      <c r="I745" s="228"/>
      <c r="J745" s="225"/>
      <c r="K745" s="225"/>
      <c r="L745" s="229"/>
      <c r="M745" s="230"/>
      <c r="N745" s="231"/>
      <c r="O745" s="231"/>
      <c r="P745" s="231"/>
      <c r="Q745" s="231"/>
      <c r="R745" s="231"/>
      <c r="S745" s="231"/>
      <c r="T745" s="232"/>
      <c r="AT745" s="233" t="s">
        <v>223</v>
      </c>
      <c r="AU745" s="233" t="s">
        <v>153</v>
      </c>
      <c r="AV745" s="15" t="s">
        <v>79</v>
      </c>
      <c r="AW745" s="15" t="s">
        <v>32</v>
      </c>
      <c r="AX745" s="15" t="s">
        <v>71</v>
      </c>
      <c r="AY745" s="233" t="s">
        <v>210</v>
      </c>
    </row>
    <row r="746" spans="1:65" s="13" customFormat="1" ht="11.25">
      <c r="B746" s="202"/>
      <c r="C746" s="203"/>
      <c r="D746" s="195" t="s">
        <v>223</v>
      </c>
      <c r="E746" s="204" t="s">
        <v>19</v>
      </c>
      <c r="F746" s="205" t="s">
        <v>130</v>
      </c>
      <c r="G746" s="203"/>
      <c r="H746" s="206">
        <v>11.6</v>
      </c>
      <c r="I746" s="207"/>
      <c r="J746" s="203"/>
      <c r="K746" s="203"/>
      <c r="L746" s="208"/>
      <c r="M746" s="209"/>
      <c r="N746" s="210"/>
      <c r="O746" s="210"/>
      <c r="P746" s="210"/>
      <c r="Q746" s="210"/>
      <c r="R746" s="210"/>
      <c r="S746" s="210"/>
      <c r="T746" s="211"/>
      <c r="AT746" s="212" t="s">
        <v>223</v>
      </c>
      <c r="AU746" s="212" t="s">
        <v>153</v>
      </c>
      <c r="AV746" s="13" t="s">
        <v>81</v>
      </c>
      <c r="AW746" s="13" t="s">
        <v>32</v>
      </c>
      <c r="AX746" s="13" t="s">
        <v>71</v>
      </c>
      <c r="AY746" s="212" t="s">
        <v>210</v>
      </c>
    </row>
    <row r="747" spans="1:65" s="15" customFormat="1" ht="11.25">
      <c r="B747" s="224"/>
      <c r="C747" s="225"/>
      <c r="D747" s="195" t="s">
        <v>223</v>
      </c>
      <c r="E747" s="226" t="s">
        <v>19</v>
      </c>
      <c r="F747" s="227" t="s">
        <v>609</v>
      </c>
      <c r="G747" s="225"/>
      <c r="H747" s="226" t="s">
        <v>19</v>
      </c>
      <c r="I747" s="228"/>
      <c r="J747" s="225"/>
      <c r="K747" s="225"/>
      <c r="L747" s="229"/>
      <c r="M747" s="230"/>
      <c r="N747" s="231"/>
      <c r="O747" s="231"/>
      <c r="P747" s="231"/>
      <c r="Q747" s="231"/>
      <c r="R747" s="231"/>
      <c r="S747" s="231"/>
      <c r="T747" s="232"/>
      <c r="AT747" s="233" t="s">
        <v>223</v>
      </c>
      <c r="AU747" s="233" t="s">
        <v>153</v>
      </c>
      <c r="AV747" s="15" t="s">
        <v>79</v>
      </c>
      <c r="AW747" s="15" t="s">
        <v>32</v>
      </c>
      <c r="AX747" s="15" t="s">
        <v>71</v>
      </c>
      <c r="AY747" s="233" t="s">
        <v>210</v>
      </c>
    </row>
    <row r="748" spans="1:65" s="13" customFormat="1" ht="11.25">
      <c r="B748" s="202"/>
      <c r="C748" s="203"/>
      <c r="D748" s="195" t="s">
        <v>223</v>
      </c>
      <c r="E748" s="204" t="s">
        <v>19</v>
      </c>
      <c r="F748" s="205" t="s">
        <v>81</v>
      </c>
      <c r="G748" s="203"/>
      <c r="H748" s="206">
        <v>2</v>
      </c>
      <c r="I748" s="207"/>
      <c r="J748" s="203"/>
      <c r="K748" s="203"/>
      <c r="L748" s="208"/>
      <c r="M748" s="209"/>
      <c r="N748" s="210"/>
      <c r="O748" s="210"/>
      <c r="P748" s="210"/>
      <c r="Q748" s="210"/>
      <c r="R748" s="210"/>
      <c r="S748" s="210"/>
      <c r="T748" s="211"/>
      <c r="AT748" s="212" t="s">
        <v>223</v>
      </c>
      <c r="AU748" s="212" t="s">
        <v>153</v>
      </c>
      <c r="AV748" s="13" t="s">
        <v>81</v>
      </c>
      <c r="AW748" s="13" t="s">
        <v>32</v>
      </c>
      <c r="AX748" s="13" t="s">
        <v>71</v>
      </c>
      <c r="AY748" s="212" t="s">
        <v>210</v>
      </c>
    </row>
    <row r="749" spans="1:65" s="15" customFormat="1" ht="11.25">
      <c r="B749" s="224"/>
      <c r="C749" s="225"/>
      <c r="D749" s="195" t="s">
        <v>223</v>
      </c>
      <c r="E749" s="226" t="s">
        <v>19</v>
      </c>
      <c r="F749" s="227" t="s">
        <v>611</v>
      </c>
      <c r="G749" s="225"/>
      <c r="H749" s="226" t="s">
        <v>19</v>
      </c>
      <c r="I749" s="228"/>
      <c r="J749" s="225"/>
      <c r="K749" s="225"/>
      <c r="L749" s="229"/>
      <c r="M749" s="230"/>
      <c r="N749" s="231"/>
      <c r="O749" s="231"/>
      <c r="P749" s="231"/>
      <c r="Q749" s="231"/>
      <c r="R749" s="231"/>
      <c r="S749" s="231"/>
      <c r="T749" s="232"/>
      <c r="AT749" s="233" t="s">
        <v>223</v>
      </c>
      <c r="AU749" s="233" t="s">
        <v>153</v>
      </c>
      <c r="AV749" s="15" t="s">
        <v>79</v>
      </c>
      <c r="AW749" s="15" t="s">
        <v>32</v>
      </c>
      <c r="AX749" s="15" t="s">
        <v>71</v>
      </c>
      <c r="AY749" s="233" t="s">
        <v>210</v>
      </c>
    </row>
    <row r="750" spans="1:65" s="13" customFormat="1" ht="11.25">
      <c r="B750" s="202"/>
      <c r="C750" s="203"/>
      <c r="D750" s="195" t="s">
        <v>223</v>
      </c>
      <c r="E750" s="204" t="s">
        <v>19</v>
      </c>
      <c r="F750" s="205" t="s">
        <v>615</v>
      </c>
      <c r="G750" s="203"/>
      <c r="H750" s="206">
        <v>1.2</v>
      </c>
      <c r="I750" s="207"/>
      <c r="J750" s="203"/>
      <c r="K750" s="203"/>
      <c r="L750" s="208"/>
      <c r="M750" s="209"/>
      <c r="N750" s="210"/>
      <c r="O750" s="210"/>
      <c r="P750" s="210"/>
      <c r="Q750" s="210"/>
      <c r="R750" s="210"/>
      <c r="S750" s="210"/>
      <c r="T750" s="211"/>
      <c r="AT750" s="212" t="s">
        <v>223</v>
      </c>
      <c r="AU750" s="212" t="s">
        <v>153</v>
      </c>
      <c r="AV750" s="13" t="s">
        <v>81</v>
      </c>
      <c r="AW750" s="13" t="s">
        <v>32</v>
      </c>
      <c r="AX750" s="13" t="s">
        <v>71</v>
      </c>
      <c r="AY750" s="212" t="s">
        <v>210</v>
      </c>
    </row>
    <row r="751" spans="1:65" s="15" customFormat="1" ht="11.25">
      <c r="B751" s="224"/>
      <c r="C751" s="225"/>
      <c r="D751" s="195" t="s">
        <v>223</v>
      </c>
      <c r="E751" s="226" t="s">
        <v>19</v>
      </c>
      <c r="F751" s="227" t="s">
        <v>613</v>
      </c>
      <c r="G751" s="225"/>
      <c r="H751" s="226" t="s">
        <v>19</v>
      </c>
      <c r="I751" s="228"/>
      <c r="J751" s="225"/>
      <c r="K751" s="225"/>
      <c r="L751" s="229"/>
      <c r="M751" s="230"/>
      <c r="N751" s="231"/>
      <c r="O751" s="231"/>
      <c r="P751" s="231"/>
      <c r="Q751" s="231"/>
      <c r="R751" s="231"/>
      <c r="S751" s="231"/>
      <c r="T751" s="232"/>
      <c r="AT751" s="233" t="s">
        <v>223</v>
      </c>
      <c r="AU751" s="233" t="s">
        <v>153</v>
      </c>
      <c r="AV751" s="15" t="s">
        <v>79</v>
      </c>
      <c r="AW751" s="15" t="s">
        <v>32</v>
      </c>
      <c r="AX751" s="15" t="s">
        <v>71</v>
      </c>
      <c r="AY751" s="233" t="s">
        <v>210</v>
      </c>
    </row>
    <row r="752" spans="1:65" s="13" customFormat="1" ht="11.25">
      <c r="B752" s="202"/>
      <c r="C752" s="203"/>
      <c r="D752" s="195" t="s">
        <v>223</v>
      </c>
      <c r="E752" s="204" t="s">
        <v>19</v>
      </c>
      <c r="F752" s="205" t="s">
        <v>617</v>
      </c>
      <c r="G752" s="203"/>
      <c r="H752" s="206">
        <v>5.2</v>
      </c>
      <c r="I752" s="207"/>
      <c r="J752" s="203"/>
      <c r="K752" s="203"/>
      <c r="L752" s="208"/>
      <c r="M752" s="209"/>
      <c r="N752" s="210"/>
      <c r="O752" s="210"/>
      <c r="P752" s="210"/>
      <c r="Q752" s="210"/>
      <c r="R752" s="210"/>
      <c r="S752" s="210"/>
      <c r="T752" s="211"/>
      <c r="AT752" s="212" t="s">
        <v>223</v>
      </c>
      <c r="AU752" s="212" t="s">
        <v>153</v>
      </c>
      <c r="AV752" s="13" t="s">
        <v>81</v>
      </c>
      <c r="AW752" s="13" t="s">
        <v>32</v>
      </c>
      <c r="AX752" s="13" t="s">
        <v>71</v>
      </c>
      <c r="AY752" s="212" t="s">
        <v>210</v>
      </c>
    </row>
    <row r="753" spans="2:51" s="15" customFormat="1" ht="11.25">
      <c r="B753" s="224"/>
      <c r="C753" s="225"/>
      <c r="D753" s="195" t="s">
        <v>223</v>
      </c>
      <c r="E753" s="226" t="s">
        <v>19</v>
      </c>
      <c r="F753" s="227" t="s">
        <v>614</v>
      </c>
      <c r="G753" s="225"/>
      <c r="H753" s="226" t="s">
        <v>19</v>
      </c>
      <c r="I753" s="228"/>
      <c r="J753" s="225"/>
      <c r="K753" s="225"/>
      <c r="L753" s="229"/>
      <c r="M753" s="230"/>
      <c r="N753" s="231"/>
      <c r="O753" s="231"/>
      <c r="P753" s="231"/>
      <c r="Q753" s="231"/>
      <c r="R753" s="231"/>
      <c r="S753" s="231"/>
      <c r="T753" s="232"/>
      <c r="AT753" s="233" t="s">
        <v>223</v>
      </c>
      <c r="AU753" s="233" t="s">
        <v>153</v>
      </c>
      <c r="AV753" s="15" t="s">
        <v>79</v>
      </c>
      <c r="AW753" s="15" t="s">
        <v>32</v>
      </c>
      <c r="AX753" s="15" t="s">
        <v>71</v>
      </c>
      <c r="AY753" s="233" t="s">
        <v>210</v>
      </c>
    </row>
    <row r="754" spans="2:51" s="13" customFormat="1" ht="11.25">
      <c r="B754" s="202"/>
      <c r="C754" s="203"/>
      <c r="D754" s="195" t="s">
        <v>223</v>
      </c>
      <c r="E754" s="204" t="s">
        <v>19</v>
      </c>
      <c r="F754" s="205" t="s">
        <v>922</v>
      </c>
      <c r="G754" s="203"/>
      <c r="H754" s="206">
        <v>11.5</v>
      </c>
      <c r="I754" s="207"/>
      <c r="J754" s="203"/>
      <c r="K754" s="203"/>
      <c r="L754" s="208"/>
      <c r="M754" s="209"/>
      <c r="N754" s="210"/>
      <c r="O754" s="210"/>
      <c r="P754" s="210"/>
      <c r="Q754" s="210"/>
      <c r="R754" s="210"/>
      <c r="S754" s="210"/>
      <c r="T754" s="211"/>
      <c r="AT754" s="212" t="s">
        <v>223</v>
      </c>
      <c r="AU754" s="212" t="s">
        <v>153</v>
      </c>
      <c r="AV754" s="13" t="s">
        <v>81</v>
      </c>
      <c r="AW754" s="13" t="s">
        <v>32</v>
      </c>
      <c r="AX754" s="13" t="s">
        <v>71</v>
      </c>
      <c r="AY754" s="212" t="s">
        <v>210</v>
      </c>
    </row>
    <row r="755" spans="2:51" s="15" customFormat="1" ht="11.25">
      <c r="B755" s="224"/>
      <c r="C755" s="225"/>
      <c r="D755" s="195" t="s">
        <v>223</v>
      </c>
      <c r="E755" s="226" t="s">
        <v>19</v>
      </c>
      <c r="F755" s="227" t="s">
        <v>618</v>
      </c>
      <c r="G755" s="225"/>
      <c r="H755" s="226" t="s">
        <v>19</v>
      </c>
      <c r="I755" s="228"/>
      <c r="J755" s="225"/>
      <c r="K755" s="225"/>
      <c r="L755" s="229"/>
      <c r="M755" s="230"/>
      <c r="N755" s="231"/>
      <c r="O755" s="231"/>
      <c r="P755" s="231"/>
      <c r="Q755" s="231"/>
      <c r="R755" s="231"/>
      <c r="S755" s="231"/>
      <c r="T755" s="232"/>
      <c r="AT755" s="233" t="s">
        <v>223</v>
      </c>
      <c r="AU755" s="233" t="s">
        <v>153</v>
      </c>
      <c r="AV755" s="15" t="s">
        <v>79</v>
      </c>
      <c r="AW755" s="15" t="s">
        <v>32</v>
      </c>
      <c r="AX755" s="15" t="s">
        <v>71</v>
      </c>
      <c r="AY755" s="233" t="s">
        <v>210</v>
      </c>
    </row>
    <row r="756" spans="2:51" s="13" customFormat="1" ht="11.25">
      <c r="B756" s="202"/>
      <c r="C756" s="203"/>
      <c r="D756" s="195" t="s">
        <v>223</v>
      </c>
      <c r="E756" s="204" t="s">
        <v>19</v>
      </c>
      <c r="F756" s="205" t="s">
        <v>621</v>
      </c>
      <c r="G756" s="203"/>
      <c r="H756" s="206">
        <v>6.9</v>
      </c>
      <c r="I756" s="207"/>
      <c r="J756" s="203"/>
      <c r="K756" s="203"/>
      <c r="L756" s="208"/>
      <c r="M756" s="209"/>
      <c r="N756" s="210"/>
      <c r="O756" s="210"/>
      <c r="P756" s="210"/>
      <c r="Q756" s="210"/>
      <c r="R756" s="210"/>
      <c r="S756" s="210"/>
      <c r="T756" s="211"/>
      <c r="AT756" s="212" t="s">
        <v>223</v>
      </c>
      <c r="AU756" s="212" t="s">
        <v>153</v>
      </c>
      <c r="AV756" s="13" t="s">
        <v>81</v>
      </c>
      <c r="AW756" s="13" t="s">
        <v>32</v>
      </c>
      <c r="AX756" s="13" t="s">
        <v>71</v>
      </c>
      <c r="AY756" s="212" t="s">
        <v>210</v>
      </c>
    </row>
    <row r="757" spans="2:51" s="15" customFormat="1" ht="11.25">
      <c r="B757" s="224"/>
      <c r="C757" s="225"/>
      <c r="D757" s="195" t="s">
        <v>223</v>
      </c>
      <c r="E757" s="226" t="s">
        <v>19</v>
      </c>
      <c r="F757" s="227" t="s">
        <v>624</v>
      </c>
      <c r="G757" s="225"/>
      <c r="H757" s="226" t="s">
        <v>19</v>
      </c>
      <c r="I757" s="228"/>
      <c r="J757" s="225"/>
      <c r="K757" s="225"/>
      <c r="L757" s="229"/>
      <c r="M757" s="230"/>
      <c r="N757" s="231"/>
      <c r="O757" s="231"/>
      <c r="P757" s="231"/>
      <c r="Q757" s="231"/>
      <c r="R757" s="231"/>
      <c r="S757" s="231"/>
      <c r="T757" s="232"/>
      <c r="AT757" s="233" t="s">
        <v>223</v>
      </c>
      <c r="AU757" s="233" t="s">
        <v>153</v>
      </c>
      <c r="AV757" s="15" t="s">
        <v>79</v>
      </c>
      <c r="AW757" s="15" t="s">
        <v>32</v>
      </c>
      <c r="AX757" s="15" t="s">
        <v>71</v>
      </c>
      <c r="AY757" s="233" t="s">
        <v>210</v>
      </c>
    </row>
    <row r="758" spans="2:51" s="13" customFormat="1" ht="11.25">
      <c r="B758" s="202"/>
      <c r="C758" s="203"/>
      <c r="D758" s="195" t="s">
        <v>223</v>
      </c>
      <c r="E758" s="204" t="s">
        <v>19</v>
      </c>
      <c r="F758" s="205" t="s">
        <v>784</v>
      </c>
      <c r="G758" s="203"/>
      <c r="H758" s="206">
        <v>67</v>
      </c>
      <c r="I758" s="207"/>
      <c r="J758" s="203"/>
      <c r="K758" s="203"/>
      <c r="L758" s="208"/>
      <c r="M758" s="209"/>
      <c r="N758" s="210"/>
      <c r="O758" s="210"/>
      <c r="P758" s="210"/>
      <c r="Q758" s="210"/>
      <c r="R758" s="210"/>
      <c r="S758" s="210"/>
      <c r="T758" s="211"/>
      <c r="AT758" s="212" t="s">
        <v>223</v>
      </c>
      <c r="AU758" s="212" t="s">
        <v>153</v>
      </c>
      <c r="AV758" s="13" t="s">
        <v>81</v>
      </c>
      <c r="AW758" s="13" t="s">
        <v>32</v>
      </c>
      <c r="AX758" s="13" t="s">
        <v>71</v>
      </c>
      <c r="AY758" s="212" t="s">
        <v>210</v>
      </c>
    </row>
    <row r="759" spans="2:51" s="15" customFormat="1" ht="11.25">
      <c r="B759" s="224"/>
      <c r="C759" s="225"/>
      <c r="D759" s="195" t="s">
        <v>223</v>
      </c>
      <c r="E759" s="226" t="s">
        <v>19</v>
      </c>
      <c r="F759" s="227" t="s">
        <v>625</v>
      </c>
      <c r="G759" s="225"/>
      <c r="H759" s="226" t="s">
        <v>19</v>
      </c>
      <c r="I759" s="228"/>
      <c r="J759" s="225"/>
      <c r="K759" s="225"/>
      <c r="L759" s="229"/>
      <c r="M759" s="230"/>
      <c r="N759" s="231"/>
      <c r="O759" s="231"/>
      <c r="P759" s="231"/>
      <c r="Q759" s="231"/>
      <c r="R759" s="231"/>
      <c r="S759" s="231"/>
      <c r="T759" s="232"/>
      <c r="AT759" s="233" t="s">
        <v>223</v>
      </c>
      <c r="AU759" s="233" t="s">
        <v>153</v>
      </c>
      <c r="AV759" s="15" t="s">
        <v>79</v>
      </c>
      <c r="AW759" s="15" t="s">
        <v>32</v>
      </c>
      <c r="AX759" s="15" t="s">
        <v>71</v>
      </c>
      <c r="AY759" s="233" t="s">
        <v>210</v>
      </c>
    </row>
    <row r="760" spans="2:51" s="13" customFormat="1" ht="11.25">
      <c r="B760" s="202"/>
      <c r="C760" s="203"/>
      <c r="D760" s="195" t="s">
        <v>223</v>
      </c>
      <c r="E760" s="204" t="s">
        <v>19</v>
      </c>
      <c r="F760" s="205" t="s">
        <v>772</v>
      </c>
      <c r="G760" s="203"/>
      <c r="H760" s="206">
        <v>65</v>
      </c>
      <c r="I760" s="207"/>
      <c r="J760" s="203"/>
      <c r="K760" s="203"/>
      <c r="L760" s="208"/>
      <c r="M760" s="209"/>
      <c r="N760" s="210"/>
      <c r="O760" s="210"/>
      <c r="P760" s="210"/>
      <c r="Q760" s="210"/>
      <c r="R760" s="210"/>
      <c r="S760" s="210"/>
      <c r="T760" s="211"/>
      <c r="AT760" s="212" t="s">
        <v>223</v>
      </c>
      <c r="AU760" s="212" t="s">
        <v>153</v>
      </c>
      <c r="AV760" s="13" t="s">
        <v>81</v>
      </c>
      <c r="AW760" s="13" t="s">
        <v>32</v>
      </c>
      <c r="AX760" s="13" t="s">
        <v>71</v>
      </c>
      <c r="AY760" s="212" t="s">
        <v>210</v>
      </c>
    </row>
    <row r="761" spans="2:51" s="15" customFormat="1" ht="11.25">
      <c r="B761" s="224"/>
      <c r="C761" s="225"/>
      <c r="D761" s="195" t="s">
        <v>223</v>
      </c>
      <c r="E761" s="226" t="s">
        <v>19</v>
      </c>
      <c r="F761" s="227" t="s">
        <v>629</v>
      </c>
      <c r="G761" s="225"/>
      <c r="H761" s="226" t="s">
        <v>19</v>
      </c>
      <c r="I761" s="228"/>
      <c r="J761" s="225"/>
      <c r="K761" s="225"/>
      <c r="L761" s="229"/>
      <c r="M761" s="230"/>
      <c r="N761" s="231"/>
      <c r="O761" s="231"/>
      <c r="P761" s="231"/>
      <c r="Q761" s="231"/>
      <c r="R761" s="231"/>
      <c r="S761" s="231"/>
      <c r="T761" s="232"/>
      <c r="AT761" s="233" t="s">
        <v>223</v>
      </c>
      <c r="AU761" s="233" t="s">
        <v>153</v>
      </c>
      <c r="AV761" s="15" t="s">
        <v>79</v>
      </c>
      <c r="AW761" s="15" t="s">
        <v>32</v>
      </c>
      <c r="AX761" s="15" t="s">
        <v>71</v>
      </c>
      <c r="AY761" s="233" t="s">
        <v>210</v>
      </c>
    </row>
    <row r="762" spans="2:51" s="13" customFormat="1" ht="11.25">
      <c r="B762" s="202"/>
      <c r="C762" s="203"/>
      <c r="D762" s="195" t="s">
        <v>223</v>
      </c>
      <c r="E762" s="204" t="s">
        <v>19</v>
      </c>
      <c r="F762" s="205" t="s">
        <v>923</v>
      </c>
      <c r="G762" s="203"/>
      <c r="H762" s="206">
        <v>3.7</v>
      </c>
      <c r="I762" s="207"/>
      <c r="J762" s="203"/>
      <c r="K762" s="203"/>
      <c r="L762" s="208"/>
      <c r="M762" s="209"/>
      <c r="N762" s="210"/>
      <c r="O762" s="210"/>
      <c r="P762" s="210"/>
      <c r="Q762" s="210"/>
      <c r="R762" s="210"/>
      <c r="S762" s="210"/>
      <c r="T762" s="211"/>
      <c r="AT762" s="212" t="s">
        <v>223</v>
      </c>
      <c r="AU762" s="212" t="s">
        <v>153</v>
      </c>
      <c r="AV762" s="13" t="s">
        <v>81</v>
      </c>
      <c r="AW762" s="13" t="s">
        <v>32</v>
      </c>
      <c r="AX762" s="13" t="s">
        <v>71</v>
      </c>
      <c r="AY762" s="212" t="s">
        <v>210</v>
      </c>
    </row>
    <row r="763" spans="2:51" s="15" customFormat="1" ht="11.25">
      <c r="B763" s="224"/>
      <c r="C763" s="225"/>
      <c r="D763" s="195" t="s">
        <v>223</v>
      </c>
      <c r="E763" s="226" t="s">
        <v>19</v>
      </c>
      <c r="F763" s="227" t="s">
        <v>630</v>
      </c>
      <c r="G763" s="225"/>
      <c r="H763" s="226" t="s">
        <v>19</v>
      </c>
      <c r="I763" s="228"/>
      <c r="J763" s="225"/>
      <c r="K763" s="225"/>
      <c r="L763" s="229"/>
      <c r="M763" s="230"/>
      <c r="N763" s="231"/>
      <c r="O763" s="231"/>
      <c r="P763" s="231"/>
      <c r="Q763" s="231"/>
      <c r="R763" s="231"/>
      <c r="S763" s="231"/>
      <c r="T763" s="232"/>
      <c r="AT763" s="233" t="s">
        <v>223</v>
      </c>
      <c r="AU763" s="233" t="s">
        <v>153</v>
      </c>
      <c r="AV763" s="15" t="s">
        <v>79</v>
      </c>
      <c r="AW763" s="15" t="s">
        <v>32</v>
      </c>
      <c r="AX763" s="15" t="s">
        <v>71</v>
      </c>
      <c r="AY763" s="233" t="s">
        <v>210</v>
      </c>
    </row>
    <row r="764" spans="2:51" s="13" customFormat="1" ht="11.25">
      <c r="B764" s="202"/>
      <c r="C764" s="203"/>
      <c r="D764" s="195" t="s">
        <v>223</v>
      </c>
      <c r="E764" s="204" t="s">
        <v>19</v>
      </c>
      <c r="F764" s="205" t="s">
        <v>924</v>
      </c>
      <c r="G764" s="203"/>
      <c r="H764" s="206">
        <v>4.4000000000000004</v>
      </c>
      <c r="I764" s="207"/>
      <c r="J764" s="203"/>
      <c r="K764" s="203"/>
      <c r="L764" s="208"/>
      <c r="M764" s="209"/>
      <c r="N764" s="210"/>
      <c r="O764" s="210"/>
      <c r="P764" s="210"/>
      <c r="Q764" s="210"/>
      <c r="R764" s="210"/>
      <c r="S764" s="210"/>
      <c r="T764" s="211"/>
      <c r="AT764" s="212" t="s">
        <v>223</v>
      </c>
      <c r="AU764" s="212" t="s">
        <v>153</v>
      </c>
      <c r="AV764" s="13" t="s">
        <v>81</v>
      </c>
      <c r="AW764" s="13" t="s">
        <v>32</v>
      </c>
      <c r="AX764" s="13" t="s">
        <v>71</v>
      </c>
      <c r="AY764" s="212" t="s">
        <v>210</v>
      </c>
    </row>
    <row r="765" spans="2:51" s="16" customFormat="1" ht="11.25">
      <c r="B765" s="234"/>
      <c r="C765" s="235"/>
      <c r="D765" s="195" t="s">
        <v>223</v>
      </c>
      <c r="E765" s="236" t="s">
        <v>19</v>
      </c>
      <c r="F765" s="237" t="s">
        <v>266</v>
      </c>
      <c r="G765" s="235"/>
      <c r="H765" s="238">
        <v>184.6</v>
      </c>
      <c r="I765" s="239"/>
      <c r="J765" s="235"/>
      <c r="K765" s="235"/>
      <c r="L765" s="240"/>
      <c r="M765" s="241"/>
      <c r="N765" s="242"/>
      <c r="O765" s="242"/>
      <c r="P765" s="242"/>
      <c r="Q765" s="242"/>
      <c r="R765" s="242"/>
      <c r="S765" s="242"/>
      <c r="T765" s="243"/>
      <c r="AT765" s="244" t="s">
        <v>223</v>
      </c>
      <c r="AU765" s="244" t="s">
        <v>153</v>
      </c>
      <c r="AV765" s="16" t="s">
        <v>153</v>
      </c>
      <c r="AW765" s="16" t="s">
        <v>32</v>
      </c>
      <c r="AX765" s="16" t="s">
        <v>71</v>
      </c>
      <c r="AY765" s="244" t="s">
        <v>210</v>
      </c>
    </row>
    <row r="766" spans="2:51" s="15" customFormat="1" ht="11.25">
      <c r="B766" s="224"/>
      <c r="C766" s="225"/>
      <c r="D766" s="195" t="s">
        <v>223</v>
      </c>
      <c r="E766" s="226" t="s">
        <v>19</v>
      </c>
      <c r="F766" s="227" t="s">
        <v>925</v>
      </c>
      <c r="G766" s="225"/>
      <c r="H766" s="226" t="s">
        <v>19</v>
      </c>
      <c r="I766" s="228"/>
      <c r="J766" s="225"/>
      <c r="K766" s="225"/>
      <c r="L766" s="229"/>
      <c r="M766" s="230"/>
      <c r="N766" s="231"/>
      <c r="O766" s="231"/>
      <c r="P766" s="231"/>
      <c r="Q766" s="231"/>
      <c r="R766" s="231"/>
      <c r="S766" s="231"/>
      <c r="T766" s="232"/>
      <c r="AT766" s="233" t="s">
        <v>223</v>
      </c>
      <c r="AU766" s="233" t="s">
        <v>153</v>
      </c>
      <c r="AV766" s="15" t="s">
        <v>79</v>
      </c>
      <c r="AW766" s="15" t="s">
        <v>32</v>
      </c>
      <c r="AX766" s="15" t="s">
        <v>71</v>
      </c>
      <c r="AY766" s="233" t="s">
        <v>210</v>
      </c>
    </row>
    <row r="767" spans="2:51" s="15" customFormat="1" ht="11.25">
      <c r="B767" s="224"/>
      <c r="C767" s="225"/>
      <c r="D767" s="195" t="s">
        <v>223</v>
      </c>
      <c r="E767" s="226" t="s">
        <v>19</v>
      </c>
      <c r="F767" s="227" t="s">
        <v>622</v>
      </c>
      <c r="G767" s="225"/>
      <c r="H767" s="226" t="s">
        <v>19</v>
      </c>
      <c r="I767" s="228"/>
      <c r="J767" s="225"/>
      <c r="K767" s="225"/>
      <c r="L767" s="229"/>
      <c r="M767" s="230"/>
      <c r="N767" s="231"/>
      <c r="O767" s="231"/>
      <c r="P767" s="231"/>
      <c r="Q767" s="231"/>
      <c r="R767" s="231"/>
      <c r="S767" s="231"/>
      <c r="T767" s="232"/>
      <c r="AT767" s="233" t="s">
        <v>223</v>
      </c>
      <c r="AU767" s="233" t="s">
        <v>153</v>
      </c>
      <c r="AV767" s="15" t="s">
        <v>79</v>
      </c>
      <c r="AW767" s="15" t="s">
        <v>32</v>
      </c>
      <c r="AX767" s="15" t="s">
        <v>71</v>
      </c>
      <c r="AY767" s="233" t="s">
        <v>210</v>
      </c>
    </row>
    <row r="768" spans="2:51" s="13" customFormat="1" ht="11.25">
      <c r="B768" s="202"/>
      <c r="C768" s="203"/>
      <c r="D768" s="195" t="s">
        <v>223</v>
      </c>
      <c r="E768" s="204" t="s">
        <v>19</v>
      </c>
      <c r="F768" s="205" t="s">
        <v>926</v>
      </c>
      <c r="G768" s="203"/>
      <c r="H768" s="206">
        <v>65.7</v>
      </c>
      <c r="I768" s="207"/>
      <c r="J768" s="203"/>
      <c r="K768" s="203"/>
      <c r="L768" s="208"/>
      <c r="M768" s="209"/>
      <c r="N768" s="210"/>
      <c r="O768" s="210"/>
      <c r="P768" s="210"/>
      <c r="Q768" s="210"/>
      <c r="R768" s="210"/>
      <c r="S768" s="210"/>
      <c r="T768" s="211"/>
      <c r="AT768" s="212" t="s">
        <v>223</v>
      </c>
      <c r="AU768" s="212" t="s">
        <v>153</v>
      </c>
      <c r="AV768" s="13" t="s">
        <v>81</v>
      </c>
      <c r="AW768" s="13" t="s">
        <v>32</v>
      </c>
      <c r="AX768" s="13" t="s">
        <v>71</v>
      </c>
      <c r="AY768" s="212" t="s">
        <v>210</v>
      </c>
    </row>
    <row r="769" spans="2:51" s="15" customFormat="1" ht="11.25">
      <c r="B769" s="224"/>
      <c r="C769" s="225"/>
      <c r="D769" s="195" t="s">
        <v>223</v>
      </c>
      <c r="E769" s="226" t="s">
        <v>19</v>
      </c>
      <c r="F769" s="227" t="s">
        <v>624</v>
      </c>
      <c r="G769" s="225"/>
      <c r="H769" s="226" t="s">
        <v>19</v>
      </c>
      <c r="I769" s="228"/>
      <c r="J769" s="225"/>
      <c r="K769" s="225"/>
      <c r="L769" s="229"/>
      <c r="M769" s="230"/>
      <c r="N769" s="231"/>
      <c r="O769" s="231"/>
      <c r="P769" s="231"/>
      <c r="Q769" s="231"/>
      <c r="R769" s="231"/>
      <c r="S769" s="231"/>
      <c r="T769" s="232"/>
      <c r="AT769" s="233" t="s">
        <v>223</v>
      </c>
      <c r="AU769" s="233" t="s">
        <v>153</v>
      </c>
      <c r="AV769" s="15" t="s">
        <v>79</v>
      </c>
      <c r="AW769" s="15" t="s">
        <v>32</v>
      </c>
      <c r="AX769" s="15" t="s">
        <v>71</v>
      </c>
      <c r="AY769" s="233" t="s">
        <v>210</v>
      </c>
    </row>
    <row r="770" spans="2:51" s="13" customFormat="1" ht="11.25">
      <c r="B770" s="202"/>
      <c r="C770" s="203"/>
      <c r="D770" s="195" t="s">
        <v>223</v>
      </c>
      <c r="E770" s="204" t="s">
        <v>19</v>
      </c>
      <c r="F770" s="205" t="s">
        <v>927</v>
      </c>
      <c r="G770" s="203"/>
      <c r="H770" s="206">
        <v>20.2</v>
      </c>
      <c r="I770" s="207"/>
      <c r="J770" s="203"/>
      <c r="K770" s="203"/>
      <c r="L770" s="208"/>
      <c r="M770" s="209"/>
      <c r="N770" s="210"/>
      <c r="O770" s="210"/>
      <c r="P770" s="210"/>
      <c r="Q770" s="210"/>
      <c r="R770" s="210"/>
      <c r="S770" s="210"/>
      <c r="T770" s="211"/>
      <c r="AT770" s="212" t="s">
        <v>223</v>
      </c>
      <c r="AU770" s="212" t="s">
        <v>153</v>
      </c>
      <c r="AV770" s="13" t="s">
        <v>81</v>
      </c>
      <c r="AW770" s="13" t="s">
        <v>32</v>
      </c>
      <c r="AX770" s="13" t="s">
        <v>71</v>
      </c>
      <c r="AY770" s="212" t="s">
        <v>210</v>
      </c>
    </row>
    <row r="771" spans="2:51" s="15" customFormat="1" ht="11.25">
      <c r="B771" s="224"/>
      <c r="C771" s="225"/>
      <c r="D771" s="195" t="s">
        <v>223</v>
      </c>
      <c r="E771" s="226" t="s">
        <v>19</v>
      </c>
      <c r="F771" s="227" t="s">
        <v>627</v>
      </c>
      <c r="G771" s="225"/>
      <c r="H771" s="226" t="s">
        <v>19</v>
      </c>
      <c r="I771" s="228"/>
      <c r="J771" s="225"/>
      <c r="K771" s="225"/>
      <c r="L771" s="229"/>
      <c r="M771" s="230"/>
      <c r="N771" s="231"/>
      <c r="O771" s="231"/>
      <c r="P771" s="231"/>
      <c r="Q771" s="231"/>
      <c r="R771" s="231"/>
      <c r="S771" s="231"/>
      <c r="T771" s="232"/>
      <c r="AT771" s="233" t="s">
        <v>223</v>
      </c>
      <c r="AU771" s="233" t="s">
        <v>153</v>
      </c>
      <c r="AV771" s="15" t="s">
        <v>79</v>
      </c>
      <c r="AW771" s="15" t="s">
        <v>32</v>
      </c>
      <c r="AX771" s="15" t="s">
        <v>71</v>
      </c>
      <c r="AY771" s="233" t="s">
        <v>210</v>
      </c>
    </row>
    <row r="772" spans="2:51" s="13" customFormat="1" ht="11.25">
      <c r="B772" s="202"/>
      <c r="C772" s="203"/>
      <c r="D772" s="195" t="s">
        <v>223</v>
      </c>
      <c r="E772" s="204" t="s">
        <v>19</v>
      </c>
      <c r="F772" s="205" t="s">
        <v>8</v>
      </c>
      <c r="G772" s="203"/>
      <c r="H772" s="206">
        <v>15</v>
      </c>
      <c r="I772" s="207"/>
      <c r="J772" s="203"/>
      <c r="K772" s="203"/>
      <c r="L772" s="208"/>
      <c r="M772" s="209"/>
      <c r="N772" s="210"/>
      <c r="O772" s="210"/>
      <c r="P772" s="210"/>
      <c r="Q772" s="210"/>
      <c r="R772" s="210"/>
      <c r="S772" s="210"/>
      <c r="T772" s="211"/>
      <c r="AT772" s="212" t="s">
        <v>223</v>
      </c>
      <c r="AU772" s="212" t="s">
        <v>153</v>
      </c>
      <c r="AV772" s="13" t="s">
        <v>81</v>
      </c>
      <c r="AW772" s="13" t="s">
        <v>32</v>
      </c>
      <c r="AX772" s="13" t="s">
        <v>71</v>
      </c>
      <c r="AY772" s="212" t="s">
        <v>210</v>
      </c>
    </row>
    <row r="773" spans="2:51" s="15" customFormat="1" ht="11.25">
      <c r="B773" s="224"/>
      <c r="C773" s="225"/>
      <c r="D773" s="195" t="s">
        <v>223</v>
      </c>
      <c r="E773" s="226" t="s">
        <v>19</v>
      </c>
      <c r="F773" s="227" t="s">
        <v>631</v>
      </c>
      <c r="G773" s="225"/>
      <c r="H773" s="226" t="s">
        <v>19</v>
      </c>
      <c r="I773" s="228"/>
      <c r="J773" s="225"/>
      <c r="K773" s="225"/>
      <c r="L773" s="229"/>
      <c r="M773" s="230"/>
      <c r="N773" s="231"/>
      <c r="O773" s="231"/>
      <c r="P773" s="231"/>
      <c r="Q773" s="231"/>
      <c r="R773" s="231"/>
      <c r="S773" s="231"/>
      <c r="T773" s="232"/>
      <c r="AT773" s="233" t="s">
        <v>223</v>
      </c>
      <c r="AU773" s="233" t="s">
        <v>153</v>
      </c>
      <c r="AV773" s="15" t="s">
        <v>79</v>
      </c>
      <c r="AW773" s="15" t="s">
        <v>32</v>
      </c>
      <c r="AX773" s="15" t="s">
        <v>71</v>
      </c>
      <c r="AY773" s="233" t="s">
        <v>210</v>
      </c>
    </row>
    <row r="774" spans="2:51" s="13" customFormat="1" ht="11.25">
      <c r="B774" s="202"/>
      <c r="C774" s="203"/>
      <c r="D774" s="195" t="s">
        <v>223</v>
      </c>
      <c r="E774" s="204" t="s">
        <v>19</v>
      </c>
      <c r="F774" s="205" t="s">
        <v>928</v>
      </c>
      <c r="G774" s="203"/>
      <c r="H774" s="206">
        <v>6.7</v>
      </c>
      <c r="I774" s="207"/>
      <c r="J774" s="203"/>
      <c r="K774" s="203"/>
      <c r="L774" s="208"/>
      <c r="M774" s="209"/>
      <c r="N774" s="210"/>
      <c r="O774" s="210"/>
      <c r="P774" s="210"/>
      <c r="Q774" s="210"/>
      <c r="R774" s="210"/>
      <c r="S774" s="210"/>
      <c r="T774" s="211"/>
      <c r="AT774" s="212" t="s">
        <v>223</v>
      </c>
      <c r="AU774" s="212" t="s">
        <v>153</v>
      </c>
      <c r="AV774" s="13" t="s">
        <v>81</v>
      </c>
      <c r="AW774" s="13" t="s">
        <v>32</v>
      </c>
      <c r="AX774" s="13" t="s">
        <v>71</v>
      </c>
      <c r="AY774" s="212" t="s">
        <v>210</v>
      </c>
    </row>
    <row r="775" spans="2:51" s="15" customFormat="1" ht="11.25">
      <c r="B775" s="224"/>
      <c r="C775" s="225"/>
      <c r="D775" s="195" t="s">
        <v>223</v>
      </c>
      <c r="E775" s="226" t="s">
        <v>19</v>
      </c>
      <c r="F775" s="227" t="s">
        <v>635</v>
      </c>
      <c r="G775" s="225"/>
      <c r="H775" s="226" t="s">
        <v>19</v>
      </c>
      <c r="I775" s="228"/>
      <c r="J775" s="225"/>
      <c r="K775" s="225"/>
      <c r="L775" s="229"/>
      <c r="M775" s="230"/>
      <c r="N775" s="231"/>
      <c r="O775" s="231"/>
      <c r="P775" s="231"/>
      <c r="Q775" s="231"/>
      <c r="R775" s="231"/>
      <c r="S775" s="231"/>
      <c r="T775" s="232"/>
      <c r="AT775" s="233" t="s">
        <v>223</v>
      </c>
      <c r="AU775" s="233" t="s">
        <v>153</v>
      </c>
      <c r="AV775" s="15" t="s">
        <v>79</v>
      </c>
      <c r="AW775" s="15" t="s">
        <v>32</v>
      </c>
      <c r="AX775" s="15" t="s">
        <v>71</v>
      </c>
      <c r="AY775" s="233" t="s">
        <v>210</v>
      </c>
    </row>
    <row r="776" spans="2:51" s="13" customFormat="1" ht="11.25">
      <c r="B776" s="202"/>
      <c r="C776" s="203"/>
      <c r="D776" s="195" t="s">
        <v>223</v>
      </c>
      <c r="E776" s="204" t="s">
        <v>19</v>
      </c>
      <c r="F776" s="205" t="s">
        <v>929</v>
      </c>
      <c r="G776" s="203"/>
      <c r="H776" s="206">
        <v>1.4</v>
      </c>
      <c r="I776" s="207"/>
      <c r="J776" s="203"/>
      <c r="K776" s="203"/>
      <c r="L776" s="208"/>
      <c r="M776" s="209"/>
      <c r="N776" s="210"/>
      <c r="O776" s="210"/>
      <c r="P776" s="210"/>
      <c r="Q776" s="210"/>
      <c r="R776" s="210"/>
      <c r="S776" s="210"/>
      <c r="T776" s="211"/>
      <c r="AT776" s="212" t="s">
        <v>223</v>
      </c>
      <c r="AU776" s="212" t="s">
        <v>153</v>
      </c>
      <c r="AV776" s="13" t="s">
        <v>81</v>
      </c>
      <c r="AW776" s="13" t="s">
        <v>32</v>
      </c>
      <c r="AX776" s="13" t="s">
        <v>71</v>
      </c>
      <c r="AY776" s="212" t="s">
        <v>210</v>
      </c>
    </row>
    <row r="777" spans="2:51" s="15" customFormat="1" ht="11.25">
      <c r="B777" s="224"/>
      <c r="C777" s="225"/>
      <c r="D777" s="195" t="s">
        <v>223</v>
      </c>
      <c r="E777" s="226" t="s">
        <v>19</v>
      </c>
      <c r="F777" s="227" t="s">
        <v>636</v>
      </c>
      <c r="G777" s="225"/>
      <c r="H777" s="226" t="s">
        <v>19</v>
      </c>
      <c r="I777" s="228"/>
      <c r="J777" s="225"/>
      <c r="K777" s="225"/>
      <c r="L777" s="229"/>
      <c r="M777" s="230"/>
      <c r="N777" s="231"/>
      <c r="O777" s="231"/>
      <c r="P777" s="231"/>
      <c r="Q777" s="231"/>
      <c r="R777" s="231"/>
      <c r="S777" s="231"/>
      <c r="T777" s="232"/>
      <c r="AT777" s="233" t="s">
        <v>223</v>
      </c>
      <c r="AU777" s="233" t="s">
        <v>153</v>
      </c>
      <c r="AV777" s="15" t="s">
        <v>79</v>
      </c>
      <c r="AW777" s="15" t="s">
        <v>32</v>
      </c>
      <c r="AX777" s="15" t="s">
        <v>71</v>
      </c>
      <c r="AY777" s="233" t="s">
        <v>210</v>
      </c>
    </row>
    <row r="778" spans="2:51" s="13" customFormat="1" ht="11.25">
      <c r="B778" s="202"/>
      <c r="C778" s="203"/>
      <c r="D778" s="195" t="s">
        <v>223</v>
      </c>
      <c r="E778" s="204" t="s">
        <v>19</v>
      </c>
      <c r="F778" s="205" t="s">
        <v>930</v>
      </c>
      <c r="G778" s="203"/>
      <c r="H778" s="206">
        <v>2.2999999999999998</v>
      </c>
      <c r="I778" s="207"/>
      <c r="J778" s="203"/>
      <c r="K778" s="203"/>
      <c r="L778" s="208"/>
      <c r="M778" s="209"/>
      <c r="N778" s="210"/>
      <c r="O778" s="210"/>
      <c r="P778" s="210"/>
      <c r="Q778" s="210"/>
      <c r="R778" s="210"/>
      <c r="S778" s="210"/>
      <c r="T778" s="211"/>
      <c r="AT778" s="212" t="s">
        <v>223</v>
      </c>
      <c r="AU778" s="212" t="s">
        <v>153</v>
      </c>
      <c r="AV778" s="13" t="s">
        <v>81</v>
      </c>
      <c r="AW778" s="13" t="s">
        <v>32</v>
      </c>
      <c r="AX778" s="13" t="s">
        <v>71</v>
      </c>
      <c r="AY778" s="212" t="s">
        <v>210</v>
      </c>
    </row>
    <row r="779" spans="2:51" s="15" customFormat="1" ht="11.25">
      <c r="B779" s="224"/>
      <c r="C779" s="225"/>
      <c r="D779" s="195" t="s">
        <v>223</v>
      </c>
      <c r="E779" s="226" t="s">
        <v>19</v>
      </c>
      <c r="F779" s="227" t="s">
        <v>906</v>
      </c>
      <c r="G779" s="225"/>
      <c r="H779" s="226" t="s">
        <v>19</v>
      </c>
      <c r="I779" s="228"/>
      <c r="J779" s="225"/>
      <c r="K779" s="225"/>
      <c r="L779" s="229"/>
      <c r="M779" s="230"/>
      <c r="N779" s="231"/>
      <c r="O779" s="231"/>
      <c r="P779" s="231"/>
      <c r="Q779" s="231"/>
      <c r="R779" s="231"/>
      <c r="S779" s="231"/>
      <c r="T779" s="232"/>
      <c r="AT779" s="233" t="s">
        <v>223</v>
      </c>
      <c r="AU779" s="233" t="s">
        <v>153</v>
      </c>
      <c r="AV779" s="15" t="s">
        <v>79</v>
      </c>
      <c r="AW779" s="15" t="s">
        <v>32</v>
      </c>
      <c r="AX779" s="15" t="s">
        <v>71</v>
      </c>
      <c r="AY779" s="233" t="s">
        <v>210</v>
      </c>
    </row>
    <row r="780" spans="2:51" s="13" customFormat="1" ht="11.25">
      <c r="B780" s="202"/>
      <c r="C780" s="203"/>
      <c r="D780" s="195" t="s">
        <v>223</v>
      </c>
      <c r="E780" s="204" t="s">
        <v>19</v>
      </c>
      <c r="F780" s="205" t="s">
        <v>296</v>
      </c>
      <c r="G780" s="203"/>
      <c r="H780" s="206">
        <v>12</v>
      </c>
      <c r="I780" s="207"/>
      <c r="J780" s="203"/>
      <c r="K780" s="203"/>
      <c r="L780" s="208"/>
      <c r="M780" s="209"/>
      <c r="N780" s="210"/>
      <c r="O780" s="210"/>
      <c r="P780" s="210"/>
      <c r="Q780" s="210"/>
      <c r="R780" s="210"/>
      <c r="S780" s="210"/>
      <c r="T780" s="211"/>
      <c r="AT780" s="212" t="s">
        <v>223</v>
      </c>
      <c r="AU780" s="212" t="s">
        <v>153</v>
      </c>
      <c r="AV780" s="13" t="s">
        <v>81</v>
      </c>
      <c r="AW780" s="13" t="s">
        <v>32</v>
      </c>
      <c r="AX780" s="13" t="s">
        <v>71</v>
      </c>
      <c r="AY780" s="212" t="s">
        <v>210</v>
      </c>
    </row>
    <row r="781" spans="2:51" s="15" customFormat="1" ht="11.25">
      <c r="B781" s="224"/>
      <c r="C781" s="225"/>
      <c r="D781" s="195" t="s">
        <v>223</v>
      </c>
      <c r="E781" s="226" t="s">
        <v>19</v>
      </c>
      <c r="F781" s="227" t="s">
        <v>908</v>
      </c>
      <c r="G781" s="225"/>
      <c r="H781" s="226" t="s">
        <v>19</v>
      </c>
      <c r="I781" s="228"/>
      <c r="J781" s="225"/>
      <c r="K781" s="225"/>
      <c r="L781" s="229"/>
      <c r="M781" s="230"/>
      <c r="N781" s="231"/>
      <c r="O781" s="231"/>
      <c r="P781" s="231"/>
      <c r="Q781" s="231"/>
      <c r="R781" s="231"/>
      <c r="S781" s="231"/>
      <c r="T781" s="232"/>
      <c r="AT781" s="233" t="s">
        <v>223</v>
      </c>
      <c r="AU781" s="233" t="s">
        <v>153</v>
      </c>
      <c r="AV781" s="15" t="s">
        <v>79</v>
      </c>
      <c r="AW781" s="15" t="s">
        <v>32</v>
      </c>
      <c r="AX781" s="15" t="s">
        <v>71</v>
      </c>
      <c r="AY781" s="233" t="s">
        <v>210</v>
      </c>
    </row>
    <row r="782" spans="2:51" s="13" customFormat="1" ht="11.25">
      <c r="B782" s="202"/>
      <c r="C782" s="203"/>
      <c r="D782" s="195" t="s">
        <v>223</v>
      </c>
      <c r="E782" s="204" t="s">
        <v>19</v>
      </c>
      <c r="F782" s="205" t="s">
        <v>931</v>
      </c>
      <c r="G782" s="203"/>
      <c r="H782" s="206">
        <v>5.7</v>
      </c>
      <c r="I782" s="207"/>
      <c r="J782" s="203"/>
      <c r="K782" s="203"/>
      <c r="L782" s="208"/>
      <c r="M782" s="209"/>
      <c r="N782" s="210"/>
      <c r="O782" s="210"/>
      <c r="P782" s="210"/>
      <c r="Q782" s="210"/>
      <c r="R782" s="210"/>
      <c r="S782" s="210"/>
      <c r="T782" s="211"/>
      <c r="AT782" s="212" t="s">
        <v>223</v>
      </c>
      <c r="AU782" s="212" t="s">
        <v>153</v>
      </c>
      <c r="AV782" s="13" t="s">
        <v>81</v>
      </c>
      <c r="AW782" s="13" t="s">
        <v>32</v>
      </c>
      <c r="AX782" s="13" t="s">
        <v>71</v>
      </c>
      <c r="AY782" s="212" t="s">
        <v>210</v>
      </c>
    </row>
    <row r="783" spans="2:51" s="16" customFormat="1" ht="11.25">
      <c r="B783" s="234"/>
      <c r="C783" s="235"/>
      <c r="D783" s="195" t="s">
        <v>223</v>
      </c>
      <c r="E783" s="236" t="s">
        <v>19</v>
      </c>
      <c r="F783" s="237" t="s">
        <v>266</v>
      </c>
      <c r="G783" s="235"/>
      <c r="H783" s="238">
        <v>129</v>
      </c>
      <c r="I783" s="239"/>
      <c r="J783" s="235"/>
      <c r="K783" s="235"/>
      <c r="L783" s="240"/>
      <c r="M783" s="241"/>
      <c r="N783" s="242"/>
      <c r="O783" s="242"/>
      <c r="P783" s="242"/>
      <c r="Q783" s="242"/>
      <c r="R783" s="242"/>
      <c r="S783" s="242"/>
      <c r="T783" s="243"/>
      <c r="AT783" s="244" t="s">
        <v>223</v>
      </c>
      <c r="AU783" s="244" t="s">
        <v>153</v>
      </c>
      <c r="AV783" s="16" t="s">
        <v>153</v>
      </c>
      <c r="AW783" s="16" t="s">
        <v>32</v>
      </c>
      <c r="AX783" s="16" t="s">
        <v>71</v>
      </c>
      <c r="AY783" s="244" t="s">
        <v>210</v>
      </c>
    </row>
    <row r="784" spans="2:51" s="14" customFormat="1" ht="11.25">
      <c r="B784" s="213"/>
      <c r="C784" s="214"/>
      <c r="D784" s="195" t="s">
        <v>223</v>
      </c>
      <c r="E784" s="215" t="s">
        <v>19</v>
      </c>
      <c r="F784" s="216" t="s">
        <v>249</v>
      </c>
      <c r="G784" s="214"/>
      <c r="H784" s="217">
        <v>313.60000000000002</v>
      </c>
      <c r="I784" s="218"/>
      <c r="J784" s="214"/>
      <c r="K784" s="214"/>
      <c r="L784" s="219"/>
      <c r="M784" s="220"/>
      <c r="N784" s="221"/>
      <c r="O784" s="221"/>
      <c r="P784" s="221"/>
      <c r="Q784" s="221"/>
      <c r="R784" s="221"/>
      <c r="S784" s="221"/>
      <c r="T784" s="222"/>
      <c r="AT784" s="223" t="s">
        <v>223</v>
      </c>
      <c r="AU784" s="223" t="s">
        <v>153</v>
      </c>
      <c r="AV784" s="14" t="s">
        <v>217</v>
      </c>
      <c r="AW784" s="14" t="s">
        <v>32</v>
      </c>
      <c r="AX784" s="14" t="s">
        <v>79</v>
      </c>
      <c r="AY784" s="223" t="s">
        <v>210</v>
      </c>
    </row>
    <row r="785" spans="1:65" s="2" customFormat="1" ht="16.5" customHeight="1">
      <c r="A785" s="37"/>
      <c r="B785" s="38"/>
      <c r="C785" s="182" t="s">
        <v>128</v>
      </c>
      <c r="D785" s="182" t="s">
        <v>212</v>
      </c>
      <c r="E785" s="183" t="s">
        <v>932</v>
      </c>
      <c r="F785" s="184" t="s">
        <v>933</v>
      </c>
      <c r="G785" s="185" t="s">
        <v>461</v>
      </c>
      <c r="H785" s="186">
        <v>24.9</v>
      </c>
      <c r="I785" s="187"/>
      <c r="J785" s="188">
        <f>ROUND(I785*H785,2)</f>
        <v>0</v>
      </c>
      <c r="K785" s="184" t="s">
        <v>216</v>
      </c>
      <c r="L785" s="42"/>
      <c r="M785" s="189" t="s">
        <v>19</v>
      </c>
      <c r="N785" s="190" t="s">
        <v>42</v>
      </c>
      <c r="O785" s="67"/>
      <c r="P785" s="191">
        <f>O785*H785</f>
        <v>0</v>
      </c>
      <c r="Q785" s="191">
        <v>0</v>
      </c>
      <c r="R785" s="191">
        <f>Q785*H785</f>
        <v>0</v>
      </c>
      <c r="S785" s="191">
        <v>8.9999999999999993E-3</v>
      </c>
      <c r="T785" s="192">
        <f>S785*H785</f>
        <v>0.22409999999999997</v>
      </c>
      <c r="U785" s="37"/>
      <c r="V785" s="37"/>
      <c r="W785" s="37"/>
      <c r="X785" s="37"/>
      <c r="Y785" s="37"/>
      <c r="Z785" s="37"/>
      <c r="AA785" s="37"/>
      <c r="AB785" s="37"/>
      <c r="AC785" s="37"/>
      <c r="AD785" s="37"/>
      <c r="AE785" s="37"/>
      <c r="AR785" s="193" t="s">
        <v>217</v>
      </c>
      <c r="AT785" s="193" t="s">
        <v>212</v>
      </c>
      <c r="AU785" s="193" t="s">
        <v>153</v>
      </c>
      <c r="AY785" s="20" t="s">
        <v>210</v>
      </c>
      <c r="BE785" s="194">
        <f>IF(N785="základní",J785,0)</f>
        <v>0</v>
      </c>
      <c r="BF785" s="194">
        <f>IF(N785="snížená",J785,0)</f>
        <v>0</v>
      </c>
      <c r="BG785" s="194">
        <f>IF(N785="zákl. přenesená",J785,0)</f>
        <v>0</v>
      </c>
      <c r="BH785" s="194">
        <f>IF(N785="sníž. přenesená",J785,0)</f>
        <v>0</v>
      </c>
      <c r="BI785" s="194">
        <f>IF(N785="nulová",J785,0)</f>
        <v>0</v>
      </c>
      <c r="BJ785" s="20" t="s">
        <v>79</v>
      </c>
      <c r="BK785" s="194">
        <f>ROUND(I785*H785,2)</f>
        <v>0</v>
      </c>
      <c r="BL785" s="20" t="s">
        <v>217</v>
      </c>
      <c r="BM785" s="193" t="s">
        <v>934</v>
      </c>
    </row>
    <row r="786" spans="1:65" s="2" customFormat="1" ht="19.5">
      <c r="A786" s="37"/>
      <c r="B786" s="38"/>
      <c r="C786" s="39"/>
      <c r="D786" s="195" t="s">
        <v>219</v>
      </c>
      <c r="E786" s="39"/>
      <c r="F786" s="196" t="s">
        <v>935</v>
      </c>
      <c r="G786" s="39"/>
      <c r="H786" s="39"/>
      <c r="I786" s="197"/>
      <c r="J786" s="39"/>
      <c r="K786" s="39"/>
      <c r="L786" s="42"/>
      <c r="M786" s="198"/>
      <c r="N786" s="199"/>
      <c r="O786" s="67"/>
      <c r="P786" s="67"/>
      <c r="Q786" s="67"/>
      <c r="R786" s="67"/>
      <c r="S786" s="67"/>
      <c r="T786" s="68"/>
      <c r="U786" s="37"/>
      <c r="V786" s="37"/>
      <c r="W786" s="37"/>
      <c r="X786" s="37"/>
      <c r="Y786" s="37"/>
      <c r="Z786" s="37"/>
      <c r="AA786" s="37"/>
      <c r="AB786" s="37"/>
      <c r="AC786" s="37"/>
      <c r="AD786" s="37"/>
      <c r="AE786" s="37"/>
      <c r="AT786" s="20" t="s">
        <v>219</v>
      </c>
      <c r="AU786" s="20" t="s">
        <v>153</v>
      </c>
    </row>
    <row r="787" spans="1:65" s="2" customFormat="1" ht="11.25">
      <c r="A787" s="37"/>
      <c r="B787" s="38"/>
      <c r="C787" s="39"/>
      <c r="D787" s="200" t="s">
        <v>221</v>
      </c>
      <c r="E787" s="39"/>
      <c r="F787" s="201" t="s">
        <v>936</v>
      </c>
      <c r="G787" s="39"/>
      <c r="H787" s="39"/>
      <c r="I787" s="197"/>
      <c r="J787" s="39"/>
      <c r="K787" s="39"/>
      <c r="L787" s="42"/>
      <c r="M787" s="198"/>
      <c r="N787" s="199"/>
      <c r="O787" s="67"/>
      <c r="P787" s="67"/>
      <c r="Q787" s="67"/>
      <c r="R787" s="67"/>
      <c r="S787" s="67"/>
      <c r="T787" s="68"/>
      <c r="U787" s="37"/>
      <c r="V787" s="37"/>
      <c r="W787" s="37"/>
      <c r="X787" s="37"/>
      <c r="Y787" s="37"/>
      <c r="Z787" s="37"/>
      <c r="AA787" s="37"/>
      <c r="AB787" s="37"/>
      <c r="AC787" s="37"/>
      <c r="AD787" s="37"/>
      <c r="AE787" s="37"/>
      <c r="AT787" s="20" t="s">
        <v>221</v>
      </c>
      <c r="AU787" s="20" t="s">
        <v>153</v>
      </c>
    </row>
    <row r="788" spans="1:65" s="15" customFormat="1" ht="11.25">
      <c r="B788" s="224"/>
      <c r="C788" s="225"/>
      <c r="D788" s="195" t="s">
        <v>223</v>
      </c>
      <c r="E788" s="226" t="s">
        <v>19</v>
      </c>
      <c r="F788" s="227" t="s">
        <v>606</v>
      </c>
      <c r="G788" s="225"/>
      <c r="H788" s="226" t="s">
        <v>19</v>
      </c>
      <c r="I788" s="228"/>
      <c r="J788" s="225"/>
      <c r="K788" s="225"/>
      <c r="L788" s="229"/>
      <c r="M788" s="230"/>
      <c r="N788" s="231"/>
      <c r="O788" s="231"/>
      <c r="P788" s="231"/>
      <c r="Q788" s="231"/>
      <c r="R788" s="231"/>
      <c r="S788" s="231"/>
      <c r="T788" s="232"/>
      <c r="AT788" s="233" t="s">
        <v>223</v>
      </c>
      <c r="AU788" s="233" t="s">
        <v>153</v>
      </c>
      <c r="AV788" s="15" t="s">
        <v>79</v>
      </c>
      <c r="AW788" s="15" t="s">
        <v>32</v>
      </c>
      <c r="AX788" s="15" t="s">
        <v>71</v>
      </c>
      <c r="AY788" s="233" t="s">
        <v>210</v>
      </c>
    </row>
    <row r="789" spans="1:65" s="13" customFormat="1" ht="11.25">
      <c r="B789" s="202"/>
      <c r="C789" s="203"/>
      <c r="D789" s="195" t="s">
        <v>223</v>
      </c>
      <c r="E789" s="204" t="s">
        <v>19</v>
      </c>
      <c r="F789" s="205" t="s">
        <v>937</v>
      </c>
      <c r="G789" s="203"/>
      <c r="H789" s="206">
        <v>9.9</v>
      </c>
      <c r="I789" s="207"/>
      <c r="J789" s="203"/>
      <c r="K789" s="203"/>
      <c r="L789" s="208"/>
      <c r="M789" s="209"/>
      <c r="N789" s="210"/>
      <c r="O789" s="210"/>
      <c r="P789" s="210"/>
      <c r="Q789" s="210"/>
      <c r="R789" s="210"/>
      <c r="S789" s="210"/>
      <c r="T789" s="211"/>
      <c r="AT789" s="212" t="s">
        <v>223</v>
      </c>
      <c r="AU789" s="212" t="s">
        <v>153</v>
      </c>
      <c r="AV789" s="13" t="s">
        <v>81</v>
      </c>
      <c r="AW789" s="13" t="s">
        <v>32</v>
      </c>
      <c r="AX789" s="13" t="s">
        <v>71</v>
      </c>
      <c r="AY789" s="212" t="s">
        <v>210</v>
      </c>
    </row>
    <row r="790" spans="1:65" s="15" customFormat="1" ht="11.25">
      <c r="B790" s="224"/>
      <c r="C790" s="225"/>
      <c r="D790" s="195" t="s">
        <v>223</v>
      </c>
      <c r="E790" s="226" t="s">
        <v>19</v>
      </c>
      <c r="F790" s="227" t="s">
        <v>607</v>
      </c>
      <c r="G790" s="225"/>
      <c r="H790" s="226" t="s">
        <v>19</v>
      </c>
      <c r="I790" s="228"/>
      <c r="J790" s="225"/>
      <c r="K790" s="225"/>
      <c r="L790" s="229"/>
      <c r="M790" s="230"/>
      <c r="N790" s="231"/>
      <c r="O790" s="231"/>
      <c r="P790" s="231"/>
      <c r="Q790" s="231"/>
      <c r="R790" s="231"/>
      <c r="S790" s="231"/>
      <c r="T790" s="232"/>
      <c r="AT790" s="233" t="s">
        <v>223</v>
      </c>
      <c r="AU790" s="233" t="s">
        <v>153</v>
      </c>
      <c r="AV790" s="15" t="s">
        <v>79</v>
      </c>
      <c r="AW790" s="15" t="s">
        <v>32</v>
      </c>
      <c r="AX790" s="15" t="s">
        <v>71</v>
      </c>
      <c r="AY790" s="233" t="s">
        <v>210</v>
      </c>
    </row>
    <row r="791" spans="1:65" s="13" customFormat="1" ht="11.25">
      <c r="B791" s="202"/>
      <c r="C791" s="203"/>
      <c r="D791" s="195" t="s">
        <v>223</v>
      </c>
      <c r="E791" s="204" t="s">
        <v>19</v>
      </c>
      <c r="F791" s="205" t="s">
        <v>8</v>
      </c>
      <c r="G791" s="203"/>
      <c r="H791" s="206">
        <v>15</v>
      </c>
      <c r="I791" s="207"/>
      <c r="J791" s="203"/>
      <c r="K791" s="203"/>
      <c r="L791" s="208"/>
      <c r="M791" s="209"/>
      <c r="N791" s="210"/>
      <c r="O791" s="210"/>
      <c r="P791" s="210"/>
      <c r="Q791" s="210"/>
      <c r="R791" s="210"/>
      <c r="S791" s="210"/>
      <c r="T791" s="211"/>
      <c r="AT791" s="212" t="s">
        <v>223</v>
      </c>
      <c r="AU791" s="212" t="s">
        <v>153</v>
      </c>
      <c r="AV791" s="13" t="s">
        <v>81</v>
      </c>
      <c r="AW791" s="13" t="s">
        <v>32</v>
      </c>
      <c r="AX791" s="13" t="s">
        <v>71</v>
      </c>
      <c r="AY791" s="212" t="s">
        <v>210</v>
      </c>
    </row>
    <row r="792" spans="1:65" s="14" customFormat="1" ht="11.25">
      <c r="B792" s="213"/>
      <c r="C792" s="214"/>
      <c r="D792" s="195" t="s">
        <v>223</v>
      </c>
      <c r="E792" s="215" t="s">
        <v>19</v>
      </c>
      <c r="F792" s="216" t="s">
        <v>249</v>
      </c>
      <c r="G792" s="214"/>
      <c r="H792" s="217">
        <v>24.9</v>
      </c>
      <c r="I792" s="218"/>
      <c r="J792" s="214"/>
      <c r="K792" s="214"/>
      <c r="L792" s="219"/>
      <c r="M792" s="220"/>
      <c r="N792" s="221"/>
      <c r="O792" s="221"/>
      <c r="P792" s="221"/>
      <c r="Q792" s="221"/>
      <c r="R792" s="221"/>
      <c r="S792" s="221"/>
      <c r="T792" s="222"/>
      <c r="AT792" s="223" t="s">
        <v>223</v>
      </c>
      <c r="AU792" s="223" t="s">
        <v>153</v>
      </c>
      <c r="AV792" s="14" t="s">
        <v>217</v>
      </c>
      <c r="AW792" s="14" t="s">
        <v>32</v>
      </c>
      <c r="AX792" s="14" t="s">
        <v>79</v>
      </c>
      <c r="AY792" s="223" t="s">
        <v>210</v>
      </c>
    </row>
    <row r="793" spans="1:65" s="2" customFormat="1" ht="21.75" customHeight="1">
      <c r="A793" s="37"/>
      <c r="B793" s="38"/>
      <c r="C793" s="182" t="s">
        <v>938</v>
      </c>
      <c r="D793" s="182" t="s">
        <v>212</v>
      </c>
      <c r="E793" s="183" t="s">
        <v>939</v>
      </c>
      <c r="F793" s="184" t="s">
        <v>940</v>
      </c>
      <c r="G793" s="185" t="s">
        <v>215</v>
      </c>
      <c r="H793" s="186">
        <v>2.758</v>
      </c>
      <c r="I793" s="187"/>
      <c r="J793" s="188">
        <f>ROUND(I793*H793,2)</f>
        <v>0</v>
      </c>
      <c r="K793" s="184" t="s">
        <v>216</v>
      </c>
      <c r="L793" s="42"/>
      <c r="M793" s="189" t="s">
        <v>19</v>
      </c>
      <c r="N793" s="190" t="s">
        <v>42</v>
      </c>
      <c r="O793" s="67"/>
      <c r="P793" s="191">
        <f>O793*H793</f>
        <v>0</v>
      </c>
      <c r="Q793" s="191">
        <v>0</v>
      </c>
      <c r="R793" s="191">
        <f>Q793*H793</f>
        <v>0</v>
      </c>
      <c r="S793" s="191">
        <v>8.7999999999999995E-2</v>
      </c>
      <c r="T793" s="192">
        <f>S793*H793</f>
        <v>0.24270399999999998</v>
      </c>
      <c r="U793" s="37"/>
      <c r="V793" s="37"/>
      <c r="W793" s="37"/>
      <c r="X793" s="37"/>
      <c r="Y793" s="37"/>
      <c r="Z793" s="37"/>
      <c r="AA793" s="37"/>
      <c r="AB793" s="37"/>
      <c r="AC793" s="37"/>
      <c r="AD793" s="37"/>
      <c r="AE793" s="37"/>
      <c r="AR793" s="193" t="s">
        <v>217</v>
      </c>
      <c r="AT793" s="193" t="s">
        <v>212</v>
      </c>
      <c r="AU793" s="193" t="s">
        <v>153</v>
      </c>
      <c r="AY793" s="20" t="s">
        <v>210</v>
      </c>
      <c r="BE793" s="194">
        <f>IF(N793="základní",J793,0)</f>
        <v>0</v>
      </c>
      <c r="BF793" s="194">
        <f>IF(N793="snížená",J793,0)</f>
        <v>0</v>
      </c>
      <c r="BG793" s="194">
        <f>IF(N793="zákl. přenesená",J793,0)</f>
        <v>0</v>
      </c>
      <c r="BH793" s="194">
        <f>IF(N793="sníž. přenesená",J793,0)</f>
        <v>0</v>
      </c>
      <c r="BI793" s="194">
        <f>IF(N793="nulová",J793,0)</f>
        <v>0</v>
      </c>
      <c r="BJ793" s="20" t="s">
        <v>79</v>
      </c>
      <c r="BK793" s="194">
        <f>ROUND(I793*H793,2)</f>
        <v>0</v>
      </c>
      <c r="BL793" s="20" t="s">
        <v>217</v>
      </c>
      <c r="BM793" s="193" t="s">
        <v>941</v>
      </c>
    </row>
    <row r="794" spans="1:65" s="2" customFormat="1" ht="19.5">
      <c r="A794" s="37"/>
      <c r="B794" s="38"/>
      <c r="C794" s="39"/>
      <c r="D794" s="195" t="s">
        <v>219</v>
      </c>
      <c r="E794" s="39"/>
      <c r="F794" s="196" t="s">
        <v>942</v>
      </c>
      <c r="G794" s="39"/>
      <c r="H794" s="39"/>
      <c r="I794" s="197"/>
      <c r="J794" s="39"/>
      <c r="K794" s="39"/>
      <c r="L794" s="42"/>
      <c r="M794" s="198"/>
      <c r="N794" s="199"/>
      <c r="O794" s="67"/>
      <c r="P794" s="67"/>
      <c r="Q794" s="67"/>
      <c r="R794" s="67"/>
      <c r="S794" s="67"/>
      <c r="T794" s="68"/>
      <c r="U794" s="37"/>
      <c r="V794" s="37"/>
      <c r="W794" s="37"/>
      <c r="X794" s="37"/>
      <c r="Y794" s="37"/>
      <c r="Z794" s="37"/>
      <c r="AA794" s="37"/>
      <c r="AB794" s="37"/>
      <c r="AC794" s="37"/>
      <c r="AD794" s="37"/>
      <c r="AE794" s="37"/>
      <c r="AT794" s="20" t="s">
        <v>219</v>
      </c>
      <c r="AU794" s="20" t="s">
        <v>153</v>
      </c>
    </row>
    <row r="795" spans="1:65" s="2" customFormat="1" ht="11.25">
      <c r="A795" s="37"/>
      <c r="B795" s="38"/>
      <c r="C795" s="39"/>
      <c r="D795" s="200" t="s">
        <v>221</v>
      </c>
      <c r="E795" s="39"/>
      <c r="F795" s="201" t="s">
        <v>943</v>
      </c>
      <c r="G795" s="39"/>
      <c r="H795" s="39"/>
      <c r="I795" s="197"/>
      <c r="J795" s="39"/>
      <c r="K795" s="39"/>
      <c r="L795" s="42"/>
      <c r="M795" s="198"/>
      <c r="N795" s="199"/>
      <c r="O795" s="67"/>
      <c r="P795" s="67"/>
      <c r="Q795" s="67"/>
      <c r="R795" s="67"/>
      <c r="S795" s="67"/>
      <c r="T795" s="68"/>
      <c r="U795" s="37"/>
      <c r="V795" s="37"/>
      <c r="W795" s="37"/>
      <c r="X795" s="37"/>
      <c r="Y795" s="37"/>
      <c r="Z795" s="37"/>
      <c r="AA795" s="37"/>
      <c r="AB795" s="37"/>
      <c r="AC795" s="37"/>
      <c r="AD795" s="37"/>
      <c r="AE795" s="37"/>
      <c r="AT795" s="20" t="s">
        <v>221</v>
      </c>
      <c r="AU795" s="20" t="s">
        <v>153</v>
      </c>
    </row>
    <row r="796" spans="1:65" s="13" customFormat="1" ht="11.25">
      <c r="B796" s="202"/>
      <c r="C796" s="203"/>
      <c r="D796" s="195" t="s">
        <v>223</v>
      </c>
      <c r="E796" s="204" t="s">
        <v>19</v>
      </c>
      <c r="F796" s="205" t="s">
        <v>944</v>
      </c>
      <c r="G796" s="203"/>
      <c r="H796" s="206">
        <v>2.758</v>
      </c>
      <c r="I796" s="207"/>
      <c r="J796" s="203"/>
      <c r="K796" s="203"/>
      <c r="L796" s="208"/>
      <c r="M796" s="209"/>
      <c r="N796" s="210"/>
      <c r="O796" s="210"/>
      <c r="P796" s="210"/>
      <c r="Q796" s="210"/>
      <c r="R796" s="210"/>
      <c r="S796" s="210"/>
      <c r="T796" s="211"/>
      <c r="AT796" s="212" t="s">
        <v>223</v>
      </c>
      <c r="AU796" s="212" t="s">
        <v>153</v>
      </c>
      <c r="AV796" s="13" t="s">
        <v>81</v>
      </c>
      <c r="AW796" s="13" t="s">
        <v>32</v>
      </c>
      <c r="AX796" s="13" t="s">
        <v>71</v>
      </c>
      <c r="AY796" s="212" t="s">
        <v>210</v>
      </c>
    </row>
    <row r="797" spans="1:65" s="14" customFormat="1" ht="11.25">
      <c r="B797" s="213"/>
      <c r="C797" s="214"/>
      <c r="D797" s="195" t="s">
        <v>223</v>
      </c>
      <c r="E797" s="215" t="s">
        <v>19</v>
      </c>
      <c r="F797" s="216" t="s">
        <v>249</v>
      </c>
      <c r="G797" s="214"/>
      <c r="H797" s="217">
        <v>2.758</v>
      </c>
      <c r="I797" s="218"/>
      <c r="J797" s="214"/>
      <c r="K797" s="214"/>
      <c r="L797" s="219"/>
      <c r="M797" s="220"/>
      <c r="N797" s="221"/>
      <c r="O797" s="221"/>
      <c r="P797" s="221"/>
      <c r="Q797" s="221"/>
      <c r="R797" s="221"/>
      <c r="S797" s="221"/>
      <c r="T797" s="222"/>
      <c r="AT797" s="223" t="s">
        <v>223</v>
      </c>
      <c r="AU797" s="223" t="s">
        <v>153</v>
      </c>
      <c r="AV797" s="14" t="s">
        <v>217</v>
      </c>
      <c r="AW797" s="14" t="s">
        <v>32</v>
      </c>
      <c r="AX797" s="14" t="s">
        <v>79</v>
      </c>
      <c r="AY797" s="223" t="s">
        <v>210</v>
      </c>
    </row>
    <row r="798" spans="1:65" s="2" customFormat="1" ht="21.75" customHeight="1">
      <c r="A798" s="37"/>
      <c r="B798" s="38"/>
      <c r="C798" s="182" t="s">
        <v>945</v>
      </c>
      <c r="D798" s="182" t="s">
        <v>212</v>
      </c>
      <c r="E798" s="183" t="s">
        <v>946</v>
      </c>
      <c r="F798" s="184" t="s">
        <v>947</v>
      </c>
      <c r="G798" s="185" t="s">
        <v>215</v>
      </c>
      <c r="H798" s="186">
        <v>27.974</v>
      </c>
      <c r="I798" s="187"/>
      <c r="J798" s="188">
        <f>ROUND(I798*H798,2)</f>
        <v>0</v>
      </c>
      <c r="K798" s="184" t="s">
        <v>216</v>
      </c>
      <c r="L798" s="42"/>
      <c r="M798" s="189" t="s">
        <v>19</v>
      </c>
      <c r="N798" s="190" t="s">
        <v>42</v>
      </c>
      <c r="O798" s="67"/>
      <c r="P798" s="191">
        <f>O798*H798</f>
        <v>0</v>
      </c>
      <c r="Q798" s="191">
        <v>0</v>
      </c>
      <c r="R798" s="191">
        <f>Q798*H798</f>
        <v>0</v>
      </c>
      <c r="S798" s="191">
        <v>7.5999999999999998E-2</v>
      </c>
      <c r="T798" s="192">
        <f>S798*H798</f>
        <v>2.1260240000000001</v>
      </c>
      <c r="U798" s="37"/>
      <c r="V798" s="37"/>
      <c r="W798" s="37"/>
      <c r="X798" s="37"/>
      <c r="Y798" s="37"/>
      <c r="Z798" s="37"/>
      <c r="AA798" s="37"/>
      <c r="AB798" s="37"/>
      <c r="AC798" s="37"/>
      <c r="AD798" s="37"/>
      <c r="AE798" s="37"/>
      <c r="AR798" s="193" t="s">
        <v>217</v>
      </c>
      <c r="AT798" s="193" t="s">
        <v>212</v>
      </c>
      <c r="AU798" s="193" t="s">
        <v>153</v>
      </c>
      <c r="AY798" s="20" t="s">
        <v>210</v>
      </c>
      <c r="BE798" s="194">
        <f>IF(N798="základní",J798,0)</f>
        <v>0</v>
      </c>
      <c r="BF798" s="194">
        <f>IF(N798="snížená",J798,0)</f>
        <v>0</v>
      </c>
      <c r="BG798" s="194">
        <f>IF(N798="zákl. přenesená",J798,0)</f>
        <v>0</v>
      </c>
      <c r="BH798" s="194">
        <f>IF(N798="sníž. přenesená",J798,0)</f>
        <v>0</v>
      </c>
      <c r="BI798" s="194">
        <f>IF(N798="nulová",J798,0)</f>
        <v>0</v>
      </c>
      <c r="BJ798" s="20" t="s">
        <v>79</v>
      </c>
      <c r="BK798" s="194">
        <f>ROUND(I798*H798,2)</f>
        <v>0</v>
      </c>
      <c r="BL798" s="20" t="s">
        <v>217</v>
      </c>
      <c r="BM798" s="193" t="s">
        <v>948</v>
      </c>
    </row>
    <row r="799" spans="1:65" s="2" customFormat="1" ht="19.5">
      <c r="A799" s="37"/>
      <c r="B799" s="38"/>
      <c r="C799" s="39"/>
      <c r="D799" s="195" t="s">
        <v>219</v>
      </c>
      <c r="E799" s="39"/>
      <c r="F799" s="196" t="s">
        <v>949</v>
      </c>
      <c r="G799" s="39"/>
      <c r="H799" s="39"/>
      <c r="I799" s="197"/>
      <c r="J799" s="39"/>
      <c r="K799" s="39"/>
      <c r="L799" s="42"/>
      <c r="M799" s="198"/>
      <c r="N799" s="199"/>
      <c r="O799" s="67"/>
      <c r="P799" s="67"/>
      <c r="Q799" s="67"/>
      <c r="R799" s="67"/>
      <c r="S799" s="67"/>
      <c r="T799" s="68"/>
      <c r="U799" s="37"/>
      <c r="V799" s="37"/>
      <c r="W799" s="37"/>
      <c r="X799" s="37"/>
      <c r="Y799" s="37"/>
      <c r="Z799" s="37"/>
      <c r="AA799" s="37"/>
      <c r="AB799" s="37"/>
      <c r="AC799" s="37"/>
      <c r="AD799" s="37"/>
      <c r="AE799" s="37"/>
      <c r="AT799" s="20" t="s">
        <v>219</v>
      </c>
      <c r="AU799" s="20" t="s">
        <v>153</v>
      </c>
    </row>
    <row r="800" spans="1:65" s="2" customFormat="1" ht="11.25">
      <c r="A800" s="37"/>
      <c r="B800" s="38"/>
      <c r="C800" s="39"/>
      <c r="D800" s="200" t="s">
        <v>221</v>
      </c>
      <c r="E800" s="39"/>
      <c r="F800" s="201" t="s">
        <v>950</v>
      </c>
      <c r="G800" s="39"/>
      <c r="H800" s="39"/>
      <c r="I800" s="197"/>
      <c r="J800" s="39"/>
      <c r="K800" s="39"/>
      <c r="L800" s="42"/>
      <c r="M800" s="198"/>
      <c r="N800" s="199"/>
      <c r="O800" s="67"/>
      <c r="P800" s="67"/>
      <c r="Q800" s="67"/>
      <c r="R800" s="67"/>
      <c r="S800" s="67"/>
      <c r="T800" s="68"/>
      <c r="U800" s="37"/>
      <c r="V800" s="37"/>
      <c r="W800" s="37"/>
      <c r="X800" s="37"/>
      <c r="Y800" s="37"/>
      <c r="Z800" s="37"/>
      <c r="AA800" s="37"/>
      <c r="AB800" s="37"/>
      <c r="AC800" s="37"/>
      <c r="AD800" s="37"/>
      <c r="AE800" s="37"/>
      <c r="AT800" s="20" t="s">
        <v>221</v>
      </c>
      <c r="AU800" s="20" t="s">
        <v>153</v>
      </c>
    </row>
    <row r="801" spans="1:65" s="13" customFormat="1" ht="11.25">
      <c r="B801" s="202"/>
      <c r="C801" s="203"/>
      <c r="D801" s="195" t="s">
        <v>223</v>
      </c>
      <c r="E801" s="204" t="s">
        <v>19</v>
      </c>
      <c r="F801" s="205" t="s">
        <v>951</v>
      </c>
      <c r="G801" s="203"/>
      <c r="H801" s="206">
        <v>1.1819999999999999</v>
      </c>
      <c r="I801" s="207"/>
      <c r="J801" s="203"/>
      <c r="K801" s="203"/>
      <c r="L801" s="208"/>
      <c r="M801" s="209"/>
      <c r="N801" s="210"/>
      <c r="O801" s="210"/>
      <c r="P801" s="210"/>
      <c r="Q801" s="210"/>
      <c r="R801" s="210"/>
      <c r="S801" s="210"/>
      <c r="T801" s="211"/>
      <c r="AT801" s="212" t="s">
        <v>223</v>
      </c>
      <c r="AU801" s="212" t="s">
        <v>153</v>
      </c>
      <c r="AV801" s="13" t="s">
        <v>81</v>
      </c>
      <c r="AW801" s="13" t="s">
        <v>32</v>
      </c>
      <c r="AX801" s="13" t="s">
        <v>71</v>
      </c>
      <c r="AY801" s="212" t="s">
        <v>210</v>
      </c>
    </row>
    <row r="802" spans="1:65" s="13" customFormat="1" ht="11.25">
      <c r="B802" s="202"/>
      <c r="C802" s="203"/>
      <c r="D802" s="195" t="s">
        <v>223</v>
      </c>
      <c r="E802" s="204" t="s">
        <v>19</v>
      </c>
      <c r="F802" s="205" t="s">
        <v>952</v>
      </c>
      <c r="G802" s="203"/>
      <c r="H802" s="206">
        <v>12.608000000000001</v>
      </c>
      <c r="I802" s="207"/>
      <c r="J802" s="203"/>
      <c r="K802" s="203"/>
      <c r="L802" s="208"/>
      <c r="M802" s="209"/>
      <c r="N802" s="210"/>
      <c r="O802" s="210"/>
      <c r="P802" s="210"/>
      <c r="Q802" s="210"/>
      <c r="R802" s="210"/>
      <c r="S802" s="210"/>
      <c r="T802" s="211"/>
      <c r="AT802" s="212" t="s">
        <v>223</v>
      </c>
      <c r="AU802" s="212" t="s">
        <v>153</v>
      </c>
      <c r="AV802" s="13" t="s">
        <v>81</v>
      </c>
      <c r="AW802" s="13" t="s">
        <v>32</v>
      </c>
      <c r="AX802" s="13" t="s">
        <v>71</v>
      </c>
      <c r="AY802" s="212" t="s">
        <v>210</v>
      </c>
    </row>
    <row r="803" spans="1:65" s="13" customFormat="1" ht="11.25">
      <c r="B803" s="202"/>
      <c r="C803" s="203"/>
      <c r="D803" s="195" t="s">
        <v>223</v>
      </c>
      <c r="E803" s="204" t="s">
        <v>19</v>
      </c>
      <c r="F803" s="205" t="s">
        <v>953</v>
      </c>
      <c r="G803" s="203"/>
      <c r="H803" s="206">
        <v>14.183999999999999</v>
      </c>
      <c r="I803" s="207"/>
      <c r="J803" s="203"/>
      <c r="K803" s="203"/>
      <c r="L803" s="208"/>
      <c r="M803" s="209"/>
      <c r="N803" s="210"/>
      <c r="O803" s="210"/>
      <c r="P803" s="210"/>
      <c r="Q803" s="210"/>
      <c r="R803" s="210"/>
      <c r="S803" s="210"/>
      <c r="T803" s="211"/>
      <c r="AT803" s="212" t="s">
        <v>223</v>
      </c>
      <c r="AU803" s="212" t="s">
        <v>153</v>
      </c>
      <c r="AV803" s="13" t="s">
        <v>81</v>
      </c>
      <c r="AW803" s="13" t="s">
        <v>32</v>
      </c>
      <c r="AX803" s="13" t="s">
        <v>71</v>
      </c>
      <c r="AY803" s="212" t="s">
        <v>210</v>
      </c>
    </row>
    <row r="804" spans="1:65" s="14" customFormat="1" ht="11.25">
      <c r="B804" s="213"/>
      <c r="C804" s="214"/>
      <c r="D804" s="195" t="s">
        <v>223</v>
      </c>
      <c r="E804" s="215" t="s">
        <v>19</v>
      </c>
      <c r="F804" s="216" t="s">
        <v>249</v>
      </c>
      <c r="G804" s="214"/>
      <c r="H804" s="217">
        <v>27.974</v>
      </c>
      <c r="I804" s="218"/>
      <c r="J804" s="214"/>
      <c r="K804" s="214"/>
      <c r="L804" s="219"/>
      <c r="M804" s="220"/>
      <c r="N804" s="221"/>
      <c r="O804" s="221"/>
      <c r="P804" s="221"/>
      <c r="Q804" s="221"/>
      <c r="R804" s="221"/>
      <c r="S804" s="221"/>
      <c r="T804" s="222"/>
      <c r="AT804" s="223" t="s">
        <v>223</v>
      </c>
      <c r="AU804" s="223" t="s">
        <v>153</v>
      </c>
      <c r="AV804" s="14" t="s">
        <v>217</v>
      </c>
      <c r="AW804" s="14" t="s">
        <v>32</v>
      </c>
      <c r="AX804" s="14" t="s">
        <v>79</v>
      </c>
      <c r="AY804" s="223" t="s">
        <v>210</v>
      </c>
    </row>
    <row r="805" spans="1:65" s="12" customFormat="1" ht="20.85" customHeight="1">
      <c r="B805" s="166"/>
      <c r="C805" s="167"/>
      <c r="D805" s="168" t="s">
        <v>70</v>
      </c>
      <c r="E805" s="180" t="s">
        <v>954</v>
      </c>
      <c r="F805" s="180" t="s">
        <v>955</v>
      </c>
      <c r="G805" s="167"/>
      <c r="H805" s="167"/>
      <c r="I805" s="170"/>
      <c r="J805" s="181">
        <f>BK805</f>
        <v>0</v>
      </c>
      <c r="K805" s="167"/>
      <c r="L805" s="172"/>
      <c r="M805" s="173"/>
      <c r="N805" s="174"/>
      <c r="O805" s="174"/>
      <c r="P805" s="175">
        <f>SUM(P806:P997)</f>
        <v>0</v>
      </c>
      <c r="Q805" s="174"/>
      <c r="R805" s="175">
        <f>SUM(R806:R997)</f>
        <v>1.0487279999999999</v>
      </c>
      <c r="S805" s="174"/>
      <c r="T805" s="176">
        <f>SUM(T806:T997)</f>
        <v>15.632274200000001</v>
      </c>
      <c r="AR805" s="177" t="s">
        <v>79</v>
      </c>
      <c r="AT805" s="178" t="s">
        <v>70</v>
      </c>
      <c r="AU805" s="178" t="s">
        <v>81</v>
      </c>
      <c r="AY805" s="177" t="s">
        <v>210</v>
      </c>
      <c r="BK805" s="179">
        <f>SUM(BK806:BK997)</f>
        <v>0</v>
      </c>
    </row>
    <row r="806" spans="1:65" s="2" customFormat="1" ht="24.2" customHeight="1">
      <c r="A806" s="37"/>
      <c r="B806" s="38"/>
      <c r="C806" s="182" t="s">
        <v>956</v>
      </c>
      <c r="D806" s="182" t="s">
        <v>212</v>
      </c>
      <c r="E806" s="183" t="s">
        <v>957</v>
      </c>
      <c r="F806" s="184" t="s">
        <v>958</v>
      </c>
      <c r="G806" s="185" t="s">
        <v>244</v>
      </c>
      <c r="H806" s="186">
        <v>0.35499999999999998</v>
      </c>
      <c r="I806" s="187"/>
      <c r="J806" s="188">
        <f>ROUND(I806*H806,2)</f>
        <v>0</v>
      </c>
      <c r="K806" s="184" t="s">
        <v>216</v>
      </c>
      <c r="L806" s="42"/>
      <c r="M806" s="189" t="s">
        <v>19</v>
      </c>
      <c r="N806" s="190" t="s">
        <v>42</v>
      </c>
      <c r="O806" s="67"/>
      <c r="P806" s="191">
        <f>O806*H806</f>
        <v>0</v>
      </c>
      <c r="Q806" s="191">
        <v>0</v>
      </c>
      <c r="R806" s="191">
        <f>Q806*H806</f>
        <v>0</v>
      </c>
      <c r="S806" s="191">
        <v>1.8</v>
      </c>
      <c r="T806" s="192">
        <f>S806*H806</f>
        <v>0.63900000000000001</v>
      </c>
      <c r="U806" s="37"/>
      <c r="V806" s="37"/>
      <c r="W806" s="37"/>
      <c r="X806" s="37"/>
      <c r="Y806" s="37"/>
      <c r="Z806" s="37"/>
      <c r="AA806" s="37"/>
      <c r="AB806" s="37"/>
      <c r="AC806" s="37"/>
      <c r="AD806" s="37"/>
      <c r="AE806" s="37"/>
      <c r="AR806" s="193" t="s">
        <v>217</v>
      </c>
      <c r="AT806" s="193" t="s">
        <v>212</v>
      </c>
      <c r="AU806" s="193" t="s">
        <v>153</v>
      </c>
      <c r="AY806" s="20" t="s">
        <v>210</v>
      </c>
      <c r="BE806" s="194">
        <f>IF(N806="základní",J806,0)</f>
        <v>0</v>
      </c>
      <c r="BF806" s="194">
        <f>IF(N806="snížená",J806,0)</f>
        <v>0</v>
      </c>
      <c r="BG806" s="194">
        <f>IF(N806="zákl. přenesená",J806,0)</f>
        <v>0</v>
      </c>
      <c r="BH806" s="194">
        <f>IF(N806="sníž. přenesená",J806,0)</f>
        <v>0</v>
      </c>
      <c r="BI806" s="194">
        <f>IF(N806="nulová",J806,0)</f>
        <v>0</v>
      </c>
      <c r="BJ806" s="20" t="s">
        <v>79</v>
      </c>
      <c r="BK806" s="194">
        <f>ROUND(I806*H806,2)</f>
        <v>0</v>
      </c>
      <c r="BL806" s="20" t="s">
        <v>217</v>
      </c>
      <c r="BM806" s="193" t="s">
        <v>959</v>
      </c>
    </row>
    <row r="807" spans="1:65" s="2" customFormat="1" ht="29.25">
      <c r="A807" s="37"/>
      <c r="B807" s="38"/>
      <c r="C807" s="39"/>
      <c r="D807" s="195" t="s">
        <v>219</v>
      </c>
      <c r="E807" s="39"/>
      <c r="F807" s="196" t="s">
        <v>960</v>
      </c>
      <c r="G807" s="39"/>
      <c r="H807" s="39"/>
      <c r="I807" s="197"/>
      <c r="J807" s="39"/>
      <c r="K807" s="39"/>
      <c r="L807" s="42"/>
      <c r="M807" s="198"/>
      <c r="N807" s="199"/>
      <c r="O807" s="67"/>
      <c r="P807" s="67"/>
      <c r="Q807" s="67"/>
      <c r="R807" s="67"/>
      <c r="S807" s="67"/>
      <c r="T807" s="68"/>
      <c r="U807" s="37"/>
      <c r="V807" s="37"/>
      <c r="W807" s="37"/>
      <c r="X807" s="37"/>
      <c r="Y807" s="37"/>
      <c r="Z807" s="37"/>
      <c r="AA807" s="37"/>
      <c r="AB807" s="37"/>
      <c r="AC807" s="37"/>
      <c r="AD807" s="37"/>
      <c r="AE807" s="37"/>
      <c r="AT807" s="20" t="s">
        <v>219</v>
      </c>
      <c r="AU807" s="20" t="s">
        <v>153</v>
      </c>
    </row>
    <row r="808" spans="1:65" s="2" customFormat="1" ht="11.25">
      <c r="A808" s="37"/>
      <c r="B808" s="38"/>
      <c r="C808" s="39"/>
      <c r="D808" s="200" t="s">
        <v>221</v>
      </c>
      <c r="E808" s="39"/>
      <c r="F808" s="201" t="s">
        <v>961</v>
      </c>
      <c r="G808" s="39"/>
      <c r="H808" s="39"/>
      <c r="I808" s="197"/>
      <c r="J808" s="39"/>
      <c r="K808" s="39"/>
      <c r="L808" s="42"/>
      <c r="M808" s="198"/>
      <c r="N808" s="199"/>
      <c r="O808" s="67"/>
      <c r="P808" s="67"/>
      <c r="Q808" s="67"/>
      <c r="R808" s="67"/>
      <c r="S808" s="67"/>
      <c r="T808" s="68"/>
      <c r="U808" s="37"/>
      <c r="V808" s="37"/>
      <c r="W808" s="37"/>
      <c r="X808" s="37"/>
      <c r="Y808" s="37"/>
      <c r="Z808" s="37"/>
      <c r="AA808" s="37"/>
      <c r="AB808" s="37"/>
      <c r="AC808" s="37"/>
      <c r="AD808" s="37"/>
      <c r="AE808" s="37"/>
      <c r="AT808" s="20" t="s">
        <v>221</v>
      </c>
      <c r="AU808" s="20" t="s">
        <v>153</v>
      </c>
    </row>
    <row r="809" spans="1:65" s="15" customFormat="1" ht="11.25">
      <c r="B809" s="224"/>
      <c r="C809" s="225"/>
      <c r="D809" s="195" t="s">
        <v>223</v>
      </c>
      <c r="E809" s="226" t="s">
        <v>19</v>
      </c>
      <c r="F809" s="227" t="s">
        <v>962</v>
      </c>
      <c r="G809" s="225"/>
      <c r="H809" s="226" t="s">
        <v>19</v>
      </c>
      <c r="I809" s="228"/>
      <c r="J809" s="225"/>
      <c r="K809" s="225"/>
      <c r="L809" s="229"/>
      <c r="M809" s="230"/>
      <c r="N809" s="231"/>
      <c r="O809" s="231"/>
      <c r="P809" s="231"/>
      <c r="Q809" s="231"/>
      <c r="R809" s="231"/>
      <c r="S809" s="231"/>
      <c r="T809" s="232"/>
      <c r="AT809" s="233" t="s">
        <v>223</v>
      </c>
      <c r="AU809" s="233" t="s">
        <v>153</v>
      </c>
      <c r="AV809" s="15" t="s">
        <v>79</v>
      </c>
      <c r="AW809" s="15" t="s">
        <v>32</v>
      </c>
      <c r="AX809" s="15" t="s">
        <v>71</v>
      </c>
      <c r="AY809" s="233" t="s">
        <v>210</v>
      </c>
    </row>
    <row r="810" spans="1:65" s="15" customFormat="1" ht="11.25">
      <c r="B810" s="224"/>
      <c r="C810" s="225"/>
      <c r="D810" s="195" t="s">
        <v>223</v>
      </c>
      <c r="E810" s="226" t="s">
        <v>19</v>
      </c>
      <c r="F810" s="227" t="s">
        <v>963</v>
      </c>
      <c r="G810" s="225"/>
      <c r="H810" s="226" t="s">
        <v>19</v>
      </c>
      <c r="I810" s="228"/>
      <c r="J810" s="225"/>
      <c r="K810" s="225"/>
      <c r="L810" s="229"/>
      <c r="M810" s="230"/>
      <c r="N810" s="231"/>
      <c r="O810" s="231"/>
      <c r="P810" s="231"/>
      <c r="Q810" s="231"/>
      <c r="R810" s="231"/>
      <c r="S810" s="231"/>
      <c r="T810" s="232"/>
      <c r="AT810" s="233" t="s">
        <v>223</v>
      </c>
      <c r="AU810" s="233" t="s">
        <v>153</v>
      </c>
      <c r="AV810" s="15" t="s">
        <v>79</v>
      </c>
      <c r="AW810" s="15" t="s">
        <v>32</v>
      </c>
      <c r="AX810" s="15" t="s">
        <v>71</v>
      </c>
      <c r="AY810" s="233" t="s">
        <v>210</v>
      </c>
    </row>
    <row r="811" spans="1:65" s="13" customFormat="1" ht="11.25">
      <c r="B811" s="202"/>
      <c r="C811" s="203"/>
      <c r="D811" s="195" t="s">
        <v>223</v>
      </c>
      <c r="E811" s="204" t="s">
        <v>19</v>
      </c>
      <c r="F811" s="205" t="s">
        <v>964</v>
      </c>
      <c r="G811" s="203"/>
      <c r="H811" s="206">
        <v>0.35499999999999998</v>
      </c>
      <c r="I811" s="207"/>
      <c r="J811" s="203"/>
      <c r="K811" s="203"/>
      <c r="L811" s="208"/>
      <c r="M811" s="209"/>
      <c r="N811" s="210"/>
      <c r="O811" s="210"/>
      <c r="P811" s="210"/>
      <c r="Q811" s="210"/>
      <c r="R811" s="210"/>
      <c r="S811" s="210"/>
      <c r="T811" s="211"/>
      <c r="AT811" s="212" t="s">
        <v>223</v>
      </c>
      <c r="AU811" s="212" t="s">
        <v>153</v>
      </c>
      <c r="AV811" s="13" t="s">
        <v>81</v>
      </c>
      <c r="AW811" s="13" t="s">
        <v>32</v>
      </c>
      <c r="AX811" s="13" t="s">
        <v>71</v>
      </c>
      <c r="AY811" s="212" t="s">
        <v>210</v>
      </c>
    </row>
    <row r="812" spans="1:65" s="14" customFormat="1" ht="11.25">
      <c r="B812" s="213"/>
      <c r="C812" s="214"/>
      <c r="D812" s="195" t="s">
        <v>223</v>
      </c>
      <c r="E812" s="215" t="s">
        <v>19</v>
      </c>
      <c r="F812" s="216" t="s">
        <v>249</v>
      </c>
      <c r="G812" s="214"/>
      <c r="H812" s="217">
        <v>0.35499999999999998</v>
      </c>
      <c r="I812" s="218"/>
      <c r="J812" s="214"/>
      <c r="K812" s="214"/>
      <c r="L812" s="219"/>
      <c r="M812" s="220"/>
      <c r="N812" s="221"/>
      <c r="O812" s="221"/>
      <c r="P812" s="221"/>
      <c r="Q812" s="221"/>
      <c r="R812" s="221"/>
      <c r="S812" s="221"/>
      <c r="T812" s="222"/>
      <c r="AT812" s="223" t="s">
        <v>223</v>
      </c>
      <c r="AU812" s="223" t="s">
        <v>153</v>
      </c>
      <c r="AV812" s="14" t="s">
        <v>217</v>
      </c>
      <c r="AW812" s="14" t="s">
        <v>32</v>
      </c>
      <c r="AX812" s="14" t="s">
        <v>79</v>
      </c>
      <c r="AY812" s="223" t="s">
        <v>210</v>
      </c>
    </row>
    <row r="813" spans="1:65" s="2" customFormat="1" ht="24.2" customHeight="1">
      <c r="A813" s="37"/>
      <c r="B813" s="38"/>
      <c r="C813" s="182" t="s">
        <v>817</v>
      </c>
      <c r="D813" s="182" t="s">
        <v>212</v>
      </c>
      <c r="E813" s="183" t="s">
        <v>965</v>
      </c>
      <c r="F813" s="184" t="s">
        <v>966</v>
      </c>
      <c r="G813" s="185" t="s">
        <v>367</v>
      </c>
      <c r="H813" s="186">
        <v>3</v>
      </c>
      <c r="I813" s="187"/>
      <c r="J813" s="188">
        <f>ROUND(I813*H813,2)</f>
        <v>0</v>
      </c>
      <c r="K813" s="184" t="s">
        <v>216</v>
      </c>
      <c r="L813" s="42"/>
      <c r="M813" s="189" t="s">
        <v>19</v>
      </c>
      <c r="N813" s="190" t="s">
        <v>42</v>
      </c>
      <c r="O813" s="67"/>
      <c r="P813" s="191">
        <f>O813*H813</f>
        <v>0</v>
      </c>
      <c r="Q813" s="191">
        <v>0</v>
      </c>
      <c r="R813" s="191">
        <f>Q813*H813</f>
        <v>0</v>
      </c>
      <c r="S813" s="191">
        <v>2.5000000000000001E-2</v>
      </c>
      <c r="T813" s="192">
        <f>S813*H813</f>
        <v>7.5000000000000011E-2</v>
      </c>
      <c r="U813" s="37"/>
      <c r="V813" s="37"/>
      <c r="W813" s="37"/>
      <c r="X813" s="37"/>
      <c r="Y813" s="37"/>
      <c r="Z813" s="37"/>
      <c r="AA813" s="37"/>
      <c r="AB813" s="37"/>
      <c r="AC813" s="37"/>
      <c r="AD813" s="37"/>
      <c r="AE813" s="37"/>
      <c r="AR813" s="193" t="s">
        <v>217</v>
      </c>
      <c r="AT813" s="193" t="s">
        <v>212</v>
      </c>
      <c r="AU813" s="193" t="s">
        <v>153</v>
      </c>
      <c r="AY813" s="20" t="s">
        <v>210</v>
      </c>
      <c r="BE813" s="194">
        <f>IF(N813="základní",J813,0)</f>
        <v>0</v>
      </c>
      <c r="BF813" s="194">
        <f>IF(N813="snížená",J813,0)</f>
        <v>0</v>
      </c>
      <c r="BG813" s="194">
        <f>IF(N813="zákl. přenesená",J813,0)</f>
        <v>0</v>
      </c>
      <c r="BH813" s="194">
        <f>IF(N813="sníž. přenesená",J813,0)</f>
        <v>0</v>
      </c>
      <c r="BI813" s="194">
        <f>IF(N813="nulová",J813,0)</f>
        <v>0</v>
      </c>
      <c r="BJ813" s="20" t="s">
        <v>79</v>
      </c>
      <c r="BK813" s="194">
        <f>ROUND(I813*H813,2)</f>
        <v>0</v>
      </c>
      <c r="BL813" s="20" t="s">
        <v>217</v>
      </c>
      <c r="BM813" s="193" t="s">
        <v>967</v>
      </c>
    </row>
    <row r="814" spans="1:65" s="2" customFormat="1" ht="29.25">
      <c r="A814" s="37"/>
      <c r="B814" s="38"/>
      <c r="C814" s="39"/>
      <c r="D814" s="195" t="s">
        <v>219</v>
      </c>
      <c r="E814" s="39"/>
      <c r="F814" s="196" t="s">
        <v>968</v>
      </c>
      <c r="G814" s="39"/>
      <c r="H814" s="39"/>
      <c r="I814" s="197"/>
      <c r="J814" s="39"/>
      <c r="K814" s="39"/>
      <c r="L814" s="42"/>
      <c r="M814" s="198"/>
      <c r="N814" s="199"/>
      <c r="O814" s="67"/>
      <c r="P814" s="67"/>
      <c r="Q814" s="67"/>
      <c r="R814" s="67"/>
      <c r="S814" s="67"/>
      <c r="T814" s="68"/>
      <c r="U814" s="37"/>
      <c r="V814" s="37"/>
      <c r="W814" s="37"/>
      <c r="X814" s="37"/>
      <c r="Y814" s="37"/>
      <c r="Z814" s="37"/>
      <c r="AA814" s="37"/>
      <c r="AB814" s="37"/>
      <c r="AC814" s="37"/>
      <c r="AD814" s="37"/>
      <c r="AE814" s="37"/>
      <c r="AT814" s="20" t="s">
        <v>219</v>
      </c>
      <c r="AU814" s="20" t="s">
        <v>153</v>
      </c>
    </row>
    <row r="815" spans="1:65" s="2" customFormat="1" ht="11.25">
      <c r="A815" s="37"/>
      <c r="B815" s="38"/>
      <c r="C815" s="39"/>
      <c r="D815" s="200" t="s">
        <v>221</v>
      </c>
      <c r="E815" s="39"/>
      <c r="F815" s="201" t="s">
        <v>969</v>
      </c>
      <c r="G815" s="39"/>
      <c r="H815" s="39"/>
      <c r="I815" s="197"/>
      <c r="J815" s="39"/>
      <c r="K815" s="39"/>
      <c r="L815" s="42"/>
      <c r="M815" s="198"/>
      <c r="N815" s="199"/>
      <c r="O815" s="67"/>
      <c r="P815" s="67"/>
      <c r="Q815" s="67"/>
      <c r="R815" s="67"/>
      <c r="S815" s="67"/>
      <c r="T815" s="68"/>
      <c r="U815" s="37"/>
      <c r="V815" s="37"/>
      <c r="W815" s="37"/>
      <c r="X815" s="37"/>
      <c r="Y815" s="37"/>
      <c r="Z815" s="37"/>
      <c r="AA815" s="37"/>
      <c r="AB815" s="37"/>
      <c r="AC815" s="37"/>
      <c r="AD815" s="37"/>
      <c r="AE815" s="37"/>
      <c r="AT815" s="20" t="s">
        <v>221</v>
      </c>
      <c r="AU815" s="20" t="s">
        <v>153</v>
      </c>
    </row>
    <row r="816" spans="1:65" s="15" customFormat="1" ht="22.5">
      <c r="B816" s="224"/>
      <c r="C816" s="225"/>
      <c r="D816" s="195" t="s">
        <v>223</v>
      </c>
      <c r="E816" s="226" t="s">
        <v>19</v>
      </c>
      <c r="F816" s="227" t="s">
        <v>371</v>
      </c>
      <c r="G816" s="225"/>
      <c r="H816" s="226" t="s">
        <v>19</v>
      </c>
      <c r="I816" s="228"/>
      <c r="J816" s="225"/>
      <c r="K816" s="225"/>
      <c r="L816" s="229"/>
      <c r="M816" s="230"/>
      <c r="N816" s="231"/>
      <c r="O816" s="231"/>
      <c r="P816" s="231"/>
      <c r="Q816" s="231"/>
      <c r="R816" s="231"/>
      <c r="S816" s="231"/>
      <c r="T816" s="232"/>
      <c r="AT816" s="233" t="s">
        <v>223</v>
      </c>
      <c r="AU816" s="233" t="s">
        <v>153</v>
      </c>
      <c r="AV816" s="15" t="s">
        <v>79</v>
      </c>
      <c r="AW816" s="15" t="s">
        <v>32</v>
      </c>
      <c r="AX816" s="15" t="s">
        <v>71</v>
      </c>
      <c r="AY816" s="233" t="s">
        <v>210</v>
      </c>
    </row>
    <row r="817" spans="1:65" s="13" customFormat="1" ht="11.25">
      <c r="B817" s="202"/>
      <c r="C817" s="203"/>
      <c r="D817" s="195" t="s">
        <v>223</v>
      </c>
      <c r="E817" s="204" t="s">
        <v>19</v>
      </c>
      <c r="F817" s="205" t="s">
        <v>153</v>
      </c>
      <c r="G817" s="203"/>
      <c r="H817" s="206">
        <v>3</v>
      </c>
      <c r="I817" s="207"/>
      <c r="J817" s="203"/>
      <c r="K817" s="203"/>
      <c r="L817" s="208"/>
      <c r="M817" s="209"/>
      <c r="N817" s="210"/>
      <c r="O817" s="210"/>
      <c r="P817" s="210"/>
      <c r="Q817" s="210"/>
      <c r="R817" s="210"/>
      <c r="S817" s="210"/>
      <c r="T817" s="211"/>
      <c r="AT817" s="212" t="s">
        <v>223</v>
      </c>
      <c r="AU817" s="212" t="s">
        <v>153</v>
      </c>
      <c r="AV817" s="13" t="s">
        <v>81</v>
      </c>
      <c r="AW817" s="13" t="s">
        <v>32</v>
      </c>
      <c r="AX817" s="13" t="s">
        <v>71</v>
      </c>
      <c r="AY817" s="212" t="s">
        <v>210</v>
      </c>
    </row>
    <row r="818" spans="1:65" s="14" customFormat="1" ht="11.25">
      <c r="B818" s="213"/>
      <c r="C818" s="214"/>
      <c r="D818" s="195" t="s">
        <v>223</v>
      </c>
      <c r="E818" s="215" t="s">
        <v>19</v>
      </c>
      <c r="F818" s="216" t="s">
        <v>249</v>
      </c>
      <c r="G818" s="214"/>
      <c r="H818" s="217">
        <v>3</v>
      </c>
      <c r="I818" s="218"/>
      <c r="J818" s="214"/>
      <c r="K818" s="214"/>
      <c r="L818" s="219"/>
      <c r="M818" s="220"/>
      <c r="N818" s="221"/>
      <c r="O818" s="221"/>
      <c r="P818" s="221"/>
      <c r="Q818" s="221"/>
      <c r="R818" s="221"/>
      <c r="S818" s="221"/>
      <c r="T818" s="222"/>
      <c r="AT818" s="223" t="s">
        <v>223</v>
      </c>
      <c r="AU818" s="223" t="s">
        <v>153</v>
      </c>
      <c r="AV818" s="14" t="s">
        <v>217</v>
      </c>
      <c r="AW818" s="14" t="s">
        <v>32</v>
      </c>
      <c r="AX818" s="14" t="s">
        <v>79</v>
      </c>
      <c r="AY818" s="223" t="s">
        <v>210</v>
      </c>
    </row>
    <row r="819" spans="1:65" s="2" customFormat="1" ht="24.2" customHeight="1">
      <c r="A819" s="37"/>
      <c r="B819" s="38"/>
      <c r="C819" s="182" t="s">
        <v>970</v>
      </c>
      <c r="D819" s="182" t="s">
        <v>212</v>
      </c>
      <c r="E819" s="183" t="s">
        <v>971</v>
      </c>
      <c r="F819" s="184" t="s">
        <v>972</v>
      </c>
      <c r="G819" s="185" t="s">
        <v>244</v>
      </c>
      <c r="H819" s="186">
        <v>0.8</v>
      </c>
      <c r="I819" s="187"/>
      <c r="J819" s="188">
        <f>ROUND(I819*H819,2)</f>
        <v>0</v>
      </c>
      <c r="K819" s="184" t="s">
        <v>216</v>
      </c>
      <c r="L819" s="42"/>
      <c r="M819" s="189" t="s">
        <v>19</v>
      </c>
      <c r="N819" s="190" t="s">
        <v>42</v>
      </c>
      <c r="O819" s="67"/>
      <c r="P819" s="191">
        <f>O819*H819</f>
        <v>0</v>
      </c>
      <c r="Q819" s="191">
        <v>0</v>
      </c>
      <c r="R819" s="191">
        <f>Q819*H819</f>
        <v>0</v>
      </c>
      <c r="S819" s="191">
        <v>2.2000000000000002</v>
      </c>
      <c r="T819" s="192">
        <f>S819*H819</f>
        <v>1.7600000000000002</v>
      </c>
      <c r="U819" s="37"/>
      <c r="V819" s="37"/>
      <c r="W819" s="37"/>
      <c r="X819" s="37"/>
      <c r="Y819" s="37"/>
      <c r="Z819" s="37"/>
      <c r="AA819" s="37"/>
      <c r="AB819" s="37"/>
      <c r="AC819" s="37"/>
      <c r="AD819" s="37"/>
      <c r="AE819" s="37"/>
      <c r="AR819" s="193" t="s">
        <v>217</v>
      </c>
      <c r="AT819" s="193" t="s">
        <v>212</v>
      </c>
      <c r="AU819" s="193" t="s">
        <v>153</v>
      </c>
      <c r="AY819" s="20" t="s">
        <v>210</v>
      </c>
      <c r="BE819" s="194">
        <f>IF(N819="základní",J819,0)</f>
        <v>0</v>
      </c>
      <c r="BF819" s="194">
        <f>IF(N819="snížená",J819,0)</f>
        <v>0</v>
      </c>
      <c r="BG819" s="194">
        <f>IF(N819="zákl. přenesená",J819,0)</f>
        <v>0</v>
      </c>
      <c r="BH819" s="194">
        <f>IF(N819="sníž. přenesená",J819,0)</f>
        <v>0</v>
      </c>
      <c r="BI819" s="194">
        <f>IF(N819="nulová",J819,0)</f>
        <v>0</v>
      </c>
      <c r="BJ819" s="20" t="s">
        <v>79</v>
      </c>
      <c r="BK819" s="194">
        <f>ROUND(I819*H819,2)</f>
        <v>0</v>
      </c>
      <c r="BL819" s="20" t="s">
        <v>217</v>
      </c>
      <c r="BM819" s="193" t="s">
        <v>973</v>
      </c>
    </row>
    <row r="820" spans="1:65" s="2" customFormat="1" ht="19.5">
      <c r="A820" s="37"/>
      <c r="B820" s="38"/>
      <c r="C820" s="39"/>
      <c r="D820" s="195" t="s">
        <v>219</v>
      </c>
      <c r="E820" s="39"/>
      <c r="F820" s="196" t="s">
        <v>974</v>
      </c>
      <c r="G820" s="39"/>
      <c r="H820" s="39"/>
      <c r="I820" s="197"/>
      <c r="J820" s="39"/>
      <c r="K820" s="39"/>
      <c r="L820" s="42"/>
      <c r="M820" s="198"/>
      <c r="N820" s="199"/>
      <c r="O820" s="67"/>
      <c r="P820" s="67"/>
      <c r="Q820" s="67"/>
      <c r="R820" s="67"/>
      <c r="S820" s="67"/>
      <c r="T820" s="68"/>
      <c r="U820" s="37"/>
      <c r="V820" s="37"/>
      <c r="W820" s="37"/>
      <c r="X820" s="37"/>
      <c r="Y820" s="37"/>
      <c r="Z820" s="37"/>
      <c r="AA820" s="37"/>
      <c r="AB820" s="37"/>
      <c r="AC820" s="37"/>
      <c r="AD820" s="37"/>
      <c r="AE820" s="37"/>
      <c r="AT820" s="20" t="s">
        <v>219</v>
      </c>
      <c r="AU820" s="20" t="s">
        <v>153</v>
      </c>
    </row>
    <row r="821" spans="1:65" s="2" customFormat="1" ht="11.25">
      <c r="A821" s="37"/>
      <c r="B821" s="38"/>
      <c r="C821" s="39"/>
      <c r="D821" s="200" t="s">
        <v>221</v>
      </c>
      <c r="E821" s="39"/>
      <c r="F821" s="201" t="s">
        <v>975</v>
      </c>
      <c r="G821" s="39"/>
      <c r="H821" s="39"/>
      <c r="I821" s="197"/>
      <c r="J821" s="39"/>
      <c r="K821" s="39"/>
      <c r="L821" s="42"/>
      <c r="M821" s="198"/>
      <c r="N821" s="199"/>
      <c r="O821" s="67"/>
      <c r="P821" s="67"/>
      <c r="Q821" s="67"/>
      <c r="R821" s="67"/>
      <c r="S821" s="67"/>
      <c r="T821" s="68"/>
      <c r="U821" s="37"/>
      <c r="V821" s="37"/>
      <c r="W821" s="37"/>
      <c r="X821" s="37"/>
      <c r="Y821" s="37"/>
      <c r="Z821" s="37"/>
      <c r="AA821" s="37"/>
      <c r="AB821" s="37"/>
      <c r="AC821" s="37"/>
      <c r="AD821" s="37"/>
      <c r="AE821" s="37"/>
      <c r="AT821" s="20" t="s">
        <v>221</v>
      </c>
      <c r="AU821" s="20" t="s">
        <v>153</v>
      </c>
    </row>
    <row r="822" spans="1:65" s="13" customFormat="1" ht="22.5">
      <c r="B822" s="202"/>
      <c r="C822" s="203"/>
      <c r="D822" s="195" t="s">
        <v>223</v>
      </c>
      <c r="E822" s="204" t="s">
        <v>19</v>
      </c>
      <c r="F822" s="205" t="s">
        <v>976</v>
      </c>
      <c r="G822" s="203"/>
      <c r="H822" s="206">
        <v>0.8</v>
      </c>
      <c r="I822" s="207"/>
      <c r="J822" s="203"/>
      <c r="K822" s="203"/>
      <c r="L822" s="208"/>
      <c r="M822" s="209"/>
      <c r="N822" s="210"/>
      <c r="O822" s="210"/>
      <c r="P822" s="210"/>
      <c r="Q822" s="210"/>
      <c r="R822" s="210"/>
      <c r="S822" s="210"/>
      <c r="T822" s="211"/>
      <c r="AT822" s="212" t="s">
        <v>223</v>
      </c>
      <c r="AU822" s="212" t="s">
        <v>153</v>
      </c>
      <c r="AV822" s="13" t="s">
        <v>81</v>
      </c>
      <c r="AW822" s="13" t="s">
        <v>32</v>
      </c>
      <c r="AX822" s="13" t="s">
        <v>79</v>
      </c>
      <c r="AY822" s="212" t="s">
        <v>210</v>
      </c>
    </row>
    <row r="823" spans="1:65" s="2" customFormat="1" ht="24.2" customHeight="1">
      <c r="A823" s="37"/>
      <c r="B823" s="38"/>
      <c r="C823" s="182" t="s">
        <v>977</v>
      </c>
      <c r="D823" s="182" t="s">
        <v>212</v>
      </c>
      <c r="E823" s="183" t="s">
        <v>978</v>
      </c>
      <c r="F823" s="184" t="s">
        <v>979</v>
      </c>
      <c r="G823" s="185" t="s">
        <v>461</v>
      </c>
      <c r="H823" s="186">
        <v>11.6</v>
      </c>
      <c r="I823" s="187"/>
      <c r="J823" s="188">
        <f>ROUND(I823*H823,2)</f>
        <v>0</v>
      </c>
      <c r="K823" s="184" t="s">
        <v>216</v>
      </c>
      <c r="L823" s="42"/>
      <c r="M823" s="189" t="s">
        <v>19</v>
      </c>
      <c r="N823" s="190" t="s">
        <v>42</v>
      </c>
      <c r="O823" s="67"/>
      <c r="P823" s="191">
        <f>O823*H823</f>
        <v>0</v>
      </c>
      <c r="Q823" s="191">
        <v>0</v>
      </c>
      <c r="R823" s="191">
        <f>Q823*H823</f>
        <v>0</v>
      </c>
      <c r="S823" s="191">
        <v>8.9999999999999993E-3</v>
      </c>
      <c r="T823" s="192">
        <f>S823*H823</f>
        <v>0.10439999999999999</v>
      </c>
      <c r="U823" s="37"/>
      <c r="V823" s="37"/>
      <c r="W823" s="37"/>
      <c r="X823" s="37"/>
      <c r="Y823" s="37"/>
      <c r="Z823" s="37"/>
      <c r="AA823" s="37"/>
      <c r="AB823" s="37"/>
      <c r="AC823" s="37"/>
      <c r="AD823" s="37"/>
      <c r="AE823" s="37"/>
      <c r="AR823" s="193" t="s">
        <v>217</v>
      </c>
      <c r="AT823" s="193" t="s">
        <v>212</v>
      </c>
      <c r="AU823" s="193" t="s">
        <v>153</v>
      </c>
      <c r="AY823" s="20" t="s">
        <v>210</v>
      </c>
      <c r="BE823" s="194">
        <f>IF(N823="základní",J823,0)</f>
        <v>0</v>
      </c>
      <c r="BF823" s="194">
        <f>IF(N823="snížená",J823,0)</f>
        <v>0</v>
      </c>
      <c r="BG823" s="194">
        <f>IF(N823="zákl. přenesená",J823,0)</f>
        <v>0</v>
      </c>
      <c r="BH823" s="194">
        <f>IF(N823="sníž. přenesená",J823,0)</f>
        <v>0</v>
      </c>
      <c r="BI823" s="194">
        <f>IF(N823="nulová",J823,0)</f>
        <v>0</v>
      </c>
      <c r="BJ823" s="20" t="s">
        <v>79</v>
      </c>
      <c r="BK823" s="194">
        <f>ROUND(I823*H823,2)</f>
        <v>0</v>
      </c>
      <c r="BL823" s="20" t="s">
        <v>217</v>
      </c>
      <c r="BM823" s="193" t="s">
        <v>980</v>
      </c>
    </row>
    <row r="824" spans="1:65" s="2" customFormat="1" ht="29.25">
      <c r="A824" s="37"/>
      <c r="B824" s="38"/>
      <c r="C824" s="39"/>
      <c r="D824" s="195" t="s">
        <v>219</v>
      </c>
      <c r="E824" s="39"/>
      <c r="F824" s="196" t="s">
        <v>981</v>
      </c>
      <c r="G824" s="39"/>
      <c r="H824" s="39"/>
      <c r="I824" s="197"/>
      <c r="J824" s="39"/>
      <c r="K824" s="39"/>
      <c r="L824" s="42"/>
      <c r="M824" s="198"/>
      <c r="N824" s="199"/>
      <c r="O824" s="67"/>
      <c r="P824" s="67"/>
      <c r="Q824" s="67"/>
      <c r="R824" s="67"/>
      <c r="S824" s="67"/>
      <c r="T824" s="68"/>
      <c r="U824" s="37"/>
      <c r="V824" s="37"/>
      <c r="W824" s="37"/>
      <c r="X824" s="37"/>
      <c r="Y824" s="37"/>
      <c r="Z824" s="37"/>
      <c r="AA824" s="37"/>
      <c r="AB824" s="37"/>
      <c r="AC824" s="37"/>
      <c r="AD824" s="37"/>
      <c r="AE824" s="37"/>
      <c r="AT824" s="20" t="s">
        <v>219</v>
      </c>
      <c r="AU824" s="20" t="s">
        <v>153</v>
      </c>
    </row>
    <row r="825" spans="1:65" s="2" customFormat="1" ht="11.25">
      <c r="A825" s="37"/>
      <c r="B825" s="38"/>
      <c r="C825" s="39"/>
      <c r="D825" s="200" t="s">
        <v>221</v>
      </c>
      <c r="E825" s="39"/>
      <c r="F825" s="201" t="s">
        <v>982</v>
      </c>
      <c r="G825" s="39"/>
      <c r="H825" s="39"/>
      <c r="I825" s="197"/>
      <c r="J825" s="39"/>
      <c r="K825" s="39"/>
      <c r="L825" s="42"/>
      <c r="M825" s="198"/>
      <c r="N825" s="199"/>
      <c r="O825" s="67"/>
      <c r="P825" s="67"/>
      <c r="Q825" s="67"/>
      <c r="R825" s="67"/>
      <c r="S825" s="67"/>
      <c r="T825" s="68"/>
      <c r="U825" s="37"/>
      <c r="V825" s="37"/>
      <c r="W825" s="37"/>
      <c r="X825" s="37"/>
      <c r="Y825" s="37"/>
      <c r="Z825" s="37"/>
      <c r="AA825" s="37"/>
      <c r="AB825" s="37"/>
      <c r="AC825" s="37"/>
      <c r="AD825" s="37"/>
      <c r="AE825" s="37"/>
      <c r="AT825" s="20" t="s">
        <v>221</v>
      </c>
      <c r="AU825" s="20" t="s">
        <v>153</v>
      </c>
    </row>
    <row r="826" spans="1:65" s="13" customFormat="1" ht="11.25">
      <c r="B826" s="202"/>
      <c r="C826" s="203"/>
      <c r="D826" s="195" t="s">
        <v>223</v>
      </c>
      <c r="E826" s="204" t="s">
        <v>19</v>
      </c>
      <c r="F826" s="205" t="s">
        <v>983</v>
      </c>
      <c r="G826" s="203"/>
      <c r="H826" s="206">
        <v>11.6</v>
      </c>
      <c r="I826" s="207"/>
      <c r="J826" s="203"/>
      <c r="K826" s="203"/>
      <c r="L826" s="208"/>
      <c r="M826" s="209"/>
      <c r="N826" s="210"/>
      <c r="O826" s="210"/>
      <c r="P826" s="210"/>
      <c r="Q826" s="210"/>
      <c r="R826" s="210"/>
      <c r="S826" s="210"/>
      <c r="T826" s="211"/>
      <c r="AT826" s="212" t="s">
        <v>223</v>
      </c>
      <c r="AU826" s="212" t="s">
        <v>153</v>
      </c>
      <c r="AV826" s="13" t="s">
        <v>81</v>
      </c>
      <c r="AW826" s="13" t="s">
        <v>32</v>
      </c>
      <c r="AX826" s="13" t="s">
        <v>79</v>
      </c>
      <c r="AY826" s="212" t="s">
        <v>210</v>
      </c>
    </row>
    <row r="827" spans="1:65" s="2" customFormat="1" ht="24.2" customHeight="1">
      <c r="A827" s="37"/>
      <c r="B827" s="38"/>
      <c r="C827" s="182" t="s">
        <v>833</v>
      </c>
      <c r="D827" s="182" t="s">
        <v>212</v>
      </c>
      <c r="E827" s="183" t="s">
        <v>984</v>
      </c>
      <c r="F827" s="184" t="s">
        <v>985</v>
      </c>
      <c r="G827" s="185" t="s">
        <v>461</v>
      </c>
      <c r="H827" s="186">
        <v>40.299999999999997</v>
      </c>
      <c r="I827" s="187"/>
      <c r="J827" s="188">
        <f>ROUND(I827*H827,2)</f>
        <v>0</v>
      </c>
      <c r="K827" s="184" t="s">
        <v>216</v>
      </c>
      <c r="L827" s="42"/>
      <c r="M827" s="189" t="s">
        <v>19</v>
      </c>
      <c r="N827" s="190" t="s">
        <v>42</v>
      </c>
      <c r="O827" s="67"/>
      <c r="P827" s="191">
        <f>O827*H827</f>
        <v>0</v>
      </c>
      <c r="Q827" s="191">
        <v>0</v>
      </c>
      <c r="R827" s="191">
        <f>Q827*H827</f>
        <v>0</v>
      </c>
      <c r="S827" s="191">
        <v>8.9999999999999993E-3</v>
      </c>
      <c r="T827" s="192">
        <f>S827*H827</f>
        <v>0.36269999999999997</v>
      </c>
      <c r="U827" s="37"/>
      <c r="V827" s="37"/>
      <c r="W827" s="37"/>
      <c r="X827" s="37"/>
      <c r="Y827" s="37"/>
      <c r="Z827" s="37"/>
      <c r="AA827" s="37"/>
      <c r="AB827" s="37"/>
      <c r="AC827" s="37"/>
      <c r="AD827" s="37"/>
      <c r="AE827" s="37"/>
      <c r="AR827" s="193" t="s">
        <v>217</v>
      </c>
      <c r="AT827" s="193" t="s">
        <v>212</v>
      </c>
      <c r="AU827" s="193" t="s">
        <v>153</v>
      </c>
      <c r="AY827" s="20" t="s">
        <v>210</v>
      </c>
      <c r="BE827" s="194">
        <f>IF(N827="základní",J827,0)</f>
        <v>0</v>
      </c>
      <c r="BF827" s="194">
        <f>IF(N827="snížená",J827,0)</f>
        <v>0</v>
      </c>
      <c r="BG827" s="194">
        <f>IF(N827="zákl. přenesená",J827,0)</f>
        <v>0</v>
      </c>
      <c r="BH827" s="194">
        <f>IF(N827="sníž. přenesená",J827,0)</f>
        <v>0</v>
      </c>
      <c r="BI827" s="194">
        <f>IF(N827="nulová",J827,0)</f>
        <v>0</v>
      </c>
      <c r="BJ827" s="20" t="s">
        <v>79</v>
      </c>
      <c r="BK827" s="194">
        <f>ROUND(I827*H827,2)</f>
        <v>0</v>
      </c>
      <c r="BL827" s="20" t="s">
        <v>217</v>
      </c>
      <c r="BM827" s="193" t="s">
        <v>986</v>
      </c>
    </row>
    <row r="828" spans="1:65" s="2" customFormat="1" ht="19.5">
      <c r="A828" s="37"/>
      <c r="B828" s="38"/>
      <c r="C828" s="39"/>
      <c r="D828" s="195" t="s">
        <v>219</v>
      </c>
      <c r="E828" s="39"/>
      <c r="F828" s="196" t="s">
        <v>987</v>
      </c>
      <c r="G828" s="39"/>
      <c r="H828" s="39"/>
      <c r="I828" s="197"/>
      <c r="J828" s="39"/>
      <c r="K828" s="39"/>
      <c r="L828" s="42"/>
      <c r="M828" s="198"/>
      <c r="N828" s="199"/>
      <c r="O828" s="67"/>
      <c r="P828" s="67"/>
      <c r="Q828" s="67"/>
      <c r="R828" s="67"/>
      <c r="S828" s="67"/>
      <c r="T828" s="68"/>
      <c r="U828" s="37"/>
      <c r="V828" s="37"/>
      <c r="W828" s="37"/>
      <c r="X828" s="37"/>
      <c r="Y828" s="37"/>
      <c r="Z828" s="37"/>
      <c r="AA828" s="37"/>
      <c r="AB828" s="37"/>
      <c r="AC828" s="37"/>
      <c r="AD828" s="37"/>
      <c r="AE828" s="37"/>
      <c r="AT828" s="20" t="s">
        <v>219</v>
      </c>
      <c r="AU828" s="20" t="s">
        <v>153</v>
      </c>
    </row>
    <row r="829" spans="1:65" s="2" customFormat="1" ht="11.25">
      <c r="A829" s="37"/>
      <c r="B829" s="38"/>
      <c r="C829" s="39"/>
      <c r="D829" s="200" t="s">
        <v>221</v>
      </c>
      <c r="E829" s="39"/>
      <c r="F829" s="201" t="s">
        <v>988</v>
      </c>
      <c r="G829" s="39"/>
      <c r="H829" s="39"/>
      <c r="I829" s="197"/>
      <c r="J829" s="39"/>
      <c r="K829" s="39"/>
      <c r="L829" s="42"/>
      <c r="M829" s="198"/>
      <c r="N829" s="199"/>
      <c r="O829" s="67"/>
      <c r="P829" s="67"/>
      <c r="Q829" s="67"/>
      <c r="R829" s="67"/>
      <c r="S829" s="67"/>
      <c r="T829" s="68"/>
      <c r="U829" s="37"/>
      <c r="V829" s="37"/>
      <c r="W829" s="37"/>
      <c r="X829" s="37"/>
      <c r="Y829" s="37"/>
      <c r="Z829" s="37"/>
      <c r="AA829" s="37"/>
      <c r="AB829" s="37"/>
      <c r="AC829" s="37"/>
      <c r="AD829" s="37"/>
      <c r="AE829" s="37"/>
      <c r="AT829" s="20" t="s">
        <v>221</v>
      </c>
      <c r="AU829" s="20" t="s">
        <v>153</v>
      </c>
    </row>
    <row r="830" spans="1:65" s="15" customFormat="1" ht="11.25">
      <c r="B830" s="224"/>
      <c r="C830" s="225"/>
      <c r="D830" s="195" t="s">
        <v>223</v>
      </c>
      <c r="E830" s="226" t="s">
        <v>19</v>
      </c>
      <c r="F830" s="227" t="s">
        <v>420</v>
      </c>
      <c r="G830" s="225"/>
      <c r="H830" s="226" t="s">
        <v>19</v>
      </c>
      <c r="I830" s="228"/>
      <c r="J830" s="225"/>
      <c r="K830" s="225"/>
      <c r="L830" s="229"/>
      <c r="M830" s="230"/>
      <c r="N830" s="231"/>
      <c r="O830" s="231"/>
      <c r="P830" s="231"/>
      <c r="Q830" s="231"/>
      <c r="R830" s="231"/>
      <c r="S830" s="231"/>
      <c r="T830" s="232"/>
      <c r="AT830" s="233" t="s">
        <v>223</v>
      </c>
      <c r="AU830" s="233" t="s">
        <v>153</v>
      </c>
      <c r="AV830" s="15" t="s">
        <v>79</v>
      </c>
      <c r="AW830" s="15" t="s">
        <v>32</v>
      </c>
      <c r="AX830" s="15" t="s">
        <v>71</v>
      </c>
      <c r="AY830" s="233" t="s">
        <v>210</v>
      </c>
    </row>
    <row r="831" spans="1:65" s="13" customFormat="1" ht="11.25">
      <c r="B831" s="202"/>
      <c r="C831" s="203"/>
      <c r="D831" s="195" t="s">
        <v>223</v>
      </c>
      <c r="E831" s="204" t="s">
        <v>19</v>
      </c>
      <c r="F831" s="205" t="s">
        <v>989</v>
      </c>
      <c r="G831" s="203"/>
      <c r="H831" s="206">
        <v>8</v>
      </c>
      <c r="I831" s="207"/>
      <c r="J831" s="203"/>
      <c r="K831" s="203"/>
      <c r="L831" s="208"/>
      <c r="M831" s="209"/>
      <c r="N831" s="210"/>
      <c r="O831" s="210"/>
      <c r="P831" s="210"/>
      <c r="Q831" s="210"/>
      <c r="R831" s="210"/>
      <c r="S831" s="210"/>
      <c r="T831" s="211"/>
      <c r="AT831" s="212" t="s">
        <v>223</v>
      </c>
      <c r="AU831" s="212" t="s">
        <v>153</v>
      </c>
      <c r="AV831" s="13" t="s">
        <v>81</v>
      </c>
      <c r="AW831" s="13" t="s">
        <v>32</v>
      </c>
      <c r="AX831" s="13" t="s">
        <v>71</v>
      </c>
      <c r="AY831" s="212" t="s">
        <v>210</v>
      </c>
    </row>
    <row r="832" spans="1:65" s="15" customFormat="1" ht="11.25">
      <c r="B832" s="224"/>
      <c r="C832" s="225"/>
      <c r="D832" s="195" t="s">
        <v>223</v>
      </c>
      <c r="E832" s="226" t="s">
        <v>19</v>
      </c>
      <c r="F832" s="227" t="s">
        <v>422</v>
      </c>
      <c r="G832" s="225"/>
      <c r="H832" s="226" t="s">
        <v>19</v>
      </c>
      <c r="I832" s="228"/>
      <c r="J832" s="225"/>
      <c r="K832" s="225"/>
      <c r="L832" s="229"/>
      <c r="M832" s="230"/>
      <c r="N832" s="231"/>
      <c r="O832" s="231"/>
      <c r="P832" s="231"/>
      <c r="Q832" s="231"/>
      <c r="R832" s="231"/>
      <c r="S832" s="231"/>
      <c r="T832" s="232"/>
      <c r="AT832" s="233" t="s">
        <v>223</v>
      </c>
      <c r="AU832" s="233" t="s">
        <v>153</v>
      </c>
      <c r="AV832" s="15" t="s">
        <v>79</v>
      </c>
      <c r="AW832" s="15" t="s">
        <v>32</v>
      </c>
      <c r="AX832" s="15" t="s">
        <v>71</v>
      </c>
      <c r="AY832" s="233" t="s">
        <v>210</v>
      </c>
    </row>
    <row r="833" spans="1:65" s="13" customFormat="1" ht="11.25">
      <c r="B833" s="202"/>
      <c r="C833" s="203"/>
      <c r="D833" s="195" t="s">
        <v>223</v>
      </c>
      <c r="E833" s="204" t="s">
        <v>19</v>
      </c>
      <c r="F833" s="205" t="s">
        <v>990</v>
      </c>
      <c r="G833" s="203"/>
      <c r="H833" s="206">
        <v>1.3</v>
      </c>
      <c r="I833" s="207"/>
      <c r="J833" s="203"/>
      <c r="K833" s="203"/>
      <c r="L833" s="208"/>
      <c r="M833" s="209"/>
      <c r="N833" s="210"/>
      <c r="O833" s="210"/>
      <c r="P833" s="210"/>
      <c r="Q833" s="210"/>
      <c r="R833" s="210"/>
      <c r="S833" s="210"/>
      <c r="T833" s="211"/>
      <c r="AT833" s="212" t="s">
        <v>223</v>
      </c>
      <c r="AU833" s="212" t="s">
        <v>153</v>
      </c>
      <c r="AV833" s="13" t="s">
        <v>81</v>
      </c>
      <c r="AW833" s="13" t="s">
        <v>32</v>
      </c>
      <c r="AX833" s="13" t="s">
        <v>71</v>
      </c>
      <c r="AY833" s="212" t="s">
        <v>210</v>
      </c>
    </row>
    <row r="834" spans="1:65" s="15" customFormat="1" ht="11.25">
      <c r="B834" s="224"/>
      <c r="C834" s="225"/>
      <c r="D834" s="195" t="s">
        <v>223</v>
      </c>
      <c r="E834" s="226" t="s">
        <v>19</v>
      </c>
      <c r="F834" s="227" t="s">
        <v>425</v>
      </c>
      <c r="G834" s="225"/>
      <c r="H834" s="226" t="s">
        <v>19</v>
      </c>
      <c r="I834" s="228"/>
      <c r="J834" s="225"/>
      <c r="K834" s="225"/>
      <c r="L834" s="229"/>
      <c r="M834" s="230"/>
      <c r="N834" s="231"/>
      <c r="O834" s="231"/>
      <c r="P834" s="231"/>
      <c r="Q834" s="231"/>
      <c r="R834" s="231"/>
      <c r="S834" s="231"/>
      <c r="T834" s="232"/>
      <c r="AT834" s="233" t="s">
        <v>223</v>
      </c>
      <c r="AU834" s="233" t="s">
        <v>153</v>
      </c>
      <c r="AV834" s="15" t="s">
        <v>79</v>
      </c>
      <c r="AW834" s="15" t="s">
        <v>32</v>
      </c>
      <c r="AX834" s="15" t="s">
        <v>71</v>
      </c>
      <c r="AY834" s="233" t="s">
        <v>210</v>
      </c>
    </row>
    <row r="835" spans="1:65" s="13" customFormat="1" ht="11.25">
      <c r="B835" s="202"/>
      <c r="C835" s="203"/>
      <c r="D835" s="195" t="s">
        <v>223</v>
      </c>
      <c r="E835" s="204" t="s">
        <v>19</v>
      </c>
      <c r="F835" s="205" t="s">
        <v>991</v>
      </c>
      <c r="G835" s="203"/>
      <c r="H835" s="206">
        <v>11</v>
      </c>
      <c r="I835" s="207"/>
      <c r="J835" s="203"/>
      <c r="K835" s="203"/>
      <c r="L835" s="208"/>
      <c r="M835" s="209"/>
      <c r="N835" s="210"/>
      <c r="O835" s="210"/>
      <c r="P835" s="210"/>
      <c r="Q835" s="210"/>
      <c r="R835" s="210"/>
      <c r="S835" s="210"/>
      <c r="T835" s="211"/>
      <c r="AT835" s="212" t="s">
        <v>223</v>
      </c>
      <c r="AU835" s="212" t="s">
        <v>153</v>
      </c>
      <c r="AV835" s="13" t="s">
        <v>81</v>
      </c>
      <c r="AW835" s="13" t="s">
        <v>32</v>
      </c>
      <c r="AX835" s="13" t="s">
        <v>71</v>
      </c>
      <c r="AY835" s="212" t="s">
        <v>210</v>
      </c>
    </row>
    <row r="836" spans="1:65" s="15" customFormat="1" ht="11.25">
      <c r="B836" s="224"/>
      <c r="C836" s="225"/>
      <c r="D836" s="195" t="s">
        <v>223</v>
      </c>
      <c r="E836" s="226" t="s">
        <v>19</v>
      </c>
      <c r="F836" s="227" t="s">
        <v>427</v>
      </c>
      <c r="G836" s="225"/>
      <c r="H836" s="226" t="s">
        <v>19</v>
      </c>
      <c r="I836" s="228"/>
      <c r="J836" s="225"/>
      <c r="K836" s="225"/>
      <c r="L836" s="229"/>
      <c r="M836" s="230"/>
      <c r="N836" s="231"/>
      <c r="O836" s="231"/>
      <c r="P836" s="231"/>
      <c r="Q836" s="231"/>
      <c r="R836" s="231"/>
      <c r="S836" s="231"/>
      <c r="T836" s="232"/>
      <c r="AT836" s="233" t="s">
        <v>223</v>
      </c>
      <c r="AU836" s="233" t="s">
        <v>153</v>
      </c>
      <c r="AV836" s="15" t="s">
        <v>79</v>
      </c>
      <c r="AW836" s="15" t="s">
        <v>32</v>
      </c>
      <c r="AX836" s="15" t="s">
        <v>71</v>
      </c>
      <c r="AY836" s="233" t="s">
        <v>210</v>
      </c>
    </row>
    <row r="837" spans="1:65" s="13" customFormat="1" ht="11.25">
      <c r="B837" s="202"/>
      <c r="C837" s="203"/>
      <c r="D837" s="195" t="s">
        <v>223</v>
      </c>
      <c r="E837" s="204" t="s">
        <v>19</v>
      </c>
      <c r="F837" s="205" t="s">
        <v>992</v>
      </c>
      <c r="G837" s="203"/>
      <c r="H837" s="206">
        <v>7.8</v>
      </c>
      <c r="I837" s="207"/>
      <c r="J837" s="203"/>
      <c r="K837" s="203"/>
      <c r="L837" s="208"/>
      <c r="M837" s="209"/>
      <c r="N837" s="210"/>
      <c r="O837" s="210"/>
      <c r="P837" s="210"/>
      <c r="Q837" s="210"/>
      <c r="R837" s="210"/>
      <c r="S837" s="210"/>
      <c r="T837" s="211"/>
      <c r="AT837" s="212" t="s">
        <v>223</v>
      </c>
      <c r="AU837" s="212" t="s">
        <v>153</v>
      </c>
      <c r="AV837" s="13" t="s">
        <v>81</v>
      </c>
      <c r="AW837" s="13" t="s">
        <v>32</v>
      </c>
      <c r="AX837" s="13" t="s">
        <v>71</v>
      </c>
      <c r="AY837" s="212" t="s">
        <v>210</v>
      </c>
    </row>
    <row r="838" spans="1:65" s="15" customFormat="1" ht="11.25">
      <c r="B838" s="224"/>
      <c r="C838" s="225"/>
      <c r="D838" s="195" t="s">
        <v>223</v>
      </c>
      <c r="E838" s="226" t="s">
        <v>19</v>
      </c>
      <c r="F838" s="227" t="s">
        <v>425</v>
      </c>
      <c r="G838" s="225"/>
      <c r="H838" s="226" t="s">
        <v>19</v>
      </c>
      <c r="I838" s="228"/>
      <c r="J838" s="225"/>
      <c r="K838" s="225"/>
      <c r="L838" s="229"/>
      <c r="M838" s="230"/>
      <c r="N838" s="231"/>
      <c r="O838" s="231"/>
      <c r="P838" s="231"/>
      <c r="Q838" s="231"/>
      <c r="R838" s="231"/>
      <c r="S838" s="231"/>
      <c r="T838" s="232"/>
      <c r="AT838" s="233" t="s">
        <v>223</v>
      </c>
      <c r="AU838" s="233" t="s">
        <v>153</v>
      </c>
      <c r="AV838" s="15" t="s">
        <v>79</v>
      </c>
      <c r="AW838" s="15" t="s">
        <v>32</v>
      </c>
      <c r="AX838" s="15" t="s">
        <v>71</v>
      </c>
      <c r="AY838" s="233" t="s">
        <v>210</v>
      </c>
    </row>
    <row r="839" spans="1:65" s="13" customFormat="1" ht="11.25">
      <c r="B839" s="202"/>
      <c r="C839" s="203"/>
      <c r="D839" s="195" t="s">
        <v>223</v>
      </c>
      <c r="E839" s="204" t="s">
        <v>19</v>
      </c>
      <c r="F839" s="205" t="s">
        <v>993</v>
      </c>
      <c r="G839" s="203"/>
      <c r="H839" s="206">
        <v>4.4000000000000004</v>
      </c>
      <c r="I839" s="207"/>
      <c r="J839" s="203"/>
      <c r="K839" s="203"/>
      <c r="L839" s="208"/>
      <c r="M839" s="209"/>
      <c r="N839" s="210"/>
      <c r="O839" s="210"/>
      <c r="P839" s="210"/>
      <c r="Q839" s="210"/>
      <c r="R839" s="210"/>
      <c r="S839" s="210"/>
      <c r="T839" s="211"/>
      <c r="AT839" s="212" t="s">
        <v>223</v>
      </c>
      <c r="AU839" s="212" t="s">
        <v>153</v>
      </c>
      <c r="AV839" s="13" t="s">
        <v>81</v>
      </c>
      <c r="AW839" s="13" t="s">
        <v>32</v>
      </c>
      <c r="AX839" s="13" t="s">
        <v>71</v>
      </c>
      <c r="AY839" s="212" t="s">
        <v>210</v>
      </c>
    </row>
    <row r="840" spans="1:65" s="15" customFormat="1" ht="11.25">
      <c r="B840" s="224"/>
      <c r="C840" s="225"/>
      <c r="D840" s="195" t="s">
        <v>223</v>
      </c>
      <c r="E840" s="226" t="s">
        <v>19</v>
      </c>
      <c r="F840" s="227" t="s">
        <v>427</v>
      </c>
      <c r="G840" s="225"/>
      <c r="H840" s="226" t="s">
        <v>19</v>
      </c>
      <c r="I840" s="228"/>
      <c r="J840" s="225"/>
      <c r="K840" s="225"/>
      <c r="L840" s="229"/>
      <c r="M840" s="230"/>
      <c r="N840" s="231"/>
      <c r="O840" s="231"/>
      <c r="P840" s="231"/>
      <c r="Q840" s="231"/>
      <c r="R840" s="231"/>
      <c r="S840" s="231"/>
      <c r="T840" s="232"/>
      <c r="AT840" s="233" t="s">
        <v>223</v>
      </c>
      <c r="AU840" s="233" t="s">
        <v>153</v>
      </c>
      <c r="AV840" s="15" t="s">
        <v>79</v>
      </c>
      <c r="AW840" s="15" t="s">
        <v>32</v>
      </c>
      <c r="AX840" s="15" t="s">
        <v>71</v>
      </c>
      <c r="AY840" s="233" t="s">
        <v>210</v>
      </c>
    </row>
    <row r="841" spans="1:65" s="13" customFormat="1" ht="11.25">
      <c r="B841" s="202"/>
      <c r="C841" s="203"/>
      <c r="D841" s="195" t="s">
        <v>223</v>
      </c>
      <c r="E841" s="204" t="s">
        <v>19</v>
      </c>
      <c r="F841" s="205" t="s">
        <v>992</v>
      </c>
      <c r="G841" s="203"/>
      <c r="H841" s="206">
        <v>7.8</v>
      </c>
      <c r="I841" s="207"/>
      <c r="J841" s="203"/>
      <c r="K841" s="203"/>
      <c r="L841" s="208"/>
      <c r="M841" s="209"/>
      <c r="N841" s="210"/>
      <c r="O841" s="210"/>
      <c r="P841" s="210"/>
      <c r="Q841" s="210"/>
      <c r="R841" s="210"/>
      <c r="S841" s="210"/>
      <c r="T841" s="211"/>
      <c r="AT841" s="212" t="s">
        <v>223</v>
      </c>
      <c r="AU841" s="212" t="s">
        <v>153</v>
      </c>
      <c r="AV841" s="13" t="s">
        <v>81</v>
      </c>
      <c r="AW841" s="13" t="s">
        <v>32</v>
      </c>
      <c r="AX841" s="13" t="s">
        <v>71</v>
      </c>
      <c r="AY841" s="212" t="s">
        <v>210</v>
      </c>
    </row>
    <row r="842" spans="1:65" s="14" customFormat="1" ht="11.25">
      <c r="B842" s="213"/>
      <c r="C842" s="214"/>
      <c r="D842" s="195" t="s">
        <v>223</v>
      </c>
      <c r="E842" s="215" t="s">
        <v>19</v>
      </c>
      <c r="F842" s="216" t="s">
        <v>249</v>
      </c>
      <c r="G842" s="214"/>
      <c r="H842" s="217">
        <v>40.299999999999997</v>
      </c>
      <c r="I842" s="218"/>
      <c r="J842" s="214"/>
      <c r="K842" s="214"/>
      <c r="L842" s="219"/>
      <c r="M842" s="220"/>
      <c r="N842" s="221"/>
      <c r="O842" s="221"/>
      <c r="P842" s="221"/>
      <c r="Q842" s="221"/>
      <c r="R842" s="221"/>
      <c r="S842" s="221"/>
      <c r="T842" s="222"/>
      <c r="AT842" s="223" t="s">
        <v>223</v>
      </c>
      <c r="AU842" s="223" t="s">
        <v>153</v>
      </c>
      <c r="AV842" s="14" t="s">
        <v>217</v>
      </c>
      <c r="AW842" s="14" t="s">
        <v>32</v>
      </c>
      <c r="AX842" s="14" t="s">
        <v>79</v>
      </c>
      <c r="AY842" s="223" t="s">
        <v>210</v>
      </c>
    </row>
    <row r="843" spans="1:65" s="2" customFormat="1" ht="24.2" customHeight="1">
      <c r="A843" s="37"/>
      <c r="B843" s="38"/>
      <c r="C843" s="182" t="s">
        <v>844</v>
      </c>
      <c r="D843" s="182" t="s">
        <v>212</v>
      </c>
      <c r="E843" s="183" t="s">
        <v>994</v>
      </c>
      <c r="F843" s="184" t="s">
        <v>995</v>
      </c>
      <c r="G843" s="185" t="s">
        <v>461</v>
      </c>
      <c r="H843" s="186">
        <v>8</v>
      </c>
      <c r="I843" s="187"/>
      <c r="J843" s="188">
        <f>ROUND(I843*H843,2)</f>
        <v>0</v>
      </c>
      <c r="K843" s="184" t="s">
        <v>216</v>
      </c>
      <c r="L843" s="42"/>
      <c r="M843" s="189" t="s">
        <v>19</v>
      </c>
      <c r="N843" s="190" t="s">
        <v>42</v>
      </c>
      <c r="O843" s="67"/>
      <c r="P843" s="191">
        <f>O843*H843</f>
        <v>0</v>
      </c>
      <c r="Q843" s="191">
        <v>0</v>
      </c>
      <c r="R843" s="191">
        <f>Q843*H843</f>
        <v>0</v>
      </c>
      <c r="S843" s="191">
        <v>4.2000000000000003E-2</v>
      </c>
      <c r="T843" s="192">
        <f>S843*H843</f>
        <v>0.33600000000000002</v>
      </c>
      <c r="U843" s="37"/>
      <c r="V843" s="37"/>
      <c r="W843" s="37"/>
      <c r="X843" s="37"/>
      <c r="Y843" s="37"/>
      <c r="Z843" s="37"/>
      <c r="AA843" s="37"/>
      <c r="AB843" s="37"/>
      <c r="AC843" s="37"/>
      <c r="AD843" s="37"/>
      <c r="AE843" s="37"/>
      <c r="AR843" s="193" t="s">
        <v>217</v>
      </c>
      <c r="AT843" s="193" t="s">
        <v>212</v>
      </c>
      <c r="AU843" s="193" t="s">
        <v>153</v>
      </c>
      <c r="AY843" s="20" t="s">
        <v>210</v>
      </c>
      <c r="BE843" s="194">
        <f>IF(N843="základní",J843,0)</f>
        <v>0</v>
      </c>
      <c r="BF843" s="194">
        <f>IF(N843="snížená",J843,0)</f>
        <v>0</v>
      </c>
      <c r="BG843" s="194">
        <f>IF(N843="zákl. přenesená",J843,0)</f>
        <v>0</v>
      </c>
      <c r="BH843" s="194">
        <f>IF(N843="sníž. přenesená",J843,0)</f>
        <v>0</v>
      </c>
      <c r="BI843" s="194">
        <f>IF(N843="nulová",J843,0)</f>
        <v>0</v>
      </c>
      <c r="BJ843" s="20" t="s">
        <v>79</v>
      </c>
      <c r="BK843" s="194">
        <f>ROUND(I843*H843,2)</f>
        <v>0</v>
      </c>
      <c r="BL843" s="20" t="s">
        <v>217</v>
      </c>
      <c r="BM843" s="193" t="s">
        <v>996</v>
      </c>
    </row>
    <row r="844" spans="1:65" s="2" customFormat="1" ht="29.25">
      <c r="A844" s="37"/>
      <c r="B844" s="38"/>
      <c r="C844" s="39"/>
      <c r="D844" s="195" t="s">
        <v>219</v>
      </c>
      <c r="E844" s="39"/>
      <c r="F844" s="196" t="s">
        <v>997</v>
      </c>
      <c r="G844" s="39"/>
      <c r="H844" s="39"/>
      <c r="I844" s="197"/>
      <c r="J844" s="39"/>
      <c r="K844" s="39"/>
      <c r="L844" s="42"/>
      <c r="M844" s="198"/>
      <c r="N844" s="199"/>
      <c r="O844" s="67"/>
      <c r="P844" s="67"/>
      <c r="Q844" s="67"/>
      <c r="R844" s="67"/>
      <c r="S844" s="67"/>
      <c r="T844" s="68"/>
      <c r="U844" s="37"/>
      <c r="V844" s="37"/>
      <c r="W844" s="37"/>
      <c r="X844" s="37"/>
      <c r="Y844" s="37"/>
      <c r="Z844" s="37"/>
      <c r="AA844" s="37"/>
      <c r="AB844" s="37"/>
      <c r="AC844" s="37"/>
      <c r="AD844" s="37"/>
      <c r="AE844" s="37"/>
      <c r="AT844" s="20" t="s">
        <v>219</v>
      </c>
      <c r="AU844" s="20" t="s">
        <v>153</v>
      </c>
    </row>
    <row r="845" spans="1:65" s="2" customFormat="1" ht="11.25">
      <c r="A845" s="37"/>
      <c r="B845" s="38"/>
      <c r="C845" s="39"/>
      <c r="D845" s="200" t="s">
        <v>221</v>
      </c>
      <c r="E845" s="39"/>
      <c r="F845" s="201" t="s">
        <v>998</v>
      </c>
      <c r="G845" s="39"/>
      <c r="H845" s="39"/>
      <c r="I845" s="197"/>
      <c r="J845" s="39"/>
      <c r="K845" s="39"/>
      <c r="L845" s="42"/>
      <c r="M845" s="198"/>
      <c r="N845" s="199"/>
      <c r="O845" s="67"/>
      <c r="P845" s="67"/>
      <c r="Q845" s="67"/>
      <c r="R845" s="67"/>
      <c r="S845" s="67"/>
      <c r="T845" s="68"/>
      <c r="U845" s="37"/>
      <c r="V845" s="37"/>
      <c r="W845" s="37"/>
      <c r="X845" s="37"/>
      <c r="Y845" s="37"/>
      <c r="Z845" s="37"/>
      <c r="AA845" s="37"/>
      <c r="AB845" s="37"/>
      <c r="AC845" s="37"/>
      <c r="AD845" s="37"/>
      <c r="AE845" s="37"/>
      <c r="AT845" s="20" t="s">
        <v>221</v>
      </c>
      <c r="AU845" s="20" t="s">
        <v>153</v>
      </c>
    </row>
    <row r="846" spans="1:65" s="15" customFormat="1" ht="11.25">
      <c r="B846" s="224"/>
      <c r="C846" s="225"/>
      <c r="D846" s="195" t="s">
        <v>223</v>
      </c>
      <c r="E846" s="226" t="s">
        <v>19</v>
      </c>
      <c r="F846" s="227" t="s">
        <v>412</v>
      </c>
      <c r="G846" s="225"/>
      <c r="H846" s="226" t="s">
        <v>19</v>
      </c>
      <c r="I846" s="228"/>
      <c r="J846" s="225"/>
      <c r="K846" s="225"/>
      <c r="L846" s="229"/>
      <c r="M846" s="230"/>
      <c r="N846" s="231"/>
      <c r="O846" s="231"/>
      <c r="P846" s="231"/>
      <c r="Q846" s="231"/>
      <c r="R846" s="231"/>
      <c r="S846" s="231"/>
      <c r="T846" s="232"/>
      <c r="AT846" s="233" t="s">
        <v>223</v>
      </c>
      <c r="AU846" s="233" t="s">
        <v>153</v>
      </c>
      <c r="AV846" s="15" t="s">
        <v>79</v>
      </c>
      <c r="AW846" s="15" t="s">
        <v>32</v>
      </c>
      <c r="AX846" s="15" t="s">
        <v>71</v>
      </c>
      <c r="AY846" s="233" t="s">
        <v>210</v>
      </c>
    </row>
    <row r="847" spans="1:65" s="13" customFormat="1" ht="11.25">
      <c r="B847" s="202"/>
      <c r="C847" s="203"/>
      <c r="D847" s="195" t="s">
        <v>223</v>
      </c>
      <c r="E847" s="204" t="s">
        <v>19</v>
      </c>
      <c r="F847" s="205" t="s">
        <v>989</v>
      </c>
      <c r="G847" s="203"/>
      <c r="H847" s="206">
        <v>8</v>
      </c>
      <c r="I847" s="207"/>
      <c r="J847" s="203"/>
      <c r="K847" s="203"/>
      <c r="L847" s="208"/>
      <c r="M847" s="209"/>
      <c r="N847" s="210"/>
      <c r="O847" s="210"/>
      <c r="P847" s="210"/>
      <c r="Q847" s="210"/>
      <c r="R847" s="210"/>
      <c r="S847" s="210"/>
      <c r="T847" s="211"/>
      <c r="AT847" s="212" t="s">
        <v>223</v>
      </c>
      <c r="AU847" s="212" t="s">
        <v>153</v>
      </c>
      <c r="AV847" s="13" t="s">
        <v>81</v>
      </c>
      <c r="AW847" s="13" t="s">
        <v>32</v>
      </c>
      <c r="AX847" s="13" t="s">
        <v>71</v>
      </c>
      <c r="AY847" s="212" t="s">
        <v>210</v>
      </c>
    </row>
    <row r="848" spans="1:65" s="14" customFormat="1" ht="11.25">
      <c r="B848" s="213"/>
      <c r="C848" s="214"/>
      <c r="D848" s="195" t="s">
        <v>223</v>
      </c>
      <c r="E848" s="215" t="s">
        <v>19</v>
      </c>
      <c r="F848" s="216" t="s">
        <v>249</v>
      </c>
      <c r="G848" s="214"/>
      <c r="H848" s="217">
        <v>8</v>
      </c>
      <c r="I848" s="218"/>
      <c r="J848" s="214"/>
      <c r="K848" s="214"/>
      <c r="L848" s="219"/>
      <c r="M848" s="220"/>
      <c r="N848" s="221"/>
      <c r="O848" s="221"/>
      <c r="P848" s="221"/>
      <c r="Q848" s="221"/>
      <c r="R848" s="221"/>
      <c r="S848" s="221"/>
      <c r="T848" s="222"/>
      <c r="AT848" s="223" t="s">
        <v>223</v>
      </c>
      <c r="AU848" s="223" t="s">
        <v>153</v>
      </c>
      <c r="AV848" s="14" t="s">
        <v>217</v>
      </c>
      <c r="AW848" s="14" t="s">
        <v>32</v>
      </c>
      <c r="AX848" s="14" t="s">
        <v>79</v>
      </c>
      <c r="AY848" s="223" t="s">
        <v>210</v>
      </c>
    </row>
    <row r="849" spans="1:65" s="2" customFormat="1" ht="33" customHeight="1">
      <c r="A849" s="37"/>
      <c r="B849" s="38"/>
      <c r="C849" s="182" t="s">
        <v>869</v>
      </c>
      <c r="D849" s="182" t="s">
        <v>212</v>
      </c>
      <c r="E849" s="183" t="s">
        <v>999</v>
      </c>
      <c r="F849" s="184" t="s">
        <v>1000</v>
      </c>
      <c r="G849" s="185" t="s">
        <v>461</v>
      </c>
      <c r="H849" s="186">
        <v>44.4</v>
      </c>
      <c r="I849" s="187"/>
      <c r="J849" s="188">
        <f>ROUND(I849*H849,2)</f>
        <v>0</v>
      </c>
      <c r="K849" s="184" t="s">
        <v>216</v>
      </c>
      <c r="L849" s="42"/>
      <c r="M849" s="189" t="s">
        <v>19</v>
      </c>
      <c r="N849" s="190" t="s">
        <v>42</v>
      </c>
      <c r="O849" s="67"/>
      <c r="P849" s="191">
        <f>O849*H849</f>
        <v>0</v>
      </c>
      <c r="Q849" s="191">
        <v>2.3619999999999999E-2</v>
      </c>
      <c r="R849" s="191">
        <f>Q849*H849</f>
        <v>1.0487279999999999</v>
      </c>
      <c r="S849" s="191">
        <v>0</v>
      </c>
      <c r="T849" s="192">
        <f>S849*H849</f>
        <v>0</v>
      </c>
      <c r="U849" s="37"/>
      <c r="V849" s="37"/>
      <c r="W849" s="37"/>
      <c r="X849" s="37"/>
      <c r="Y849" s="37"/>
      <c r="Z849" s="37"/>
      <c r="AA849" s="37"/>
      <c r="AB849" s="37"/>
      <c r="AC849" s="37"/>
      <c r="AD849" s="37"/>
      <c r="AE849" s="37"/>
      <c r="AR849" s="193" t="s">
        <v>217</v>
      </c>
      <c r="AT849" s="193" t="s">
        <v>212</v>
      </c>
      <c r="AU849" s="193" t="s">
        <v>153</v>
      </c>
      <c r="AY849" s="20" t="s">
        <v>210</v>
      </c>
      <c r="BE849" s="194">
        <f>IF(N849="základní",J849,0)</f>
        <v>0</v>
      </c>
      <c r="BF849" s="194">
        <f>IF(N849="snížená",J849,0)</f>
        <v>0</v>
      </c>
      <c r="BG849" s="194">
        <f>IF(N849="zákl. přenesená",J849,0)</f>
        <v>0</v>
      </c>
      <c r="BH849" s="194">
        <f>IF(N849="sníž. přenesená",J849,0)</f>
        <v>0</v>
      </c>
      <c r="BI849" s="194">
        <f>IF(N849="nulová",J849,0)</f>
        <v>0</v>
      </c>
      <c r="BJ849" s="20" t="s">
        <v>79</v>
      </c>
      <c r="BK849" s="194">
        <f>ROUND(I849*H849,2)</f>
        <v>0</v>
      </c>
      <c r="BL849" s="20" t="s">
        <v>217</v>
      </c>
      <c r="BM849" s="193" t="s">
        <v>1001</v>
      </c>
    </row>
    <row r="850" spans="1:65" s="2" customFormat="1" ht="29.25">
      <c r="A850" s="37"/>
      <c r="B850" s="38"/>
      <c r="C850" s="39"/>
      <c r="D850" s="195" t="s">
        <v>219</v>
      </c>
      <c r="E850" s="39"/>
      <c r="F850" s="196" t="s">
        <v>1002</v>
      </c>
      <c r="G850" s="39"/>
      <c r="H850" s="39"/>
      <c r="I850" s="197"/>
      <c r="J850" s="39"/>
      <c r="K850" s="39"/>
      <c r="L850" s="42"/>
      <c r="M850" s="198"/>
      <c r="N850" s="199"/>
      <c r="O850" s="67"/>
      <c r="P850" s="67"/>
      <c r="Q850" s="67"/>
      <c r="R850" s="67"/>
      <c r="S850" s="67"/>
      <c r="T850" s="68"/>
      <c r="U850" s="37"/>
      <c r="V850" s="37"/>
      <c r="W850" s="37"/>
      <c r="X850" s="37"/>
      <c r="Y850" s="37"/>
      <c r="Z850" s="37"/>
      <c r="AA850" s="37"/>
      <c r="AB850" s="37"/>
      <c r="AC850" s="37"/>
      <c r="AD850" s="37"/>
      <c r="AE850" s="37"/>
      <c r="AT850" s="20" t="s">
        <v>219</v>
      </c>
      <c r="AU850" s="20" t="s">
        <v>153</v>
      </c>
    </row>
    <row r="851" spans="1:65" s="2" customFormat="1" ht="11.25">
      <c r="A851" s="37"/>
      <c r="B851" s="38"/>
      <c r="C851" s="39"/>
      <c r="D851" s="200" t="s">
        <v>221</v>
      </c>
      <c r="E851" s="39"/>
      <c r="F851" s="201" t="s">
        <v>1003</v>
      </c>
      <c r="G851" s="39"/>
      <c r="H851" s="39"/>
      <c r="I851" s="197"/>
      <c r="J851" s="39"/>
      <c r="K851" s="39"/>
      <c r="L851" s="42"/>
      <c r="M851" s="198"/>
      <c r="N851" s="199"/>
      <c r="O851" s="67"/>
      <c r="P851" s="67"/>
      <c r="Q851" s="67"/>
      <c r="R851" s="67"/>
      <c r="S851" s="67"/>
      <c r="T851" s="68"/>
      <c r="U851" s="37"/>
      <c r="V851" s="37"/>
      <c r="W851" s="37"/>
      <c r="X851" s="37"/>
      <c r="Y851" s="37"/>
      <c r="Z851" s="37"/>
      <c r="AA851" s="37"/>
      <c r="AB851" s="37"/>
      <c r="AC851" s="37"/>
      <c r="AD851" s="37"/>
      <c r="AE851" s="37"/>
      <c r="AT851" s="20" t="s">
        <v>221</v>
      </c>
      <c r="AU851" s="20" t="s">
        <v>153</v>
      </c>
    </row>
    <row r="852" spans="1:65" s="15" customFormat="1" ht="33.75">
      <c r="B852" s="224"/>
      <c r="C852" s="225"/>
      <c r="D852" s="195" t="s">
        <v>223</v>
      </c>
      <c r="E852" s="226" t="s">
        <v>19</v>
      </c>
      <c r="F852" s="227" t="s">
        <v>1004</v>
      </c>
      <c r="G852" s="225"/>
      <c r="H852" s="226" t="s">
        <v>19</v>
      </c>
      <c r="I852" s="228"/>
      <c r="J852" s="225"/>
      <c r="K852" s="225"/>
      <c r="L852" s="229"/>
      <c r="M852" s="230"/>
      <c r="N852" s="231"/>
      <c r="O852" s="231"/>
      <c r="P852" s="231"/>
      <c r="Q852" s="231"/>
      <c r="R852" s="231"/>
      <c r="S852" s="231"/>
      <c r="T852" s="232"/>
      <c r="AT852" s="233" t="s">
        <v>223</v>
      </c>
      <c r="AU852" s="233" t="s">
        <v>153</v>
      </c>
      <c r="AV852" s="15" t="s">
        <v>79</v>
      </c>
      <c r="AW852" s="15" t="s">
        <v>32</v>
      </c>
      <c r="AX852" s="15" t="s">
        <v>71</v>
      </c>
      <c r="AY852" s="233" t="s">
        <v>210</v>
      </c>
    </row>
    <row r="853" spans="1:65" s="15" customFormat="1" ht="11.25">
      <c r="B853" s="224"/>
      <c r="C853" s="225"/>
      <c r="D853" s="195" t="s">
        <v>223</v>
      </c>
      <c r="E853" s="226" t="s">
        <v>19</v>
      </c>
      <c r="F853" s="227" t="s">
        <v>420</v>
      </c>
      <c r="G853" s="225"/>
      <c r="H853" s="226" t="s">
        <v>19</v>
      </c>
      <c r="I853" s="228"/>
      <c r="J853" s="225"/>
      <c r="K853" s="225"/>
      <c r="L853" s="229"/>
      <c r="M853" s="230"/>
      <c r="N853" s="231"/>
      <c r="O853" s="231"/>
      <c r="P853" s="231"/>
      <c r="Q853" s="231"/>
      <c r="R853" s="231"/>
      <c r="S853" s="231"/>
      <c r="T853" s="232"/>
      <c r="AT853" s="233" t="s">
        <v>223</v>
      </c>
      <c r="AU853" s="233" t="s">
        <v>153</v>
      </c>
      <c r="AV853" s="15" t="s">
        <v>79</v>
      </c>
      <c r="AW853" s="15" t="s">
        <v>32</v>
      </c>
      <c r="AX853" s="15" t="s">
        <v>71</v>
      </c>
      <c r="AY853" s="233" t="s">
        <v>210</v>
      </c>
    </row>
    <row r="854" spans="1:65" s="13" customFormat="1" ht="11.25">
      <c r="B854" s="202"/>
      <c r="C854" s="203"/>
      <c r="D854" s="195" t="s">
        <v>223</v>
      </c>
      <c r="E854" s="204" t="s">
        <v>19</v>
      </c>
      <c r="F854" s="205" t="s">
        <v>1005</v>
      </c>
      <c r="G854" s="203"/>
      <c r="H854" s="206">
        <v>6</v>
      </c>
      <c r="I854" s="207"/>
      <c r="J854" s="203"/>
      <c r="K854" s="203"/>
      <c r="L854" s="208"/>
      <c r="M854" s="209"/>
      <c r="N854" s="210"/>
      <c r="O854" s="210"/>
      <c r="P854" s="210"/>
      <c r="Q854" s="210"/>
      <c r="R854" s="210"/>
      <c r="S854" s="210"/>
      <c r="T854" s="211"/>
      <c r="AT854" s="212" t="s">
        <v>223</v>
      </c>
      <c r="AU854" s="212" t="s">
        <v>153</v>
      </c>
      <c r="AV854" s="13" t="s">
        <v>81</v>
      </c>
      <c r="AW854" s="13" t="s">
        <v>32</v>
      </c>
      <c r="AX854" s="13" t="s">
        <v>71</v>
      </c>
      <c r="AY854" s="212" t="s">
        <v>210</v>
      </c>
    </row>
    <row r="855" spans="1:65" s="15" customFormat="1" ht="11.25">
      <c r="B855" s="224"/>
      <c r="C855" s="225"/>
      <c r="D855" s="195" t="s">
        <v>223</v>
      </c>
      <c r="E855" s="226" t="s">
        <v>19</v>
      </c>
      <c r="F855" s="227" t="s">
        <v>422</v>
      </c>
      <c r="G855" s="225"/>
      <c r="H855" s="226" t="s">
        <v>19</v>
      </c>
      <c r="I855" s="228"/>
      <c r="J855" s="225"/>
      <c r="K855" s="225"/>
      <c r="L855" s="229"/>
      <c r="M855" s="230"/>
      <c r="N855" s="231"/>
      <c r="O855" s="231"/>
      <c r="P855" s="231"/>
      <c r="Q855" s="231"/>
      <c r="R855" s="231"/>
      <c r="S855" s="231"/>
      <c r="T855" s="232"/>
      <c r="AT855" s="233" t="s">
        <v>223</v>
      </c>
      <c r="AU855" s="233" t="s">
        <v>153</v>
      </c>
      <c r="AV855" s="15" t="s">
        <v>79</v>
      </c>
      <c r="AW855" s="15" t="s">
        <v>32</v>
      </c>
      <c r="AX855" s="15" t="s">
        <v>71</v>
      </c>
      <c r="AY855" s="233" t="s">
        <v>210</v>
      </c>
    </row>
    <row r="856" spans="1:65" s="13" customFormat="1" ht="11.25">
      <c r="B856" s="202"/>
      <c r="C856" s="203"/>
      <c r="D856" s="195" t="s">
        <v>223</v>
      </c>
      <c r="E856" s="204" t="s">
        <v>19</v>
      </c>
      <c r="F856" s="205" t="s">
        <v>1006</v>
      </c>
      <c r="G856" s="203"/>
      <c r="H856" s="206">
        <v>4.5999999999999996</v>
      </c>
      <c r="I856" s="207"/>
      <c r="J856" s="203"/>
      <c r="K856" s="203"/>
      <c r="L856" s="208"/>
      <c r="M856" s="209"/>
      <c r="N856" s="210"/>
      <c r="O856" s="210"/>
      <c r="P856" s="210"/>
      <c r="Q856" s="210"/>
      <c r="R856" s="210"/>
      <c r="S856" s="210"/>
      <c r="T856" s="211"/>
      <c r="AT856" s="212" t="s">
        <v>223</v>
      </c>
      <c r="AU856" s="212" t="s">
        <v>153</v>
      </c>
      <c r="AV856" s="13" t="s">
        <v>81</v>
      </c>
      <c r="AW856" s="13" t="s">
        <v>32</v>
      </c>
      <c r="AX856" s="13" t="s">
        <v>71</v>
      </c>
      <c r="AY856" s="212" t="s">
        <v>210</v>
      </c>
    </row>
    <row r="857" spans="1:65" s="15" customFormat="1" ht="11.25">
      <c r="B857" s="224"/>
      <c r="C857" s="225"/>
      <c r="D857" s="195" t="s">
        <v>223</v>
      </c>
      <c r="E857" s="226" t="s">
        <v>19</v>
      </c>
      <c r="F857" s="227" t="s">
        <v>412</v>
      </c>
      <c r="G857" s="225"/>
      <c r="H857" s="226" t="s">
        <v>19</v>
      </c>
      <c r="I857" s="228"/>
      <c r="J857" s="225"/>
      <c r="K857" s="225"/>
      <c r="L857" s="229"/>
      <c r="M857" s="230"/>
      <c r="N857" s="231"/>
      <c r="O857" s="231"/>
      <c r="P857" s="231"/>
      <c r="Q857" s="231"/>
      <c r="R857" s="231"/>
      <c r="S857" s="231"/>
      <c r="T857" s="232"/>
      <c r="AT857" s="233" t="s">
        <v>223</v>
      </c>
      <c r="AU857" s="233" t="s">
        <v>153</v>
      </c>
      <c r="AV857" s="15" t="s">
        <v>79</v>
      </c>
      <c r="AW857" s="15" t="s">
        <v>32</v>
      </c>
      <c r="AX857" s="15" t="s">
        <v>71</v>
      </c>
      <c r="AY857" s="233" t="s">
        <v>210</v>
      </c>
    </row>
    <row r="858" spans="1:65" s="13" customFormat="1" ht="11.25">
      <c r="B858" s="202"/>
      <c r="C858" s="203"/>
      <c r="D858" s="195" t="s">
        <v>223</v>
      </c>
      <c r="E858" s="204" t="s">
        <v>19</v>
      </c>
      <c r="F858" s="205" t="s">
        <v>1005</v>
      </c>
      <c r="G858" s="203"/>
      <c r="H858" s="206">
        <v>6</v>
      </c>
      <c r="I858" s="207"/>
      <c r="J858" s="203"/>
      <c r="K858" s="203"/>
      <c r="L858" s="208"/>
      <c r="M858" s="209"/>
      <c r="N858" s="210"/>
      <c r="O858" s="210"/>
      <c r="P858" s="210"/>
      <c r="Q858" s="210"/>
      <c r="R858" s="210"/>
      <c r="S858" s="210"/>
      <c r="T858" s="211"/>
      <c r="AT858" s="212" t="s">
        <v>223</v>
      </c>
      <c r="AU858" s="212" t="s">
        <v>153</v>
      </c>
      <c r="AV858" s="13" t="s">
        <v>81</v>
      </c>
      <c r="AW858" s="13" t="s">
        <v>32</v>
      </c>
      <c r="AX858" s="13" t="s">
        <v>71</v>
      </c>
      <c r="AY858" s="212" t="s">
        <v>210</v>
      </c>
    </row>
    <row r="859" spans="1:65" s="15" customFormat="1" ht="11.25">
      <c r="B859" s="224"/>
      <c r="C859" s="225"/>
      <c r="D859" s="195" t="s">
        <v>223</v>
      </c>
      <c r="E859" s="226" t="s">
        <v>19</v>
      </c>
      <c r="F859" s="227" t="s">
        <v>425</v>
      </c>
      <c r="G859" s="225"/>
      <c r="H859" s="226" t="s">
        <v>19</v>
      </c>
      <c r="I859" s="228"/>
      <c r="J859" s="225"/>
      <c r="K859" s="225"/>
      <c r="L859" s="229"/>
      <c r="M859" s="230"/>
      <c r="N859" s="231"/>
      <c r="O859" s="231"/>
      <c r="P859" s="231"/>
      <c r="Q859" s="231"/>
      <c r="R859" s="231"/>
      <c r="S859" s="231"/>
      <c r="T859" s="232"/>
      <c r="AT859" s="233" t="s">
        <v>223</v>
      </c>
      <c r="AU859" s="233" t="s">
        <v>153</v>
      </c>
      <c r="AV859" s="15" t="s">
        <v>79</v>
      </c>
      <c r="AW859" s="15" t="s">
        <v>32</v>
      </c>
      <c r="AX859" s="15" t="s">
        <v>71</v>
      </c>
      <c r="AY859" s="233" t="s">
        <v>210</v>
      </c>
    </row>
    <row r="860" spans="1:65" s="13" customFormat="1" ht="11.25">
      <c r="B860" s="202"/>
      <c r="C860" s="203"/>
      <c r="D860" s="195" t="s">
        <v>223</v>
      </c>
      <c r="E860" s="204" t="s">
        <v>19</v>
      </c>
      <c r="F860" s="205" t="s">
        <v>1007</v>
      </c>
      <c r="G860" s="203"/>
      <c r="H860" s="206">
        <v>4.2</v>
      </c>
      <c r="I860" s="207"/>
      <c r="J860" s="203"/>
      <c r="K860" s="203"/>
      <c r="L860" s="208"/>
      <c r="M860" s="209"/>
      <c r="N860" s="210"/>
      <c r="O860" s="210"/>
      <c r="P860" s="210"/>
      <c r="Q860" s="210"/>
      <c r="R860" s="210"/>
      <c r="S860" s="210"/>
      <c r="T860" s="211"/>
      <c r="AT860" s="212" t="s">
        <v>223</v>
      </c>
      <c r="AU860" s="212" t="s">
        <v>153</v>
      </c>
      <c r="AV860" s="13" t="s">
        <v>81</v>
      </c>
      <c r="AW860" s="13" t="s">
        <v>32</v>
      </c>
      <c r="AX860" s="13" t="s">
        <v>71</v>
      </c>
      <c r="AY860" s="212" t="s">
        <v>210</v>
      </c>
    </row>
    <row r="861" spans="1:65" s="15" customFormat="1" ht="11.25">
      <c r="B861" s="224"/>
      <c r="C861" s="225"/>
      <c r="D861" s="195" t="s">
        <v>223</v>
      </c>
      <c r="E861" s="226" t="s">
        <v>19</v>
      </c>
      <c r="F861" s="227" t="s">
        <v>427</v>
      </c>
      <c r="G861" s="225"/>
      <c r="H861" s="226" t="s">
        <v>19</v>
      </c>
      <c r="I861" s="228"/>
      <c r="J861" s="225"/>
      <c r="K861" s="225"/>
      <c r="L861" s="229"/>
      <c r="M861" s="230"/>
      <c r="N861" s="231"/>
      <c r="O861" s="231"/>
      <c r="P861" s="231"/>
      <c r="Q861" s="231"/>
      <c r="R861" s="231"/>
      <c r="S861" s="231"/>
      <c r="T861" s="232"/>
      <c r="AT861" s="233" t="s">
        <v>223</v>
      </c>
      <c r="AU861" s="233" t="s">
        <v>153</v>
      </c>
      <c r="AV861" s="15" t="s">
        <v>79</v>
      </c>
      <c r="AW861" s="15" t="s">
        <v>32</v>
      </c>
      <c r="AX861" s="15" t="s">
        <v>71</v>
      </c>
      <c r="AY861" s="233" t="s">
        <v>210</v>
      </c>
    </row>
    <row r="862" spans="1:65" s="13" customFormat="1" ht="11.25">
      <c r="B862" s="202"/>
      <c r="C862" s="203"/>
      <c r="D862" s="195" t="s">
        <v>223</v>
      </c>
      <c r="E862" s="204" t="s">
        <v>19</v>
      </c>
      <c r="F862" s="205" t="s">
        <v>1006</v>
      </c>
      <c r="G862" s="203"/>
      <c r="H862" s="206">
        <v>4.5999999999999996</v>
      </c>
      <c r="I862" s="207"/>
      <c r="J862" s="203"/>
      <c r="K862" s="203"/>
      <c r="L862" s="208"/>
      <c r="M862" s="209"/>
      <c r="N862" s="210"/>
      <c r="O862" s="210"/>
      <c r="P862" s="210"/>
      <c r="Q862" s="210"/>
      <c r="R862" s="210"/>
      <c r="S862" s="210"/>
      <c r="T862" s="211"/>
      <c r="AT862" s="212" t="s">
        <v>223</v>
      </c>
      <c r="AU862" s="212" t="s">
        <v>153</v>
      </c>
      <c r="AV862" s="13" t="s">
        <v>81</v>
      </c>
      <c r="AW862" s="13" t="s">
        <v>32</v>
      </c>
      <c r="AX862" s="13" t="s">
        <v>71</v>
      </c>
      <c r="AY862" s="212" t="s">
        <v>210</v>
      </c>
    </row>
    <row r="863" spans="1:65" s="15" customFormat="1" ht="11.25">
      <c r="B863" s="224"/>
      <c r="C863" s="225"/>
      <c r="D863" s="195" t="s">
        <v>223</v>
      </c>
      <c r="E863" s="226" t="s">
        <v>19</v>
      </c>
      <c r="F863" s="227" t="s">
        <v>425</v>
      </c>
      <c r="G863" s="225"/>
      <c r="H863" s="226" t="s">
        <v>19</v>
      </c>
      <c r="I863" s="228"/>
      <c r="J863" s="225"/>
      <c r="K863" s="225"/>
      <c r="L863" s="229"/>
      <c r="M863" s="230"/>
      <c r="N863" s="231"/>
      <c r="O863" s="231"/>
      <c r="P863" s="231"/>
      <c r="Q863" s="231"/>
      <c r="R863" s="231"/>
      <c r="S863" s="231"/>
      <c r="T863" s="232"/>
      <c r="AT863" s="233" t="s">
        <v>223</v>
      </c>
      <c r="AU863" s="233" t="s">
        <v>153</v>
      </c>
      <c r="AV863" s="15" t="s">
        <v>79</v>
      </c>
      <c r="AW863" s="15" t="s">
        <v>32</v>
      </c>
      <c r="AX863" s="15" t="s">
        <v>71</v>
      </c>
      <c r="AY863" s="233" t="s">
        <v>210</v>
      </c>
    </row>
    <row r="864" spans="1:65" s="13" customFormat="1" ht="11.25">
      <c r="B864" s="202"/>
      <c r="C864" s="203"/>
      <c r="D864" s="195" t="s">
        <v>223</v>
      </c>
      <c r="E864" s="204" t="s">
        <v>19</v>
      </c>
      <c r="F864" s="205" t="s">
        <v>1007</v>
      </c>
      <c r="G864" s="203"/>
      <c r="H864" s="206">
        <v>4.2</v>
      </c>
      <c r="I864" s="207"/>
      <c r="J864" s="203"/>
      <c r="K864" s="203"/>
      <c r="L864" s="208"/>
      <c r="M864" s="209"/>
      <c r="N864" s="210"/>
      <c r="O864" s="210"/>
      <c r="P864" s="210"/>
      <c r="Q864" s="210"/>
      <c r="R864" s="210"/>
      <c r="S864" s="210"/>
      <c r="T864" s="211"/>
      <c r="AT864" s="212" t="s">
        <v>223</v>
      </c>
      <c r="AU864" s="212" t="s">
        <v>153</v>
      </c>
      <c r="AV864" s="13" t="s">
        <v>81</v>
      </c>
      <c r="AW864" s="13" t="s">
        <v>32</v>
      </c>
      <c r="AX864" s="13" t="s">
        <v>71</v>
      </c>
      <c r="AY864" s="212" t="s">
        <v>210</v>
      </c>
    </row>
    <row r="865" spans="1:65" s="15" customFormat="1" ht="11.25">
      <c r="B865" s="224"/>
      <c r="C865" s="225"/>
      <c r="D865" s="195" t="s">
        <v>223</v>
      </c>
      <c r="E865" s="226" t="s">
        <v>19</v>
      </c>
      <c r="F865" s="227" t="s">
        <v>427</v>
      </c>
      <c r="G865" s="225"/>
      <c r="H865" s="226" t="s">
        <v>19</v>
      </c>
      <c r="I865" s="228"/>
      <c r="J865" s="225"/>
      <c r="K865" s="225"/>
      <c r="L865" s="229"/>
      <c r="M865" s="230"/>
      <c r="N865" s="231"/>
      <c r="O865" s="231"/>
      <c r="P865" s="231"/>
      <c r="Q865" s="231"/>
      <c r="R865" s="231"/>
      <c r="S865" s="231"/>
      <c r="T865" s="232"/>
      <c r="AT865" s="233" t="s">
        <v>223</v>
      </c>
      <c r="AU865" s="233" t="s">
        <v>153</v>
      </c>
      <c r="AV865" s="15" t="s">
        <v>79</v>
      </c>
      <c r="AW865" s="15" t="s">
        <v>32</v>
      </c>
      <c r="AX865" s="15" t="s">
        <v>71</v>
      </c>
      <c r="AY865" s="233" t="s">
        <v>210</v>
      </c>
    </row>
    <row r="866" spans="1:65" s="13" customFormat="1" ht="11.25">
      <c r="B866" s="202"/>
      <c r="C866" s="203"/>
      <c r="D866" s="195" t="s">
        <v>223</v>
      </c>
      <c r="E866" s="204" t="s">
        <v>19</v>
      </c>
      <c r="F866" s="205" t="s">
        <v>1006</v>
      </c>
      <c r="G866" s="203"/>
      <c r="H866" s="206">
        <v>4.5999999999999996</v>
      </c>
      <c r="I866" s="207"/>
      <c r="J866" s="203"/>
      <c r="K866" s="203"/>
      <c r="L866" s="208"/>
      <c r="M866" s="209"/>
      <c r="N866" s="210"/>
      <c r="O866" s="210"/>
      <c r="P866" s="210"/>
      <c r="Q866" s="210"/>
      <c r="R866" s="210"/>
      <c r="S866" s="210"/>
      <c r="T866" s="211"/>
      <c r="AT866" s="212" t="s">
        <v>223</v>
      </c>
      <c r="AU866" s="212" t="s">
        <v>153</v>
      </c>
      <c r="AV866" s="13" t="s">
        <v>81</v>
      </c>
      <c r="AW866" s="13" t="s">
        <v>32</v>
      </c>
      <c r="AX866" s="13" t="s">
        <v>71</v>
      </c>
      <c r="AY866" s="212" t="s">
        <v>210</v>
      </c>
    </row>
    <row r="867" spans="1:65" s="15" customFormat="1" ht="11.25">
      <c r="B867" s="224"/>
      <c r="C867" s="225"/>
      <c r="D867" s="195" t="s">
        <v>223</v>
      </c>
      <c r="E867" s="226" t="s">
        <v>19</v>
      </c>
      <c r="F867" s="227" t="s">
        <v>519</v>
      </c>
      <c r="G867" s="225"/>
      <c r="H867" s="226" t="s">
        <v>19</v>
      </c>
      <c r="I867" s="228"/>
      <c r="J867" s="225"/>
      <c r="K867" s="225"/>
      <c r="L867" s="229"/>
      <c r="M867" s="230"/>
      <c r="N867" s="231"/>
      <c r="O867" s="231"/>
      <c r="P867" s="231"/>
      <c r="Q867" s="231"/>
      <c r="R867" s="231"/>
      <c r="S867" s="231"/>
      <c r="T867" s="232"/>
      <c r="AT867" s="233" t="s">
        <v>223</v>
      </c>
      <c r="AU867" s="233" t="s">
        <v>153</v>
      </c>
      <c r="AV867" s="15" t="s">
        <v>79</v>
      </c>
      <c r="AW867" s="15" t="s">
        <v>32</v>
      </c>
      <c r="AX867" s="15" t="s">
        <v>71</v>
      </c>
      <c r="AY867" s="233" t="s">
        <v>210</v>
      </c>
    </row>
    <row r="868" spans="1:65" s="13" customFormat="1" ht="11.25">
      <c r="B868" s="202"/>
      <c r="C868" s="203"/>
      <c r="D868" s="195" t="s">
        <v>223</v>
      </c>
      <c r="E868" s="204" t="s">
        <v>19</v>
      </c>
      <c r="F868" s="205" t="s">
        <v>1008</v>
      </c>
      <c r="G868" s="203"/>
      <c r="H868" s="206">
        <v>10.199999999999999</v>
      </c>
      <c r="I868" s="207"/>
      <c r="J868" s="203"/>
      <c r="K868" s="203"/>
      <c r="L868" s="208"/>
      <c r="M868" s="209"/>
      <c r="N868" s="210"/>
      <c r="O868" s="210"/>
      <c r="P868" s="210"/>
      <c r="Q868" s="210"/>
      <c r="R868" s="210"/>
      <c r="S868" s="210"/>
      <c r="T868" s="211"/>
      <c r="AT868" s="212" t="s">
        <v>223</v>
      </c>
      <c r="AU868" s="212" t="s">
        <v>153</v>
      </c>
      <c r="AV868" s="13" t="s">
        <v>81</v>
      </c>
      <c r="AW868" s="13" t="s">
        <v>32</v>
      </c>
      <c r="AX868" s="13" t="s">
        <v>71</v>
      </c>
      <c r="AY868" s="212" t="s">
        <v>210</v>
      </c>
    </row>
    <row r="869" spans="1:65" s="14" customFormat="1" ht="11.25">
      <c r="B869" s="213"/>
      <c r="C869" s="214"/>
      <c r="D869" s="195" t="s">
        <v>223</v>
      </c>
      <c r="E869" s="215" t="s">
        <v>19</v>
      </c>
      <c r="F869" s="216" t="s">
        <v>249</v>
      </c>
      <c r="G869" s="214"/>
      <c r="H869" s="217">
        <v>44.4</v>
      </c>
      <c r="I869" s="218"/>
      <c r="J869" s="214"/>
      <c r="K869" s="214"/>
      <c r="L869" s="219"/>
      <c r="M869" s="220"/>
      <c r="N869" s="221"/>
      <c r="O869" s="221"/>
      <c r="P869" s="221"/>
      <c r="Q869" s="221"/>
      <c r="R869" s="221"/>
      <c r="S869" s="221"/>
      <c r="T869" s="222"/>
      <c r="AT869" s="223" t="s">
        <v>223</v>
      </c>
      <c r="AU869" s="223" t="s">
        <v>153</v>
      </c>
      <c r="AV869" s="14" t="s">
        <v>217</v>
      </c>
      <c r="AW869" s="14" t="s">
        <v>32</v>
      </c>
      <c r="AX869" s="14" t="s">
        <v>79</v>
      </c>
      <c r="AY869" s="223" t="s">
        <v>210</v>
      </c>
    </row>
    <row r="870" spans="1:65" s="2" customFormat="1" ht="37.9" customHeight="1">
      <c r="A870" s="37"/>
      <c r="B870" s="38"/>
      <c r="C870" s="182" t="s">
        <v>954</v>
      </c>
      <c r="D870" s="182" t="s">
        <v>212</v>
      </c>
      <c r="E870" s="183" t="s">
        <v>1009</v>
      </c>
      <c r="F870" s="184" t="s">
        <v>1010</v>
      </c>
      <c r="G870" s="185" t="s">
        <v>215</v>
      </c>
      <c r="H870" s="186">
        <v>10</v>
      </c>
      <c r="I870" s="187"/>
      <c r="J870" s="188">
        <f>ROUND(I870*H870,2)</f>
        <v>0</v>
      </c>
      <c r="K870" s="184" t="s">
        <v>216</v>
      </c>
      <c r="L870" s="42"/>
      <c r="M870" s="189" t="s">
        <v>19</v>
      </c>
      <c r="N870" s="190" t="s">
        <v>42</v>
      </c>
      <c r="O870" s="67"/>
      <c r="P870" s="191">
        <f>O870*H870</f>
        <v>0</v>
      </c>
      <c r="Q870" s="191">
        <v>0</v>
      </c>
      <c r="R870" s="191">
        <f>Q870*H870</f>
        <v>0</v>
      </c>
      <c r="S870" s="191">
        <v>0.02</v>
      </c>
      <c r="T870" s="192">
        <f>S870*H870</f>
        <v>0.2</v>
      </c>
      <c r="U870" s="37"/>
      <c r="V870" s="37"/>
      <c r="W870" s="37"/>
      <c r="X870" s="37"/>
      <c r="Y870" s="37"/>
      <c r="Z870" s="37"/>
      <c r="AA870" s="37"/>
      <c r="AB870" s="37"/>
      <c r="AC870" s="37"/>
      <c r="AD870" s="37"/>
      <c r="AE870" s="37"/>
      <c r="AR870" s="193" t="s">
        <v>217</v>
      </c>
      <c r="AT870" s="193" t="s">
        <v>212</v>
      </c>
      <c r="AU870" s="193" t="s">
        <v>153</v>
      </c>
      <c r="AY870" s="20" t="s">
        <v>210</v>
      </c>
      <c r="BE870" s="194">
        <f>IF(N870="základní",J870,0)</f>
        <v>0</v>
      </c>
      <c r="BF870" s="194">
        <f>IF(N870="snížená",J870,0)</f>
        <v>0</v>
      </c>
      <c r="BG870" s="194">
        <f>IF(N870="zákl. přenesená",J870,0)</f>
        <v>0</v>
      </c>
      <c r="BH870" s="194">
        <f>IF(N870="sníž. přenesená",J870,0)</f>
        <v>0</v>
      </c>
      <c r="BI870" s="194">
        <f>IF(N870="nulová",J870,0)</f>
        <v>0</v>
      </c>
      <c r="BJ870" s="20" t="s">
        <v>79</v>
      </c>
      <c r="BK870" s="194">
        <f>ROUND(I870*H870,2)</f>
        <v>0</v>
      </c>
      <c r="BL870" s="20" t="s">
        <v>217</v>
      </c>
      <c r="BM870" s="193" t="s">
        <v>1011</v>
      </c>
    </row>
    <row r="871" spans="1:65" s="2" customFormat="1" ht="19.5">
      <c r="A871" s="37"/>
      <c r="B871" s="38"/>
      <c r="C871" s="39"/>
      <c r="D871" s="195" t="s">
        <v>219</v>
      </c>
      <c r="E871" s="39"/>
      <c r="F871" s="196" t="s">
        <v>1012</v>
      </c>
      <c r="G871" s="39"/>
      <c r="H871" s="39"/>
      <c r="I871" s="197"/>
      <c r="J871" s="39"/>
      <c r="K871" s="39"/>
      <c r="L871" s="42"/>
      <c r="M871" s="198"/>
      <c r="N871" s="199"/>
      <c r="O871" s="67"/>
      <c r="P871" s="67"/>
      <c r="Q871" s="67"/>
      <c r="R871" s="67"/>
      <c r="S871" s="67"/>
      <c r="T871" s="68"/>
      <c r="U871" s="37"/>
      <c r="V871" s="37"/>
      <c r="W871" s="37"/>
      <c r="X871" s="37"/>
      <c r="Y871" s="37"/>
      <c r="Z871" s="37"/>
      <c r="AA871" s="37"/>
      <c r="AB871" s="37"/>
      <c r="AC871" s="37"/>
      <c r="AD871" s="37"/>
      <c r="AE871" s="37"/>
      <c r="AT871" s="20" t="s">
        <v>219</v>
      </c>
      <c r="AU871" s="20" t="s">
        <v>153</v>
      </c>
    </row>
    <row r="872" spans="1:65" s="2" customFormat="1" ht="11.25">
      <c r="A872" s="37"/>
      <c r="B872" s="38"/>
      <c r="C872" s="39"/>
      <c r="D872" s="200" t="s">
        <v>221</v>
      </c>
      <c r="E872" s="39"/>
      <c r="F872" s="201" t="s">
        <v>1013</v>
      </c>
      <c r="G872" s="39"/>
      <c r="H872" s="39"/>
      <c r="I872" s="197"/>
      <c r="J872" s="39"/>
      <c r="K872" s="39"/>
      <c r="L872" s="42"/>
      <c r="M872" s="198"/>
      <c r="N872" s="199"/>
      <c r="O872" s="67"/>
      <c r="P872" s="67"/>
      <c r="Q872" s="67"/>
      <c r="R872" s="67"/>
      <c r="S872" s="67"/>
      <c r="T872" s="68"/>
      <c r="U872" s="37"/>
      <c r="V872" s="37"/>
      <c r="W872" s="37"/>
      <c r="X872" s="37"/>
      <c r="Y872" s="37"/>
      <c r="Z872" s="37"/>
      <c r="AA872" s="37"/>
      <c r="AB872" s="37"/>
      <c r="AC872" s="37"/>
      <c r="AD872" s="37"/>
      <c r="AE872" s="37"/>
      <c r="AT872" s="20" t="s">
        <v>221</v>
      </c>
      <c r="AU872" s="20" t="s">
        <v>153</v>
      </c>
    </row>
    <row r="873" spans="1:65" s="15" customFormat="1" ht="11.25">
      <c r="B873" s="224"/>
      <c r="C873" s="225"/>
      <c r="D873" s="195" t="s">
        <v>223</v>
      </c>
      <c r="E873" s="226" t="s">
        <v>19</v>
      </c>
      <c r="F873" s="227" t="s">
        <v>662</v>
      </c>
      <c r="G873" s="225"/>
      <c r="H873" s="226" t="s">
        <v>19</v>
      </c>
      <c r="I873" s="228"/>
      <c r="J873" s="225"/>
      <c r="K873" s="225"/>
      <c r="L873" s="229"/>
      <c r="M873" s="230"/>
      <c r="N873" s="231"/>
      <c r="O873" s="231"/>
      <c r="P873" s="231"/>
      <c r="Q873" s="231"/>
      <c r="R873" s="231"/>
      <c r="S873" s="231"/>
      <c r="T873" s="232"/>
      <c r="AT873" s="233" t="s">
        <v>223</v>
      </c>
      <c r="AU873" s="233" t="s">
        <v>153</v>
      </c>
      <c r="AV873" s="15" t="s">
        <v>79</v>
      </c>
      <c r="AW873" s="15" t="s">
        <v>32</v>
      </c>
      <c r="AX873" s="15" t="s">
        <v>71</v>
      </c>
      <c r="AY873" s="233" t="s">
        <v>210</v>
      </c>
    </row>
    <row r="874" spans="1:65" s="13" customFormat="1" ht="11.25">
      <c r="B874" s="202"/>
      <c r="C874" s="203"/>
      <c r="D874" s="195" t="s">
        <v>223</v>
      </c>
      <c r="E874" s="204" t="s">
        <v>19</v>
      </c>
      <c r="F874" s="205" t="s">
        <v>282</v>
      </c>
      <c r="G874" s="203"/>
      <c r="H874" s="206">
        <v>10</v>
      </c>
      <c r="I874" s="207"/>
      <c r="J874" s="203"/>
      <c r="K874" s="203"/>
      <c r="L874" s="208"/>
      <c r="M874" s="209"/>
      <c r="N874" s="210"/>
      <c r="O874" s="210"/>
      <c r="P874" s="210"/>
      <c r="Q874" s="210"/>
      <c r="R874" s="210"/>
      <c r="S874" s="210"/>
      <c r="T874" s="211"/>
      <c r="AT874" s="212" t="s">
        <v>223</v>
      </c>
      <c r="AU874" s="212" t="s">
        <v>153</v>
      </c>
      <c r="AV874" s="13" t="s">
        <v>81</v>
      </c>
      <c r="AW874" s="13" t="s">
        <v>32</v>
      </c>
      <c r="AX874" s="13" t="s">
        <v>71</v>
      </c>
      <c r="AY874" s="212" t="s">
        <v>210</v>
      </c>
    </row>
    <row r="875" spans="1:65" s="14" customFormat="1" ht="11.25">
      <c r="B875" s="213"/>
      <c r="C875" s="214"/>
      <c r="D875" s="195" t="s">
        <v>223</v>
      </c>
      <c r="E875" s="215" t="s">
        <v>19</v>
      </c>
      <c r="F875" s="216" t="s">
        <v>249</v>
      </c>
      <c r="G875" s="214"/>
      <c r="H875" s="217">
        <v>10</v>
      </c>
      <c r="I875" s="218"/>
      <c r="J875" s="214"/>
      <c r="K875" s="214"/>
      <c r="L875" s="219"/>
      <c r="M875" s="220"/>
      <c r="N875" s="221"/>
      <c r="O875" s="221"/>
      <c r="P875" s="221"/>
      <c r="Q875" s="221"/>
      <c r="R875" s="221"/>
      <c r="S875" s="221"/>
      <c r="T875" s="222"/>
      <c r="AT875" s="223" t="s">
        <v>223</v>
      </c>
      <c r="AU875" s="223" t="s">
        <v>153</v>
      </c>
      <c r="AV875" s="14" t="s">
        <v>217</v>
      </c>
      <c r="AW875" s="14" t="s">
        <v>32</v>
      </c>
      <c r="AX875" s="14" t="s">
        <v>79</v>
      </c>
      <c r="AY875" s="223" t="s">
        <v>210</v>
      </c>
    </row>
    <row r="876" spans="1:65" s="2" customFormat="1" ht="37.9" customHeight="1">
      <c r="A876" s="37"/>
      <c r="B876" s="38"/>
      <c r="C876" s="182" t="s">
        <v>1014</v>
      </c>
      <c r="D876" s="182" t="s">
        <v>212</v>
      </c>
      <c r="E876" s="183" t="s">
        <v>1015</v>
      </c>
      <c r="F876" s="184" t="s">
        <v>1016</v>
      </c>
      <c r="G876" s="185" t="s">
        <v>215</v>
      </c>
      <c r="H876" s="186">
        <v>87.75</v>
      </c>
      <c r="I876" s="187"/>
      <c r="J876" s="188">
        <f>ROUND(I876*H876,2)</f>
        <v>0</v>
      </c>
      <c r="K876" s="184" t="s">
        <v>216</v>
      </c>
      <c r="L876" s="42"/>
      <c r="M876" s="189" t="s">
        <v>19</v>
      </c>
      <c r="N876" s="190" t="s">
        <v>42</v>
      </c>
      <c r="O876" s="67"/>
      <c r="P876" s="191">
        <f>O876*H876</f>
        <v>0</v>
      </c>
      <c r="Q876" s="191">
        <v>0</v>
      </c>
      <c r="R876" s="191">
        <f>Q876*H876</f>
        <v>0</v>
      </c>
      <c r="S876" s="191">
        <v>0.02</v>
      </c>
      <c r="T876" s="192">
        <f>S876*H876</f>
        <v>1.7550000000000001</v>
      </c>
      <c r="U876" s="37"/>
      <c r="V876" s="37"/>
      <c r="W876" s="37"/>
      <c r="X876" s="37"/>
      <c r="Y876" s="37"/>
      <c r="Z876" s="37"/>
      <c r="AA876" s="37"/>
      <c r="AB876" s="37"/>
      <c r="AC876" s="37"/>
      <c r="AD876" s="37"/>
      <c r="AE876" s="37"/>
      <c r="AR876" s="193" t="s">
        <v>217</v>
      </c>
      <c r="AT876" s="193" t="s">
        <v>212</v>
      </c>
      <c r="AU876" s="193" t="s">
        <v>153</v>
      </c>
      <c r="AY876" s="20" t="s">
        <v>210</v>
      </c>
      <c r="BE876" s="194">
        <f>IF(N876="základní",J876,0)</f>
        <v>0</v>
      </c>
      <c r="BF876" s="194">
        <f>IF(N876="snížená",J876,0)</f>
        <v>0</v>
      </c>
      <c r="BG876" s="194">
        <f>IF(N876="zákl. přenesená",J876,0)</f>
        <v>0</v>
      </c>
      <c r="BH876" s="194">
        <f>IF(N876="sníž. přenesená",J876,0)</f>
        <v>0</v>
      </c>
      <c r="BI876" s="194">
        <f>IF(N876="nulová",J876,0)</f>
        <v>0</v>
      </c>
      <c r="BJ876" s="20" t="s">
        <v>79</v>
      </c>
      <c r="BK876" s="194">
        <f>ROUND(I876*H876,2)</f>
        <v>0</v>
      </c>
      <c r="BL876" s="20" t="s">
        <v>217</v>
      </c>
      <c r="BM876" s="193" t="s">
        <v>1017</v>
      </c>
    </row>
    <row r="877" spans="1:65" s="2" customFormat="1" ht="29.25">
      <c r="A877" s="37"/>
      <c r="B877" s="38"/>
      <c r="C877" s="39"/>
      <c r="D877" s="195" t="s">
        <v>219</v>
      </c>
      <c r="E877" s="39"/>
      <c r="F877" s="196" t="s">
        <v>1018</v>
      </c>
      <c r="G877" s="39"/>
      <c r="H877" s="39"/>
      <c r="I877" s="197"/>
      <c r="J877" s="39"/>
      <c r="K877" s="39"/>
      <c r="L877" s="42"/>
      <c r="M877" s="198"/>
      <c r="N877" s="199"/>
      <c r="O877" s="67"/>
      <c r="P877" s="67"/>
      <c r="Q877" s="67"/>
      <c r="R877" s="67"/>
      <c r="S877" s="67"/>
      <c r="T877" s="68"/>
      <c r="U877" s="37"/>
      <c r="V877" s="37"/>
      <c r="W877" s="37"/>
      <c r="X877" s="37"/>
      <c r="Y877" s="37"/>
      <c r="Z877" s="37"/>
      <c r="AA877" s="37"/>
      <c r="AB877" s="37"/>
      <c r="AC877" s="37"/>
      <c r="AD877" s="37"/>
      <c r="AE877" s="37"/>
      <c r="AT877" s="20" t="s">
        <v>219</v>
      </c>
      <c r="AU877" s="20" t="s">
        <v>153</v>
      </c>
    </row>
    <row r="878" spans="1:65" s="2" customFormat="1" ht="11.25">
      <c r="A878" s="37"/>
      <c r="B878" s="38"/>
      <c r="C878" s="39"/>
      <c r="D878" s="200" t="s">
        <v>221</v>
      </c>
      <c r="E878" s="39"/>
      <c r="F878" s="201" t="s">
        <v>1019</v>
      </c>
      <c r="G878" s="39"/>
      <c r="H878" s="39"/>
      <c r="I878" s="197"/>
      <c r="J878" s="39"/>
      <c r="K878" s="39"/>
      <c r="L878" s="42"/>
      <c r="M878" s="198"/>
      <c r="N878" s="199"/>
      <c r="O878" s="67"/>
      <c r="P878" s="67"/>
      <c r="Q878" s="67"/>
      <c r="R878" s="67"/>
      <c r="S878" s="67"/>
      <c r="T878" s="68"/>
      <c r="U878" s="37"/>
      <c r="V878" s="37"/>
      <c r="W878" s="37"/>
      <c r="X878" s="37"/>
      <c r="Y878" s="37"/>
      <c r="Z878" s="37"/>
      <c r="AA878" s="37"/>
      <c r="AB878" s="37"/>
      <c r="AC878" s="37"/>
      <c r="AD878" s="37"/>
      <c r="AE878" s="37"/>
      <c r="AT878" s="20" t="s">
        <v>221</v>
      </c>
      <c r="AU878" s="20" t="s">
        <v>153</v>
      </c>
    </row>
    <row r="879" spans="1:65" s="15" customFormat="1" ht="11.25">
      <c r="B879" s="224"/>
      <c r="C879" s="225"/>
      <c r="D879" s="195" t="s">
        <v>223</v>
      </c>
      <c r="E879" s="226" t="s">
        <v>19</v>
      </c>
      <c r="F879" s="227" t="s">
        <v>662</v>
      </c>
      <c r="G879" s="225"/>
      <c r="H879" s="226" t="s">
        <v>19</v>
      </c>
      <c r="I879" s="228"/>
      <c r="J879" s="225"/>
      <c r="K879" s="225"/>
      <c r="L879" s="229"/>
      <c r="M879" s="230"/>
      <c r="N879" s="231"/>
      <c r="O879" s="231"/>
      <c r="P879" s="231"/>
      <c r="Q879" s="231"/>
      <c r="R879" s="231"/>
      <c r="S879" s="231"/>
      <c r="T879" s="232"/>
      <c r="AT879" s="233" t="s">
        <v>223</v>
      </c>
      <c r="AU879" s="233" t="s">
        <v>153</v>
      </c>
      <c r="AV879" s="15" t="s">
        <v>79</v>
      </c>
      <c r="AW879" s="15" t="s">
        <v>32</v>
      </c>
      <c r="AX879" s="15" t="s">
        <v>71</v>
      </c>
      <c r="AY879" s="233" t="s">
        <v>210</v>
      </c>
    </row>
    <row r="880" spans="1:65" s="13" customFormat="1" ht="11.25">
      <c r="B880" s="202"/>
      <c r="C880" s="203"/>
      <c r="D880" s="195" t="s">
        <v>223</v>
      </c>
      <c r="E880" s="204" t="s">
        <v>19</v>
      </c>
      <c r="F880" s="205" t="s">
        <v>663</v>
      </c>
      <c r="G880" s="203"/>
      <c r="H880" s="206">
        <v>8.58</v>
      </c>
      <c r="I880" s="207"/>
      <c r="J880" s="203"/>
      <c r="K880" s="203"/>
      <c r="L880" s="208"/>
      <c r="M880" s="209"/>
      <c r="N880" s="210"/>
      <c r="O880" s="210"/>
      <c r="P880" s="210"/>
      <c r="Q880" s="210"/>
      <c r="R880" s="210"/>
      <c r="S880" s="210"/>
      <c r="T880" s="211"/>
      <c r="AT880" s="212" t="s">
        <v>223</v>
      </c>
      <c r="AU880" s="212" t="s">
        <v>153</v>
      </c>
      <c r="AV880" s="13" t="s">
        <v>81</v>
      </c>
      <c r="AW880" s="13" t="s">
        <v>32</v>
      </c>
      <c r="AX880" s="13" t="s">
        <v>71</v>
      </c>
      <c r="AY880" s="212" t="s">
        <v>210</v>
      </c>
    </row>
    <row r="881" spans="1:65" s="13" customFormat="1" ht="11.25">
      <c r="B881" s="202"/>
      <c r="C881" s="203"/>
      <c r="D881" s="195" t="s">
        <v>223</v>
      </c>
      <c r="E881" s="204" t="s">
        <v>19</v>
      </c>
      <c r="F881" s="205" t="s">
        <v>664</v>
      </c>
      <c r="G881" s="203"/>
      <c r="H881" s="206">
        <v>16.77</v>
      </c>
      <c r="I881" s="207"/>
      <c r="J881" s="203"/>
      <c r="K881" s="203"/>
      <c r="L881" s="208"/>
      <c r="M881" s="209"/>
      <c r="N881" s="210"/>
      <c r="O881" s="210"/>
      <c r="P881" s="210"/>
      <c r="Q881" s="210"/>
      <c r="R881" s="210"/>
      <c r="S881" s="210"/>
      <c r="T881" s="211"/>
      <c r="AT881" s="212" t="s">
        <v>223</v>
      </c>
      <c r="AU881" s="212" t="s">
        <v>153</v>
      </c>
      <c r="AV881" s="13" t="s">
        <v>81</v>
      </c>
      <c r="AW881" s="13" t="s">
        <v>32</v>
      </c>
      <c r="AX881" s="13" t="s">
        <v>71</v>
      </c>
      <c r="AY881" s="212" t="s">
        <v>210</v>
      </c>
    </row>
    <row r="882" spans="1:65" s="15" customFormat="1" ht="11.25">
      <c r="B882" s="224"/>
      <c r="C882" s="225"/>
      <c r="D882" s="195" t="s">
        <v>223</v>
      </c>
      <c r="E882" s="226" t="s">
        <v>19</v>
      </c>
      <c r="F882" s="227" t="s">
        <v>636</v>
      </c>
      <c r="G882" s="225"/>
      <c r="H882" s="226" t="s">
        <v>19</v>
      </c>
      <c r="I882" s="228"/>
      <c r="J882" s="225"/>
      <c r="K882" s="225"/>
      <c r="L882" s="229"/>
      <c r="M882" s="230"/>
      <c r="N882" s="231"/>
      <c r="O882" s="231"/>
      <c r="P882" s="231"/>
      <c r="Q882" s="231"/>
      <c r="R882" s="231"/>
      <c r="S882" s="231"/>
      <c r="T882" s="232"/>
      <c r="AT882" s="233" t="s">
        <v>223</v>
      </c>
      <c r="AU882" s="233" t="s">
        <v>153</v>
      </c>
      <c r="AV882" s="15" t="s">
        <v>79</v>
      </c>
      <c r="AW882" s="15" t="s">
        <v>32</v>
      </c>
      <c r="AX882" s="15" t="s">
        <v>71</v>
      </c>
      <c r="AY882" s="233" t="s">
        <v>210</v>
      </c>
    </row>
    <row r="883" spans="1:65" s="13" customFormat="1" ht="11.25">
      <c r="B883" s="202"/>
      <c r="C883" s="203"/>
      <c r="D883" s="195" t="s">
        <v>223</v>
      </c>
      <c r="E883" s="204" t="s">
        <v>19</v>
      </c>
      <c r="F883" s="205" t="s">
        <v>665</v>
      </c>
      <c r="G883" s="203"/>
      <c r="H883" s="206">
        <v>62.4</v>
      </c>
      <c r="I883" s="207"/>
      <c r="J883" s="203"/>
      <c r="K883" s="203"/>
      <c r="L883" s="208"/>
      <c r="M883" s="209"/>
      <c r="N883" s="210"/>
      <c r="O883" s="210"/>
      <c r="P883" s="210"/>
      <c r="Q883" s="210"/>
      <c r="R883" s="210"/>
      <c r="S883" s="210"/>
      <c r="T883" s="211"/>
      <c r="AT883" s="212" t="s">
        <v>223</v>
      </c>
      <c r="AU883" s="212" t="s">
        <v>153</v>
      </c>
      <c r="AV883" s="13" t="s">
        <v>81</v>
      </c>
      <c r="AW883" s="13" t="s">
        <v>32</v>
      </c>
      <c r="AX883" s="13" t="s">
        <v>71</v>
      </c>
      <c r="AY883" s="212" t="s">
        <v>210</v>
      </c>
    </row>
    <row r="884" spans="1:65" s="14" customFormat="1" ht="11.25">
      <c r="B884" s="213"/>
      <c r="C884" s="214"/>
      <c r="D884" s="195" t="s">
        <v>223</v>
      </c>
      <c r="E884" s="215" t="s">
        <v>19</v>
      </c>
      <c r="F884" s="216" t="s">
        <v>249</v>
      </c>
      <c r="G884" s="214"/>
      <c r="H884" s="217">
        <v>87.75</v>
      </c>
      <c r="I884" s="218"/>
      <c r="J884" s="214"/>
      <c r="K884" s="214"/>
      <c r="L884" s="219"/>
      <c r="M884" s="220"/>
      <c r="N884" s="221"/>
      <c r="O884" s="221"/>
      <c r="P884" s="221"/>
      <c r="Q884" s="221"/>
      <c r="R884" s="221"/>
      <c r="S884" s="221"/>
      <c r="T884" s="222"/>
      <c r="AT884" s="223" t="s">
        <v>223</v>
      </c>
      <c r="AU884" s="223" t="s">
        <v>153</v>
      </c>
      <c r="AV884" s="14" t="s">
        <v>217</v>
      </c>
      <c r="AW884" s="14" t="s">
        <v>32</v>
      </c>
      <c r="AX884" s="14" t="s">
        <v>79</v>
      </c>
      <c r="AY884" s="223" t="s">
        <v>210</v>
      </c>
    </row>
    <row r="885" spans="1:65" s="2" customFormat="1" ht="24.2" customHeight="1">
      <c r="A885" s="37"/>
      <c r="B885" s="38"/>
      <c r="C885" s="182" t="s">
        <v>1020</v>
      </c>
      <c r="D885" s="182" t="s">
        <v>212</v>
      </c>
      <c r="E885" s="183" t="s">
        <v>1021</v>
      </c>
      <c r="F885" s="184" t="s">
        <v>1022</v>
      </c>
      <c r="G885" s="185" t="s">
        <v>215</v>
      </c>
      <c r="H885" s="186">
        <v>1545.2670000000001</v>
      </c>
      <c r="I885" s="187"/>
      <c r="J885" s="188">
        <f>ROUND(I885*H885,2)</f>
        <v>0</v>
      </c>
      <c r="K885" s="184" t="s">
        <v>216</v>
      </c>
      <c r="L885" s="42"/>
      <c r="M885" s="189" t="s">
        <v>19</v>
      </c>
      <c r="N885" s="190" t="s">
        <v>42</v>
      </c>
      <c r="O885" s="67"/>
      <c r="P885" s="191">
        <f>O885*H885</f>
        <v>0</v>
      </c>
      <c r="Q885" s="191">
        <v>0</v>
      </c>
      <c r="R885" s="191">
        <f>Q885*H885</f>
        <v>0</v>
      </c>
      <c r="S885" s="191">
        <v>2.5999999999999999E-3</v>
      </c>
      <c r="T885" s="192">
        <f>S885*H885</f>
        <v>4.0176942000000002</v>
      </c>
      <c r="U885" s="37"/>
      <c r="V885" s="37"/>
      <c r="W885" s="37"/>
      <c r="X885" s="37"/>
      <c r="Y885" s="37"/>
      <c r="Z885" s="37"/>
      <c r="AA885" s="37"/>
      <c r="AB885" s="37"/>
      <c r="AC885" s="37"/>
      <c r="AD885" s="37"/>
      <c r="AE885" s="37"/>
      <c r="AR885" s="193" t="s">
        <v>217</v>
      </c>
      <c r="AT885" s="193" t="s">
        <v>212</v>
      </c>
      <c r="AU885" s="193" t="s">
        <v>153</v>
      </c>
      <c r="AY885" s="20" t="s">
        <v>210</v>
      </c>
      <c r="BE885" s="194">
        <f>IF(N885="základní",J885,0)</f>
        <v>0</v>
      </c>
      <c r="BF885" s="194">
        <f>IF(N885="snížená",J885,0)</f>
        <v>0</v>
      </c>
      <c r="BG885" s="194">
        <f>IF(N885="zákl. přenesená",J885,0)</f>
        <v>0</v>
      </c>
      <c r="BH885" s="194">
        <f>IF(N885="sníž. přenesená",J885,0)</f>
        <v>0</v>
      </c>
      <c r="BI885" s="194">
        <f>IF(N885="nulová",J885,0)</f>
        <v>0</v>
      </c>
      <c r="BJ885" s="20" t="s">
        <v>79</v>
      </c>
      <c r="BK885" s="194">
        <f>ROUND(I885*H885,2)</f>
        <v>0</v>
      </c>
      <c r="BL885" s="20" t="s">
        <v>217</v>
      </c>
      <c r="BM885" s="193" t="s">
        <v>1023</v>
      </c>
    </row>
    <row r="886" spans="1:65" s="2" customFormat="1" ht="19.5">
      <c r="A886" s="37"/>
      <c r="B886" s="38"/>
      <c r="C886" s="39"/>
      <c r="D886" s="195" t="s">
        <v>219</v>
      </c>
      <c r="E886" s="39"/>
      <c r="F886" s="196" t="s">
        <v>1024</v>
      </c>
      <c r="G886" s="39"/>
      <c r="H886" s="39"/>
      <c r="I886" s="197"/>
      <c r="J886" s="39"/>
      <c r="K886" s="39"/>
      <c r="L886" s="42"/>
      <c r="M886" s="198"/>
      <c r="N886" s="199"/>
      <c r="O886" s="67"/>
      <c r="P886" s="67"/>
      <c r="Q886" s="67"/>
      <c r="R886" s="67"/>
      <c r="S886" s="67"/>
      <c r="T886" s="68"/>
      <c r="U886" s="37"/>
      <c r="V886" s="37"/>
      <c r="W886" s="37"/>
      <c r="X886" s="37"/>
      <c r="Y886" s="37"/>
      <c r="Z886" s="37"/>
      <c r="AA886" s="37"/>
      <c r="AB886" s="37"/>
      <c r="AC886" s="37"/>
      <c r="AD886" s="37"/>
      <c r="AE886" s="37"/>
      <c r="AT886" s="20" t="s">
        <v>219</v>
      </c>
      <c r="AU886" s="20" t="s">
        <v>153</v>
      </c>
    </row>
    <row r="887" spans="1:65" s="2" customFormat="1" ht="11.25">
      <c r="A887" s="37"/>
      <c r="B887" s="38"/>
      <c r="C887" s="39"/>
      <c r="D887" s="200" t="s">
        <v>221</v>
      </c>
      <c r="E887" s="39"/>
      <c r="F887" s="201" t="s">
        <v>1025</v>
      </c>
      <c r="G887" s="39"/>
      <c r="H887" s="39"/>
      <c r="I887" s="197"/>
      <c r="J887" s="39"/>
      <c r="K887" s="39"/>
      <c r="L887" s="42"/>
      <c r="M887" s="198"/>
      <c r="N887" s="199"/>
      <c r="O887" s="67"/>
      <c r="P887" s="67"/>
      <c r="Q887" s="67"/>
      <c r="R887" s="67"/>
      <c r="S887" s="67"/>
      <c r="T887" s="68"/>
      <c r="U887" s="37"/>
      <c r="V887" s="37"/>
      <c r="W887" s="37"/>
      <c r="X887" s="37"/>
      <c r="Y887" s="37"/>
      <c r="Z887" s="37"/>
      <c r="AA887" s="37"/>
      <c r="AB887" s="37"/>
      <c r="AC887" s="37"/>
      <c r="AD887" s="37"/>
      <c r="AE887" s="37"/>
      <c r="AT887" s="20" t="s">
        <v>221</v>
      </c>
      <c r="AU887" s="20" t="s">
        <v>153</v>
      </c>
    </row>
    <row r="888" spans="1:65" s="15" customFormat="1" ht="11.25">
      <c r="B888" s="224"/>
      <c r="C888" s="225"/>
      <c r="D888" s="195" t="s">
        <v>223</v>
      </c>
      <c r="E888" s="226" t="s">
        <v>19</v>
      </c>
      <c r="F888" s="227" t="s">
        <v>604</v>
      </c>
      <c r="G888" s="225"/>
      <c r="H888" s="226" t="s">
        <v>19</v>
      </c>
      <c r="I888" s="228"/>
      <c r="J888" s="225"/>
      <c r="K888" s="225"/>
      <c r="L888" s="229"/>
      <c r="M888" s="230"/>
      <c r="N888" s="231"/>
      <c r="O888" s="231"/>
      <c r="P888" s="231"/>
      <c r="Q888" s="231"/>
      <c r="R888" s="231"/>
      <c r="S888" s="231"/>
      <c r="T888" s="232"/>
      <c r="AT888" s="233" t="s">
        <v>223</v>
      </c>
      <c r="AU888" s="233" t="s">
        <v>153</v>
      </c>
      <c r="AV888" s="15" t="s">
        <v>79</v>
      </c>
      <c r="AW888" s="15" t="s">
        <v>32</v>
      </c>
      <c r="AX888" s="15" t="s">
        <v>71</v>
      </c>
      <c r="AY888" s="233" t="s">
        <v>210</v>
      </c>
    </row>
    <row r="889" spans="1:65" s="15" customFormat="1" ht="11.25">
      <c r="B889" s="224"/>
      <c r="C889" s="225"/>
      <c r="D889" s="195" t="s">
        <v>223</v>
      </c>
      <c r="E889" s="226" t="s">
        <v>19</v>
      </c>
      <c r="F889" s="227" t="s">
        <v>605</v>
      </c>
      <c r="G889" s="225"/>
      <c r="H889" s="226" t="s">
        <v>19</v>
      </c>
      <c r="I889" s="228"/>
      <c r="J889" s="225"/>
      <c r="K889" s="225"/>
      <c r="L889" s="229"/>
      <c r="M889" s="230"/>
      <c r="N889" s="231"/>
      <c r="O889" s="231"/>
      <c r="P889" s="231"/>
      <c r="Q889" s="231"/>
      <c r="R889" s="231"/>
      <c r="S889" s="231"/>
      <c r="T889" s="232"/>
      <c r="AT889" s="233" t="s">
        <v>223</v>
      </c>
      <c r="AU889" s="233" t="s">
        <v>153</v>
      </c>
      <c r="AV889" s="15" t="s">
        <v>79</v>
      </c>
      <c r="AW889" s="15" t="s">
        <v>32</v>
      </c>
      <c r="AX889" s="15" t="s">
        <v>71</v>
      </c>
      <c r="AY889" s="233" t="s">
        <v>210</v>
      </c>
    </row>
    <row r="890" spans="1:65" s="13" customFormat="1" ht="11.25">
      <c r="B890" s="202"/>
      <c r="C890" s="203"/>
      <c r="D890" s="195" t="s">
        <v>223</v>
      </c>
      <c r="E890" s="204" t="s">
        <v>19</v>
      </c>
      <c r="F890" s="205" t="s">
        <v>130</v>
      </c>
      <c r="G890" s="203"/>
      <c r="H890" s="206">
        <v>11.6</v>
      </c>
      <c r="I890" s="207"/>
      <c r="J890" s="203"/>
      <c r="K890" s="203"/>
      <c r="L890" s="208"/>
      <c r="M890" s="209"/>
      <c r="N890" s="210"/>
      <c r="O890" s="210"/>
      <c r="P890" s="210"/>
      <c r="Q890" s="210"/>
      <c r="R890" s="210"/>
      <c r="S890" s="210"/>
      <c r="T890" s="211"/>
      <c r="AT890" s="212" t="s">
        <v>223</v>
      </c>
      <c r="AU890" s="212" t="s">
        <v>153</v>
      </c>
      <c r="AV890" s="13" t="s">
        <v>81</v>
      </c>
      <c r="AW890" s="13" t="s">
        <v>32</v>
      </c>
      <c r="AX890" s="13" t="s">
        <v>71</v>
      </c>
      <c r="AY890" s="212" t="s">
        <v>210</v>
      </c>
    </row>
    <row r="891" spans="1:65" s="15" customFormat="1" ht="11.25">
      <c r="B891" s="224"/>
      <c r="C891" s="225"/>
      <c r="D891" s="195" t="s">
        <v>223</v>
      </c>
      <c r="E891" s="226" t="s">
        <v>19</v>
      </c>
      <c r="F891" s="227" t="s">
        <v>606</v>
      </c>
      <c r="G891" s="225"/>
      <c r="H891" s="226" t="s">
        <v>19</v>
      </c>
      <c r="I891" s="228"/>
      <c r="J891" s="225"/>
      <c r="K891" s="225"/>
      <c r="L891" s="229"/>
      <c r="M891" s="230"/>
      <c r="N891" s="231"/>
      <c r="O891" s="231"/>
      <c r="P891" s="231"/>
      <c r="Q891" s="231"/>
      <c r="R891" s="231"/>
      <c r="S891" s="231"/>
      <c r="T891" s="232"/>
      <c r="AT891" s="233" t="s">
        <v>223</v>
      </c>
      <c r="AU891" s="233" t="s">
        <v>153</v>
      </c>
      <c r="AV891" s="15" t="s">
        <v>79</v>
      </c>
      <c r="AW891" s="15" t="s">
        <v>32</v>
      </c>
      <c r="AX891" s="15" t="s">
        <v>71</v>
      </c>
      <c r="AY891" s="233" t="s">
        <v>210</v>
      </c>
    </row>
    <row r="892" spans="1:65" s="13" customFormat="1" ht="11.25">
      <c r="B892" s="202"/>
      <c r="C892" s="203"/>
      <c r="D892" s="195" t="s">
        <v>223</v>
      </c>
      <c r="E892" s="204" t="s">
        <v>19</v>
      </c>
      <c r="F892" s="205" t="s">
        <v>118</v>
      </c>
      <c r="G892" s="203"/>
      <c r="H892" s="206">
        <v>11.8</v>
      </c>
      <c r="I892" s="207"/>
      <c r="J892" s="203"/>
      <c r="K892" s="203"/>
      <c r="L892" s="208"/>
      <c r="M892" s="209"/>
      <c r="N892" s="210"/>
      <c r="O892" s="210"/>
      <c r="P892" s="210"/>
      <c r="Q892" s="210"/>
      <c r="R892" s="210"/>
      <c r="S892" s="210"/>
      <c r="T892" s="211"/>
      <c r="AT892" s="212" t="s">
        <v>223</v>
      </c>
      <c r="AU892" s="212" t="s">
        <v>153</v>
      </c>
      <c r="AV892" s="13" t="s">
        <v>81</v>
      </c>
      <c r="AW892" s="13" t="s">
        <v>32</v>
      </c>
      <c r="AX892" s="13" t="s">
        <v>71</v>
      </c>
      <c r="AY892" s="212" t="s">
        <v>210</v>
      </c>
    </row>
    <row r="893" spans="1:65" s="15" customFormat="1" ht="11.25">
      <c r="B893" s="224"/>
      <c r="C893" s="225"/>
      <c r="D893" s="195" t="s">
        <v>223</v>
      </c>
      <c r="E893" s="226" t="s">
        <v>19</v>
      </c>
      <c r="F893" s="227" t="s">
        <v>607</v>
      </c>
      <c r="G893" s="225"/>
      <c r="H893" s="226" t="s">
        <v>19</v>
      </c>
      <c r="I893" s="228"/>
      <c r="J893" s="225"/>
      <c r="K893" s="225"/>
      <c r="L893" s="229"/>
      <c r="M893" s="230"/>
      <c r="N893" s="231"/>
      <c r="O893" s="231"/>
      <c r="P893" s="231"/>
      <c r="Q893" s="231"/>
      <c r="R893" s="231"/>
      <c r="S893" s="231"/>
      <c r="T893" s="232"/>
      <c r="AT893" s="233" t="s">
        <v>223</v>
      </c>
      <c r="AU893" s="233" t="s">
        <v>153</v>
      </c>
      <c r="AV893" s="15" t="s">
        <v>79</v>
      </c>
      <c r="AW893" s="15" t="s">
        <v>32</v>
      </c>
      <c r="AX893" s="15" t="s">
        <v>71</v>
      </c>
      <c r="AY893" s="233" t="s">
        <v>210</v>
      </c>
    </row>
    <row r="894" spans="1:65" s="13" customFormat="1" ht="11.25">
      <c r="B894" s="202"/>
      <c r="C894" s="203"/>
      <c r="D894" s="195" t="s">
        <v>223</v>
      </c>
      <c r="E894" s="204" t="s">
        <v>19</v>
      </c>
      <c r="F894" s="205" t="s">
        <v>608</v>
      </c>
      <c r="G894" s="203"/>
      <c r="H894" s="206">
        <v>6.1</v>
      </c>
      <c r="I894" s="207"/>
      <c r="J894" s="203"/>
      <c r="K894" s="203"/>
      <c r="L894" s="208"/>
      <c r="M894" s="209"/>
      <c r="N894" s="210"/>
      <c r="O894" s="210"/>
      <c r="P894" s="210"/>
      <c r="Q894" s="210"/>
      <c r="R894" s="210"/>
      <c r="S894" s="210"/>
      <c r="T894" s="211"/>
      <c r="AT894" s="212" t="s">
        <v>223</v>
      </c>
      <c r="AU894" s="212" t="s">
        <v>153</v>
      </c>
      <c r="AV894" s="13" t="s">
        <v>81</v>
      </c>
      <c r="AW894" s="13" t="s">
        <v>32</v>
      </c>
      <c r="AX894" s="13" t="s">
        <v>71</v>
      </c>
      <c r="AY894" s="212" t="s">
        <v>210</v>
      </c>
    </row>
    <row r="895" spans="1:65" s="15" customFormat="1" ht="11.25">
      <c r="B895" s="224"/>
      <c r="C895" s="225"/>
      <c r="D895" s="195" t="s">
        <v>223</v>
      </c>
      <c r="E895" s="226" t="s">
        <v>19</v>
      </c>
      <c r="F895" s="227" t="s">
        <v>609</v>
      </c>
      <c r="G895" s="225"/>
      <c r="H895" s="226" t="s">
        <v>19</v>
      </c>
      <c r="I895" s="228"/>
      <c r="J895" s="225"/>
      <c r="K895" s="225"/>
      <c r="L895" s="229"/>
      <c r="M895" s="230"/>
      <c r="N895" s="231"/>
      <c r="O895" s="231"/>
      <c r="P895" s="231"/>
      <c r="Q895" s="231"/>
      <c r="R895" s="231"/>
      <c r="S895" s="231"/>
      <c r="T895" s="232"/>
      <c r="AT895" s="233" t="s">
        <v>223</v>
      </c>
      <c r="AU895" s="233" t="s">
        <v>153</v>
      </c>
      <c r="AV895" s="15" t="s">
        <v>79</v>
      </c>
      <c r="AW895" s="15" t="s">
        <v>32</v>
      </c>
      <c r="AX895" s="15" t="s">
        <v>71</v>
      </c>
      <c r="AY895" s="233" t="s">
        <v>210</v>
      </c>
    </row>
    <row r="896" spans="1:65" s="13" customFormat="1" ht="11.25">
      <c r="B896" s="202"/>
      <c r="C896" s="203"/>
      <c r="D896" s="195" t="s">
        <v>223</v>
      </c>
      <c r="E896" s="204" t="s">
        <v>19</v>
      </c>
      <c r="F896" s="205" t="s">
        <v>610</v>
      </c>
      <c r="G896" s="203"/>
      <c r="H896" s="206">
        <v>3.6</v>
      </c>
      <c r="I896" s="207"/>
      <c r="J896" s="203"/>
      <c r="K896" s="203"/>
      <c r="L896" s="208"/>
      <c r="M896" s="209"/>
      <c r="N896" s="210"/>
      <c r="O896" s="210"/>
      <c r="P896" s="210"/>
      <c r="Q896" s="210"/>
      <c r="R896" s="210"/>
      <c r="S896" s="210"/>
      <c r="T896" s="211"/>
      <c r="AT896" s="212" t="s">
        <v>223</v>
      </c>
      <c r="AU896" s="212" t="s">
        <v>153</v>
      </c>
      <c r="AV896" s="13" t="s">
        <v>81</v>
      </c>
      <c r="AW896" s="13" t="s">
        <v>32</v>
      </c>
      <c r="AX896" s="13" t="s">
        <v>71</v>
      </c>
      <c r="AY896" s="212" t="s">
        <v>210</v>
      </c>
    </row>
    <row r="897" spans="2:51" s="15" customFormat="1" ht="11.25">
      <c r="B897" s="224"/>
      <c r="C897" s="225"/>
      <c r="D897" s="195" t="s">
        <v>223</v>
      </c>
      <c r="E897" s="226" t="s">
        <v>19</v>
      </c>
      <c r="F897" s="227" t="s">
        <v>611</v>
      </c>
      <c r="G897" s="225"/>
      <c r="H897" s="226" t="s">
        <v>19</v>
      </c>
      <c r="I897" s="228"/>
      <c r="J897" s="225"/>
      <c r="K897" s="225"/>
      <c r="L897" s="229"/>
      <c r="M897" s="230"/>
      <c r="N897" s="231"/>
      <c r="O897" s="231"/>
      <c r="P897" s="231"/>
      <c r="Q897" s="231"/>
      <c r="R897" s="231"/>
      <c r="S897" s="231"/>
      <c r="T897" s="232"/>
      <c r="AT897" s="233" t="s">
        <v>223</v>
      </c>
      <c r="AU897" s="233" t="s">
        <v>153</v>
      </c>
      <c r="AV897" s="15" t="s">
        <v>79</v>
      </c>
      <c r="AW897" s="15" t="s">
        <v>32</v>
      </c>
      <c r="AX897" s="15" t="s">
        <v>71</v>
      </c>
      <c r="AY897" s="233" t="s">
        <v>210</v>
      </c>
    </row>
    <row r="898" spans="2:51" s="13" customFormat="1" ht="11.25">
      <c r="B898" s="202"/>
      <c r="C898" s="203"/>
      <c r="D898" s="195" t="s">
        <v>223</v>
      </c>
      <c r="E898" s="204" t="s">
        <v>19</v>
      </c>
      <c r="F898" s="205" t="s">
        <v>612</v>
      </c>
      <c r="G898" s="203"/>
      <c r="H898" s="206">
        <v>7.2</v>
      </c>
      <c r="I898" s="207"/>
      <c r="J898" s="203"/>
      <c r="K898" s="203"/>
      <c r="L898" s="208"/>
      <c r="M898" s="209"/>
      <c r="N898" s="210"/>
      <c r="O898" s="210"/>
      <c r="P898" s="210"/>
      <c r="Q898" s="210"/>
      <c r="R898" s="210"/>
      <c r="S898" s="210"/>
      <c r="T898" s="211"/>
      <c r="AT898" s="212" t="s">
        <v>223</v>
      </c>
      <c r="AU898" s="212" t="s">
        <v>153</v>
      </c>
      <c r="AV898" s="13" t="s">
        <v>81</v>
      </c>
      <c r="AW898" s="13" t="s">
        <v>32</v>
      </c>
      <c r="AX898" s="13" t="s">
        <v>71</v>
      </c>
      <c r="AY898" s="212" t="s">
        <v>210</v>
      </c>
    </row>
    <row r="899" spans="2:51" s="15" customFormat="1" ht="11.25">
      <c r="B899" s="224"/>
      <c r="C899" s="225"/>
      <c r="D899" s="195" t="s">
        <v>223</v>
      </c>
      <c r="E899" s="226" t="s">
        <v>19</v>
      </c>
      <c r="F899" s="227" t="s">
        <v>613</v>
      </c>
      <c r="G899" s="225"/>
      <c r="H899" s="226" t="s">
        <v>19</v>
      </c>
      <c r="I899" s="228"/>
      <c r="J899" s="225"/>
      <c r="K899" s="225"/>
      <c r="L899" s="229"/>
      <c r="M899" s="230"/>
      <c r="N899" s="231"/>
      <c r="O899" s="231"/>
      <c r="P899" s="231"/>
      <c r="Q899" s="231"/>
      <c r="R899" s="231"/>
      <c r="S899" s="231"/>
      <c r="T899" s="232"/>
      <c r="AT899" s="233" t="s">
        <v>223</v>
      </c>
      <c r="AU899" s="233" t="s">
        <v>153</v>
      </c>
      <c r="AV899" s="15" t="s">
        <v>79</v>
      </c>
      <c r="AW899" s="15" t="s">
        <v>32</v>
      </c>
      <c r="AX899" s="15" t="s">
        <v>71</v>
      </c>
      <c r="AY899" s="233" t="s">
        <v>210</v>
      </c>
    </row>
    <row r="900" spans="2:51" s="13" customFormat="1" ht="11.25">
      <c r="B900" s="202"/>
      <c r="C900" s="203"/>
      <c r="D900" s="195" t="s">
        <v>223</v>
      </c>
      <c r="E900" s="204" t="s">
        <v>19</v>
      </c>
      <c r="F900" s="205" t="s">
        <v>81</v>
      </c>
      <c r="G900" s="203"/>
      <c r="H900" s="206">
        <v>2</v>
      </c>
      <c r="I900" s="207"/>
      <c r="J900" s="203"/>
      <c r="K900" s="203"/>
      <c r="L900" s="208"/>
      <c r="M900" s="209"/>
      <c r="N900" s="210"/>
      <c r="O900" s="210"/>
      <c r="P900" s="210"/>
      <c r="Q900" s="210"/>
      <c r="R900" s="210"/>
      <c r="S900" s="210"/>
      <c r="T900" s="211"/>
      <c r="AT900" s="212" t="s">
        <v>223</v>
      </c>
      <c r="AU900" s="212" t="s">
        <v>153</v>
      </c>
      <c r="AV900" s="13" t="s">
        <v>81</v>
      </c>
      <c r="AW900" s="13" t="s">
        <v>32</v>
      </c>
      <c r="AX900" s="13" t="s">
        <v>71</v>
      </c>
      <c r="AY900" s="212" t="s">
        <v>210</v>
      </c>
    </row>
    <row r="901" spans="2:51" s="15" customFormat="1" ht="11.25">
      <c r="B901" s="224"/>
      <c r="C901" s="225"/>
      <c r="D901" s="195" t="s">
        <v>223</v>
      </c>
      <c r="E901" s="226" t="s">
        <v>19</v>
      </c>
      <c r="F901" s="227" t="s">
        <v>614</v>
      </c>
      <c r="G901" s="225"/>
      <c r="H901" s="226" t="s">
        <v>19</v>
      </c>
      <c r="I901" s="228"/>
      <c r="J901" s="225"/>
      <c r="K901" s="225"/>
      <c r="L901" s="229"/>
      <c r="M901" s="230"/>
      <c r="N901" s="231"/>
      <c r="O901" s="231"/>
      <c r="P901" s="231"/>
      <c r="Q901" s="231"/>
      <c r="R901" s="231"/>
      <c r="S901" s="231"/>
      <c r="T901" s="232"/>
      <c r="AT901" s="233" t="s">
        <v>223</v>
      </c>
      <c r="AU901" s="233" t="s">
        <v>153</v>
      </c>
      <c r="AV901" s="15" t="s">
        <v>79</v>
      </c>
      <c r="AW901" s="15" t="s">
        <v>32</v>
      </c>
      <c r="AX901" s="15" t="s">
        <v>71</v>
      </c>
      <c r="AY901" s="233" t="s">
        <v>210</v>
      </c>
    </row>
    <row r="902" spans="2:51" s="13" customFormat="1" ht="11.25">
      <c r="B902" s="202"/>
      <c r="C902" s="203"/>
      <c r="D902" s="195" t="s">
        <v>223</v>
      </c>
      <c r="E902" s="204" t="s">
        <v>19</v>
      </c>
      <c r="F902" s="205" t="s">
        <v>615</v>
      </c>
      <c r="G902" s="203"/>
      <c r="H902" s="206">
        <v>1.2</v>
      </c>
      <c r="I902" s="207"/>
      <c r="J902" s="203"/>
      <c r="K902" s="203"/>
      <c r="L902" s="208"/>
      <c r="M902" s="209"/>
      <c r="N902" s="210"/>
      <c r="O902" s="210"/>
      <c r="P902" s="210"/>
      <c r="Q902" s="210"/>
      <c r="R902" s="210"/>
      <c r="S902" s="210"/>
      <c r="T902" s="211"/>
      <c r="AT902" s="212" t="s">
        <v>223</v>
      </c>
      <c r="AU902" s="212" t="s">
        <v>153</v>
      </c>
      <c r="AV902" s="13" t="s">
        <v>81</v>
      </c>
      <c r="AW902" s="13" t="s">
        <v>32</v>
      </c>
      <c r="AX902" s="13" t="s">
        <v>71</v>
      </c>
      <c r="AY902" s="212" t="s">
        <v>210</v>
      </c>
    </row>
    <row r="903" spans="2:51" s="15" customFormat="1" ht="11.25">
      <c r="B903" s="224"/>
      <c r="C903" s="225"/>
      <c r="D903" s="195" t="s">
        <v>223</v>
      </c>
      <c r="E903" s="226" t="s">
        <v>19</v>
      </c>
      <c r="F903" s="227" t="s">
        <v>616</v>
      </c>
      <c r="G903" s="225"/>
      <c r="H903" s="226" t="s">
        <v>19</v>
      </c>
      <c r="I903" s="228"/>
      <c r="J903" s="225"/>
      <c r="K903" s="225"/>
      <c r="L903" s="229"/>
      <c r="M903" s="230"/>
      <c r="N903" s="231"/>
      <c r="O903" s="231"/>
      <c r="P903" s="231"/>
      <c r="Q903" s="231"/>
      <c r="R903" s="231"/>
      <c r="S903" s="231"/>
      <c r="T903" s="232"/>
      <c r="AT903" s="233" t="s">
        <v>223</v>
      </c>
      <c r="AU903" s="233" t="s">
        <v>153</v>
      </c>
      <c r="AV903" s="15" t="s">
        <v>79</v>
      </c>
      <c r="AW903" s="15" t="s">
        <v>32</v>
      </c>
      <c r="AX903" s="15" t="s">
        <v>71</v>
      </c>
      <c r="AY903" s="233" t="s">
        <v>210</v>
      </c>
    </row>
    <row r="904" spans="2:51" s="13" customFormat="1" ht="11.25">
      <c r="B904" s="202"/>
      <c r="C904" s="203"/>
      <c r="D904" s="195" t="s">
        <v>223</v>
      </c>
      <c r="E904" s="204" t="s">
        <v>19</v>
      </c>
      <c r="F904" s="205" t="s">
        <v>617</v>
      </c>
      <c r="G904" s="203"/>
      <c r="H904" s="206">
        <v>5.2</v>
      </c>
      <c r="I904" s="207"/>
      <c r="J904" s="203"/>
      <c r="K904" s="203"/>
      <c r="L904" s="208"/>
      <c r="M904" s="209"/>
      <c r="N904" s="210"/>
      <c r="O904" s="210"/>
      <c r="P904" s="210"/>
      <c r="Q904" s="210"/>
      <c r="R904" s="210"/>
      <c r="S904" s="210"/>
      <c r="T904" s="211"/>
      <c r="AT904" s="212" t="s">
        <v>223</v>
      </c>
      <c r="AU904" s="212" t="s">
        <v>153</v>
      </c>
      <c r="AV904" s="13" t="s">
        <v>81</v>
      </c>
      <c r="AW904" s="13" t="s">
        <v>32</v>
      </c>
      <c r="AX904" s="13" t="s">
        <v>71</v>
      </c>
      <c r="AY904" s="212" t="s">
        <v>210</v>
      </c>
    </row>
    <row r="905" spans="2:51" s="15" customFormat="1" ht="11.25">
      <c r="B905" s="224"/>
      <c r="C905" s="225"/>
      <c r="D905" s="195" t="s">
        <v>223</v>
      </c>
      <c r="E905" s="226" t="s">
        <v>19</v>
      </c>
      <c r="F905" s="227" t="s">
        <v>618</v>
      </c>
      <c r="G905" s="225"/>
      <c r="H905" s="226" t="s">
        <v>19</v>
      </c>
      <c r="I905" s="228"/>
      <c r="J905" s="225"/>
      <c r="K905" s="225"/>
      <c r="L905" s="229"/>
      <c r="M905" s="230"/>
      <c r="N905" s="231"/>
      <c r="O905" s="231"/>
      <c r="P905" s="231"/>
      <c r="Q905" s="231"/>
      <c r="R905" s="231"/>
      <c r="S905" s="231"/>
      <c r="T905" s="232"/>
      <c r="AT905" s="233" t="s">
        <v>223</v>
      </c>
      <c r="AU905" s="233" t="s">
        <v>153</v>
      </c>
      <c r="AV905" s="15" t="s">
        <v>79</v>
      </c>
      <c r="AW905" s="15" t="s">
        <v>32</v>
      </c>
      <c r="AX905" s="15" t="s">
        <v>71</v>
      </c>
      <c r="AY905" s="233" t="s">
        <v>210</v>
      </c>
    </row>
    <row r="906" spans="2:51" s="13" customFormat="1" ht="11.25">
      <c r="B906" s="202"/>
      <c r="C906" s="203"/>
      <c r="D906" s="195" t="s">
        <v>223</v>
      </c>
      <c r="E906" s="204" t="s">
        <v>19</v>
      </c>
      <c r="F906" s="205" t="s">
        <v>619</v>
      </c>
      <c r="G906" s="203"/>
      <c r="H906" s="206">
        <v>14.6</v>
      </c>
      <c r="I906" s="207"/>
      <c r="J906" s="203"/>
      <c r="K906" s="203"/>
      <c r="L906" s="208"/>
      <c r="M906" s="209"/>
      <c r="N906" s="210"/>
      <c r="O906" s="210"/>
      <c r="P906" s="210"/>
      <c r="Q906" s="210"/>
      <c r="R906" s="210"/>
      <c r="S906" s="210"/>
      <c r="T906" s="211"/>
      <c r="AT906" s="212" t="s">
        <v>223</v>
      </c>
      <c r="AU906" s="212" t="s">
        <v>153</v>
      </c>
      <c r="AV906" s="13" t="s">
        <v>81</v>
      </c>
      <c r="AW906" s="13" t="s">
        <v>32</v>
      </c>
      <c r="AX906" s="13" t="s">
        <v>71</v>
      </c>
      <c r="AY906" s="212" t="s">
        <v>210</v>
      </c>
    </row>
    <row r="907" spans="2:51" s="15" customFormat="1" ht="11.25">
      <c r="B907" s="224"/>
      <c r="C907" s="225"/>
      <c r="D907" s="195" t="s">
        <v>223</v>
      </c>
      <c r="E907" s="226" t="s">
        <v>19</v>
      </c>
      <c r="F907" s="227" t="s">
        <v>620</v>
      </c>
      <c r="G907" s="225"/>
      <c r="H907" s="226" t="s">
        <v>19</v>
      </c>
      <c r="I907" s="228"/>
      <c r="J907" s="225"/>
      <c r="K907" s="225"/>
      <c r="L907" s="229"/>
      <c r="M907" s="230"/>
      <c r="N907" s="231"/>
      <c r="O907" s="231"/>
      <c r="P907" s="231"/>
      <c r="Q907" s="231"/>
      <c r="R907" s="231"/>
      <c r="S907" s="231"/>
      <c r="T907" s="232"/>
      <c r="AT907" s="233" t="s">
        <v>223</v>
      </c>
      <c r="AU907" s="233" t="s">
        <v>153</v>
      </c>
      <c r="AV907" s="15" t="s">
        <v>79</v>
      </c>
      <c r="AW907" s="15" t="s">
        <v>32</v>
      </c>
      <c r="AX907" s="15" t="s">
        <v>71</v>
      </c>
      <c r="AY907" s="233" t="s">
        <v>210</v>
      </c>
    </row>
    <row r="908" spans="2:51" s="13" customFormat="1" ht="11.25">
      <c r="B908" s="202"/>
      <c r="C908" s="203"/>
      <c r="D908" s="195" t="s">
        <v>223</v>
      </c>
      <c r="E908" s="204" t="s">
        <v>19</v>
      </c>
      <c r="F908" s="205" t="s">
        <v>621</v>
      </c>
      <c r="G908" s="203"/>
      <c r="H908" s="206">
        <v>6.9</v>
      </c>
      <c r="I908" s="207"/>
      <c r="J908" s="203"/>
      <c r="K908" s="203"/>
      <c r="L908" s="208"/>
      <c r="M908" s="209"/>
      <c r="N908" s="210"/>
      <c r="O908" s="210"/>
      <c r="P908" s="210"/>
      <c r="Q908" s="210"/>
      <c r="R908" s="210"/>
      <c r="S908" s="210"/>
      <c r="T908" s="211"/>
      <c r="AT908" s="212" t="s">
        <v>223</v>
      </c>
      <c r="AU908" s="212" t="s">
        <v>153</v>
      </c>
      <c r="AV908" s="13" t="s">
        <v>81</v>
      </c>
      <c r="AW908" s="13" t="s">
        <v>32</v>
      </c>
      <c r="AX908" s="13" t="s">
        <v>71</v>
      </c>
      <c r="AY908" s="212" t="s">
        <v>210</v>
      </c>
    </row>
    <row r="909" spans="2:51" s="15" customFormat="1" ht="11.25">
      <c r="B909" s="224"/>
      <c r="C909" s="225"/>
      <c r="D909" s="195" t="s">
        <v>223</v>
      </c>
      <c r="E909" s="226" t="s">
        <v>19</v>
      </c>
      <c r="F909" s="227" t="s">
        <v>622</v>
      </c>
      <c r="G909" s="225"/>
      <c r="H909" s="226" t="s">
        <v>19</v>
      </c>
      <c r="I909" s="228"/>
      <c r="J909" s="225"/>
      <c r="K909" s="225"/>
      <c r="L909" s="229"/>
      <c r="M909" s="230"/>
      <c r="N909" s="231"/>
      <c r="O909" s="231"/>
      <c r="P909" s="231"/>
      <c r="Q909" s="231"/>
      <c r="R909" s="231"/>
      <c r="S909" s="231"/>
      <c r="T909" s="232"/>
      <c r="AT909" s="233" t="s">
        <v>223</v>
      </c>
      <c r="AU909" s="233" t="s">
        <v>153</v>
      </c>
      <c r="AV909" s="15" t="s">
        <v>79</v>
      </c>
      <c r="AW909" s="15" t="s">
        <v>32</v>
      </c>
      <c r="AX909" s="15" t="s">
        <v>71</v>
      </c>
      <c r="AY909" s="233" t="s">
        <v>210</v>
      </c>
    </row>
    <row r="910" spans="2:51" s="13" customFormat="1" ht="11.25">
      <c r="B910" s="202"/>
      <c r="C910" s="203"/>
      <c r="D910" s="195" t="s">
        <v>223</v>
      </c>
      <c r="E910" s="204" t="s">
        <v>19</v>
      </c>
      <c r="F910" s="205" t="s">
        <v>623</v>
      </c>
      <c r="G910" s="203"/>
      <c r="H910" s="206">
        <v>59</v>
      </c>
      <c r="I910" s="207"/>
      <c r="J910" s="203"/>
      <c r="K910" s="203"/>
      <c r="L910" s="208"/>
      <c r="M910" s="209"/>
      <c r="N910" s="210"/>
      <c r="O910" s="210"/>
      <c r="P910" s="210"/>
      <c r="Q910" s="210"/>
      <c r="R910" s="210"/>
      <c r="S910" s="210"/>
      <c r="T910" s="211"/>
      <c r="AT910" s="212" t="s">
        <v>223</v>
      </c>
      <c r="AU910" s="212" t="s">
        <v>153</v>
      </c>
      <c r="AV910" s="13" t="s">
        <v>81</v>
      </c>
      <c r="AW910" s="13" t="s">
        <v>32</v>
      </c>
      <c r="AX910" s="13" t="s">
        <v>71</v>
      </c>
      <c r="AY910" s="212" t="s">
        <v>210</v>
      </c>
    </row>
    <row r="911" spans="2:51" s="15" customFormat="1" ht="11.25">
      <c r="B911" s="224"/>
      <c r="C911" s="225"/>
      <c r="D911" s="195" t="s">
        <v>223</v>
      </c>
      <c r="E911" s="226" t="s">
        <v>19</v>
      </c>
      <c r="F911" s="227" t="s">
        <v>624</v>
      </c>
      <c r="G911" s="225"/>
      <c r="H911" s="226" t="s">
        <v>19</v>
      </c>
      <c r="I911" s="228"/>
      <c r="J911" s="225"/>
      <c r="K911" s="225"/>
      <c r="L911" s="229"/>
      <c r="M911" s="230"/>
      <c r="N911" s="231"/>
      <c r="O911" s="231"/>
      <c r="P911" s="231"/>
      <c r="Q911" s="231"/>
      <c r="R911" s="231"/>
      <c r="S911" s="231"/>
      <c r="T911" s="232"/>
      <c r="AT911" s="233" t="s">
        <v>223</v>
      </c>
      <c r="AU911" s="233" t="s">
        <v>153</v>
      </c>
      <c r="AV911" s="15" t="s">
        <v>79</v>
      </c>
      <c r="AW911" s="15" t="s">
        <v>32</v>
      </c>
      <c r="AX911" s="15" t="s">
        <v>71</v>
      </c>
      <c r="AY911" s="233" t="s">
        <v>210</v>
      </c>
    </row>
    <row r="912" spans="2:51" s="13" customFormat="1" ht="11.25">
      <c r="B912" s="202"/>
      <c r="C912" s="203"/>
      <c r="D912" s="195" t="s">
        <v>223</v>
      </c>
      <c r="E912" s="204" t="s">
        <v>19</v>
      </c>
      <c r="F912" s="205" t="s">
        <v>430</v>
      </c>
      <c r="G912" s="203"/>
      <c r="H912" s="206">
        <v>28</v>
      </c>
      <c r="I912" s="207"/>
      <c r="J912" s="203"/>
      <c r="K912" s="203"/>
      <c r="L912" s="208"/>
      <c r="M912" s="209"/>
      <c r="N912" s="210"/>
      <c r="O912" s="210"/>
      <c r="P912" s="210"/>
      <c r="Q912" s="210"/>
      <c r="R912" s="210"/>
      <c r="S912" s="210"/>
      <c r="T912" s="211"/>
      <c r="AT912" s="212" t="s">
        <v>223</v>
      </c>
      <c r="AU912" s="212" t="s">
        <v>153</v>
      </c>
      <c r="AV912" s="13" t="s">
        <v>81</v>
      </c>
      <c r="AW912" s="13" t="s">
        <v>32</v>
      </c>
      <c r="AX912" s="13" t="s">
        <v>71</v>
      </c>
      <c r="AY912" s="212" t="s">
        <v>210</v>
      </c>
    </row>
    <row r="913" spans="2:51" s="15" customFormat="1" ht="11.25">
      <c r="B913" s="224"/>
      <c r="C913" s="225"/>
      <c r="D913" s="195" t="s">
        <v>223</v>
      </c>
      <c r="E913" s="226" t="s">
        <v>19</v>
      </c>
      <c r="F913" s="227" t="s">
        <v>625</v>
      </c>
      <c r="G913" s="225"/>
      <c r="H913" s="226" t="s">
        <v>19</v>
      </c>
      <c r="I913" s="228"/>
      <c r="J913" s="225"/>
      <c r="K913" s="225"/>
      <c r="L913" s="229"/>
      <c r="M913" s="230"/>
      <c r="N913" s="231"/>
      <c r="O913" s="231"/>
      <c r="P913" s="231"/>
      <c r="Q913" s="231"/>
      <c r="R913" s="231"/>
      <c r="S913" s="231"/>
      <c r="T913" s="232"/>
      <c r="AT913" s="233" t="s">
        <v>223</v>
      </c>
      <c r="AU913" s="233" t="s">
        <v>153</v>
      </c>
      <c r="AV913" s="15" t="s">
        <v>79</v>
      </c>
      <c r="AW913" s="15" t="s">
        <v>32</v>
      </c>
      <c r="AX913" s="15" t="s">
        <v>71</v>
      </c>
      <c r="AY913" s="233" t="s">
        <v>210</v>
      </c>
    </row>
    <row r="914" spans="2:51" s="13" customFormat="1" ht="11.25">
      <c r="B914" s="202"/>
      <c r="C914" s="203"/>
      <c r="D914" s="195" t="s">
        <v>223</v>
      </c>
      <c r="E914" s="204" t="s">
        <v>19</v>
      </c>
      <c r="F914" s="205" t="s">
        <v>626</v>
      </c>
      <c r="G914" s="203"/>
      <c r="H914" s="206">
        <v>69</v>
      </c>
      <c r="I914" s="207"/>
      <c r="J914" s="203"/>
      <c r="K914" s="203"/>
      <c r="L914" s="208"/>
      <c r="M914" s="209"/>
      <c r="N914" s="210"/>
      <c r="O914" s="210"/>
      <c r="P914" s="210"/>
      <c r="Q914" s="210"/>
      <c r="R914" s="210"/>
      <c r="S914" s="210"/>
      <c r="T914" s="211"/>
      <c r="AT914" s="212" t="s">
        <v>223</v>
      </c>
      <c r="AU914" s="212" t="s">
        <v>153</v>
      </c>
      <c r="AV914" s="13" t="s">
        <v>81</v>
      </c>
      <c r="AW914" s="13" t="s">
        <v>32</v>
      </c>
      <c r="AX914" s="13" t="s">
        <v>71</v>
      </c>
      <c r="AY914" s="212" t="s">
        <v>210</v>
      </c>
    </row>
    <row r="915" spans="2:51" s="15" customFormat="1" ht="11.25">
      <c r="B915" s="224"/>
      <c r="C915" s="225"/>
      <c r="D915" s="195" t="s">
        <v>223</v>
      </c>
      <c r="E915" s="226" t="s">
        <v>19</v>
      </c>
      <c r="F915" s="227" t="s">
        <v>627</v>
      </c>
      <c r="G915" s="225"/>
      <c r="H915" s="226" t="s">
        <v>19</v>
      </c>
      <c r="I915" s="228"/>
      <c r="J915" s="225"/>
      <c r="K915" s="225"/>
      <c r="L915" s="229"/>
      <c r="M915" s="230"/>
      <c r="N915" s="231"/>
      <c r="O915" s="231"/>
      <c r="P915" s="231"/>
      <c r="Q915" s="231"/>
      <c r="R915" s="231"/>
      <c r="S915" s="231"/>
      <c r="T915" s="232"/>
      <c r="AT915" s="233" t="s">
        <v>223</v>
      </c>
      <c r="AU915" s="233" t="s">
        <v>153</v>
      </c>
      <c r="AV915" s="15" t="s">
        <v>79</v>
      </c>
      <c r="AW915" s="15" t="s">
        <v>32</v>
      </c>
      <c r="AX915" s="15" t="s">
        <v>71</v>
      </c>
      <c r="AY915" s="233" t="s">
        <v>210</v>
      </c>
    </row>
    <row r="916" spans="2:51" s="13" customFormat="1" ht="11.25">
      <c r="B916" s="202"/>
      <c r="C916" s="203"/>
      <c r="D916" s="195" t="s">
        <v>223</v>
      </c>
      <c r="E916" s="204" t="s">
        <v>19</v>
      </c>
      <c r="F916" s="205" t="s">
        <v>628</v>
      </c>
      <c r="G916" s="203"/>
      <c r="H916" s="206">
        <v>68</v>
      </c>
      <c r="I916" s="207"/>
      <c r="J916" s="203"/>
      <c r="K916" s="203"/>
      <c r="L916" s="208"/>
      <c r="M916" s="209"/>
      <c r="N916" s="210"/>
      <c r="O916" s="210"/>
      <c r="P916" s="210"/>
      <c r="Q916" s="210"/>
      <c r="R916" s="210"/>
      <c r="S916" s="210"/>
      <c r="T916" s="211"/>
      <c r="AT916" s="212" t="s">
        <v>223</v>
      </c>
      <c r="AU916" s="212" t="s">
        <v>153</v>
      </c>
      <c r="AV916" s="13" t="s">
        <v>81</v>
      </c>
      <c r="AW916" s="13" t="s">
        <v>32</v>
      </c>
      <c r="AX916" s="13" t="s">
        <v>71</v>
      </c>
      <c r="AY916" s="212" t="s">
        <v>210</v>
      </c>
    </row>
    <row r="917" spans="2:51" s="15" customFormat="1" ht="11.25">
      <c r="B917" s="224"/>
      <c r="C917" s="225"/>
      <c r="D917" s="195" t="s">
        <v>223</v>
      </c>
      <c r="E917" s="226" t="s">
        <v>19</v>
      </c>
      <c r="F917" s="227" t="s">
        <v>629</v>
      </c>
      <c r="G917" s="225"/>
      <c r="H917" s="226" t="s">
        <v>19</v>
      </c>
      <c r="I917" s="228"/>
      <c r="J917" s="225"/>
      <c r="K917" s="225"/>
      <c r="L917" s="229"/>
      <c r="M917" s="230"/>
      <c r="N917" s="231"/>
      <c r="O917" s="231"/>
      <c r="P917" s="231"/>
      <c r="Q917" s="231"/>
      <c r="R917" s="231"/>
      <c r="S917" s="231"/>
      <c r="T917" s="232"/>
      <c r="AT917" s="233" t="s">
        <v>223</v>
      </c>
      <c r="AU917" s="233" t="s">
        <v>153</v>
      </c>
      <c r="AV917" s="15" t="s">
        <v>79</v>
      </c>
      <c r="AW917" s="15" t="s">
        <v>32</v>
      </c>
      <c r="AX917" s="15" t="s">
        <v>71</v>
      </c>
      <c r="AY917" s="233" t="s">
        <v>210</v>
      </c>
    </row>
    <row r="918" spans="2:51" s="13" customFormat="1" ht="11.25">
      <c r="B918" s="202"/>
      <c r="C918" s="203"/>
      <c r="D918" s="195" t="s">
        <v>223</v>
      </c>
      <c r="E918" s="204" t="s">
        <v>19</v>
      </c>
      <c r="F918" s="205" t="s">
        <v>125</v>
      </c>
      <c r="G918" s="203"/>
      <c r="H918" s="206">
        <v>45</v>
      </c>
      <c r="I918" s="207"/>
      <c r="J918" s="203"/>
      <c r="K918" s="203"/>
      <c r="L918" s="208"/>
      <c r="M918" s="209"/>
      <c r="N918" s="210"/>
      <c r="O918" s="210"/>
      <c r="P918" s="210"/>
      <c r="Q918" s="210"/>
      <c r="R918" s="210"/>
      <c r="S918" s="210"/>
      <c r="T918" s="211"/>
      <c r="AT918" s="212" t="s">
        <v>223</v>
      </c>
      <c r="AU918" s="212" t="s">
        <v>153</v>
      </c>
      <c r="AV918" s="13" t="s">
        <v>81</v>
      </c>
      <c r="AW918" s="13" t="s">
        <v>32</v>
      </c>
      <c r="AX918" s="13" t="s">
        <v>71</v>
      </c>
      <c r="AY918" s="212" t="s">
        <v>210</v>
      </c>
    </row>
    <row r="919" spans="2:51" s="15" customFormat="1" ht="11.25">
      <c r="B919" s="224"/>
      <c r="C919" s="225"/>
      <c r="D919" s="195" t="s">
        <v>223</v>
      </c>
      <c r="E919" s="226" t="s">
        <v>19</v>
      </c>
      <c r="F919" s="227" t="s">
        <v>630</v>
      </c>
      <c r="G919" s="225"/>
      <c r="H919" s="226" t="s">
        <v>19</v>
      </c>
      <c r="I919" s="228"/>
      <c r="J919" s="225"/>
      <c r="K919" s="225"/>
      <c r="L919" s="229"/>
      <c r="M919" s="230"/>
      <c r="N919" s="231"/>
      <c r="O919" s="231"/>
      <c r="P919" s="231"/>
      <c r="Q919" s="231"/>
      <c r="R919" s="231"/>
      <c r="S919" s="231"/>
      <c r="T919" s="232"/>
      <c r="AT919" s="233" t="s">
        <v>223</v>
      </c>
      <c r="AU919" s="233" t="s">
        <v>153</v>
      </c>
      <c r="AV919" s="15" t="s">
        <v>79</v>
      </c>
      <c r="AW919" s="15" t="s">
        <v>32</v>
      </c>
      <c r="AX919" s="15" t="s">
        <v>71</v>
      </c>
      <c r="AY919" s="233" t="s">
        <v>210</v>
      </c>
    </row>
    <row r="920" spans="2:51" s="13" customFormat="1" ht="11.25">
      <c r="B920" s="202"/>
      <c r="C920" s="203"/>
      <c r="D920" s="195" t="s">
        <v>223</v>
      </c>
      <c r="E920" s="204" t="s">
        <v>19</v>
      </c>
      <c r="F920" s="205" t="s">
        <v>269</v>
      </c>
      <c r="G920" s="203"/>
      <c r="H920" s="206">
        <v>8</v>
      </c>
      <c r="I920" s="207"/>
      <c r="J920" s="203"/>
      <c r="K920" s="203"/>
      <c r="L920" s="208"/>
      <c r="M920" s="209"/>
      <c r="N920" s="210"/>
      <c r="O920" s="210"/>
      <c r="P920" s="210"/>
      <c r="Q920" s="210"/>
      <c r="R920" s="210"/>
      <c r="S920" s="210"/>
      <c r="T920" s="211"/>
      <c r="AT920" s="212" t="s">
        <v>223</v>
      </c>
      <c r="AU920" s="212" t="s">
        <v>153</v>
      </c>
      <c r="AV920" s="13" t="s">
        <v>81</v>
      </c>
      <c r="AW920" s="13" t="s">
        <v>32</v>
      </c>
      <c r="AX920" s="13" t="s">
        <v>71</v>
      </c>
      <c r="AY920" s="212" t="s">
        <v>210</v>
      </c>
    </row>
    <row r="921" spans="2:51" s="15" customFormat="1" ht="11.25">
      <c r="B921" s="224"/>
      <c r="C921" s="225"/>
      <c r="D921" s="195" t="s">
        <v>223</v>
      </c>
      <c r="E921" s="226" t="s">
        <v>19</v>
      </c>
      <c r="F921" s="227" t="s">
        <v>631</v>
      </c>
      <c r="G921" s="225"/>
      <c r="H921" s="226" t="s">
        <v>19</v>
      </c>
      <c r="I921" s="228"/>
      <c r="J921" s="225"/>
      <c r="K921" s="225"/>
      <c r="L921" s="229"/>
      <c r="M921" s="230"/>
      <c r="N921" s="231"/>
      <c r="O921" s="231"/>
      <c r="P921" s="231"/>
      <c r="Q921" s="231"/>
      <c r="R921" s="231"/>
      <c r="S921" s="231"/>
      <c r="T921" s="232"/>
      <c r="AT921" s="233" t="s">
        <v>223</v>
      </c>
      <c r="AU921" s="233" t="s">
        <v>153</v>
      </c>
      <c r="AV921" s="15" t="s">
        <v>79</v>
      </c>
      <c r="AW921" s="15" t="s">
        <v>32</v>
      </c>
      <c r="AX921" s="15" t="s">
        <v>71</v>
      </c>
      <c r="AY921" s="233" t="s">
        <v>210</v>
      </c>
    </row>
    <row r="922" spans="2:51" s="13" customFormat="1" ht="11.25">
      <c r="B922" s="202"/>
      <c r="C922" s="203"/>
      <c r="D922" s="195" t="s">
        <v>223</v>
      </c>
      <c r="E922" s="204" t="s">
        <v>19</v>
      </c>
      <c r="F922" s="205" t="s">
        <v>632</v>
      </c>
      <c r="G922" s="203"/>
      <c r="H922" s="206">
        <v>12.2</v>
      </c>
      <c r="I922" s="207"/>
      <c r="J922" s="203"/>
      <c r="K922" s="203"/>
      <c r="L922" s="208"/>
      <c r="M922" s="209"/>
      <c r="N922" s="210"/>
      <c r="O922" s="210"/>
      <c r="P922" s="210"/>
      <c r="Q922" s="210"/>
      <c r="R922" s="210"/>
      <c r="S922" s="210"/>
      <c r="T922" s="211"/>
      <c r="AT922" s="212" t="s">
        <v>223</v>
      </c>
      <c r="AU922" s="212" t="s">
        <v>153</v>
      </c>
      <c r="AV922" s="13" t="s">
        <v>81</v>
      </c>
      <c r="AW922" s="13" t="s">
        <v>32</v>
      </c>
      <c r="AX922" s="13" t="s">
        <v>71</v>
      </c>
      <c r="AY922" s="212" t="s">
        <v>210</v>
      </c>
    </row>
    <row r="923" spans="2:51" s="15" customFormat="1" ht="11.25">
      <c r="B923" s="224"/>
      <c r="C923" s="225"/>
      <c r="D923" s="195" t="s">
        <v>223</v>
      </c>
      <c r="E923" s="226" t="s">
        <v>19</v>
      </c>
      <c r="F923" s="227" t="s">
        <v>633</v>
      </c>
      <c r="G923" s="225"/>
      <c r="H923" s="226" t="s">
        <v>19</v>
      </c>
      <c r="I923" s="228"/>
      <c r="J923" s="225"/>
      <c r="K923" s="225"/>
      <c r="L923" s="229"/>
      <c r="M923" s="230"/>
      <c r="N923" s="231"/>
      <c r="O923" s="231"/>
      <c r="P923" s="231"/>
      <c r="Q923" s="231"/>
      <c r="R923" s="231"/>
      <c r="S923" s="231"/>
      <c r="T923" s="232"/>
      <c r="AT923" s="233" t="s">
        <v>223</v>
      </c>
      <c r="AU923" s="233" t="s">
        <v>153</v>
      </c>
      <c r="AV923" s="15" t="s">
        <v>79</v>
      </c>
      <c r="AW923" s="15" t="s">
        <v>32</v>
      </c>
      <c r="AX923" s="15" t="s">
        <v>71</v>
      </c>
      <c r="AY923" s="233" t="s">
        <v>210</v>
      </c>
    </row>
    <row r="924" spans="2:51" s="13" customFormat="1" ht="11.25">
      <c r="B924" s="202"/>
      <c r="C924" s="203"/>
      <c r="D924" s="195" t="s">
        <v>223</v>
      </c>
      <c r="E924" s="204" t="s">
        <v>19</v>
      </c>
      <c r="F924" s="205" t="s">
        <v>634</v>
      </c>
      <c r="G924" s="203"/>
      <c r="H924" s="206">
        <v>60</v>
      </c>
      <c r="I924" s="207"/>
      <c r="J924" s="203"/>
      <c r="K924" s="203"/>
      <c r="L924" s="208"/>
      <c r="M924" s="209"/>
      <c r="N924" s="210"/>
      <c r="O924" s="210"/>
      <c r="P924" s="210"/>
      <c r="Q924" s="210"/>
      <c r="R924" s="210"/>
      <c r="S924" s="210"/>
      <c r="T924" s="211"/>
      <c r="AT924" s="212" t="s">
        <v>223</v>
      </c>
      <c r="AU924" s="212" t="s">
        <v>153</v>
      </c>
      <c r="AV924" s="13" t="s">
        <v>81</v>
      </c>
      <c r="AW924" s="13" t="s">
        <v>32</v>
      </c>
      <c r="AX924" s="13" t="s">
        <v>71</v>
      </c>
      <c r="AY924" s="212" t="s">
        <v>210</v>
      </c>
    </row>
    <row r="925" spans="2:51" s="15" customFormat="1" ht="11.25">
      <c r="B925" s="224"/>
      <c r="C925" s="225"/>
      <c r="D925" s="195" t="s">
        <v>223</v>
      </c>
      <c r="E925" s="226" t="s">
        <v>19</v>
      </c>
      <c r="F925" s="227" t="s">
        <v>635</v>
      </c>
      <c r="G925" s="225"/>
      <c r="H925" s="226" t="s">
        <v>19</v>
      </c>
      <c r="I925" s="228"/>
      <c r="J925" s="225"/>
      <c r="K925" s="225"/>
      <c r="L925" s="229"/>
      <c r="M925" s="230"/>
      <c r="N925" s="231"/>
      <c r="O925" s="231"/>
      <c r="P925" s="231"/>
      <c r="Q925" s="231"/>
      <c r="R925" s="231"/>
      <c r="S925" s="231"/>
      <c r="T925" s="232"/>
      <c r="AT925" s="233" t="s">
        <v>223</v>
      </c>
      <c r="AU925" s="233" t="s">
        <v>153</v>
      </c>
      <c r="AV925" s="15" t="s">
        <v>79</v>
      </c>
      <c r="AW925" s="15" t="s">
        <v>32</v>
      </c>
      <c r="AX925" s="15" t="s">
        <v>71</v>
      </c>
      <c r="AY925" s="233" t="s">
        <v>210</v>
      </c>
    </row>
    <row r="926" spans="2:51" s="13" customFormat="1" ht="11.25">
      <c r="B926" s="202"/>
      <c r="C926" s="203"/>
      <c r="D926" s="195" t="s">
        <v>223</v>
      </c>
      <c r="E926" s="204" t="s">
        <v>19</v>
      </c>
      <c r="F926" s="205" t="s">
        <v>282</v>
      </c>
      <c r="G926" s="203"/>
      <c r="H926" s="206">
        <v>10</v>
      </c>
      <c r="I926" s="207"/>
      <c r="J926" s="203"/>
      <c r="K926" s="203"/>
      <c r="L926" s="208"/>
      <c r="M926" s="209"/>
      <c r="N926" s="210"/>
      <c r="O926" s="210"/>
      <c r="P926" s="210"/>
      <c r="Q926" s="210"/>
      <c r="R926" s="210"/>
      <c r="S926" s="210"/>
      <c r="T926" s="211"/>
      <c r="AT926" s="212" t="s">
        <v>223</v>
      </c>
      <c r="AU926" s="212" t="s">
        <v>153</v>
      </c>
      <c r="AV926" s="13" t="s">
        <v>81</v>
      </c>
      <c r="AW926" s="13" t="s">
        <v>32</v>
      </c>
      <c r="AX926" s="13" t="s">
        <v>71</v>
      </c>
      <c r="AY926" s="212" t="s">
        <v>210</v>
      </c>
    </row>
    <row r="927" spans="2:51" s="15" customFormat="1" ht="11.25">
      <c r="B927" s="224"/>
      <c r="C927" s="225"/>
      <c r="D927" s="195" t="s">
        <v>223</v>
      </c>
      <c r="E927" s="226" t="s">
        <v>19</v>
      </c>
      <c r="F927" s="227" t="s">
        <v>636</v>
      </c>
      <c r="G927" s="225"/>
      <c r="H927" s="226" t="s">
        <v>19</v>
      </c>
      <c r="I927" s="228"/>
      <c r="J927" s="225"/>
      <c r="K927" s="225"/>
      <c r="L927" s="229"/>
      <c r="M927" s="230"/>
      <c r="N927" s="231"/>
      <c r="O927" s="231"/>
      <c r="P927" s="231"/>
      <c r="Q927" s="231"/>
      <c r="R927" s="231"/>
      <c r="S927" s="231"/>
      <c r="T927" s="232"/>
      <c r="AT927" s="233" t="s">
        <v>223</v>
      </c>
      <c r="AU927" s="233" t="s">
        <v>153</v>
      </c>
      <c r="AV927" s="15" t="s">
        <v>79</v>
      </c>
      <c r="AW927" s="15" t="s">
        <v>32</v>
      </c>
      <c r="AX927" s="15" t="s">
        <v>71</v>
      </c>
      <c r="AY927" s="233" t="s">
        <v>210</v>
      </c>
    </row>
    <row r="928" spans="2:51" s="13" customFormat="1" ht="11.25">
      <c r="B928" s="202"/>
      <c r="C928" s="203"/>
      <c r="D928" s="195" t="s">
        <v>223</v>
      </c>
      <c r="E928" s="204" t="s">
        <v>19</v>
      </c>
      <c r="F928" s="205" t="s">
        <v>637</v>
      </c>
      <c r="G928" s="203"/>
      <c r="H928" s="206">
        <v>14.5</v>
      </c>
      <c r="I928" s="207"/>
      <c r="J928" s="203"/>
      <c r="K928" s="203"/>
      <c r="L928" s="208"/>
      <c r="M928" s="209"/>
      <c r="N928" s="210"/>
      <c r="O928" s="210"/>
      <c r="P928" s="210"/>
      <c r="Q928" s="210"/>
      <c r="R928" s="210"/>
      <c r="S928" s="210"/>
      <c r="T928" s="211"/>
      <c r="AT928" s="212" t="s">
        <v>223</v>
      </c>
      <c r="AU928" s="212" t="s">
        <v>153</v>
      </c>
      <c r="AV928" s="13" t="s">
        <v>81</v>
      </c>
      <c r="AW928" s="13" t="s">
        <v>32</v>
      </c>
      <c r="AX928" s="13" t="s">
        <v>71</v>
      </c>
      <c r="AY928" s="212" t="s">
        <v>210</v>
      </c>
    </row>
    <row r="929" spans="2:51" s="16" customFormat="1" ht="11.25">
      <c r="B929" s="234"/>
      <c r="C929" s="235"/>
      <c r="D929" s="195" t="s">
        <v>223</v>
      </c>
      <c r="E929" s="236" t="s">
        <v>19</v>
      </c>
      <c r="F929" s="237" t="s">
        <v>266</v>
      </c>
      <c r="G929" s="235"/>
      <c r="H929" s="238">
        <v>443.9</v>
      </c>
      <c r="I929" s="239"/>
      <c r="J929" s="235"/>
      <c r="K929" s="235"/>
      <c r="L929" s="240"/>
      <c r="M929" s="241"/>
      <c r="N929" s="242"/>
      <c r="O929" s="242"/>
      <c r="P929" s="242"/>
      <c r="Q929" s="242"/>
      <c r="R929" s="242"/>
      <c r="S929" s="242"/>
      <c r="T929" s="243"/>
      <c r="AT929" s="244" t="s">
        <v>223</v>
      </c>
      <c r="AU929" s="244" t="s">
        <v>153</v>
      </c>
      <c r="AV929" s="16" t="s">
        <v>153</v>
      </c>
      <c r="AW929" s="16" t="s">
        <v>32</v>
      </c>
      <c r="AX929" s="16" t="s">
        <v>71</v>
      </c>
      <c r="AY929" s="244" t="s">
        <v>210</v>
      </c>
    </row>
    <row r="930" spans="2:51" s="15" customFormat="1" ht="11.25">
      <c r="B930" s="224"/>
      <c r="C930" s="225"/>
      <c r="D930" s="195" t="s">
        <v>223</v>
      </c>
      <c r="E930" s="226" t="s">
        <v>19</v>
      </c>
      <c r="F930" s="227" t="s">
        <v>644</v>
      </c>
      <c r="G930" s="225"/>
      <c r="H930" s="226" t="s">
        <v>19</v>
      </c>
      <c r="I930" s="228"/>
      <c r="J930" s="225"/>
      <c r="K930" s="225"/>
      <c r="L930" s="229"/>
      <c r="M930" s="230"/>
      <c r="N930" s="231"/>
      <c r="O930" s="231"/>
      <c r="P930" s="231"/>
      <c r="Q930" s="231"/>
      <c r="R930" s="231"/>
      <c r="S930" s="231"/>
      <c r="T930" s="232"/>
      <c r="AT930" s="233" t="s">
        <v>223</v>
      </c>
      <c r="AU930" s="233" t="s">
        <v>153</v>
      </c>
      <c r="AV930" s="15" t="s">
        <v>79</v>
      </c>
      <c r="AW930" s="15" t="s">
        <v>32</v>
      </c>
      <c r="AX930" s="15" t="s">
        <v>71</v>
      </c>
      <c r="AY930" s="233" t="s">
        <v>210</v>
      </c>
    </row>
    <row r="931" spans="2:51" s="15" customFormat="1" ht="11.25">
      <c r="B931" s="224"/>
      <c r="C931" s="225"/>
      <c r="D931" s="195" t="s">
        <v>223</v>
      </c>
      <c r="E931" s="226" t="s">
        <v>19</v>
      </c>
      <c r="F931" s="227" t="s">
        <v>605</v>
      </c>
      <c r="G931" s="225"/>
      <c r="H931" s="226" t="s">
        <v>19</v>
      </c>
      <c r="I931" s="228"/>
      <c r="J931" s="225"/>
      <c r="K931" s="225"/>
      <c r="L931" s="229"/>
      <c r="M931" s="230"/>
      <c r="N931" s="231"/>
      <c r="O931" s="231"/>
      <c r="P931" s="231"/>
      <c r="Q931" s="231"/>
      <c r="R931" s="231"/>
      <c r="S931" s="231"/>
      <c r="T931" s="232"/>
      <c r="AT931" s="233" t="s">
        <v>223</v>
      </c>
      <c r="AU931" s="233" t="s">
        <v>153</v>
      </c>
      <c r="AV931" s="15" t="s">
        <v>79</v>
      </c>
      <c r="AW931" s="15" t="s">
        <v>32</v>
      </c>
      <c r="AX931" s="15" t="s">
        <v>71</v>
      </c>
      <c r="AY931" s="233" t="s">
        <v>210</v>
      </c>
    </row>
    <row r="932" spans="2:51" s="13" customFormat="1" ht="11.25">
      <c r="B932" s="202"/>
      <c r="C932" s="203"/>
      <c r="D932" s="195" t="s">
        <v>223</v>
      </c>
      <c r="E932" s="204" t="s">
        <v>19</v>
      </c>
      <c r="F932" s="205" t="s">
        <v>645</v>
      </c>
      <c r="G932" s="203"/>
      <c r="H932" s="206">
        <v>43.5</v>
      </c>
      <c r="I932" s="207"/>
      <c r="J932" s="203"/>
      <c r="K932" s="203"/>
      <c r="L932" s="208"/>
      <c r="M932" s="209"/>
      <c r="N932" s="210"/>
      <c r="O932" s="210"/>
      <c r="P932" s="210"/>
      <c r="Q932" s="210"/>
      <c r="R932" s="210"/>
      <c r="S932" s="210"/>
      <c r="T932" s="211"/>
      <c r="AT932" s="212" t="s">
        <v>223</v>
      </c>
      <c r="AU932" s="212" t="s">
        <v>153</v>
      </c>
      <c r="AV932" s="13" t="s">
        <v>81</v>
      </c>
      <c r="AW932" s="13" t="s">
        <v>32</v>
      </c>
      <c r="AX932" s="13" t="s">
        <v>71</v>
      </c>
      <c r="AY932" s="212" t="s">
        <v>210</v>
      </c>
    </row>
    <row r="933" spans="2:51" s="15" customFormat="1" ht="11.25">
      <c r="B933" s="224"/>
      <c r="C933" s="225"/>
      <c r="D933" s="195" t="s">
        <v>223</v>
      </c>
      <c r="E933" s="226" t="s">
        <v>19</v>
      </c>
      <c r="F933" s="227" t="s">
        <v>606</v>
      </c>
      <c r="G933" s="225"/>
      <c r="H933" s="226" t="s">
        <v>19</v>
      </c>
      <c r="I933" s="228"/>
      <c r="J933" s="225"/>
      <c r="K933" s="225"/>
      <c r="L933" s="229"/>
      <c r="M933" s="230"/>
      <c r="N933" s="231"/>
      <c r="O933" s="231"/>
      <c r="P933" s="231"/>
      <c r="Q933" s="231"/>
      <c r="R933" s="231"/>
      <c r="S933" s="231"/>
      <c r="T933" s="232"/>
      <c r="AT933" s="233" t="s">
        <v>223</v>
      </c>
      <c r="AU933" s="233" t="s">
        <v>153</v>
      </c>
      <c r="AV933" s="15" t="s">
        <v>79</v>
      </c>
      <c r="AW933" s="15" t="s">
        <v>32</v>
      </c>
      <c r="AX933" s="15" t="s">
        <v>71</v>
      </c>
      <c r="AY933" s="233" t="s">
        <v>210</v>
      </c>
    </row>
    <row r="934" spans="2:51" s="13" customFormat="1" ht="11.25">
      <c r="B934" s="202"/>
      <c r="C934" s="203"/>
      <c r="D934" s="195" t="s">
        <v>223</v>
      </c>
      <c r="E934" s="204" t="s">
        <v>19</v>
      </c>
      <c r="F934" s="205" t="s">
        <v>646</v>
      </c>
      <c r="G934" s="203"/>
      <c r="H934" s="206">
        <v>40.89</v>
      </c>
      <c r="I934" s="207"/>
      <c r="J934" s="203"/>
      <c r="K934" s="203"/>
      <c r="L934" s="208"/>
      <c r="M934" s="209"/>
      <c r="N934" s="210"/>
      <c r="O934" s="210"/>
      <c r="P934" s="210"/>
      <c r="Q934" s="210"/>
      <c r="R934" s="210"/>
      <c r="S934" s="210"/>
      <c r="T934" s="211"/>
      <c r="AT934" s="212" t="s">
        <v>223</v>
      </c>
      <c r="AU934" s="212" t="s">
        <v>153</v>
      </c>
      <c r="AV934" s="13" t="s">
        <v>81</v>
      </c>
      <c r="AW934" s="13" t="s">
        <v>32</v>
      </c>
      <c r="AX934" s="13" t="s">
        <v>71</v>
      </c>
      <c r="AY934" s="212" t="s">
        <v>210</v>
      </c>
    </row>
    <row r="935" spans="2:51" s="15" customFormat="1" ht="11.25">
      <c r="B935" s="224"/>
      <c r="C935" s="225"/>
      <c r="D935" s="195" t="s">
        <v>223</v>
      </c>
      <c r="E935" s="226" t="s">
        <v>19</v>
      </c>
      <c r="F935" s="227" t="s">
        <v>607</v>
      </c>
      <c r="G935" s="225"/>
      <c r="H935" s="226" t="s">
        <v>19</v>
      </c>
      <c r="I935" s="228"/>
      <c r="J935" s="225"/>
      <c r="K935" s="225"/>
      <c r="L935" s="229"/>
      <c r="M935" s="230"/>
      <c r="N935" s="231"/>
      <c r="O935" s="231"/>
      <c r="P935" s="231"/>
      <c r="Q935" s="231"/>
      <c r="R935" s="231"/>
      <c r="S935" s="231"/>
      <c r="T935" s="232"/>
      <c r="AT935" s="233" t="s">
        <v>223</v>
      </c>
      <c r="AU935" s="233" t="s">
        <v>153</v>
      </c>
      <c r="AV935" s="15" t="s">
        <v>79</v>
      </c>
      <c r="AW935" s="15" t="s">
        <v>32</v>
      </c>
      <c r="AX935" s="15" t="s">
        <v>71</v>
      </c>
      <c r="AY935" s="233" t="s">
        <v>210</v>
      </c>
    </row>
    <row r="936" spans="2:51" s="13" customFormat="1" ht="11.25">
      <c r="B936" s="202"/>
      <c r="C936" s="203"/>
      <c r="D936" s="195" t="s">
        <v>223</v>
      </c>
      <c r="E936" s="204" t="s">
        <v>19</v>
      </c>
      <c r="F936" s="205" t="s">
        <v>647</v>
      </c>
      <c r="G936" s="203"/>
      <c r="H936" s="206">
        <v>28.71</v>
      </c>
      <c r="I936" s="207"/>
      <c r="J936" s="203"/>
      <c r="K936" s="203"/>
      <c r="L936" s="208"/>
      <c r="M936" s="209"/>
      <c r="N936" s="210"/>
      <c r="O936" s="210"/>
      <c r="P936" s="210"/>
      <c r="Q936" s="210"/>
      <c r="R936" s="210"/>
      <c r="S936" s="210"/>
      <c r="T936" s="211"/>
      <c r="AT936" s="212" t="s">
        <v>223</v>
      </c>
      <c r="AU936" s="212" t="s">
        <v>153</v>
      </c>
      <c r="AV936" s="13" t="s">
        <v>81</v>
      </c>
      <c r="AW936" s="13" t="s">
        <v>32</v>
      </c>
      <c r="AX936" s="13" t="s">
        <v>71</v>
      </c>
      <c r="AY936" s="212" t="s">
        <v>210</v>
      </c>
    </row>
    <row r="937" spans="2:51" s="15" customFormat="1" ht="11.25">
      <c r="B937" s="224"/>
      <c r="C937" s="225"/>
      <c r="D937" s="195" t="s">
        <v>223</v>
      </c>
      <c r="E937" s="226" t="s">
        <v>19</v>
      </c>
      <c r="F937" s="227" t="s">
        <v>609</v>
      </c>
      <c r="G937" s="225"/>
      <c r="H937" s="226" t="s">
        <v>19</v>
      </c>
      <c r="I937" s="228"/>
      <c r="J937" s="225"/>
      <c r="K937" s="225"/>
      <c r="L937" s="229"/>
      <c r="M937" s="230"/>
      <c r="N937" s="231"/>
      <c r="O937" s="231"/>
      <c r="P937" s="231"/>
      <c r="Q937" s="231"/>
      <c r="R937" s="231"/>
      <c r="S937" s="231"/>
      <c r="T937" s="232"/>
      <c r="AT937" s="233" t="s">
        <v>223</v>
      </c>
      <c r="AU937" s="233" t="s">
        <v>153</v>
      </c>
      <c r="AV937" s="15" t="s">
        <v>79</v>
      </c>
      <c r="AW937" s="15" t="s">
        <v>32</v>
      </c>
      <c r="AX937" s="15" t="s">
        <v>71</v>
      </c>
      <c r="AY937" s="233" t="s">
        <v>210</v>
      </c>
    </row>
    <row r="938" spans="2:51" s="13" customFormat="1" ht="11.25">
      <c r="B938" s="202"/>
      <c r="C938" s="203"/>
      <c r="D938" s="195" t="s">
        <v>223</v>
      </c>
      <c r="E938" s="204" t="s">
        <v>19</v>
      </c>
      <c r="F938" s="205" t="s">
        <v>647</v>
      </c>
      <c r="G938" s="203"/>
      <c r="H938" s="206">
        <v>28.71</v>
      </c>
      <c r="I938" s="207"/>
      <c r="J938" s="203"/>
      <c r="K938" s="203"/>
      <c r="L938" s="208"/>
      <c r="M938" s="209"/>
      <c r="N938" s="210"/>
      <c r="O938" s="210"/>
      <c r="P938" s="210"/>
      <c r="Q938" s="210"/>
      <c r="R938" s="210"/>
      <c r="S938" s="210"/>
      <c r="T938" s="211"/>
      <c r="AT938" s="212" t="s">
        <v>223</v>
      </c>
      <c r="AU938" s="212" t="s">
        <v>153</v>
      </c>
      <c r="AV938" s="13" t="s">
        <v>81</v>
      </c>
      <c r="AW938" s="13" t="s">
        <v>32</v>
      </c>
      <c r="AX938" s="13" t="s">
        <v>71</v>
      </c>
      <c r="AY938" s="212" t="s">
        <v>210</v>
      </c>
    </row>
    <row r="939" spans="2:51" s="15" customFormat="1" ht="11.25">
      <c r="B939" s="224"/>
      <c r="C939" s="225"/>
      <c r="D939" s="195" t="s">
        <v>223</v>
      </c>
      <c r="E939" s="226" t="s">
        <v>19</v>
      </c>
      <c r="F939" s="227" t="s">
        <v>611</v>
      </c>
      <c r="G939" s="225"/>
      <c r="H939" s="226" t="s">
        <v>19</v>
      </c>
      <c r="I939" s="228"/>
      <c r="J939" s="225"/>
      <c r="K939" s="225"/>
      <c r="L939" s="229"/>
      <c r="M939" s="230"/>
      <c r="N939" s="231"/>
      <c r="O939" s="231"/>
      <c r="P939" s="231"/>
      <c r="Q939" s="231"/>
      <c r="R939" s="231"/>
      <c r="S939" s="231"/>
      <c r="T939" s="232"/>
      <c r="AT939" s="233" t="s">
        <v>223</v>
      </c>
      <c r="AU939" s="233" t="s">
        <v>153</v>
      </c>
      <c r="AV939" s="15" t="s">
        <v>79</v>
      </c>
      <c r="AW939" s="15" t="s">
        <v>32</v>
      </c>
      <c r="AX939" s="15" t="s">
        <v>71</v>
      </c>
      <c r="AY939" s="233" t="s">
        <v>210</v>
      </c>
    </row>
    <row r="940" spans="2:51" s="13" customFormat="1" ht="11.25">
      <c r="B940" s="202"/>
      <c r="C940" s="203"/>
      <c r="D940" s="195" t="s">
        <v>223</v>
      </c>
      <c r="E940" s="204" t="s">
        <v>19</v>
      </c>
      <c r="F940" s="205" t="s">
        <v>648</v>
      </c>
      <c r="G940" s="203"/>
      <c r="H940" s="206">
        <v>32.479999999999997</v>
      </c>
      <c r="I940" s="207"/>
      <c r="J940" s="203"/>
      <c r="K940" s="203"/>
      <c r="L940" s="208"/>
      <c r="M940" s="209"/>
      <c r="N940" s="210"/>
      <c r="O940" s="210"/>
      <c r="P940" s="210"/>
      <c r="Q940" s="210"/>
      <c r="R940" s="210"/>
      <c r="S940" s="210"/>
      <c r="T940" s="211"/>
      <c r="AT940" s="212" t="s">
        <v>223</v>
      </c>
      <c r="AU940" s="212" t="s">
        <v>153</v>
      </c>
      <c r="AV940" s="13" t="s">
        <v>81</v>
      </c>
      <c r="AW940" s="13" t="s">
        <v>32</v>
      </c>
      <c r="AX940" s="13" t="s">
        <v>71</v>
      </c>
      <c r="AY940" s="212" t="s">
        <v>210</v>
      </c>
    </row>
    <row r="941" spans="2:51" s="15" customFormat="1" ht="11.25">
      <c r="B941" s="224"/>
      <c r="C941" s="225"/>
      <c r="D941" s="195" t="s">
        <v>223</v>
      </c>
      <c r="E941" s="226" t="s">
        <v>19</v>
      </c>
      <c r="F941" s="227" t="s">
        <v>613</v>
      </c>
      <c r="G941" s="225"/>
      <c r="H941" s="226" t="s">
        <v>19</v>
      </c>
      <c r="I941" s="228"/>
      <c r="J941" s="225"/>
      <c r="K941" s="225"/>
      <c r="L941" s="229"/>
      <c r="M941" s="230"/>
      <c r="N941" s="231"/>
      <c r="O941" s="231"/>
      <c r="P941" s="231"/>
      <c r="Q941" s="231"/>
      <c r="R941" s="231"/>
      <c r="S941" s="231"/>
      <c r="T941" s="232"/>
      <c r="AT941" s="233" t="s">
        <v>223</v>
      </c>
      <c r="AU941" s="233" t="s">
        <v>153</v>
      </c>
      <c r="AV941" s="15" t="s">
        <v>79</v>
      </c>
      <c r="AW941" s="15" t="s">
        <v>32</v>
      </c>
      <c r="AX941" s="15" t="s">
        <v>71</v>
      </c>
      <c r="AY941" s="233" t="s">
        <v>210</v>
      </c>
    </row>
    <row r="942" spans="2:51" s="13" customFormat="1" ht="11.25">
      <c r="B942" s="202"/>
      <c r="C942" s="203"/>
      <c r="D942" s="195" t="s">
        <v>223</v>
      </c>
      <c r="E942" s="204" t="s">
        <v>19</v>
      </c>
      <c r="F942" s="205" t="s">
        <v>649</v>
      </c>
      <c r="G942" s="203"/>
      <c r="H942" s="206">
        <v>18.850000000000001</v>
      </c>
      <c r="I942" s="207"/>
      <c r="J942" s="203"/>
      <c r="K942" s="203"/>
      <c r="L942" s="208"/>
      <c r="M942" s="209"/>
      <c r="N942" s="210"/>
      <c r="O942" s="210"/>
      <c r="P942" s="210"/>
      <c r="Q942" s="210"/>
      <c r="R942" s="210"/>
      <c r="S942" s="210"/>
      <c r="T942" s="211"/>
      <c r="AT942" s="212" t="s">
        <v>223</v>
      </c>
      <c r="AU942" s="212" t="s">
        <v>153</v>
      </c>
      <c r="AV942" s="13" t="s">
        <v>81</v>
      </c>
      <c r="AW942" s="13" t="s">
        <v>32</v>
      </c>
      <c r="AX942" s="13" t="s">
        <v>71</v>
      </c>
      <c r="AY942" s="212" t="s">
        <v>210</v>
      </c>
    </row>
    <row r="943" spans="2:51" s="15" customFormat="1" ht="11.25">
      <c r="B943" s="224"/>
      <c r="C943" s="225"/>
      <c r="D943" s="195" t="s">
        <v>223</v>
      </c>
      <c r="E943" s="226" t="s">
        <v>19</v>
      </c>
      <c r="F943" s="227" t="s">
        <v>614</v>
      </c>
      <c r="G943" s="225"/>
      <c r="H943" s="226" t="s">
        <v>19</v>
      </c>
      <c r="I943" s="228"/>
      <c r="J943" s="225"/>
      <c r="K943" s="225"/>
      <c r="L943" s="229"/>
      <c r="M943" s="230"/>
      <c r="N943" s="231"/>
      <c r="O943" s="231"/>
      <c r="P943" s="231"/>
      <c r="Q943" s="231"/>
      <c r="R943" s="231"/>
      <c r="S943" s="231"/>
      <c r="T943" s="232"/>
      <c r="AT943" s="233" t="s">
        <v>223</v>
      </c>
      <c r="AU943" s="233" t="s">
        <v>153</v>
      </c>
      <c r="AV943" s="15" t="s">
        <v>79</v>
      </c>
      <c r="AW943" s="15" t="s">
        <v>32</v>
      </c>
      <c r="AX943" s="15" t="s">
        <v>71</v>
      </c>
      <c r="AY943" s="233" t="s">
        <v>210</v>
      </c>
    </row>
    <row r="944" spans="2:51" s="13" customFormat="1" ht="11.25">
      <c r="B944" s="202"/>
      <c r="C944" s="203"/>
      <c r="D944" s="195" t="s">
        <v>223</v>
      </c>
      <c r="E944" s="204" t="s">
        <v>19</v>
      </c>
      <c r="F944" s="205" t="s">
        <v>650</v>
      </c>
      <c r="G944" s="203"/>
      <c r="H944" s="206">
        <v>14.21</v>
      </c>
      <c r="I944" s="207"/>
      <c r="J944" s="203"/>
      <c r="K944" s="203"/>
      <c r="L944" s="208"/>
      <c r="M944" s="209"/>
      <c r="N944" s="210"/>
      <c r="O944" s="210"/>
      <c r="P944" s="210"/>
      <c r="Q944" s="210"/>
      <c r="R944" s="210"/>
      <c r="S944" s="210"/>
      <c r="T944" s="211"/>
      <c r="AT944" s="212" t="s">
        <v>223</v>
      </c>
      <c r="AU944" s="212" t="s">
        <v>153</v>
      </c>
      <c r="AV944" s="13" t="s">
        <v>81</v>
      </c>
      <c r="AW944" s="13" t="s">
        <v>32</v>
      </c>
      <c r="AX944" s="13" t="s">
        <v>71</v>
      </c>
      <c r="AY944" s="212" t="s">
        <v>210</v>
      </c>
    </row>
    <row r="945" spans="2:51" s="15" customFormat="1" ht="11.25">
      <c r="B945" s="224"/>
      <c r="C945" s="225"/>
      <c r="D945" s="195" t="s">
        <v>223</v>
      </c>
      <c r="E945" s="226" t="s">
        <v>19</v>
      </c>
      <c r="F945" s="227" t="s">
        <v>616</v>
      </c>
      <c r="G945" s="225"/>
      <c r="H945" s="226" t="s">
        <v>19</v>
      </c>
      <c r="I945" s="228"/>
      <c r="J945" s="225"/>
      <c r="K945" s="225"/>
      <c r="L945" s="229"/>
      <c r="M945" s="230"/>
      <c r="N945" s="231"/>
      <c r="O945" s="231"/>
      <c r="P945" s="231"/>
      <c r="Q945" s="231"/>
      <c r="R945" s="231"/>
      <c r="S945" s="231"/>
      <c r="T945" s="232"/>
      <c r="AT945" s="233" t="s">
        <v>223</v>
      </c>
      <c r="AU945" s="233" t="s">
        <v>153</v>
      </c>
      <c r="AV945" s="15" t="s">
        <v>79</v>
      </c>
      <c r="AW945" s="15" t="s">
        <v>32</v>
      </c>
      <c r="AX945" s="15" t="s">
        <v>71</v>
      </c>
      <c r="AY945" s="233" t="s">
        <v>210</v>
      </c>
    </row>
    <row r="946" spans="2:51" s="13" customFormat="1" ht="11.25">
      <c r="B946" s="202"/>
      <c r="C946" s="203"/>
      <c r="D946" s="195" t="s">
        <v>223</v>
      </c>
      <c r="E946" s="204" t="s">
        <v>19</v>
      </c>
      <c r="F946" s="205" t="s">
        <v>651</v>
      </c>
      <c r="G946" s="203"/>
      <c r="H946" s="206">
        <v>30.45</v>
      </c>
      <c r="I946" s="207"/>
      <c r="J946" s="203"/>
      <c r="K946" s="203"/>
      <c r="L946" s="208"/>
      <c r="M946" s="209"/>
      <c r="N946" s="210"/>
      <c r="O946" s="210"/>
      <c r="P946" s="210"/>
      <c r="Q946" s="210"/>
      <c r="R946" s="210"/>
      <c r="S946" s="210"/>
      <c r="T946" s="211"/>
      <c r="AT946" s="212" t="s">
        <v>223</v>
      </c>
      <c r="AU946" s="212" t="s">
        <v>153</v>
      </c>
      <c r="AV946" s="13" t="s">
        <v>81</v>
      </c>
      <c r="AW946" s="13" t="s">
        <v>32</v>
      </c>
      <c r="AX946" s="13" t="s">
        <v>71</v>
      </c>
      <c r="AY946" s="212" t="s">
        <v>210</v>
      </c>
    </row>
    <row r="947" spans="2:51" s="15" customFormat="1" ht="11.25">
      <c r="B947" s="224"/>
      <c r="C947" s="225"/>
      <c r="D947" s="195" t="s">
        <v>223</v>
      </c>
      <c r="E947" s="226" t="s">
        <v>19</v>
      </c>
      <c r="F947" s="227" t="s">
        <v>618</v>
      </c>
      <c r="G947" s="225"/>
      <c r="H947" s="226" t="s">
        <v>19</v>
      </c>
      <c r="I947" s="228"/>
      <c r="J947" s="225"/>
      <c r="K947" s="225"/>
      <c r="L947" s="229"/>
      <c r="M947" s="230"/>
      <c r="N947" s="231"/>
      <c r="O947" s="231"/>
      <c r="P947" s="231"/>
      <c r="Q947" s="231"/>
      <c r="R947" s="231"/>
      <c r="S947" s="231"/>
      <c r="T947" s="232"/>
      <c r="AT947" s="233" t="s">
        <v>223</v>
      </c>
      <c r="AU947" s="233" t="s">
        <v>153</v>
      </c>
      <c r="AV947" s="15" t="s">
        <v>79</v>
      </c>
      <c r="AW947" s="15" t="s">
        <v>32</v>
      </c>
      <c r="AX947" s="15" t="s">
        <v>71</v>
      </c>
      <c r="AY947" s="233" t="s">
        <v>210</v>
      </c>
    </row>
    <row r="948" spans="2:51" s="13" customFormat="1" ht="11.25">
      <c r="B948" s="202"/>
      <c r="C948" s="203"/>
      <c r="D948" s="195" t="s">
        <v>223</v>
      </c>
      <c r="E948" s="204" t="s">
        <v>19</v>
      </c>
      <c r="F948" s="205" t="s">
        <v>652</v>
      </c>
      <c r="G948" s="203"/>
      <c r="H948" s="206">
        <v>47.27</v>
      </c>
      <c r="I948" s="207"/>
      <c r="J948" s="203"/>
      <c r="K948" s="203"/>
      <c r="L948" s="208"/>
      <c r="M948" s="209"/>
      <c r="N948" s="210"/>
      <c r="O948" s="210"/>
      <c r="P948" s="210"/>
      <c r="Q948" s="210"/>
      <c r="R948" s="210"/>
      <c r="S948" s="210"/>
      <c r="T948" s="211"/>
      <c r="AT948" s="212" t="s">
        <v>223</v>
      </c>
      <c r="AU948" s="212" t="s">
        <v>153</v>
      </c>
      <c r="AV948" s="13" t="s">
        <v>81</v>
      </c>
      <c r="AW948" s="13" t="s">
        <v>32</v>
      </c>
      <c r="AX948" s="13" t="s">
        <v>71</v>
      </c>
      <c r="AY948" s="212" t="s">
        <v>210</v>
      </c>
    </row>
    <row r="949" spans="2:51" s="15" customFormat="1" ht="11.25">
      <c r="B949" s="224"/>
      <c r="C949" s="225"/>
      <c r="D949" s="195" t="s">
        <v>223</v>
      </c>
      <c r="E949" s="226" t="s">
        <v>19</v>
      </c>
      <c r="F949" s="227" t="s">
        <v>620</v>
      </c>
      <c r="G949" s="225"/>
      <c r="H949" s="226" t="s">
        <v>19</v>
      </c>
      <c r="I949" s="228"/>
      <c r="J949" s="225"/>
      <c r="K949" s="225"/>
      <c r="L949" s="229"/>
      <c r="M949" s="230"/>
      <c r="N949" s="231"/>
      <c r="O949" s="231"/>
      <c r="P949" s="231"/>
      <c r="Q949" s="231"/>
      <c r="R949" s="231"/>
      <c r="S949" s="231"/>
      <c r="T949" s="232"/>
      <c r="AT949" s="233" t="s">
        <v>223</v>
      </c>
      <c r="AU949" s="233" t="s">
        <v>153</v>
      </c>
      <c r="AV949" s="15" t="s">
        <v>79</v>
      </c>
      <c r="AW949" s="15" t="s">
        <v>32</v>
      </c>
      <c r="AX949" s="15" t="s">
        <v>71</v>
      </c>
      <c r="AY949" s="233" t="s">
        <v>210</v>
      </c>
    </row>
    <row r="950" spans="2:51" s="13" customFormat="1" ht="11.25">
      <c r="B950" s="202"/>
      <c r="C950" s="203"/>
      <c r="D950" s="195" t="s">
        <v>223</v>
      </c>
      <c r="E950" s="204" t="s">
        <v>19</v>
      </c>
      <c r="F950" s="205" t="s">
        <v>653</v>
      </c>
      <c r="G950" s="203"/>
      <c r="H950" s="206">
        <v>31.436</v>
      </c>
      <c r="I950" s="207"/>
      <c r="J950" s="203"/>
      <c r="K950" s="203"/>
      <c r="L950" s="208"/>
      <c r="M950" s="209"/>
      <c r="N950" s="210"/>
      <c r="O950" s="210"/>
      <c r="P950" s="210"/>
      <c r="Q950" s="210"/>
      <c r="R950" s="210"/>
      <c r="S950" s="210"/>
      <c r="T950" s="211"/>
      <c r="AT950" s="212" t="s">
        <v>223</v>
      </c>
      <c r="AU950" s="212" t="s">
        <v>153</v>
      </c>
      <c r="AV950" s="13" t="s">
        <v>81</v>
      </c>
      <c r="AW950" s="13" t="s">
        <v>32</v>
      </c>
      <c r="AX950" s="13" t="s">
        <v>71</v>
      </c>
      <c r="AY950" s="212" t="s">
        <v>210</v>
      </c>
    </row>
    <row r="951" spans="2:51" s="15" customFormat="1" ht="11.25">
      <c r="B951" s="224"/>
      <c r="C951" s="225"/>
      <c r="D951" s="195" t="s">
        <v>223</v>
      </c>
      <c r="E951" s="226" t="s">
        <v>19</v>
      </c>
      <c r="F951" s="227" t="s">
        <v>622</v>
      </c>
      <c r="G951" s="225"/>
      <c r="H951" s="226" t="s">
        <v>19</v>
      </c>
      <c r="I951" s="228"/>
      <c r="J951" s="225"/>
      <c r="K951" s="225"/>
      <c r="L951" s="229"/>
      <c r="M951" s="230"/>
      <c r="N951" s="231"/>
      <c r="O951" s="231"/>
      <c r="P951" s="231"/>
      <c r="Q951" s="231"/>
      <c r="R951" s="231"/>
      <c r="S951" s="231"/>
      <c r="T951" s="232"/>
      <c r="AT951" s="233" t="s">
        <v>223</v>
      </c>
      <c r="AU951" s="233" t="s">
        <v>153</v>
      </c>
      <c r="AV951" s="15" t="s">
        <v>79</v>
      </c>
      <c r="AW951" s="15" t="s">
        <v>32</v>
      </c>
      <c r="AX951" s="15" t="s">
        <v>71</v>
      </c>
      <c r="AY951" s="233" t="s">
        <v>210</v>
      </c>
    </row>
    <row r="952" spans="2:51" s="13" customFormat="1" ht="11.25">
      <c r="B952" s="202"/>
      <c r="C952" s="203"/>
      <c r="D952" s="195" t="s">
        <v>223</v>
      </c>
      <c r="E952" s="204" t="s">
        <v>19</v>
      </c>
      <c r="F952" s="205" t="s">
        <v>654</v>
      </c>
      <c r="G952" s="203"/>
      <c r="H952" s="206">
        <v>92.8</v>
      </c>
      <c r="I952" s="207"/>
      <c r="J952" s="203"/>
      <c r="K952" s="203"/>
      <c r="L952" s="208"/>
      <c r="M952" s="209"/>
      <c r="N952" s="210"/>
      <c r="O952" s="210"/>
      <c r="P952" s="210"/>
      <c r="Q952" s="210"/>
      <c r="R952" s="210"/>
      <c r="S952" s="210"/>
      <c r="T952" s="211"/>
      <c r="AT952" s="212" t="s">
        <v>223</v>
      </c>
      <c r="AU952" s="212" t="s">
        <v>153</v>
      </c>
      <c r="AV952" s="13" t="s">
        <v>81</v>
      </c>
      <c r="AW952" s="13" t="s">
        <v>32</v>
      </c>
      <c r="AX952" s="13" t="s">
        <v>71</v>
      </c>
      <c r="AY952" s="212" t="s">
        <v>210</v>
      </c>
    </row>
    <row r="953" spans="2:51" s="15" customFormat="1" ht="11.25">
      <c r="B953" s="224"/>
      <c r="C953" s="225"/>
      <c r="D953" s="195" t="s">
        <v>223</v>
      </c>
      <c r="E953" s="226" t="s">
        <v>19</v>
      </c>
      <c r="F953" s="227" t="s">
        <v>624</v>
      </c>
      <c r="G953" s="225"/>
      <c r="H953" s="226" t="s">
        <v>19</v>
      </c>
      <c r="I953" s="228"/>
      <c r="J953" s="225"/>
      <c r="K953" s="225"/>
      <c r="L953" s="229"/>
      <c r="M953" s="230"/>
      <c r="N953" s="231"/>
      <c r="O953" s="231"/>
      <c r="P953" s="231"/>
      <c r="Q953" s="231"/>
      <c r="R953" s="231"/>
      <c r="S953" s="231"/>
      <c r="T953" s="232"/>
      <c r="AT953" s="233" t="s">
        <v>223</v>
      </c>
      <c r="AU953" s="233" t="s">
        <v>153</v>
      </c>
      <c r="AV953" s="15" t="s">
        <v>79</v>
      </c>
      <c r="AW953" s="15" t="s">
        <v>32</v>
      </c>
      <c r="AX953" s="15" t="s">
        <v>71</v>
      </c>
      <c r="AY953" s="233" t="s">
        <v>210</v>
      </c>
    </row>
    <row r="954" spans="2:51" s="13" customFormat="1" ht="11.25">
      <c r="B954" s="202"/>
      <c r="C954" s="203"/>
      <c r="D954" s="195" t="s">
        <v>223</v>
      </c>
      <c r="E954" s="204" t="s">
        <v>19</v>
      </c>
      <c r="F954" s="205" t="s">
        <v>655</v>
      </c>
      <c r="G954" s="203"/>
      <c r="H954" s="206">
        <v>64.234999999999999</v>
      </c>
      <c r="I954" s="207"/>
      <c r="J954" s="203"/>
      <c r="K954" s="203"/>
      <c r="L954" s="208"/>
      <c r="M954" s="209"/>
      <c r="N954" s="210"/>
      <c r="O954" s="210"/>
      <c r="P954" s="210"/>
      <c r="Q954" s="210"/>
      <c r="R954" s="210"/>
      <c r="S954" s="210"/>
      <c r="T954" s="211"/>
      <c r="AT954" s="212" t="s">
        <v>223</v>
      </c>
      <c r="AU954" s="212" t="s">
        <v>153</v>
      </c>
      <c r="AV954" s="13" t="s">
        <v>81</v>
      </c>
      <c r="AW954" s="13" t="s">
        <v>32</v>
      </c>
      <c r="AX954" s="13" t="s">
        <v>71</v>
      </c>
      <c r="AY954" s="212" t="s">
        <v>210</v>
      </c>
    </row>
    <row r="955" spans="2:51" s="15" customFormat="1" ht="11.25">
      <c r="B955" s="224"/>
      <c r="C955" s="225"/>
      <c r="D955" s="195" t="s">
        <v>223</v>
      </c>
      <c r="E955" s="226" t="s">
        <v>19</v>
      </c>
      <c r="F955" s="227" t="s">
        <v>625</v>
      </c>
      <c r="G955" s="225"/>
      <c r="H955" s="226" t="s">
        <v>19</v>
      </c>
      <c r="I955" s="228"/>
      <c r="J955" s="225"/>
      <c r="K955" s="225"/>
      <c r="L955" s="229"/>
      <c r="M955" s="230"/>
      <c r="N955" s="231"/>
      <c r="O955" s="231"/>
      <c r="P955" s="231"/>
      <c r="Q955" s="231"/>
      <c r="R955" s="231"/>
      <c r="S955" s="231"/>
      <c r="T955" s="232"/>
      <c r="AT955" s="233" t="s">
        <v>223</v>
      </c>
      <c r="AU955" s="233" t="s">
        <v>153</v>
      </c>
      <c r="AV955" s="15" t="s">
        <v>79</v>
      </c>
      <c r="AW955" s="15" t="s">
        <v>32</v>
      </c>
      <c r="AX955" s="15" t="s">
        <v>71</v>
      </c>
      <c r="AY955" s="233" t="s">
        <v>210</v>
      </c>
    </row>
    <row r="956" spans="2:51" s="13" customFormat="1" ht="11.25">
      <c r="B956" s="202"/>
      <c r="C956" s="203"/>
      <c r="D956" s="195" t="s">
        <v>223</v>
      </c>
      <c r="E956" s="204" t="s">
        <v>19</v>
      </c>
      <c r="F956" s="205" t="s">
        <v>656</v>
      </c>
      <c r="G956" s="203"/>
      <c r="H956" s="206">
        <v>101.5</v>
      </c>
      <c r="I956" s="207"/>
      <c r="J956" s="203"/>
      <c r="K956" s="203"/>
      <c r="L956" s="208"/>
      <c r="M956" s="209"/>
      <c r="N956" s="210"/>
      <c r="O956" s="210"/>
      <c r="P956" s="210"/>
      <c r="Q956" s="210"/>
      <c r="R956" s="210"/>
      <c r="S956" s="210"/>
      <c r="T956" s="211"/>
      <c r="AT956" s="212" t="s">
        <v>223</v>
      </c>
      <c r="AU956" s="212" t="s">
        <v>153</v>
      </c>
      <c r="AV956" s="13" t="s">
        <v>81</v>
      </c>
      <c r="AW956" s="13" t="s">
        <v>32</v>
      </c>
      <c r="AX956" s="13" t="s">
        <v>71</v>
      </c>
      <c r="AY956" s="212" t="s">
        <v>210</v>
      </c>
    </row>
    <row r="957" spans="2:51" s="15" customFormat="1" ht="11.25">
      <c r="B957" s="224"/>
      <c r="C957" s="225"/>
      <c r="D957" s="195" t="s">
        <v>223</v>
      </c>
      <c r="E957" s="226" t="s">
        <v>19</v>
      </c>
      <c r="F957" s="227" t="s">
        <v>627</v>
      </c>
      <c r="G957" s="225"/>
      <c r="H957" s="226" t="s">
        <v>19</v>
      </c>
      <c r="I957" s="228"/>
      <c r="J957" s="225"/>
      <c r="K957" s="225"/>
      <c r="L957" s="229"/>
      <c r="M957" s="230"/>
      <c r="N957" s="231"/>
      <c r="O957" s="231"/>
      <c r="P957" s="231"/>
      <c r="Q957" s="231"/>
      <c r="R957" s="231"/>
      <c r="S957" s="231"/>
      <c r="T957" s="232"/>
      <c r="AT957" s="233" t="s">
        <v>223</v>
      </c>
      <c r="AU957" s="233" t="s">
        <v>153</v>
      </c>
      <c r="AV957" s="15" t="s">
        <v>79</v>
      </c>
      <c r="AW957" s="15" t="s">
        <v>32</v>
      </c>
      <c r="AX957" s="15" t="s">
        <v>71</v>
      </c>
      <c r="AY957" s="233" t="s">
        <v>210</v>
      </c>
    </row>
    <row r="958" spans="2:51" s="13" customFormat="1" ht="11.25">
      <c r="B958" s="202"/>
      <c r="C958" s="203"/>
      <c r="D958" s="195" t="s">
        <v>223</v>
      </c>
      <c r="E958" s="204" t="s">
        <v>19</v>
      </c>
      <c r="F958" s="205" t="s">
        <v>657</v>
      </c>
      <c r="G958" s="203"/>
      <c r="H958" s="206">
        <v>104.4</v>
      </c>
      <c r="I958" s="207"/>
      <c r="J958" s="203"/>
      <c r="K958" s="203"/>
      <c r="L958" s="208"/>
      <c r="M958" s="209"/>
      <c r="N958" s="210"/>
      <c r="O958" s="210"/>
      <c r="P958" s="210"/>
      <c r="Q958" s="210"/>
      <c r="R958" s="210"/>
      <c r="S958" s="210"/>
      <c r="T958" s="211"/>
      <c r="AT958" s="212" t="s">
        <v>223</v>
      </c>
      <c r="AU958" s="212" t="s">
        <v>153</v>
      </c>
      <c r="AV958" s="13" t="s">
        <v>81</v>
      </c>
      <c r="AW958" s="13" t="s">
        <v>32</v>
      </c>
      <c r="AX958" s="13" t="s">
        <v>71</v>
      </c>
      <c r="AY958" s="212" t="s">
        <v>210</v>
      </c>
    </row>
    <row r="959" spans="2:51" s="15" customFormat="1" ht="11.25">
      <c r="B959" s="224"/>
      <c r="C959" s="225"/>
      <c r="D959" s="195" t="s">
        <v>223</v>
      </c>
      <c r="E959" s="226" t="s">
        <v>19</v>
      </c>
      <c r="F959" s="227" t="s">
        <v>629</v>
      </c>
      <c r="G959" s="225"/>
      <c r="H959" s="226" t="s">
        <v>19</v>
      </c>
      <c r="I959" s="228"/>
      <c r="J959" s="225"/>
      <c r="K959" s="225"/>
      <c r="L959" s="229"/>
      <c r="M959" s="230"/>
      <c r="N959" s="231"/>
      <c r="O959" s="231"/>
      <c r="P959" s="231"/>
      <c r="Q959" s="231"/>
      <c r="R959" s="231"/>
      <c r="S959" s="231"/>
      <c r="T959" s="232"/>
      <c r="AT959" s="233" t="s">
        <v>223</v>
      </c>
      <c r="AU959" s="233" t="s">
        <v>153</v>
      </c>
      <c r="AV959" s="15" t="s">
        <v>79</v>
      </c>
      <c r="AW959" s="15" t="s">
        <v>32</v>
      </c>
      <c r="AX959" s="15" t="s">
        <v>71</v>
      </c>
      <c r="AY959" s="233" t="s">
        <v>210</v>
      </c>
    </row>
    <row r="960" spans="2:51" s="13" customFormat="1" ht="11.25">
      <c r="B960" s="202"/>
      <c r="C960" s="203"/>
      <c r="D960" s="195" t="s">
        <v>223</v>
      </c>
      <c r="E960" s="204" t="s">
        <v>19</v>
      </c>
      <c r="F960" s="205" t="s">
        <v>658</v>
      </c>
      <c r="G960" s="203"/>
      <c r="H960" s="206">
        <v>81.2</v>
      </c>
      <c r="I960" s="207"/>
      <c r="J960" s="203"/>
      <c r="K960" s="203"/>
      <c r="L960" s="208"/>
      <c r="M960" s="209"/>
      <c r="N960" s="210"/>
      <c r="O960" s="210"/>
      <c r="P960" s="210"/>
      <c r="Q960" s="210"/>
      <c r="R960" s="210"/>
      <c r="S960" s="210"/>
      <c r="T960" s="211"/>
      <c r="AT960" s="212" t="s">
        <v>223</v>
      </c>
      <c r="AU960" s="212" t="s">
        <v>153</v>
      </c>
      <c r="AV960" s="13" t="s">
        <v>81</v>
      </c>
      <c r="AW960" s="13" t="s">
        <v>32</v>
      </c>
      <c r="AX960" s="13" t="s">
        <v>71</v>
      </c>
      <c r="AY960" s="212" t="s">
        <v>210</v>
      </c>
    </row>
    <row r="961" spans="1:65" s="15" customFormat="1" ht="11.25">
      <c r="B961" s="224"/>
      <c r="C961" s="225"/>
      <c r="D961" s="195" t="s">
        <v>223</v>
      </c>
      <c r="E961" s="226" t="s">
        <v>19</v>
      </c>
      <c r="F961" s="227" t="s">
        <v>630</v>
      </c>
      <c r="G961" s="225"/>
      <c r="H961" s="226" t="s">
        <v>19</v>
      </c>
      <c r="I961" s="228"/>
      <c r="J961" s="225"/>
      <c r="K961" s="225"/>
      <c r="L961" s="229"/>
      <c r="M961" s="230"/>
      <c r="N961" s="231"/>
      <c r="O961" s="231"/>
      <c r="P961" s="231"/>
      <c r="Q961" s="231"/>
      <c r="R961" s="231"/>
      <c r="S961" s="231"/>
      <c r="T961" s="232"/>
      <c r="AT961" s="233" t="s">
        <v>223</v>
      </c>
      <c r="AU961" s="233" t="s">
        <v>153</v>
      </c>
      <c r="AV961" s="15" t="s">
        <v>79</v>
      </c>
      <c r="AW961" s="15" t="s">
        <v>32</v>
      </c>
      <c r="AX961" s="15" t="s">
        <v>71</v>
      </c>
      <c r="AY961" s="233" t="s">
        <v>210</v>
      </c>
    </row>
    <row r="962" spans="1:65" s="13" customFormat="1" ht="11.25">
      <c r="B962" s="202"/>
      <c r="C962" s="203"/>
      <c r="D962" s="195" t="s">
        <v>223</v>
      </c>
      <c r="E962" s="204" t="s">
        <v>19</v>
      </c>
      <c r="F962" s="205" t="s">
        <v>659</v>
      </c>
      <c r="G962" s="203"/>
      <c r="H962" s="206">
        <v>33.002000000000002</v>
      </c>
      <c r="I962" s="207"/>
      <c r="J962" s="203"/>
      <c r="K962" s="203"/>
      <c r="L962" s="208"/>
      <c r="M962" s="209"/>
      <c r="N962" s="210"/>
      <c r="O962" s="210"/>
      <c r="P962" s="210"/>
      <c r="Q962" s="210"/>
      <c r="R962" s="210"/>
      <c r="S962" s="210"/>
      <c r="T962" s="211"/>
      <c r="AT962" s="212" t="s">
        <v>223</v>
      </c>
      <c r="AU962" s="212" t="s">
        <v>153</v>
      </c>
      <c r="AV962" s="13" t="s">
        <v>81</v>
      </c>
      <c r="AW962" s="13" t="s">
        <v>32</v>
      </c>
      <c r="AX962" s="13" t="s">
        <v>71</v>
      </c>
      <c r="AY962" s="212" t="s">
        <v>210</v>
      </c>
    </row>
    <row r="963" spans="1:65" s="15" customFormat="1" ht="11.25">
      <c r="B963" s="224"/>
      <c r="C963" s="225"/>
      <c r="D963" s="195" t="s">
        <v>223</v>
      </c>
      <c r="E963" s="226" t="s">
        <v>19</v>
      </c>
      <c r="F963" s="227" t="s">
        <v>631</v>
      </c>
      <c r="G963" s="225"/>
      <c r="H963" s="226" t="s">
        <v>19</v>
      </c>
      <c r="I963" s="228"/>
      <c r="J963" s="225"/>
      <c r="K963" s="225"/>
      <c r="L963" s="229"/>
      <c r="M963" s="230"/>
      <c r="N963" s="231"/>
      <c r="O963" s="231"/>
      <c r="P963" s="231"/>
      <c r="Q963" s="231"/>
      <c r="R963" s="231"/>
      <c r="S963" s="231"/>
      <c r="T963" s="232"/>
      <c r="AT963" s="233" t="s">
        <v>223</v>
      </c>
      <c r="AU963" s="233" t="s">
        <v>153</v>
      </c>
      <c r="AV963" s="15" t="s">
        <v>79</v>
      </c>
      <c r="AW963" s="15" t="s">
        <v>32</v>
      </c>
      <c r="AX963" s="15" t="s">
        <v>71</v>
      </c>
      <c r="AY963" s="233" t="s">
        <v>210</v>
      </c>
    </row>
    <row r="964" spans="1:65" s="13" customFormat="1" ht="11.25">
      <c r="B964" s="202"/>
      <c r="C964" s="203"/>
      <c r="D964" s="195" t="s">
        <v>223</v>
      </c>
      <c r="E964" s="204" t="s">
        <v>19</v>
      </c>
      <c r="F964" s="205" t="s">
        <v>660</v>
      </c>
      <c r="G964" s="203"/>
      <c r="H964" s="206">
        <v>41.499000000000002</v>
      </c>
      <c r="I964" s="207"/>
      <c r="J964" s="203"/>
      <c r="K964" s="203"/>
      <c r="L964" s="208"/>
      <c r="M964" s="209"/>
      <c r="N964" s="210"/>
      <c r="O964" s="210"/>
      <c r="P964" s="210"/>
      <c r="Q964" s="210"/>
      <c r="R964" s="210"/>
      <c r="S964" s="210"/>
      <c r="T964" s="211"/>
      <c r="AT964" s="212" t="s">
        <v>223</v>
      </c>
      <c r="AU964" s="212" t="s">
        <v>153</v>
      </c>
      <c r="AV964" s="13" t="s">
        <v>81</v>
      </c>
      <c r="AW964" s="13" t="s">
        <v>32</v>
      </c>
      <c r="AX964" s="13" t="s">
        <v>71</v>
      </c>
      <c r="AY964" s="212" t="s">
        <v>210</v>
      </c>
    </row>
    <row r="965" spans="1:65" s="15" customFormat="1" ht="11.25">
      <c r="B965" s="224"/>
      <c r="C965" s="225"/>
      <c r="D965" s="195" t="s">
        <v>223</v>
      </c>
      <c r="E965" s="226" t="s">
        <v>19</v>
      </c>
      <c r="F965" s="227" t="s">
        <v>633</v>
      </c>
      <c r="G965" s="225"/>
      <c r="H965" s="226" t="s">
        <v>19</v>
      </c>
      <c r="I965" s="228"/>
      <c r="J965" s="225"/>
      <c r="K965" s="225"/>
      <c r="L965" s="229"/>
      <c r="M965" s="230"/>
      <c r="N965" s="231"/>
      <c r="O965" s="231"/>
      <c r="P965" s="231"/>
      <c r="Q965" s="231"/>
      <c r="R965" s="231"/>
      <c r="S965" s="231"/>
      <c r="T965" s="232"/>
      <c r="AT965" s="233" t="s">
        <v>223</v>
      </c>
      <c r="AU965" s="233" t="s">
        <v>153</v>
      </c>
      <c r="AV965" s="15" t="s">
        <v>79</v>
      </c>
      <c r="AW965" s="15" t="s">
        <v>32</v>
      </c>
      <c r="AX965" s="15" t="s">
        <v>71</v>
      </c>
      <c r="AY965" s="233" t="s">
        <v>210</v>
      </c>
    </row>
    <row r="966" spans="1:65" s="13" customFormat="1" ht="11.25">
      <c r="B966" s="202"/>
      <c r="C966" s="203"/>
      <c r="D966" s="195" t="s">
        <v>223</v>
      </c>
      <c r="E966" s="204" t="s">
        <v>19</v>
      </c>
      <c r="F966" s="205" t="s">
        <v>661</v>
      </c>
      <c r="G966" s="203"/>
      <c r="H966" s="206">
        <v>178.47499999999999</v>
      </c>
      <c r="I966" s="207"/>
      <c r="J966" s="203"/>
      <c r="K966" s="203"/>
      <c r="L966" s="208"/>
      <c r="M966" s="209"/>
      <c r="N966" s="210"/>
      <c r="O966" s="210"/>
      <c r="P966" s="210"/>
      <c r="Q966" s="210"/>
      <c r="R966" s="210"/>
      <c r="S966" s="210"/>
      <c r="T966" s="211"/>
      <c r="AT966" s="212" t="s">
        <v>223</v>
      </c>
      <c r="AU966" s="212" t="s">
        <v>153</v>
      </c>
      <c r="AV966" s="13" t="s">
        <v>81</v>
      </c>
      <c r="AW966" s="13" t="s">
        <v>32</v>
      </c>
      <c r="AX966" s="13" t="s">
        <v>71</v>
      </c>
      <c r="AY966" s="212" t="s">
        <v>210</v>
      </c>
    </row>
    <row r="967" spans="1:65" s="15" customFormat="1" ht="11.25">
      <c r="B967" s="224"/>
      <c r="C967" s="225"/>
      <c r="D967" s="195" t="s">
        <v>223</v>
      </c>
      <c r="E967" s="226" t="s">
        <v>19</v>
      </c>
      <c r="F967" s="227" t="s">
        <v>662</v>
      </c>
      <c r="G967" s="225"/>
      <c r="H967" s="226" t="s">
        <v>19</v>
      </c>
      <c r="I967" s="228"/>
      <c r="J967" s="225"/>
      <c r="K967" s="225"/>
      <c r="L967" s="229"/>
      <c r="M967" s="230"/>
      <c r="N967" s="231"/>
      <c r="O967" s="231"/>
      <c r="P967" s="231"/>
      <c r="Q967" s="231"/>
      <c r="R967" s="231"/>
      <c r="S967" s="231"/>
      <c r="T967" s="232"/>
      <c r="AT967" s="233" t="s">
        <v>223</v>
      </c>
      <c r="AU967" s="233" t="s">
        <v>153</v>
      </c>
      <c r="AV967" s="15" t="s">
        <v>79</v>
      </c>
      <c r="AW967" s="15" t="s">
        <v>32</v>
      </c>
      <c r="AX967" s="15" t="s">
        <v>71</v>
      </c>
      <c r="AY967" s="233" t="s">
        <v>210</v>
      </c>
    </row>
    <row r="968" spans="1:65" s="13" customFormat="1" ht="11.25">
      <c r="B968" s="202"/>
      <c r="C968" s="203"/>
      <c r="D968" s="195" t="s">
        <v>223</v>
      </c>
      <c r="E968" s="204" t="s">
        <v>19</v>
      </c>
      <c r="F968" s="205" t="s">
        <v>663</v>
      </c>
      <c r="G968" s="203"/>
      <c r="H968" s="206">
        <v>8.58</v>
      </c>
      <c r="I968" s="207"/>
      <c r="J968" s="203"/>
      <c r="K968" s="203"/>
      <c r="L968" s="208"/>
      <c r="M968" s="209"/>
      <c r="N968" s="210"/>
      <c r="O968" s="210"/>
      <c r="P968" s="210"/>
      <c r="Q968" s="210"/>
      <c r="R968" s="210"/>
      <c r="S968" s="210"/>
      <c r="T968" s="211"/>
      <c r="AT968" s="212" t="s">
        <v>223</v>
      </c>
      <c r="AU968" s="212" t="s">
        <v>153</v>
      </c>
      <c r="AV968" s="13" t="s">
        <v>81</v>
      </c>
      <c r="AW968" s="13" t="s">
        <v>32</v>
      </c>
      <c r="AX968" s="13" t="s">
        <v>71</v>
      </c>
      <c r="AY968" s="212" t="s">
        <v>210</v>
      </c>
    </row>
    <row r="969" spans="1:65" s="13" customFormat="1" ht="11.25">
      <c r="B969" s="202"/>
      <c r="C969" s="203"/>
      <c r="D969" s="195" t="s">
        <v>223</v>
      </c>
      <c r="E969" s="204" t="s">
        <v>19</v>
      </c>
      <c r="F969" s="205" t="s">
        <v>664</v>
      </c>
      <c r="G969" s="203"/>
      <c r="H969" s="206">
        <v>16.77</v>
      </c>
      <c r="I969" s="207"/>
      <c r="J969" s="203"/>
      <c r="K969" s="203"/>
      <c r="L969" s="208"/>
      <c r="M969" s="209"/>
      <c r="N969" s="210"/>
      <c r="O969" s="210"/>
      <c r="P969" s="210"/>
      <c r="Q969" s="210"/>
      <c r="R969" s="210"/>
      <c r="S969" s="210"/>
      <c r="T969" s="211"/>
      <c r="AT969" s="212" t="s">
        <v>223</v>
      </c>
      <c r="AU969" s="212" t="s">
        <v>153</v>
      </c>
      <c r="AV969" s="13" t="s">
        <v>81</v>
      </c>
      <c r="AW969" s="13" t="s">
        <v>32</v>
      </c>
      <c r="AX969" s="13" t="s">
        <v>71</v>
      </c>
      <c r="AY969" s="212" t="s">
        <v>210</v>
      </c>
    </row>
    <row r="970" spans="1:65" s="15" customFormat="1" ht="11.25">
      <c r="B970" s="224"/>
      <c r="C970" s="225"/>
      <c r="D970" s="195" t="s">
        <v>223</v>
      </c>
      <c r="E970" s="226" t="s">
        <v>19</v>
      </c>
      <c r="F970" s="227" t="s">
        <v>636</v>
      </c>
      <c r="G970" s="225"/>
      <c r="H970" s="226" t="s">
        <v>19</v>
      </c>
      <c r="I970" s="228"/>
      <c r="J970" s="225"/>
      <c r="K970" s="225"/>
      <c r="L970" s="229"/>
      <c r="M970" s="230"/>
      <c r="N970" s="231"/>
      <c r="O970" s="231"/>
      <c r="P970" s="231"/>
      <c r="Q970" s="231"/>
      <c r="R970" s="231"/>
      <c r="S970" s="231"/>
      <c r="T970" s="232"/>
      <c r="AT970" s="233" t="s">
        <v>223</v>
      </c>
      <c r="AU970" s="233" t="s">
        <v>153</v>
      </c>
      <c r="AV970" s="15" t="s">
        <v>79</v>
      </c>
      <c r="AW970" s="15" t="s">
        <v>32</v>
      </c>
      <c r="AX970" s="15" t="s">
        <v>71</v>
      </c>
      <c r="AY970" s="233" t="s">
        <v>210</v>
      </c>
    </row>
    <row r="971" spans="1:65" s="13" customFormat="1" ht="11.25">
      <c r="B971" s="202"/>
      <c r="C971" s="203"/>
      <c r="D971" s="195" t="s">
        <v>223</v>
      </c>
      <c r="E971" s="204" t="s">
        <v>19</v>
      </c>
      <c r="F971" s="205" t="s">
        <v>665</v>
      </c>
      <c r="G971" s="203"/>
      <c r="H971" s="206">
        <v>62.4</v>
      </c>
      <c r="I971" s="207"/>
      <c r="J971" s="203"/>
      <c r="K971" s="203"/>
      <c r="L971" s="208"/>
      <c r="M971" s="209"/>
      <c r="N971" s="210"/>
      <c r="O971" s="210"/>
      <c r="P971" s="210"/>
      <c r="Q971" s="210"/>
      <c r="R971" s="210"/>
      <c r="S971" s="210"/>
      <c r="T971" s="211"/>
      <c r="AT971" s="212" t="s">
        <v>223</v>
      </c>
      <c r="AU971" s="212" t="s">
        <v>153</v>
      </c>
      <c r="AV971" s="13" t="s">
        <v>81</v>
      </c>
      <c r="AW971" s="13" t="s">
        <v>32</v>
      </c>
      <c r="AX971" s="13" t="s">
        <v>71</v>
      </c>
      <c r="AY971" s="212" t="s">
        <v>210</v>
      </c>
    </row>
    <row r="972" spans="1:65" s="16" customFormat="1" ht="11.25">
      <c r="B972" s="234"/>
      <c r="C972" s="235"/>
      <c r="D972" s="195" t="s">
        <v>223</v>
      </c>
      <c r="E972" s="236" t="s">
        <v>19</v>
      </c>
      <c r="F972" s="237" t="s">
        <v>266</v>
      </c>
      <c r="G972" s="235"/>
      <c r="H972" s="238">
        <v>1101.367</v>
      </c>
      <c r="I972" s="239"/>
      <c r="J972" s="235"/>
      <c r="K972" s="235"/>
      <c r="L972" s="240"/>
      <c r="M972" s="241"/>
      <c r="N972" s="242"/>
      <c r="O972" s="242"/>
      <c r="P972" s="242"/>
      <c r="Q972" s="242"/>
      <c r="R972" s="242"/>
      <c r="S972" s="242"/>
      <c r="T972" s="243"/>
      <c r="AT972" s="244" t="s">
        <v>223</v>
      </c>
      <c r="AU972" s="244" t="s">
        <v>153</v>
      </c>
      <c r="AV972" s="16" t="s">
        <v>153</v>
      </c>
      <c r="AW972" s="16" t="s">
        <v>32</v>
      </c>
      <c r="AX972" s="16" t="s">
        <v>71</v>
      </c>
      <c r="AY972" s="244" t="s">
        <v>210</v>
      </c>
    </row>
    <row r="973" spans="1:65" s="14" customFormat="1" ht="11.25">
      <c r="B973" s="213"/>
      <c r="C973" s="214"/>
      <c r="D973" s="195" t="s">
        <v>223</v>
      </c>
      <c r="E973" s="215" t="s">
        <v>19</v>
      </c>
      <c r="F973" s="216" t="s">
        <v>249</v>
      </c>
      <c r="G973" s="214"/>
      <c r="H973" s="217">
        <v>1545.2670000000001</v>
      </c>
      <c r="I973" s="218"/>
      <c r="J973" s="214"/>
      <c r="K973" s="214"/>
      <c r="L973" s="219"/>
      <c r="M973" s="220"/>
      <c r="N973" s="221"/>
      <c r="O973" s="221"/>
      <c r="P973" s="221"/>
      <c r="Q973" s="221"/>
      <c r="R973" s="221"/>
      <c r="S973" s="221"/>
      <c r="T973" s="222"/>
      <c r="AT973" s="223" t="s">
        <v>223</v>
      </c>
      <c r="AU973" s="223" t="s">
        <v>153</v>
      </c>
      <c r="AV973" s="14" t="s">
        <v>217</v>
      </c>
      <c r="AW973" s="14" t="s">
        <v>32</v>
      </c>
      <c r="AX973" s="14" t="s">
        <v>79</v>
      </c>
      <c r="AY973" s="223" t="s">
        <v>210</v>
      </c>
    </row>
    <row r="974" spans="1:65" s="2" customFormat="1" ht="24.2" customHeight="1">
      <c r="A974" s="37"/>
      <c r="B974" s="38"/>
      <c r="C974" s="182" t="s">
        <v>1026</v>
      </c>
      <c r="D974" s="182" t="s">
        <v>212</v>
      </c>
      <c r="E974" s="183" t="s">
        <v>1027</v>
      </c>
      <c r="F974" s="184" t="s">
        <v>1028</v>
      </c>
      <c r="G974" s="185" t="s">
        <v>215</v>
      </c>
      <c r="H974" s="186">
        <v>93.86</v>
      </c>
      <c r="I974" s="187"/>
      <c r="J974" s="188">
        <f>ROUND(I974*H974,2)</f>
        <v>0</v>
      </c>
      <c r="K974" s="184" t="s">
        <v>216</v>
      </c>
      <c r="L974" s="42"/>
      <c r="M974" s="189" t="s">
        <v>19</v>
      </c>
      <c r="N974" s="190" t="s">
        <v>42</v>
      </c>
      <c r="O974" s="67"/>
      <c r="P974" s="191">
        <f>O974*H974</f>
        <v>0</v>
      </c>
      <c r="Q974" s="191">
        <v>0</v>
      </c>
      <c r="R974" s="191">
        <f>Q974*H974</f>
        <v>0</v>
      </c>
      <c r="S974" s="191">
        <v>6.8000000000000005E-2</v>
      </c>
      <c r="T974" s="192">
        <f>S974*H974</f>
        <v>6.3824800000000002</v>
      </c>
      <c r="U974" s="37"/>
      <c r="V974" s="37"/>
      <c r="W974" s="37"/>
      <c r="X974" s="37"/>
      <c r="Y974" s="37"/>
      <c r="Z974" s="37"/>
      <c r="AA974" s="37"/>
      <c r="AB974" s="37"/>
      <c r="AC974" s="37"/>
      <c r="AD974" s="37"/>
      <c r="AE974" s="37"/>
      <c r="AR974" s="193" t="s">
        <v>217</v>
      </c>
      <c r="AT974" s="193" t="s">
        <v>212</v>
      </c>
      <c r="AU974" s="193" t="s">
        <v>153</v>
      </c>
      <c r="AY974" s="20" t="s">
        <v>210</v>
      </c>
      <c r="BE974" s="194">
        <f>IF(N974="základní",J974,0)</f>
        <v>0</v>
      </c>
      <c r="BF974" s="194">
        <f>IF(N974="snížená",J974,0)</f>
        <v>0</v>
      </c>
      <c r="BG974" s="194">
        <f>IF(N974="zákl. přenesená",J974,0)</f>
        <v>0</v>
      </c>
      <c r="BH974" s="194">
        <f>IF(N974="sníž. přenesená",J974,0)</f>
        <v>0</v>
      </c>
      <c r="BI974" s="194">
        <f>IF(N974="nulová",J974,0)</f>
        <v>0</v>
      </c>
      <c r="BJ974" s="20" t="s">
        <v>79</v>
      </c>
      <c r="BK974" s="194">
        <f>ROUND(I974*H974,2)</f>
        <v>0</v>
      </c>
      <c r="BL974" s="20" t="s">
        <v>217</v>
      </c>
      <c r="BM974" s="193" t="s">
        <v>1029</v>
      </c>
    </row>
    <row r="975" spans="1:65" s="2" customFormat="1" ht="29.25">
      <c r="A975" s="37"/>
      <c r="B975" s="38"/>
      <c r="C975" s="39"/>
      <c r="D975" s="195" t="s">
        <v>219</v>
      </c>
      <c r="E975" s="39"/>
      <c r="F975" s="196" t="s">
        <v>1030</v>
      </c>
      <c r="G975" s="39"/>
      <c r="H975" s="39"/>
      <c r="I975" s="197"/>
      <c r="J975" s="39"/>
      <c r="K975" s="39"/>
      <c r="L975" s="42"/>
      <c r="M975" s="198"/>
      <c r="N975" s="199"/>
      <c r="O975" s="67"/>
      <c r="P975" s="67"/>
      <c r="Q975" s="67"/>
      <c r="R975" s="67"/>
      <c r="S975" s="67"/>
      <c r="T975" s="68"/>
      <c r="U975" s="37"/>
      <c r="V975" s="37"/>
      <c r="W975" s="37"/>
      <c r="X975" s="37"/>
      <c r="Y975" s="37"/>
      <c r="Z975" s="37"/>
      <c r="AA975" s="37"/>
      <c r="AB975" s="37"/>
      <c r="AC975" s="37"/>
      <c r="AD975" s="37"/>
      <c r="AE975" s="37"/>
      <c r="AT975" s="20" t="s">
        <v>219</v>
      </c>
      <c r="AU975" s="20" t="s">
        <v>153</v>
      </c>
    </row>
    <row r="976" spans="1:65" s="2" customFormat="1" ht="11.25">
      <c r="A976" s="37"/>
      <c r="B976" s="38"/>
      <c r="C976" s="39"/>
      <c r="D976" s="200" t="s">
        <v>221</v>
      </c>
      <c r="E976" s="39"/>
      <c r="F976" s="201" t="s">
        <v>1031</v>
      </c>
      <c r="G976" s="39"/>
      <c r="H976" s="39"/>
      <c r="I976" s="197"/>
      <c r="J976" s="39"/>
      <c r="K976" s="39"/>
      <c r="L976" s="42"/>
      <c r="M976" s="198"/>
      <c r="N976" s="199"/>
      <c r="O976" s="67"/>
      <c r="P976" s="67"/>
      <c r="Q976" s="67"/>
      <c r="R976" s="67"/>
      <c r="S976" s="67"/>
      <c r="T976" s="68"/>
      <c r="U976" s="37"/>
      <c r="V976" s="37"/>
      <c r="W976" s="37"/>
      <c r="X976" s="37"/>
      <c r="Y976" s="37"/>
      <c r="Z976" s="37"/>
      <c r="AA976" s="37"/>
      <c r="AB976" s="37"/>
      <c r="AC976" s="37"/>
      <c r="AD976" s="37"/>
      <c r="AE976" s="37"/>
      <c r="AT976" s="20" t="s">
        <v>221</v>
      </c>
      <c r="AU976" s="20" t="s">
        <v>153</v>
      </c>
    </row>
    <row r="977" spans="2:51" s="15" customFormat="1" ht="11.25">
      <c r="B977" s="224"/>
      <c r="C977" s="225"/>
      <c r="D977" s="195" t="s">
        <v>223</v>
      </c>
      <c r="E977" s="226" t="s">
        <v>19</v>
      </c>
      <c r="F977" s="227" t="s">
        <v>609</v>
      </c>
      <c r="G977" s="225"/>
      <c r="H977" s="226" t="s">
        <v>19</v>
      </c>
      <c r="I977" s="228"/>
      <c r="J977" s="225"/>
      <c r="K977" s="225"/>
      <c r="L977" s="229"/>
      <c r="M977" s="230"/>
      <c r="N977" s="231"/>
      <c r="O977" s="231"/>
      <c r="P977" s="231"/>
      <c r="Q977" s="231"/>
      <c r="R977" s="231"/>
      <c r="S977" s="231"/>
      <c r="T977" s="232"/>
      <c r="AT977" s="233" t="s">
        <v>223</v>
      </c>
      <c r="AU977" s="233" t="s">
        <v>153</v>
      </c>
      <c r="AV977" s="15" t="s">
        <v>79</v>
      </c>
      <c r="AW977" s="15" t="s">
        <v>32</v>
      </c>
      <c r="AX977" s="15" t="s">
        <v>71</v>
      </c>
      <c r="AY977" s="233" t="s">
        <v>210</v>
      </c>
    </row>
    <row r="978" spans="2:51" s="13" customFormat="1" ht="11.25">
      <c r="B978" s="202"/>
      <c r="C978" s="203"/>
      <c r="D978" s="195" t="s">
        <v>223</v>
      </c>
      <c r="E978" s="204" t="s">
        <v>19</v>
      </c>
      <c r="F978" s="205" t="s">
        <v>693</v>
      </c>
      <c r="G978" s="203"/>
      <c r="H978" s="206">
        <v>13</v>
      </c>
      <c r="I978" s="207"/>
      <c r="J978" s="203"/>
      <c r="K978" s="203"/>
      <c r="L978" s="208"/>
      <c r="M978" s="209"/>
      <c r="N978" s="210"/>
      <c r="O978" s="210"/>
      <c r="P978" s="210"/>
      <c r="Q978" s="210"/>
      <c r="R978" s="210"/>
      <c r="S978" s="210"/>
      <c r="T978" s="211"/>
      <c r="AT978" s="212" t="s">
        <v>223</v>
      </c>
      <c r="AU978" s="212" t="s">
        <v>153</v>
      </c>
      <c r="AV978" s="13" t="s">
        <v>81</v>
      </c>
      <c r="AW978" s="13" t="s">
        <v>32</v>
      </c>
      <c r="AX978" s="13" t="s">
        <v>71</v>
      </c>
      <c r="AY978" s="212" t="s">
        <v>210</v>
      </c>
    </row>
    <row r="979" spans="2:51" s="15" customFormat="1" ht="11.25">
      <c r="B979" s="224"/>
      <c r="C979" s="225"/>
      <c r="D979" s="195" t="s">
        <v>223</v>
      </c>
      <c r="E979" s="226" t="s">
        <v>19</v>
      </c>
      <c r="F979" s="227" t="s">
        <v>611</v>
      </c>
      <c r="G979" s="225"/>
      <c r="H979" s="226" t="s">
        <v>19</v>
      </c>
      <c r="I979" s="228"/>
      <c r="J979" s="225"/>
      <c r="K979" s="225"/>
      <c r="L979" s="229"/>
      <c r="M979" s="230"/>
      <c r="N979" s="231"/>
      <c r="O979" s="231"/>
      <c r="P979" s="231"/>
      <c r="Q979" s="231"/>
      <c r="R979" s="231"/>
      <c r="S979" s="231"/>
      <c r="T979" s="232"/>
      <c r="AT979" s="233" t="s">
        <v>223</v>
      </c>
      <c r="AU979" s="233" t="s">
        <v>153</v>
      </c>
      <c r="AV979" s="15" t="s">
        <v>79</v>
      </c>
      <c r="AW979" s="15" t="s">
        <v>32</v>
      </c>
      <c r="AX979" s="15" t="s">
        <v>71</v>
      </c>
      <c r="AY979" s="233" t="s">
        <v>210</v>
      </c>
    </row>
    <row r="980" spans="2:51" s="13" customFormat="1" ht="11.25">
      <c r="B980" s="202"/>
      <c r="C980" s="203"/>
      <c r="D980" s="195" t="s">
        <v>223</v>
      </c>
      <c r="E980" s="204" t="s">
        <v>19</v>
      </c>
      <c r="F980" s="205" t="s">
        <v>1032</v>
      </c>
      <c r="G980" s="203"/>
      <c r="H980" s="206">
        <v>8.94</v>
      </c>
      <c r="I980" s="207"/>
      <c r="J980" s="203"/>
      <c r="K980" s="203"/>
      <c r="L980" s="208"/>
      <c r="M980" s="209"/>
      <c r="N980" s="210"/>
      <c r="O980" s="210"/>
      <c r="P980" s="210"/>
      <c r="Q980" s="210"/>
      <c r="R980" s="210"/>
      <c r="S980" s="210"/>
      <c r="T980" s="211"/>
      <c r="AT980" s="212" t="s">
        <v>223</v>
      </c>
      <c r="AU980" s="212" t="s">
        <v>153</v>
      </c>
      <c r="AV980" s="13" t="s">
        <v>81</v>
      </c>
      <c r="AW980" s="13" t="s">
        <v>32</v>
      </c>
      <c r="AX980" s="13" t="s">
        <v>71</v>
      </c>
      <c r="AY980" s="212" t="s">
        <v>210</v>
      </c>
    </row>
    <row r="981" spans="2:51" s="15" customFormat="1" ht="11.25">
      <c r="B981" s="224"/>
      <c r="C981" s="225"/>
      <c r="D981" s="195" t="s">
        <v>223</v>
      </c>
      <c r="E981" s="226" t="s">
        <v>19</v>
      </c>
      <c r="F981" s="227" t="s">
        <v>624</v>
      </c>
      <c r="G981" s="225"/>
      <c r="H981" s="226" t="s">
        <v>19</v>
      </c>
      <c r="I981" s="228"/>
      <c r="J981" s="225"/>
      <c r="K981" s="225"/>
      <c r="L981" s="229"/>
      <c r="M981" s="230"/>
      <c r="N981" s="231"/>
      <c r="O981" s="231"/>
      <c r="P981" s="231"/>
      <c r="Q981" s="231"/>
      <c r="R981" s="231"/>
      <c r="S981" s="231"/>
      <c r="T981" s="232"/>
      <c r="AT981" s="233" t="s">
        <v>223</v>
      </c>
      <c r="AU981" s="233" t="s">
        <v>153</v>
      </c>
      <c r="AV981" s="15" t="s">
        <v>79</v>
      </c>
      <c r="AW981" s="15" t="s">
        <v>32</v>
      </c>
      <c r="AX981" s="15" t="s">
        <v>71</v>
      </c>
      <c r="AY981" s="233" t="s">
        <v>210</v>
      </c>
    </row>
    <row r="982" spans="2:51" s="13" customFormat="1" ht="11.25">
      <c r="B982" s="202"/>
      <c r="C982" s="203"/>
      <c r="D982" s="195" t="s">
        <v>223</v>
      </c>
      <c r="E982" s="204" t="s">
        <v>19</v>
      </c>
      <c r="F982" s="205" t="s">
        <v>1033</v>
      </c>
      <c r="G982" s="203"/>
      <c r="H982" s="206">
        <v>28</v>
      </c>
      <c r="I982" s="207"/>
      <c r="J982" s="203"/>
      <c r="K982" s="203"/>
      <c r="L982" s="208"/>
      <c r="M982" s="209"/>
      <c r="N982" s="210"/>
      <c r="O982" s="210"/>
      <c r="P982" s="210"/>
      <c r="Q982" s="210"/>
      <c r="R982" s="210"/>
      <c r="S982" s="210"/>
      <c r="T982" s="211"/>
      <c r="AT982" s="212" t="s">
        <v>223</v>
      </c>
      <c r="AU982" s="212" t="s">
        <v>153</v>
      </c>
      <c r="AV982" s="13" t="s">
        <v>81</v>
      </c>
      <c r="AW982" s="13" t="s">
        <v>32</v>
      </c>
      <c r="AX982" s="13" t="s">
        <v>71</v>
      </c>
      <c r="AY982" s="212" t="s">
        <v>210</v>
      </c>
    </row>
    <row r="983" spans="2:51" s="15" customFormat="1" ht="11.25">
      <c r="B983" s="224"/>
      <c r="C983" s="225"/>
      <c r="D983" s="195" t="s">
        <v>223</v>
      </c>
      <c r="E983" s="226" t="s">
        <v>19</v>
      </c>
      <c r="F983" s="227" t="s">
        <v>625</v>
      </c>
      <c r="G983" s="225"/>
      <c r="H983" s="226" t="s">
        <v>19</v>
      </c>
      <c r="I983" s="228"/>
      <c r="J983" s="225"/>
      <c r="K983" s="225"/>
      <c r="L983" s="229"/>
      <c r="M983" s="230"/>
      <c r="N983" s="231"/>
      <c r="O983" s="231"/>
      <c r="P983" s="231"/>
      <c r="Q983" s="231"/>
      <c r="R983" s="231"/>
      <c r="S983" s="231"/>
      <c r="T983" s="232"/>
      <c r="AT983" s="233" t="s">
        <v>223</v>
      </c>
      <c r="AU983" s="233" t="s">
        <v>153</v>
      </c>
      <c r="AV983" s="15" t="s">
        <v>79</v>
      </c>
      <c r="AW983" s="15" t="s">
        <v>32</v>
      </c>
      <c r="AX983" s="15" t="s">
        <v>71</v>
      </c>
      <c r="AY983" s="233" t="s">
        <v>210</v>
      </c>
    </row>
    <row r="984" spans="2:51" s="13" customFormat="1" ht="11.25">
      <c r="B984" s="202"/>
      <c r="C984" s="203"/>
      <c r="D984" s="195" t="s">
        <v>223</v>
      </c>
      <c r="E984" s="204" t="s">
        <v>19</v>
      </c>
      <c r="F984" s="205" t="s">
        <v>1034</v>
      </c>
      <c r="G984" s="203"/>
      <c r="H984" s="206">
        <v>24.9</v>
      </c>
      <c r="I984" s="207"/>
      <c r="J984" s="203"/>
      <c r="K984" s="203"/>
      <c r="L984" s="208"/>
      <c r="M984" s="209"/>
      <c r="N984" s="210"/>
      <c r="O984" s="210"/>
      <c r="P984" s="210"/>
      <c r="Q984" s="210"/>
      <c r="R984" s="210"/>
      <c r="S984" s="210"/>
      <c r="T984" s="211"/>
      <c r="AT984" s="212" t="s">
        <v>223</v>
      </c>
      <c r="AU984" s="212" t="s">
        <v>153</v>
      </c>
      <c r="AV984" s="13" t="s">
        <v>81</v>
      </c>
      <c r="AW984" s="13" t="s">
        <v>32</v>
      </c>
      <c r="AX984" s="13" t="s">
        <v>71</v>
      </c>
      <c r="AY984" s="212" t="s">
        <v>210</v>
      </c>
    </row>
    <row r="985" spans="2:51" s="15" customFormat="1" ht="11.25">
      <c r="B985" s="224"/>
      <c r="C985" s="225"/>
      <c r="D985" s="195" t="s">
        <v>223</v>
      </c>
      <c r="E985" s="226" t="s">
        <v>19</v>
      </c>
      <c r="F985" s="227" t="s">
        <v>627</v>
      </c>
      <c r="G985" s="225"/>
      <c r="H985" s="226" t="s">
        <v>19</v>
      </c>
      <c r="I985" s="228"/>
      <c r="J985" s="225"/>
      <c r="K985" s="225"/>
      <c r="L985" s="229"/>
      <c r="M985" s="230"/>
      <c r="N985" s="231"/>
      <c r="O985" s="231"/>
      <c r="P985" s="231"/>
      <c r="Q985" s="231"/>
      <c r="R985" s="231"/>
      <c r="S985" s="231"/>
      <c r="T985" s="232"/>
      <c r="AT985" s="233" t="s">
        <v>223</v>
      </c>
      <c r="AU985" s="233" t="s">
        <v>153</v>
      </c>
      <c r="AV985" s="15" t="s">
        <v>79</v>
      </c>
      <c r="AW985" s="15" t="s">
        <v>32</v>
      </c>
      <c r="AX985" s="15" t="s">
        <v>71</v>
      </c>
      <c r="AY985" s="233" t="s">
        <v>210</v>
      </c>
    </row>
    <row r="986" spans="2:51" s="13" customFormat="1" ht="11.25">
      <c r="B986" s="202"/>
      <c r="C986" s="203"/>
      <c r="D986" s="195" t="s">
        <v>223</v>
      </c>
      <c r="E986" s="204" t="s">
        <v>19</v>
      </c>
      <c r="F986" s="205" t="s">
        <v>1035</v>
      </c>
      <c r="G986" s="203"/>
      <c r="H986" s="206">
        <v>11.12</v>
      </c>
      <c r="I986" s="207"/>
      <c r="J986" s="203"/>
      <c r="K986" s="203"/>
      <c r="L986" s="208"/>
      <c r="M986" s="209"/>
      <c r="N986" s="210"/>
      <c r="O986" s="210"/>
      <c r="P986" s="210"/>
      <c r="Q986" s="210"/>
      <c r="R986" s="210"/>
      <c r="S986" s="210"/>
      <c r="T986" s="211"/>
      <c r="AT986" s="212" t="s">
        <v>223</v>
      </c>
      <c r="AU986" s="212" t="s">
        <v>153</v>
      </c>
      <c r="AV986" s="13" t="s">
        <v>81</v>
      </c>
      <c r="AW986" s="13" t="s">
        <v>32</v>
      </c>
      <c r="AX986" s="13" t="s">
        <v>71</v>
      </c>
      <c r="AY986" s="212" t="s">
        <v>210</v>
      </c>
    </row>
    <row r="987" spans="2:51" s="15" customFormat="1" ht="11.25">
      <c r="B987" s="224"/>
      <c r="C987" s="225"/>
      <c r="D987" s="195" t="s">
        <v>223</v>
      </c>
      <c r="E987" s="226" t="s">
        <v>19</v>
      </c>
      <c r="F987" s="227" t="s">
        <v>631</v>
      </c>
      <c r="G987" s="225"/>
      <c r="H987" s="226" t="s">
        <v>19</v>
      </c>
      <c r="I987" s="228"/>
      <c r="J987" s="225"/>
      <c r="K987" s="225"/>
      <c r="L987" s="229"/>
      <c r="M987" s="230"/>
      <c r="N987" s="231"/>
      <c r="O987" s="231"/>
      <c r="P987" s="231"/>
      <c r="Q987" s="231"/>
      <c r="R987" s="231"/>
      <c r="S987" s="231"/>
      <c r="T987" s="232"/>
      <c r="AT987" s="233" t="s">
        <v>223</v>
      </c>
      <c r="AU987" s="233" t="s">
        <v>153</v>
      </c>
      <c r="AV987" s="15" t="s">
        <v>79</v>
      </c>
      <c r="AW987" s="15" t="s">
        <v>32</v>
      </c>
      <c r="AX987" s="15" t="s">
        <v>71</v>
      </c>
      <c r="AY987" s="233" t="s">
        <v>210</v>
      </c>
    </row>
    <row r="988" spans="2:51" s="13" customFormat="1" ht="11.25">
      <c r="B988" s="202"/>
      <c r="C988" s="203"/>
      <c r="D988" s="195" t="s">
        <v>223</v>
      </c>
      <c r="E988" s="204" t="s">
        <v>19</v>
      </c>
      <c r="F988" s="205" t="s">
        <v>1036</v>
      </c>
      <c r="G988" s="203"/>
      <c r="H988" s="206">
        <v>3.5</v>
      </c>
      <c r="I988" s="207"/>
      <c r="J988" s="203"/>
      <c r="K988" s="203"/>
      <c r="L988" s="208"/>
      <c r="M988" s="209"/>
      <c r="N988" s="210"/>
      <c r="O988" s="210"/>
      <c r="P988" s="210"/>
      <c r="Q988" s="210"/>
      <c r="R988" s="210"/>
      <c r="S988" s="210"/>
      <c r="T988" s="211"/>
      <c r="AT988" s="212" t="s">
        <v>223</v>
      </c>
      <c r="AU988" s="212" t="s">
        <v>153</v>
      </c>
      <c r="AV988" s="13" t="s">
        <v>81</v>
      </c>
      <c r="AW988" s="13" t="s">
        <v>32</v>
      </c>
      <c r="AX988" s="13" t="s">
        <v>71</v>
      </c>
      <c r="AY988" s="212" t="s">
        <v>210</v>
      </c>
    </row>
    <row r="989" spans="2:51" s="15" customFormat="1" ht="11.25">
      <c r="B989" s="224"/>
      <c r="C989" s="225"/>
      <c r="D989" s="195" t="s">
        <v>223</v>
      </c>
      <c r="E989" s="226" t="s">
        <v>19</v>
      </c>
      <c r="F989" s="227" t="s">
        <v>635</v>
      </c>
      <c r="G989" s="225"/>
      <c r="H989" s="226" t="s">
        <v>19</v>
      </c>
      <c r="I989" s="228"/>
      <c r="J989" s="225"/>
      <c r="K989" s="225"/>
      <c r="L989" s="229"/>
      <c r="M989" s="230"/>
      <c r="N989" s="231"/>
      <c r="O989" s="231"/>
      <c r="P989" s="231"/>
      <c r="Q989" s="231"/>
      <c r="R989" s="231"/>
      <c r="S989" s="231"/>
      <c r="T989" s="232"/>
      <c r="AT989" s="233" t="s">
        <v>223</v>
      </c>
      <c r="AU989" s="233" t="s">
        <v>153</v>
      </c>
      <c r="AV989" s="15" t="s">
        <v>79</v>
      </c>
      <c r="AW989" s="15" t="s">
        <v>32</v>
      </c>
      <c r="AX989" s="15" t="s">
        <v>71</v>
      </c>
      <c r="AY989" s="233" t="s">
        <v>210</v>
      </c>
    </row>
    <row r="990" spans="2:51" s="13" customFormat="1" ht="11.25">
      <c r="B990" s="202"/>
      <c r="C990" s="203"/>
      <c r="D990" s="195" t="s">
        <v>223</v>
      </c>
      <c r="E990" s="204" t="s">
        <v>19</v>
      </c>
      <c r="F990" s="205" t="s">
        <v>1037</v>
      </c>
      <c r="G990" s="203"/>
      <c r="H990" s="206">
        <v>2.6</v>
      </c>
      <c r="I990" s="207"/>
      <c r="J990" s="203"/>
      <c r="K990" s="203"/>
      <c r="L990" s="208"/>
      <c r="M990" s="209"/>
      <c r="N990" s="210"/>
      <c r="O990" s="210"/>
      <c r="P990" s="210"/>
      <c r="Q990" s="210"/>
      <c r="R990" s="210"/>
      <c r="S990" s="210"/>
      <c r="T990" s="211"/>
      <c r="AT990" s="212" t="s">
        <v>223</v>
      </c>
      <c r="AU990" s="212" t="s">
        <v>153</v>
      </c>
      <c r="AV990" s="13" t="s">
        <v>81</v>
      </c>
      <c r="AW990" s="13" t="s">
        <v>32</v>
      </c>
      <c r="AX990" s="13" t="s">
        <v>71</v>
      </c>
      <c r="AY990" s="212" t="s">
        <v>210</v>
      </c>
    </row>
    <row r="991" spans="2:51" s="15" customFormat="1" ht="11.25">
      <c r="B991" s="224"/>
      <c r="C991" s="225"/>
      <c r="D991" s="195" t="s">
        <v>223</v>
      </c>
      <c r="E991" s="226" t="s">
        <v>19</v>
      </c>
      <c r="F991" s="227" t="s">
        <v>636</v>
      </c>
      <c r="G991" s="225"/>
      <c r="H991" s="226" t="s">
        <v>19</v>
      </c>
      <c r="I991" s="228"/>
      <c r="J991" s="225"/>
      <c r="K991" s="225"/>
      <c r="L991" s="229"/>
      <c r="M991" s="230"/>
      <c r="N991" s="231"/>
      <c r="O991" s="231"/>
      <c r="P991" s="231"/>
      <c r="Q991" s="231"/>
      <c r="R991" s="231"/>
      <c r="S991" s="231"/>
      <c r="T991" s="232"/>
      <c r="AT991" s="233" t="s">
        <v>223</v>
      </c>
      <c r="AU991" s="233" t="s">
        <v>153</v>
      </c>
      <c r="AV991" s="15" t="s">
        <v>79</v>
      </c>
      <c r="AW991" s="15" t="s">
        <v>32</v>
      </c>
      <c r="AX991" s="15" t="s">
        <v>71</v>
      </c>
      <c r="AY991" s="233" t="s">
        <v>210</v>
      </c>
    </row>
    <row r="992" spans="2:51" s="13" customFormat="1" ht="11.25">
      <c r="B992" s="202"/>
      <c r="C992" s="203"/>
      <c r="D992" s="195" t="s">
        <v>223</v>
      </c>
      <c r="E992" s="204" t="s">
        <v>19</v>
      </c>
      <c r="F992" s="205" t="s">
        <v>1038</v>
      </c>
      <c r="G992" s="203"/>
      <c r="H992" s="206">
        <v>1.8</v>
      </c>
      <c r="I992" s="207"/>
      <c r="J992" s="203"/>
      <c r="K992" s="203"/>
      <c r="L992" s="208"/>
      <c r="M992" s="209"/>
      <c r="N992" s="210"/>
      <c r="O992" s="210"/>
      <c r="P992" s="210"/>
      <c r="Q992" s="210"/>
      <c r="R992" s="210"/>
      <c r="S992" s="210"/>
      <c r="T992" s="211"/>
      <c r="AT992" s="212" t="s">
        <v>223</v>
      </c>
      <c r="AU992" s="212" t="s">
        <v>153</v>
      </c>
      <c r="AV992" s="13" t="s">
        <v>81</v>
      </c>
      <c r="AW992" s="13" t="s">
        <v>32</v>
      </c>
      <c r="AX992" s="13" t="s">
        <v>71</v>
      </c>
      <c r="AY992" s="212" t="s">
        <v>210</v>
      </c>
    </row>
    <row r="993" spans="1:65" s="14" customFormat="1" ht="11.25">
      <c r="B993" s="213"/>
      <c r="C993" s="214"/>
      <c r="D993" s="195" t="s">
        <v>223</v>
      </c>
      <c r="E993" s="215" t="s">
        <v>19</v>
      </c>
      <c r="F993" s="216" t="s">
        <v>249</v>
      </c>
      <c r="G993" s="214"/>
      <c r="H993" s="217">
        <v>93.86</v>
      </c>
      <c r="I993" s="218"/>
      <c r="J993" s="214"/>
      <c r="K993" s="214"/>
      <c r="L993" s="219"/>
      <c r="M993" s="220"/>
      <c r="N993" s="221"/>
      <c r="O993" s="221"/>
      <c r="P993" s="221"/>
      <c r="Q993" s="221"/>
      <c r="R993" s="221"/>
      <c r="S993" s="221"/>
      <c r="T993" s="222"/>
      <c r="AT993" s="223" t="s">
        <v>223</v>
      </c>
      <c r="AU993" s="223" t="s">
        <v>153</v>
      </c>
      <c r="AV993" s="14" t="s">
        <v>217</v>
      </c>
      <c r="AW993" s="14" t="s">
        <v>32</v>
      </c>
      <c r="AX993" s="14" t="s">
        <v>79</v>
      </c>
      <c r="AY993" s="223" t="s">
        <v>210</v>
      </c>
    </row>
    <row r="994" spans="1:65" s="2" customFormat="1" ht="33" customHeight="1">
      <c r="A994" s="37"/>
      <c r="B994" s="38"/>
      <c r="C994" s="182" t="s">
        <v>1039</v>
      </c>
      <c r="D994" s="182" t="s">
        <v>212</v>
      </c>
      <c r="E994" s="183" t="s">
        <v>1040</v>
      </c>
      <c r="F994" s="184" t="s">
        <v>1041</v>
      </c>
      <c r="G994" s="185" t="s">
        <v>215</v>
      </c>
      <c r="H994" s="186">
        <v>3</v>
      </c>
      <c r="I994" s="187"/>
      <c r="J994" s="188">
        <f>ROUND(I994*H994,2)</f>
        <v>0</v>
      </c>
      <c r="K994" s="184" t="s">
        <v>216</v>
      </c>
      <c r="L994" s="42"/>
      <c r="M994" s="189" t="s">
        <v>19</v>
      </c>
      <c r="N994" s="190" t="s">
        <v>42</v>
      </c>
      <c r="O994" s="67"/>
      <c r="P994" s="191">
        <f>O994*H994</f>
        <v>0</v>
      </c>
      <c r="Q994" s="191">
        <v>0</v>
      </c>
      <c r="R994" s="191">
        <f>Q994*H994</f>
        <v>0</v>
      </c>
      <c r="S994" s="191">
        <v>0</v>
      </c>
      <c r="T994" s="192">
        <f>S994*H994</f>
        <v>0</v>
      </c>
      <c r="U994" s="37"/>
      <c r="V994" s="37"/>
      <c r="W994" s="37"/>
      <c r="X994" s="37"/>
      <c r="Y994" s="37"/>
      <c r="Z994" s="37"/>
      <c r="AA994" s="37"/>
      <c r="AB994" s="37"/>
      <c r="AC994" s="37"/>
      <c r="AD994" s="37"/>
      <c r="AE994" s="37"/>
      <c r="AR994" s="193" t="s">
        <v>217</v>
      </c>
      <c r="AT994" s="193" t="s">
        <v>212</v>
      </c>
      <c r="AU994" s="193" t="s">
        <v>153</v>
      </c>
      <c r="AY994" s="20" t="s">
        <v>210</v>
      </c>
      <c r="BE994" s="194">
        <f>IF(N994="základní",J994,0)</f>
        <v>0</v>
      </c>
      <c r="BF994" s="194">
        <f>IF(N994="snížená",J994,0)</f>
        <v>0</v>
      </c>
      <c r="BG994" s="194">
        <f>IF(N994="zákl. přenesená",J994,0)</f>
        <v>0</v>
      </c>
      <c r="BH994" s="194">
        <f>IF(N994="sníž. přenesená",J994,0)</f>
        <v>0</v>
      </c>
      <c r="BI994" s="194">
        <f>IF(N994="nulová",J994,0)</f>
        <v>0</v>
      </c>
      <c r="BJ994" s="20" t="s">
        <v>79</v>
      </c>
      <c r="BK994" s="194">
        <f>ROUND(I994*H994,2)</f>
        <v>0</v>
      </c>
      <c r="BL994" s="20" t="s">
        <v>217</v>
      </c>
      <c r="BM994" s="193" t="s">
        <v>1042</v>
      </c>
    </row>
    <row r="995" spans="1:65" s="2" customFormat="1" ht="48.75">
      <c r="A995" s="37"/>
      <c r="B995" s="38"/>
      <c r="C995" s="39"/>
      <c r="D995" s="195" t="s">
        <v>219</v>
      </c>
      <c r="E995" s="39"/>
      <c r="F995" s="196" t="s">
        <v>1043</v>
      </c>
      <c r="G995" s="39"/>
      <c r="H995" s="39"/>
      <c r="I995" s="197"/>
      <c r="J995" s="39"/>
      <c r="K995" s="39"/>
      <c r="L995" s="42"/>
      <c r="M995" s="198"/>
      <c r="N995" s="199"/>
      <c r="O995" s="67"/>
      <c r="P995" s="67"/>
      <c r="Q995" s="67"/>
      <c r="R995" s="67"/>
      <c r="S995" s="67"/>
      <c r="T995" s="68"/>
      <c r="U995" s="37"/>
      <c r="V995" s="37"/>
      <c r="W995" s="37"/>
      <c r="X995" s="37"/>
      <c r="Y995" s="37"/>
      <c r="Z995" s="37"/>
      <c r="AA995" s="37"/>
      <c r="AB995" s="37"/>
      <c r="AC995" s="37"/>
      <c r="AD995" s="37"/>
      <c r="AE995" s="37"/>
      <c r="AT995" s="20" t="s">
        <v>219</v>
      </c>
      <c r="AU995" s="20" t="s">
        <v>153</v>
      </c>
    </row>
    <row r="996" spans="1:65" s="2" customFormat="1" ht="11.25">
      <c r="A996" s="37"/>
      <c r="B996" s="38"/>
      <c r="C996" s="39"/>
      <c r="D996" s="200" t="s">
        <v>221</v>
      </c>
      <c r="E996" s="39"/>
      <c r="F996" s="201" t="s">
        <v>1044</v>
      </c>
      <c r="G996" s="39"/>
      <c r="H996" s="39"/>
      <c r="I996" s="197"/>
      <c r="J996" s="39"/>
      <c r="K996" s="39"/>
      <c r="L996" s="42"/>
      <c r="M996" s="198"/>
      <c r="N996" s="199"/>
      <c r="O996" s="67"/>
      <c r="P996" s="67"/>
      <c r="Q996" s="67"/>
      <c r="R996" s="67"/>
      <c r="S996" s="67"/>
      <c r="T996" s="68"/>
      <c r="U996" s="37"/>
      <c r="V996" s="37"/>
      <c r="W996" s="37"/>
      <c r="X996" s="37"/>
      <c r="Y996" s="37"/>
      <c r="Z996" s="37"/>
      <c r="AA996" s="37"/>
      <c r="AB996" s="37"/>
      <c r="AC996" s="37"/>
      <c r="AD996" s="37"/>
      <c r="AE996" s="37"/>
      <c r="AT996" s="20" t="s">
        <v>221</v>
      </c>
      <c r="AU996" s="20" t="s">
        <v>153</v>
      </c>
    </row>
    <row r="997" spans="1:65" s="13" customFormat="1" ht="11.25">
      <c r="B997" s="202"/>
      <c r="C997" s="203"/>
      <c r="D997" s="195" t="s">
        <v>223</v>
      </c>
      <c r="E997" s="204" t="s">
        <v>19</v>
      </c>
      <c r="F997" s="205" t="s">
        <v>152</v>
      </c>
      <c r="G997" s="203"/>
      <c r="H997" s="206">
        <v>3</v>
      </c>
      <c r="I997" s="207"/>
      <c r="J997" s="203"/>
      <c r="K997" s="203"/>
      <c r="L997" s="208"/>
      <c r="M997" s="209"/>
      <c r="N997" s="210"/>
      <c r="O997" s="210"/>
      <c r="P997" s="210"/>
      <c r="Q997" s="210"/>
      <c r="R997" s="210"/>
      <c r="S997" s="210"/>
      <c r="T997" s="211"/>
      <c r="AT997" s="212" t="s">
        <v>223</v>
      </c>
      <c r="AU997" s="212" t="s">
        <v>153</v>
      </c>
      <c r="AV997" s="13" t="s">
        <v>81</v>
      </c>
      <c r="AW997" s="13" t="s">
        <v>32</v>
      </c>
      <c r="AX997" s="13" t="s">
        <v>79</v>
      </c>
      <c r="AY997" s="212" t="s">
        <v>210</v>
      </c>
    </row>
    <row r="998" spans="1:65" s="12" customFormat="1" ht="20.85" customHeight="1">
      <c r="B998" s="166"/>
      <c r="C998" s="167"/>
      <c r="D998" s="168" t="s">
        <v>70</v>
      </c>
      <c r="E998" s="180" t="s">
        <v>1020</v>
      </c>
      <c r="F998" s="180" t="s">
        <v>1045</v>
      </c>
      <c r="G998" s="167"/>
      <c r="H998" s="167"/>
      <c r="I998" s="170"/>
      <c r="J998" s="181">
        <f>BK998</f>
        <v>0</v>
      </c>
      <c r="K998" s="167"/>
      <c r="L998" s="172"/>
      <c r="M998" s="173"/>
      <c r="N998" s="174"/>
      <c r="O998" s="174"/>
      <c r="P998" s="175">
        <f>P999+P1022</f>
        <v>0</v>
      </c>
      <c r="Q998" s="174"/>
      <c r="R998" s="175">
        <f>R999+R1022</f>
        <v>0</v>
      </c>
      <c r="S998" s="174"/>
      <c r="T998" s="176">
        <f>T999+T1022</f>
        <v>0</v>
      </c>
      <c r="AR998" s="177" t="s">
        <v>79</v>
      </c>
      <c r="AT998" s="178" t="s">
        <v>70</v>
      </c>
      <c r="AU998" s="178" t="s">
        <v>81</v>
      </c>
      <c r="AY998" s="177" t="s">
        <v>210</v>
      </c>
      <c r="BK998" s="179">
        <f>BK999+BK1022</f>
        <v>0</v>
      </c>
    </row>
    <row r="999" spans="1:65" s="17" customFormat="1" ht="20.85" customHeight="1">
      <c r="B999" s="255"/>
      <c r="C999" s="256"/>
      <c r="D999" s="257" t="s">
        <v>70</v>
      </c>
      <c r="E999" s="257" t="s">
        <v>1046</v>
      </c>
      <c r="F999" s="257" t="s">
        <v>1047</v>
      </c>
      <c r="G999" s="256"/>
      <c r="H999" s="256"/>
      <c r="I999" s="258"/>
      <c r="J999" s="259">
        <f>BK999</f>
        <v>0</v>
      </c>
      <c r="K999" s="256"/>
      <c r="L999" s="260"/>
      <c r="M999" s="261"/>
      <c r="N999" s="262"/>
      <c r="O999" s="262"/>
      <c r="P999" s="263">
        <f>SUM(P1000:P1021)</f>
        <v>0</v>
      </c>
      <c r="Q999" s="262"/>
      <c r="R999" s="263">
        <f>SUM(R1000:R1021)</f>
        <v>0</v>
      </c>
      <c r="S999" s="262"/>
      <c r="T999" s="264">
        <f>SUM(T1000:T1021)</f>
        <v>0</v>
      </c>
      <c r="AR999" s="265" t="s">
        <v>79</v>
      </c>
      <c r="AT999" s="266" t="s">
        <v>70</v>
      </c>
      <c r="AU999" s="266" t="s">
        <v>153</v>
      </c>
      <c r="AY999" s="265" t="s">
        <v>210</v>
      </c>
      <c r="BK999" s="267">
        <f>SUM(BK1000:BK1021)</f>
        <v>0</v>
      </c>
    </row>
    <row r="1000" spans="1:65" s="2" customFormat="1" ht="24.2" customHeight="1">
      <c r="A1000" s="37"/>
      <c r="B1000" s="38"/>
      <c r="C1000" s="182" t="s">
        <v>1048</v>
      </c>
      <c r="D1000" s="182" t="s">
        <v>212</v>
      </c>
      <c r="E1000" s="183" t="s">
        <v>1049</v>
      </c>
      <c r="F1000" s="184" t="s">
        <v>1050</v>
      </c>
      <c r="G1000" s="185" t="s">
        <v>314</v>
      </c>
      <c r="H1000" s="186">
        <v>122.874</v>
      </c>
      <c r="I1000" s="187"/>
      <c r="J1000" s="188">
        <f>ROUND(I1000*H1000,2)</f>
        <v>0</v>
      </c>
      <c r="K1000" s="184" t="s">
        <v>216</v>
      </c>
      <c r="L1000" s="42"/>
      <c r="M1000" s="189" t="s">
        <v>19</v>
      </c>
      <c r="N1000" s="190" t="s">
        <v>42</v>
      </c>
      <c r="O1000" s="67"/>
      <c r="P1000" s="191">
        <f>O1000*H1000</f>
        <v>0</v>
      </c>
      <c r="Q1000" s="191">
        <v>0</v>
      </c>
      <c r="R1000" s="191">
        <f>Q1000*H1000</f>
        <v>0</v>
      </c>
      <c r="S1000" s="191">
        <v>0</v>
      </c>
      <c r="T1000" s="192">
        <f>S1000*H1000</f>
        <v>0</v>
      </c>
      <c r="U1000" s="37"/>
      <c r="V1000" s="37"/>
      <c r="W1000" s="37"/>
      <c r="X1000" s="37"/>
      <c r="Y1000" s="37"/>
      <c r="Z1000" s="37"/>
      <c r="AA1000" s="37"/>
      <c r="AB1000" s="37"/>
      <c r="AC1000" s="37"/>
      <c r="AD1000" s="37"/>
      <c r="AE1000" s="37"/>
      <c r="AR1000" s="193" t="s">
        <v>217</v>
      </c>
      <c r="AT1000" s="193" t="s">
        <v>212</v>
      </c>
      <c r="AU1000" s="193" t="s">
        <v>217</v>
      </c>
      <c r="AY1000" s="20" t="s">
        <v>210</v>
      </c>
      <c r="BE1000" s="194">
        <f>IF(N1000="základní",J1000,0)</f>
        <v>0</v>
      </c>
      <c r="BF1000" s="194">
        <f>IF(N1000="snížená",J1000,0)</f>
        <v>0</v>
      </c>
      <c r="BG1000" s="194">
        <f>IF(N1000="zákl. přenesená",J1000,0)</f>
        <v>0</v>
      </c>
      <c r="BH1000" s="194">
        <f>IF(N1000="sníž. přenesená",J1000,0)</f>
        <v>0</v>
      </c>
      <c r="BI1000" s="194">
        <f>IF(N1000="nulová",J1000,0)</f>
        <v>0</v>
      </c>
      <c r="BJ1000" s="20" t="s">
        <v>79</v>
      </c>
      <c r="BK1000" s="194">
        <f>ROUND(I1000*H1000,2)</f>
        <v>0</v>
      </c>
      <c r="BL1000" s="20" t="s">
        <v>217</v>
      </c>
      <c r="BM1000" s="193" t="s">
        <v>1051</v>
      </c>
    </row>
    <row r="1001" spans="1:65" s="2" customFormat="1" ht="19.5">
      <c r="A1001" s="37"/>
      <c r="B1001" s="38"/>
      <c r="C1001" s="39"/>
      <c r="D1001" s="195" t="s">
        <v>219</v>
      </c>
      <c r="E1001" s="39"/>
      <c r="F1001" s="196" t="s">
        <v>1052</v>
      </c>
      <c r="G1001" s="39"/>
      <c r="H1001" s="39"/>
      <c r="I1001" s="197"/>
      <c r="J1001" s="39"/>
      <c r="K1001" s="39"/>
      <c r="L1001" s="42"/>
      <c r="M1001" s="198"/>
      <c r="N1001" s="199"/>
      <c r="O1001" s="67"/>
      <c r="P1001" s="67"/>
      <c r="Q1001" s="67"/>
      <c r="R1001" s="67"/>
      <c r="S1001" s="67"/>
      <c r="T1001" s="68"/>
      <c r="U1001" s="37"/>
      <c r="V1001" s="37"/>
      <c r="W1001" s="37"/>
      <c r="X1001" s="37"/>
      <c r="Y1001" s="37"/>
      <c r="Z1001" s="37"/>
      <c r="AA1001" s="37"/>
      <c r="AB1001" s="37"/>
      <c r="AC1001" s="37"/>
      <c r="AD1001" s="37"/>
      <c r="AE1001" s="37"/>
      <c r="AT1001" s="20" t="s">
        <v>219</v>
      </c>
      <c r="AU1001" s="20" t="s">
        <v>217</v>
      </c>
    </row>
    <row r="1002" spans="1:65" s="2" customFormat="1" ht="11.25">
      <c r="A1002" s="37"/>
      <c r="B1002" s="38"/>
      <c r="C1002" s="39"/>
      <c r="D1002" s="200" t="s">
        <v>221</v>
      </c>
      <c r="E1002" s="39"/>
      <c r="F1002" s="201" t="s">
        <v>1053</v>
      </c>
      <c r="G1002" s="39"/>
      <c r="H1002" s="39"/>
      <c r="I1002" s="197"/>
      <c r="J1002" s="39"/>
      <c r="K1002" s="39"/>
      <c r="L1002" s="42"/>
      <c r="M1002" s="198"/>
      <c r="N1002" s="199"/>
      <c r="O1002" s="67"/>
      <c r="P1002" s="67"/>
      <c r="Q1002" s="67"/>
      <c r="R1002" s="67"/>
      <c r="S1002" s="67"/>
      <c r="T1002" s="68"/>
      <c r="U1002" s="37"/>
      <c r="V1002" s="37"/>
      <c r="W1002" s="37"/>
      <c r="X1002" s="37"/>
      <c r="Y1002" s="37"/>
      <c r="Z1002" s="37"/>
      <c r="AA1002" s="37"/>
      <c r="AB1002" s="37"/>
      <c r="AC1002" s="37"/>
      <c r="AD1002" s="37"/>
      <c r="AE1002" s="37"/>
      <c r="AT1002" s="20" t="s">
        <v>221</v>
      </c>
      <c r="AU1002" s="20" t="s">
        <v>217</v>
      </c>
    </row>
    <row r="1003" spans="1:65" s="2" customFormat="1" ht="24.2" customHeight="1">
      <c r="A1003" s="37"/>
      <c r="B1003" s="38"/>
      <c r="C1003" s="182" t="s">
        <v>1054</v>
      </c>
      <c r="D1003" s="182" t="s">
        <v>212</v>
      </c>
      <c r="E1003" s="183" t="s">
        <v>1055</v>
      </c>
      <c r="F1003" s="184" t="s">
        <v>1056</v>
      </c>
      <c r="G1003" s="185" t="s">
        <v>314</v>
      </c>
      <c r="H1003" s="186">
        <v>122.874</v>
      </c>
      <c r="I1003" s="187"/>
      <c r="J1003" s="188">
        <f>ROUND(I1003*H1003,2)</f>
        <v>0</v>
      </c>
      <c r="K1003" s="184" t="s">
        <v>216</v>
      </c>
      <c r="L1003" s="42"/>
      <c r="M1003" s="189" t="s">
        <v>19</v>
      </c>
      <c r="N1003" s="190" t="s">
        <v>42</v>
      </c>
      <c r="O1003" s="67"/>
      <c r="P1003" s="191">
        <f>O1003*H1003</f>
        <v>0</v>
      </c>
      <c r="Q1003" s="191">
        <v>0</v>
      </c>
      <c r="R1003" s="191">
        <f>Q1003*H1003</f>
        <v>0</v>
      </c>
      <c r="S1003" s="191">
        <v>0</v>
      </c>
      <c r="T1003" s="192">
        <f>S1003*H1003</f>
        <v>0</v>
      </c>
      <c r="U1003" s="37"/>
      <c r="V1003" s="37"/>
      <c r="W1003" s="37"/>
      <c r="X1003" s="37"/>
      <c r="Y1003" s="37"/>
      <c r="Z1003" s="37"/>
      <c r="AA1003" s="37"/>
      <c r="AB1003" s="37"/>
      <c r="AC1003" s="37"/>
      <c r="AD1003" s="37"/>
      <c r="AE1003" s="37"/>
      <c r="AR1003" s="193" t="s">
        <v>217</v>
      </c>
      <c r="AT1003" s="193" t="s">
        <v>212</v>
      </c>
      <c r="AU1003" s="193" t="s">
        <v>217</v>
      </c>
      <c r="AY1003" s="20" t="s">
        <v>210</v>
      </c>
      <c r="BE1003" s="194">
        <f>IF(N1003="základní",J1003,0)</f>
        <v>0</v>
      </c>
      <c r="BF1003" s="194">
        <f>IF(N1003="snížená",J1003,0)</f>
        <v>0</v>
      </c>
      <c r="BG1003" s="194">
        <f>IF(N1003="zákl. přenesená",J1003,0)</f>
        <v>0</v>
      </c>
      <c r="BH1003" s="194">
        <f>IF(N1003="sníž. přenesená",J1003,0)</f>
        <v>0</v>
      </c>
      <c r="BI1003" s="194">
        <f>IF(N1003="nulová",J1003,0)</f>
        <v>0</v>
      </c>
      <c r="BJ1003" s="20" t="s">
        <v>79</v>
      </c>
      <c r="BK1003" s="194">
        <f>ROUND(I1003*H1003,2)</f>
        <v>0</v>
      </c>
      <c r="BL1003" s="20" t="s">
        <v>217</v>
      </c>
      <c r="BM1003" s="193" t="s">
        <v>1057</v>
      </c>
    </row>
    <row r="1004" spans="1:65" s="2" customFormat="1" ht="19.5">
      <c r="A1004" s="37"/>
      <c r="B1004" s="38"/>
      <c r="C1004" s="39"/>
      <c r="D1004" s="195" t="s">
        <v>219</v>
      </c>
      <c r="E1004" s="39"/>
      <c r="F1004" s="196" t="s">
        <v>1058</v>
      </c>
      <c r="G1004" s="39"/>
      <c r="H1004" s="39"/>
      <c r="I1004" s="197"/>
      <c r="J1004" s="39"/>
      <c r="K1004" s="39"/>
      <c r="L1004" s="42"/>
      <c r="M1004" s="198"/>
      <c r="N1004" s="199"/>
      <c r="O1004" s="67"/>
      <c r="P1004" s="67"/>
      <c r="Q1004" s="67"/>
      <c r="R1004" s="67"/>
      <c r="S1004" s="67"/>
      <c r="T1004" s="68"/>
      <c r="U1004" s="37"/>
      <c r="V1004" s="37"/>
      <c r="W1004" s="37"/>
      <c r="X1004" s="37"/>
      <c r="Y1004" s="37"/>
      <c r="Z1004" s="37"/>
      <c r="AA1004" s="37"/>
      <c r="AB1004" s="37"/>
      <c r="AC1004" s="37"/>
      <c r="AD1004" s="37"/>
      <c r="AE1004" s="37"/>
      <c r="AT1004" s="20" t="s">
        <v>219</v>
      </c>
      <c r="AU1004" s="20" t="s">
        <v>217</v>
      </c>
    </row>
    <row r="1005" spans="1:65" s="2" customFormat="1" ht="11.25">
      <c r="A1005" s="37"/>
      <c r="B1005" s="38"/>
      <c r="C1005" s="39"/>
      <c r="D1005" s="200" t="s">
        <v>221</v>
      </c>
      <c r="E1005" s="39"/>
      <c r="F1005" s="201" t="s">
        <v>1059</v>
      </c>
      <c r="G1005" s="39"/>
      <c r="H1005" s="39"/>
      <c r="I1005" s="197"/>
      <c r="J1005" s="39"/>
      <c r="K1005" s="39"/>
      <c r="L1005" s="42"/>
      <c r="M1005" s="198"/>
      <c r="N1005" s="199"/>
      <c r="O1005" s="67"/>
      <c r="P1005" s="67"/>
      <c r="Q1005" s="67"/>
      <c r="R1005" s="67"/>
      <c r="S1005" s="67"/>
      <c r="T1005" s="68"/>
      <c r="U1005" s="37"/>
      <c r="V1005" s="37"/>
      <c r="W1005" s="37"/>
      <c r="X1005" s="37"/>
      <c r="Y1005" s="37"/>
      <c r="Z1005" s="37"/>
      <c r="AA1005" s="37"/>
      <c r="AB1005" s="37"/>
      <c r="AC1005" s="37"/>
      <c r="AD1005" s="37"/>
      <c r="AE1005" s="37"/>
      <c r="AT1005" s="20" t="s">
        <v>221</v>
      </c>
      <c r="AU1005" s="20" t="s">
        <v>217</v>
      </c>
    </row>
    <row r="1006" spans="1:65" s="2" customFormat="1" ht="39">
      <c r="A1006" s="37"/>
      <c r="B1006" s="38"/>
      <c r="C1006" s="39"/>
      <c r="D1006" s="195" t="s">
        <v>1060</v>
      </c>
      <c r="E1006" s="39"/>
      <c r="F1006" s="268" t="s">
        <v>1061</v>
      </c>
      <c r="G1006" s="39"/>
      <c r="H1006" s="39"/>
      <c r="I1006" s="197"/>
      <c r="J1006" s="39"/>
      <c r="K1006" s="39"/>
      <c r="L1006" s="42"/>
      <c r="M1006" s="198"/>
      <c r="N1006" s="199"/>
      <c r="O1006" s="67"/>
      <c r="P1006" s="67"/>
      <c r="Q1006" s="67"/>
      <c r="R1006" s="67"/>
      <c r="S1006" s="67"/>
      <c r="T1006" s="68"/>
      <c r="U1006" s="37"/>
      <c r="V1006" s="37"/>
      <c r="W1006" s="37"/>
      <c r="X1006" s="37"/>
      <c r="Y1006" s="37"/>
      <c r="Z1006" s="37"/>
      <c r="AA1006" s="37"/>
      <c r="AB1006" s="37"/>
      <c r="AC1006" s="37"/>
      <c r="AD1006" s="37"/>
      <c r="AE1006" s="37"/>
      <c r="AT1006" s="20" t="s">
        <v>1060</v>
      </c>
      <c r="AU1006" s="20" t="s">
        <v>217</v>
      </c>
    </row>
    <row r="1007" spans="1:65" s="2" customFormat="1" ht="24.2" customHeight="1">
      <c r="A1007" s="37"/>
      <c r="B1007" s="38"/>
      <c r="C1007" s="182" t="s">
        <v>1062</v>
      </c>
      <c r="D1007" s="182" t="s">
        <v>212</v>
      </c>
      <c r="E1007" s="183" t="s">
        <v>1063</v>
      </c>
      <c r="F1007" s="184" t="s">
        <v>1064</v>
      </c>
      <c r="G1007" s="185" t="s">
        <v>314</v>
      </c>
      <c r="H1007" s="186">
        <v>2334.6060000000002</v>
      </c>
      <c r="I1007" s="187"/>
      <c r="J1007" s="188">
        <f>ROUND(I1007*H1007,2)</f>
        <v>0</v>
      </c>
      <c r="K1007" s="184" t="s">
        <v>216</v>
      </c>
      <c r="L1007" s="42"/>
      <c r="M1007" s="189" t="s">
        <v>19</v>
      </c>
      <c r="N1007" s="190" t="s">
        <v>42</v>
      </c>
      <c r="O1007" s="67"/>
      <c r="P1007" s="191">
        <f>O1007*H1007</f>
        <v>0</v>
      </c>
      <c r="Q1007" s="191">
        <v>0</v>
      </c>
      <c r="R1007" s="191">
        <f>Q1007*H1007</f>
        <v>0</v>
      </c>
      <c r="S1007" s="191">
        <v>0</v>
      </c>
      <c r="T1007" s="192">
        <f>S1007*H1007</f>
        <v>0</v>
      </c>
      <c r="U1007" s="37"/>
      <c r="V1007" s="37"/>
      <c r="W1007" s="37"/>
      <c r="X1007" s="37"/>
      <c r="Y1007" s="37"/>
      <c r="Z1007" s="37"/>
      <c r="AA1007" s="37"/>
      <c r="AB1007" s="37"/>
      <c r="AC1007" s="37"/>
      <c r="AD1007" s="37"/>
      <c r="AE1007" s="37"/>
      <c r="AR1007" s="193" t="s">
        <v>217</v>
      </c>
      <c r="AT1007" s="193" t="s">
        <v>212</v>
      </c>
      <c r="AU1007" s="193" t="s">
        <v>217</v>
      </c>
      <c r="AY1007" s="20" t="s">
        <v>210</v>
      </c>
      <c r="BE1007" s="194">
        <f>IF(N1007="základní",J1007,0)</f>
        <v>0</v>
      </c>
      <c r="BF1007" s="194">
        <f>IF(N1007="snížená",J1007,0)</f>
        <v>0</v>
      </c>
      <c r="BG1007" s="194">
        <f>IF(N1007="zákl. přenesená",J1007,0)</f>
        <v>0</v>
      </c>
      <c r="BH1007" s="194">
        <f>IF(N1007="sníž. přenesená",J1007,0)</f>
        <v>0</v>
      </c>
      <c r="BI1007" s="194">
        <f>IF(N1007="nulová",J1007,0)</f>
        <v>0</v>
      </c>
      <c r="BJ1007" s="20" t="s">
        <v>79</v>
      </c>
      <c r="BK1007" s="194">
        <f>ROUND(I1007*H1007,2)</f>
        <v>0</v>
      </c>
      <c r="BL1007" s="20" t="s">
        <v>217</v>
      </c>
      <c r="BM1007" s="193" t="s">
        <v>1065</v>
      </c>
    </row>
    <row r="1008" spans="1:65" s="2" customFormat="1" ht="29.25">
      <c r="A1008" s="37"/>
      <c r="B1008" s="38"/>
      <c r="C1008" s="39"/>
      <c r="D1008" s="195" t="s">
        <v>219</v>
      </c>
      <c r="E1008" s="39"/>
      <c r="F1008" s="196" t="s">
        <v>1066</v>
      </c>
      <c r="G1008" s="39"/>
      <c r="H1008" s="39"/>
      <c r="I1008" s="197"/>
      <c r="J1008" s="39"/>
      <c r="K1008" s="39"/>
      <c r="L1008" s="42"/>
      <c r="M1008" s="198"/>
      <c r="N1008" s="199"/>
      <c r="O1008" s="67"/>
      <c r="P1008" s="67"/>
      <c r="Q1008" s="67"/>
      <c r="R1008" s="67"/>
      <c r="S1008" s="67"/>
      <c r="T1008" s="68"/>
      <c r="U1008" s="37"/>
      <c r="V1008" s="37"/>
      <c r="W1008" s="37"/>
      <c r="X1008" s="37"/>
      <c r="Y1008" s="37"/>
      <c r="Z1008" s="37"/>
      <c r="AA1008" s="37"/>
      <c r="AB1008" s="37"/>
      <c r="AC1008" s="37"/>
      <c r="AD1008" s="37"/>
      <c r="AE1008" s="37"/>
      <c r="AT1008" s="20" t="s">
        <v>219</v>
      </c>
      <c r="AU1008" s="20" t="s">
        <v>217</v>
      </c>
    </row>
    <row r="1009" spans="1:65" s="2" customFormat="1" ht="11.25">
      <c r="A1009" s="37"/>
      <c r="B1009" s="38"/>
      <c r="C1009" s="39"/>
      <c r="D1009" s="200" t="s">
        <v>221</v>
      </c>
      <c r="E1009" s="39"/>
      <c r="F1009" s="201" t="s">
        <v>1067</v>
      </c>
      <c r="G1009" s="39"/>
      <c r="H1009" s="39"/>
      <c r="I1009" s="197"/>
      <c r="J1009" s="39"/>
      <c r="K1009" s="39"/>
      <c r="L1009" s="42"/>
      <c r="M1009" s="198"/>
      <c r="N1009" s="199"/>
      <c r="O1009" s="67"/>
      <c r="P1009" s="67"/>
      <c r="Q1009" s="67"/>
      <c r="R1009" s="67"/>
      <c r="S1009" s="67"/>
      <c r="T1009" s="68"/>
      <c r="U1009" s="37"/>
      <c r="V1009" s="37"/>
      <c r="W1009" s="37"/>
      <c r="X1009" s="37"/>
      <c r="Y1009" s="37"/>
      <c r="Z1009" s="37"/>
      <c r="AA1009" s="37"/>
      <c r="AB1009" s="37"/>
      <c r="AC1009" s="37"/>
      <c r="AD1009" s="37"/>
      <c r="AE1009" s="37"/>
      <c r="AT1009" s="20" t="s">
        <v>221</v>
      </c>
      <c r="AU1009" s="20" t="s">
        <v>217</v>
      </c>
    </row>
    <row r="1010" spans="1:65" s="13" customFormat="1" ht="11.25">
      <c r="B1010" s="202"/>
      <c r="C1010" s="203"/>
      <c r="D1010" s="195" t="s">
        <v>223</v>
      </c>
      <c r="E1010" s="203"/>
      <c r="F1010" s="205" t="s">
        <v>1068</v>
      </c>
      <c r="G1010" s="203"/>
      <c r="H1010" s="206">
        <v>2334.6060000000002</v>
      </c>
      <c r="I1010" s="207"/>
      <c r="J1010" s="203"/>
      <c r="K1010" s="203"/>
      <c r="L1010" s="208"/>
      <c r="M1010" s="209"/>
      <c r="N1010" s="210"/>
      <c r="O1010" s="210"/>
      <c r="P1010" s="210"/>
      <c r="Q1010" s="210"/>
      <c r="R1010" s="210"/>
      <c r="S1010" s="210"/>
      <c r="T1010" s="211"/>
      <c r="AT1010" s="212" t="s">
        <v>223</v>
      </c>
      <c r="AU1010" s="212" t="s">
        <v>217</v>
      </c>
      <c r="AV1010" s="13" t="s">
        <v>81</v>
      </c>
      <c r="AW1010" s="13" t="s">
        <v>4</v>
      </c>
      <c r="AX1010" s="13" t="s">
        <v>79</v>
      </c>
      <c r="AY1010" s="212" t="s">
        <v>210</v>
      </c>
    </row>
    <row r="1011" spans="1:65" s="2" customFormat="1" ht="44.25" customHeight="1">
      <c r="A1011" s="37"/>
      <c r="B1011" s="38"/>
      <c r="C1011" s="182" t="s">
        <v>1069</v>
      </c>
      <c r="D1011" s="182" t="s">
        <v>212</v>
      </c>
      <c r="E1011" s="183" t="s">
        <v>1070</v>
      </c>
      <c r="F1011" s="184" t="s">
        <v>1071</v>
      </c>
      <c r="G1011" s="185" t="s">
        <v>314</v>
      </c>
      <c r="H1011" s="186">
        <v>108.114</v>
      </c>
      <c r="I1011" s="187"/>
      <c r="J1011" s="188">
        <f>ROUND(I1011*H1011,2)</f>
        <v>0</v>
      </c>
      <c r="K1011" s="184" t="s">
        <v>216</v>
      </c>
      <c r="L1011" s="42"/>
      <c r="M1011" s="189" t="s">
        <v>19</v>
      </c>
      <c r="N1011" s="190" t="s">
        <v>42</v>
      </c>
      <c r="O1011" s="67"/>
      <c r="P1011" s="191">
        <f>O1011*H1011</f>
        <v>0</v>
      </c>
      <c r="Q1011" s="191">
        <v>0</v>
      </c>
      <c r="R1011" s="191">
        <f>Q1011*H1011</f>
        <v>0</v>
      </c>
      <c r="S1011" s="191">
        <v>0</v>
      </c>
      <c r="T1011" s="192">
        <f>S1011*H1011</f>
        <v>0</v>
      </c>
      <c r="U1011" s="37"/>
      <c r="V1011" s="37"/>
      <c r="W1011" s="37"/>
      <c r="X1011" s="37"/>
      <c r="Y1011" s="37"/>
      <c r="Z1011" s="37"/>
      <c r="AA1011" s="37"/>
      <c r="AB1011" s="37"/>
      <c r="AC1011" s="37"/>
      <c r="AD1011" s="37"/>
      <c r="AE1011" s="37"/>
      <c r="AR1011" s="193" t="s">
        <v>217</v>
      </c>
      <c r="AT1011" s="193" t="s">
        <v>212</v>
      </c>
      <c r="AU1011" s="193" t="s">
        <v>217</v>
      </c>
      <c r="AY1011" s="20" t="s">
        <v>210</v>
      </c>
      <c r="BE1011" s="194">
        <f>IF(N1011="základní",J1011,0)</f>
        <v>0</v>
      </c>
      <c r="BF1011" s="194">
        <f>IF(N1011="snížená",J1011,0)</f>
        <v>0</v>
      </c>
      <c r="BG1011" s="194">
        <f>IF(N1011="zákl. přenesená",J1011,0)</f>
        <v>0</v>
      </c>
      <c r="BH1011" s="194">
        <f>IF(N1011="sníž. přenesená",J1011,0)</f>
        <v>0</v>
      </c>
      <c r="BI1011" s="194">
        <f>IF(N1011="nulová",J1011,0)</f>
        <v>0</v>
      </c>
      <c r="BJ1011" s="20" t="s">
        <v>79</v>
      </c>
      <c r="BK1011" s="194">
        <f>ROUND(I1011*H1011,2)</f>
        <v>0</v>
      </c>
      <c r="BL1011" s="20" t="s">
        <v>217</v>
      </c>
      <c r="BM1011" s="193" t="s">
        <v>1072</v>
      </c>
    </row>
    <row r="1012" spans="1:65" s="2" customFormat="1" ht="29.25">
      <c r="A1012" s="37"/>
      <c r="B1012" s="38"/>
      <c r="C1012" s="39"/>
      <c r="D1012" s="195" t="s">
        <v>219</v>
      </c>
      <c r="E1012" s="39"/>
      <c r="F1012" s="196" t="s">
        <v>1073</v>
      </c>
      <c r="G1012" s="39"/>
      <c r="H1012" s="39"/>
      <c r="I1012" s="197"/>
      <c r="J1012" s="39"/>
      <c r="K1012" s="39"/>
      <c r="L1012" s="42"/>
      <c r="M1012" s="198"/>
      <c r="N1012" s="199"/>
      <c r="O1012" s="67"/>
      <c r="P1012" s="67"/>
      <c r="Q1012" s="67"/>
      <c r="R1012" s="67"/>
      <c r="S1012" s="67"/>
      <c r="T1012" s="68"/>
      <c r="U1012" s="37"/>
      <c r="V1012" s="37"/>
      <c r="W1012" s="37"/>
      <c r="X1012" s="37"/>
      <c r="Y1012" s="37"/>
      <c r="Z1012" s="37"/>
      <c r="AA1012" s="37"/>
      <c r="AB1012" s="37"/>
      <c r="AC1012" s="37"/>
      <c r="AD1012" s="37"/>
      <c r="AE1012" s="37"/>
      <c r="AT1012" s="20" t="s">
        <v>219</v>
      </c>
      <c r="AU1012" s="20" t="s">
        <v>217</v>
      </c>
    </row>
    <row r="1013" spans="1:65" s="2" customFormat="1" ht="11.25">
      <c r="A1013" s="37"/>
      <c r="B1013" s="38"/>
      <c r="C1013" s="39"/>
      <c r="D1013" s="200" t="s">
        <v>221</v>
      </c>
      <c r="E1013" s="39"/>
      <c r="F1013" s="201" t="s">
        <v>1074</v>
      </c>
      <c r="G1013" s="39"/>
      <c r="H1013" s="39"/>
      <c r="I1013" s="197"/>
      <c r="J1013" s="39"/>
      <c r="K1013" s="39"/>
      <c r="L1013" s="42"/>
      <c r="M1013" s="198"/>
      <c r="N1013" s="199"/>
      <c r="O1013" s="67"/>
      <c r="P1013" s="67"/>
      <c r="Q1013" s="67"/>
      <c r="R1013" s="67"/>
      <c r="S1013" s="67"/>
      <c r="T1013" s="68"/>
      <c r="U1013" s="37"/>
      <c r="V1013" s="37"/>
      <c r="W1013" s="37"/>
      <c r="X1013" s="37"/>
      <c r="Y1013" s="37"/>
      <c r="Z1013" s="37"/>
      <c r="AA1013" s="37"/>
      <c r="AB1013" s="37"/>
      <c r="AC1013" s="37"/>
      <c r="AD1013" s="37"/>
      <c r="AE1013" s="37"/>
      <c r="AT1013" s="20" t="s">
        <v>221</v>
      </c>
      <c r="AU1013" s="20" t="s">
        <v>217</v>
      </c>
    </row>
    <row r="1014" spans="1:65" s="13" customFormat="1" ht="11.25">
      <c r="B1014" s="202"/>
      <c r="C1014" s="203"/>
      <c r="D1014" s="195" t="s">
        <v>223</v>
      </c>
      <c r="E1014" s="204" t="s">
        <v>19</v>
      </c>
      <c r="F1014" s="205" t="s">
        <v>1075</v>
      </c>
      <c r="G1014" s="203"/>
      <c r="H1014" s="206">
        <v>108.114</v>
      </c>
      <c r="I1014" s="207"/>
      <c r="J1014" s="203"/>
      <c r="K1014" s="203"/>
      <c r="L1014" s="208"/>
      <c r="M1014" s="209"/>
      <c r="N1014" s="210"/>
      <c r="O1014" s="210"/>
      <c r="P1014" s="210"/>
      <c r="Q1014" s="210"/>
      <c r="R1014" s="210"/>
      <c r="S1014" s="210"/>
      <c r="T1014" s="211"/>
      <c r="AT1014" s="212" t="s">
        <v>223</v>
      </c>
      <c r="AU1014" s="212" t="s">
        <v>217</v>
      </c>
      <c r="AV1014" s="13" t="s">
        <v>81</v>
      </c>
      <c r="AW1014" s="13" t="s">
        <v>32</v>
      </c>
      <c r="AX1014" s="13" t="s">
        <v>79</v>
      </c>
      <c r="AY1014" s="212" t="s">
        <v>210</v>
      </c>
    </row>
    <row r="1015" spans="1:65" s="2" customFormat="1" ht="44.25" customHeight="1">
      <c r="A1015" s="37"/>
      <c r="B1015" s="38"/>
      <c r="C1015" s="182" t="s">
        <v>1076</v>
      </c>
      <c r="D1015" s="182" t="s">
        <v>212</v>
      </c>
      <c r="E1015" s="183" t="s">
        <v>1077</v>
      </c>
      <c r="F1015" s="184" t="s">
        <v>316</v>
      </c>
      <c r="G1015" s="185" t="s">
        <v>314</v>
      </c>
      <c r="H1015" s="186">
        <v>10.02</v>
      </c>
      <c r="I1015" s="187"/>
      <c r="J1015" s="188">
        <f>ROUND(I1015*H1015,2)</f>
        <v>0</v>
      </c>
      <c r="K1015" s="184" t="s">
        <v>216</v>
      </c>
      <c r="L1015" s="42"/>
      <c r="M1015" s="189" t="s">
        <v>19</v>
      </c>
      <c r="N1015" s="190" t="s">
        <v>42</v>
      </c>
      <c r="O1015" s="67"/>
      <c r="P1015" s="191">
        <f>O1015*H1015</f>
        <v>0</v>
      </c>
      <c r="Q1015" s="191">
        <v>0</v>
      </c>
      <c r="R1015" s="191">
        <f>Q1015*H1015</f>
        <v>0</v>
      </c>
      <c r="S1015" s="191">
        <v>0</v>
      </c>
      <c r="T1015" s="192">
        <f>S1015*H1015</f>
        <v>0</v>
      </c>
      <c r="U1015" s="37"/>
      <c r="V1015" s="37"/>
      <c r="W1015" s="37"/>
      <c r="X1015" s="37"/>
      <c r="Y1015" s="37"/>
      <c r="Z1015" s="37"/>
      <c r="AA1015" s="37"/>
      <c r="AB1015" s="37"/>
      <c r="AC1015" s="37"/>
      <c r="AD1015" s="37"/>
      <c r="AE1015" s="37"/>
      <c r="AR1015" s="193" t="s">
        <v>217</v>
      </c>
      <c r="AT1015" s="193" t="s">
        <v>212</v>
      </c>
      <c r="AU1015" s="193" t="s">
        <v>217</v>
      </c>
      <c r="AY1015" s="20" t="s">
        <v>210</v>
      </c>
      <c r="BE1015" s="194">
        <f>IF(N1015="základní",J1015,0)</f>
        <v>0</v>
      </c>
      <c r="BF1015" s="194">
        <f>IF(N1015="snížená",J1015,0)</f>
        <v>0</v>
      </c>
      <c r="BG1015" s="194">
        <f>IF(N1015="zákl. přenesená",J1015,0)</f>
        <v>0</v>
      </c>
      <c r="BH1015" s="194">
        <f>IF(N1015="sníž. přenesená",J1015,0)</f>
        <v>0</v>
      </c>
      <c r="BI1015" s="194">
        <f>IF(N1015="nulová",J1015,0)</f>
        <v>0</v>
      </c>
      <c r="BJ1015" s="20" t="s">
        <v>79</v>
      </c>
      <c r="BK1015" s="194">
        <f>ROUND(I1015*H1015,2)</f>
        <v>0</v>
      </c>
      <c r="BL1015" s="20" t="s">
        <v>217</v>
      </c>
      <c r="BM1015" s="193" t="s">
        <v>1078</v>
      </c>
    </row>
    <row r="1016" spans="1:65" s="2" customFormat="1" ht="29.25">
      <c r="A1016" s="37"/>
      <c r="B1016" s="38"/>
      <c r="C1016" s="39"/>
      <c r="D1016" s="195" t="s">
        <v>219</v>
      </c>
      <c r="E1016" s="39"/>
      <c r="F1016" s="196" t="s">
        <v>316</v>
      </c>
      <c r="G1016" s="39"/>
      <c r="H1016" s="39"/>
      <c r="I1016" s="197"/>
      <c r="J1016" s="39"/>
      <c r="K1016" s="39"/>
      <c r="L1016" s="42"/>
      <c r="M1016" s="198"/>
      <c r="N1016" s="199"/>
      <c r="O1016" s="67"/>
      <c r="P1016" s="67"/>
      <c r="Q1016" s="67"/>
      <c r="R1016" s="67"/>
      <c r="S1016" s="67"/>
      <c r="T1016" s="68"/>
      <c r="U1016" s="37"/>
      <c r="V1016" s="37"/>
      <c r="W1016" s="37"/>
      <c r="X1016" s="37"/>
      <c r="Y1016" s="37"/>
      <c r="Z1016" s="37"/>
      <c r="AA1016" s="37"/>
      <c r="AB1016" s="37"/>
      <c r="AC1016" s="37"/>
      <c r="AD1016" s="37"/>
      <c r="AE1016" s="37"/>
      <c r="AT1016" s="20" t="s">
        <v>219</v>
      </c>
      <c r="AU1016" s="20" t="s">
        <v>217</v>
      </c>
    </row>
    <row r="1017" spans="1:65" s="2" customFormat="1" ht="11.25">
      <c r="A1017" s="37"/>
      <c r="B1017" s="38"/>
      <c r="C1017" s="39"/>
      <c r="D1017" s="200" t="s">
        <v>221</v>
      </c>
      <c r="E1017" s="39"/>
      <c r="F1017" s="201" t="s">
        <v>1079</v>
      </c>
      <c r="G1017" s="39"/>
      <c r="H1017" s="39"/>
      <c r="I1017" s="197"/>
      <c r="J1017" s="39"/>
      <c r="K1017" s="39"/>
      <c r="L1017" s="42"/>
      <c r="M1017" s="198"/>
      <c r="N1017" s="199"/>
      <c r="O1017" s="67"/>
      <c r="P1017" s="67"/>
      <c r="Q1017" s="67"/>
      <c r="R1017" s="67"/>
      <c r="S1017" s="67"/>
      <c r="T1017" s="68"/>
      <c r="U1017" s="37"/>
      <c r="V1017" s="37"/>
      <c r="W1017" s="37"/>
      <c r="X1017" s="37"/>
      <c r="Y1017" s="37"/>
      <c r="Z1017" s="37"/>
      <c r="AA1017" s="37"/>
      <c r="AB1017" s="37"/>
      <c r="AC1017" s="37"/>
      <c r="AD1017" s="37"/>
      <c r="AE1017" s="37"/>
      <c r="AT1017" s="20" t="s">
        <v>221</v>
      </c>
      <c r="AU1017" s="20" t="s">
        <v>217</v>
      </c>
    </row>
    <row r="1018" spans="1:65" s="13" customFormat="1" ht="11.25">
      <c r="B1018" s="202"/>
      <c r="C1018" s="203"/>
      <c r="D1018" s="195" t="s">
        <v>223</v>
      </c>
      <c r="E1018" s="204" t="s">
        <v>19</v>
      </c>
      <c r="F1018" s="205" t="s">
        <v>1080</v>
      </c>
      <c r="G1018" s="203"/>
      <c r="H1018" s="206">
        <v>10.02</v>
      </c>
      <c r="I1018" s="207"/>
      <c r="J1018" s="203"/>
      <c r="K1018" s="203"/>
      <c r="L1018" s="208"/>
      <c r="M1018" s="209"/>
      <c r="N1018" s="210"/>
      <c r="O1018" s="210"/>
      <c r="P1018" s="210"/>
      <c r="Q1018" s="210"/>
      <c r="R1018" s="210"/>
      <c r="S1018" s="210"/>
      <c r="T1018" s="211"/>
      <c r="AT1018" s="212" t="s">
        <v>223</v>
      </c>
      <c r="AU1018" s="212" t="s">
        <v>217</v>
      </c>
      <c r="AV1018" s="13" t="s">
        <v>81</v>
      </c>
      <c r="AW1018" s="13" t="s">
        <v>32</v>
      </c>
      <c r="AX1018" s="13" t="s">
        <v>79</v>
      </c>
      <c r="AY1018" s="212" t="s">
        <v>210</v>
      </c>
    </row>
    <row r="1019" spans="1:65" s="2" customFormat="1" ht="44.25" customHeight="1">
      <c r="A1019" s="37"/>
      <c r="B1019" s="38"/>
      <c r="C1019" s="182" t="s">
        <v>1081</v>
      </c>
      <c r="D1019" s="182" t="s">
        <v>212</v>
      </c>
      <c r="E1019" s="183" t="s">
        <v>1082</v>
      </c>
      <c r="F1019" s="184" t="s">
        <v>1083</v>
      </c>
      <c r="G1019" s="185" t="s">
        <v>314</v>
      </c>
      <c r="H1019" s="186">
        <v>4.74</v>
      </c>
      <c r="I1019" s="187"/>
      <c r="J1019" s="188">
        <f>ROUND(I1019*H1019,2)</f>
        <v>0</v>
      </c>
      <c r="K1019" s="184" t="s">
        <v>216</v>
      </c>
      <c r="L1019" s="42"/>
      <c r="M1019" s="189" t="s">
        <v>19</v>
      </c>
      <c r="N1019" s="190" t="s">
        <v>42</v>
      </c>
      <c r="O1019" s="67"/>
      <c r="P1019" s="191">
        <f>O1019*H1019</f>
        <v>0</v>
      </c>
      <c r="Q1019" s="191">
        <v>0</v>
      </c>
      <c r="R1019" s="191">
        <f>Q1019*H1019</f>
        <v>0</v>
      </c>
      <c r="S1019" s="191">
        <v>0</v>
      </c>
      <c r="T1019" s="192">
        <f>S1019*H1019</f>
        <v>0</v>
      </c>
      <c r="U1019" s="37"/>
      <c r="V1019" s="37"/>
      <c r="W1019" s="37"/>
      <c r="X1019" s="37"/>
      <c r="Y1019" s="37"/>
      <c r="Z1019" s="37"/>
      <c r="AA1019" s="37"/>
      <c r="AB1019" s="37"/>
      <c r="AC1019" s="37"/>
      <c r="AD1019" s="37"/>
      <c r="AE1019" s="37"/>
      <c r="AR1019" s="193" t="s">
        <v>217</v>
      </c>
      <c r="AT1019" s="193" t="s">
        <v>212</v>
      </c>
      <c r="AU1019" s="193" t="s">
        <v>217</v>
      </c>
      <c r="AY1019" s="20" t="s">
        <v>210</v>
      </c>
      <c r="BE1019" s="194">
        <f>IF(N1019="základní",J1019,0)</f>
        <v>0</v>
      </c>
      <c r="BF1019" s="194">
        <f>IF(N1019="snížená",J1019,0)</f>
        <v>0</v>
      </c>
      <c r="BG1019" s="194">
        <f>IF(N1019="zákl. přenesená",J1019,0)</f>
        <v>0</v>
      </c>
      <c r="BH1019" s="194">
        <f>IF(N1019="sníž. přenesená",J1019,0)</f>
        <v>0</v>
      </c>
      <c r="BI1019" s="194">
        <f>IF(N1019="nulová",J1019,0)</f>
        <v>0</v>
      </c>
      <c r="BJ1019" s="20" t="s">
        <v>79</v>
      </c>
      <c r="BK1019" s="194">
        <f>ROUND(I1019*H1019,2)</f>
        <v>0</v>
      </c>
      <c r="BL1019" s="20" t="s">
        <v>217</v>
      </c>
      <c r="BM1019" s="193" t="s">
        <v>1084</v>
      </c>
    </row>
    <row r="1020" spans="1:65" s="2" customFormat="1" ht="29.25">
      <c r="A1020" s="37"/>
      <c r="B1020" s="38"/>
      <c r="C1020" s="39"/>
      <c r="D1020" s="195" t="s">
        <v>219</v>
      </c>
      <c r="E1020" s="39"/>
      <c r="F1020" s="196" t="s">
        <v>1083</v>
      </c>
      <c r="G1020" s="39"/>
      <c r="H1020" s="39"/>
      <c r="I1020" s="197"/>
      <c r="J1020" s="39"/>
      <c r="K1020" s="39"/>
      <c r="L1020" s="42"/>
      <c r="M1020" s="198"/>
      <c r="N1020" s="199"/>
      <c r="O1020" s="67"/>
      <c r="P1020" s="67"/>
      <c r="Q1020" s="67"/>
      <c r="R1020" s="67"/>
      <c r="S1020" s="67"/>
      <c r="T1020" s="68"/>
      <c r="U1020" s="37"/>
      <c r="V1020" s="37"/>
      <c r="W1020" s="37"/>
      <c r="X1020" s="37"/>
      <c r="Y1020" s="37"/>
      <c r="Z1020" s="37"/>
      <c r="AA1020" s="37"/>
      <c r="AB1020" s="37"/>
      <c r="AC1020" s="37"/>
      <c r="AD1020" s="37"/>
      <c r="AE1020" s="37"/>
      <c r="AT1020" s="20" t="s">
        <v>219</v>
      </c>
      <c r="AU1020" s="20" t="s">
        <v>217</v>
      </c>
    </row>
    <row r="1021" spans="1:65" s="2" customFormat="1" ht="11.25">
      <c r="A1021" s="37"/>
      <c r="B1021" s="38"/>
      <c r="C1021" s="39"/>
      <c r="D1021" s="200" t="s">
        <v>221</v>
      </c>
      <c r="E1021" s="39"/>
      <c r="F1021" s="201" t="s">
        <v>1085</v>
      </c>
      <c r="G1021" s="39"/>
      <c r="H1021" s="39"/>
      <c r="I1021" s="197"/>
      <c r="J1021" s="39"/>
      <c r="K1021" s="39"/>
      <c r="L1021" s="42"/>
      <c r="M1021" s="198"/>
      <c r="N1021" s="199"/>
      <c r="O1021" s="67"/>
      <c r="P1021" s="67"/>
      <c r="Q1021" s="67"/>
      <c r="R1021" s="67"/>
      <c r="S1021" s="67"/>
      <c r="T1021" s="68"/>
      <c r="U1021" s="37"/>
      <c r="V1021" s="37"/>
      <c r="W1021" s="37"/>
      <c r="X1021" s="37"/>
      <c r="Y1021" s="37"/>
      <c r="Z1021" s="37"/>
      <c r="AA1021" s="37"/>
      <c r="AB1021" s="37"/>
      <c r="AC1021" s="37"/>
      <c r="AD1021" s="37"/>
      <c r="AE1021" s="37"/>
      <c r="AT1021" s="20" t="s">
        <v>221</v>
      </c>
      <c r="AU1021" s="20" t="s">
        <v>217</v>
      </c>
    </row>
    <row r="1022" spans="1:65" s="17" customFormat="1" ht="20.85" customHeight="1">
      <c r="B1022" s="255"/>
      <c r="C1022" s="256"/>
      <c r="D1022" s="257" t="s">
        <v>70</v>
      </c>
      <c r="E1022" s="257" t="s">
        <v>1086</v>
      </c>
      <c r="F1022" s="257" t="s">
        <v>1087</v>
      </c>
      <c r="G1022" s="256"/>
      <c r="H1022" s="256"/>
      <c r="I1022" s="258"/>
      <c r="J1022" s="259">
        <f>BK1022</f>
        <v>0</v>
      </c>
      <c r="K1022" s="256"/>
      <c r="L1022" s="260"/>
      <c r="M1022" s="261"/>
      <c r="N1022" s="262"/>
      <c r="O1022" s="262"/>
      <c r="P1022" s="263">
        <f>SUM(P1023:P1025)</f>
        <v>0</v>
      </c>
      <c r="Q1022" s="262"/>
      <c r="R1022" s="263">
        <f>SUM(R1023:R1025)</f>
        <v>0</v>
      </c>
      <c r="S1022" s="262"/>
      <c r="T1022" s="264">
        <f>SUM(T1023:T1025)</f>
        <v>0</v>
      </c>
      <c r="AR1022" s="265" t="s">
        <v>79</v>
      </c>
      <c r="AT1022" s="266" t="s">
        <v>70</v>
      </c>
      <c r="AU1022" s="266" t="s">
        <v>153</v>
      </c>
      <c r="AY1022" s="265" t="s">
        <v>210</v>
      </c>
      <c r="BK1022" s="267">
        <f>SUM(BK1023:BK1025)</f>
        <v>0</v>
      </c>
    </row>
    <row r="1023" spans="1:65" s="2" customFormat="1" ht="16.5" customHeight="1">
      <c r="A1023" s="37"/>
      <c r="B1023" s="38"/>
      <c r="C1023" s="182" t="s">
        <v>1088</v>
      </c>
      <c r="D1023" s="182" t="s">
        <v>212</v>
      </c>
      <c r="E1023" s="183" t="s">
        <v>1089</v>
      </c>
      <c r="F1023" s="184" t="s">
        <v>1090</v>
      </c>
      <c r="G1023" s="185" t="s">
        <v>314</v>
      </c>
      <c r="H1023" s="186">
        <v>139.78399999999999</v>
      </c>
      <c r="I1023" s="187"/>
      <c r="J1023" s="188">
        <f>ROUND(I1023*H1023,2)</f>
        <v>0</v>
      </c>
      <c r="K1023" s="184" t="s">
        <v>216</v>
      </c>
      <c r="L1023" s="42"/>
      <c r="M1023" s="189" t="s">
        <v>19</v>
      </c>
      <c r="N1023" s="190" t="s">
        <v>42</v>
      </c>
      <c r="O1023" s="67"/>
      <c r="P1023" s="191">
        <f>O1023*H1023</f>
        <v>0</v>
      </c>
      <c r="Q1023" s="191">
        <v>0</v>
      </c>
      <c r="R1023" s="191">
        <f>Q1023*H1023</f>
        <v>0</v>
      </c>
      <c r="S1023" s="191">
        <v>0</v>
      </c>
      <c r="T1023" s="192">
        <f>S1023*H1023</f>
        <v>0</v>
      </c>
      <c r="U1023" s="37"/>
      <c r="V1023" s="37"/>
      <c r="W1023" s="37"/>
      <c r="X1023" s="37"/>
      <c r="Y1023" s="37"/>
      <c r="Z1023" s="37"/>
      <c r="AA1023" s="37"/>
      <c r="AB1023" s="37"/>
      <c r="AC1023" s="37"/>
      <c r="AD1023" s="37"/>
      <c r="AE1023" s="37"/>
      <c r="AR1023" s="193" t="s">
        <v>217</v>
      </c>
      <c r="AT1023" s="193" t="s">
        <v>212</v>
      </c>
      <c r="AU1023" s="193" t="s">
        <v>217</v>
      </c>
      <c r="AY1023" s="20" t="s">
        <v>210</v>
      </c>
      <c r="BE1023" s="194">
        <f>IF(N1023="základní",J1023,0)</f>
        <v>0</v>
      </c>
      <c r="BF1023" s="194">
        <f>IF(N1023="snížená",J1023,0)</f>
        <v>0</v>
      </c>
      <c r="BG1023" s="194">
        <f>IF(N1023="zákl. přenesená",J1023,0)</f>
        <v>0</v>
      </c>
      <c r="BH1023" s="194">
        <f>IF(N1023="sníž. přenesená",J1023,0)</f>
        <v>0</v>
      </c>
      <c r="BI1023" s="194">
        <f>IF(N1023="nulová",J1023,0)</f>
        <v>0</v>
      </c>
      <c r="BJ1023" s="20" t="s">
        <v>79</v>
      </c>
      <c r="BK1023" s="194">
        <f>ROUND(I1023*H1023,2)</f>
        <v>0</v>
      </c>
      <c r="BL1023" s="20" t="s">
        <v>217</v>
      </c>
      <c r="BM1023" s="193" t="s">
        <v>1091</v>
      </c>
    </row>
    <row r="1024" spans="1:65" s="2" customFormat="1" ht="29.25">
      <c r="A1024" s="37"/>
      <c r="B1024" s="38"/>
      <c r="C1024" s="39"/>
      <c r="D1024" s="195" t="s">
        <v>219</v>
      </c>
      <c r="E1024" s="39"/>
      <c r="F1024" s="196" t="s">
        <v>1092</v>
      </c>
      <c r="G1024" s="39"/>
      <c r="H1024" s="39"/>
      <c r="I1024" s="197"/>
      <c r="J1024" s="39"/>
      <c r="K1024" s="39"/>
      <c r="L1024" s="42"/>
      <c r="M1024" s="198"/>
      <c r="N1024" s="199"/>
      <c r="O1024" s="67"/>
      <c r="P1024" s="67"/>
      <c r="Q1024" s="67"/>
      <c r="R1024" s="67"/>
      <c r="S1024" s="67"/>
      <c r="T1024" s="68"/>
      <c r="U1024" s="37"/>
      <c r="V1024" s="37"/>
      <c r="W1024" s="37"/>
      <c r="X1024" s="37"/>
      <c r="Y1024" s="37"/>
      <c r="Z1024" s="37"/>
      <c r="AA1024" s="37"/>
      <c r="AB1024" s="37"/>
      <c r="AC1024" s="37"/>
      <c r="AD1024" s="37"/>
      <c r="AE1024" s="37"/>
      <c r="AT1024" s="20" t="s">
        <v>219</v>
      </c>
      <c r="AU1024" s="20" t="s">
        <v>217</v>
      </c>
    </row>
    <row r="1025" spans="1:65" s="2" customFormat="1" ht="11.25">
      <c r="A1025" s="37"/>
      <c r="B1025" s="38"/>
      <c r="C1025" s="39"/>
      <c r="D1025" s="200" t="s">
        <v>221</v>
      </c>
      <c r="E1025" s="39"/>
      <c r="F1025" s="201" t="s">
        <v>1093</v>
      </c>
      <c r="G1025" s="39"/>
      <c r="H1025" s="39"/>
      <c r="I1025" s="197"/>
      <c r="J1025" s="39"/>
      <c r="K1025" s="39"/>
      <c r="L1025" s="42"/>
      <c r="M1025" s="198"/>
      <c r="N1025" s="199"/>
      <c r="O1025" s="67"/>
      <c r="P1025" s="67"/>
      <c r="Q1025" s="67"/>
      <c r="R1025" s="67"/>
      <c r="S1025" s="67"/>
      <c r="T1025" s="68"/>
      <c r="U1025" s="37"/>
      <c r="V1025" s="37"/>
      <c r="W1025" s="37"/>
      <c r="X1025" s="37"/>
      <c r="Y1025" s="37"/>
      <c r="Z1025" s="37"/>
      <c r="AA1025" s="37"/>
      <c r="AB1025" s="37"/>
      <c r="AC1025" s="37"/>
      <c r="AD1025" s="37"/>
      <c r="AE1025" s="37"/>
      <c r="AT1025" s="20" t="s">
        <v>221</v>
      </c>
      <c r="AU1025" s="20" t="s">
        <v>217</v>
      </c>
    </row>
    <row r="1026" spans="1:65" s="12" customFormat="1" ht="25.9" customHeight="1">
      <c r="B1026" s="166"/>
      <c r="C1026" s="167"/>
      <c r="D1026" s="168" t="s">
        <v>70</v>
      </c>
      <c r="E1026" s="169" t="s">
        <v>1094</v>
      </c>
      <c r="F1026" s="169" t="s">
        <v>1095</v>
      </c>
      <c r="G1026" s="167"/>
      <c r="H1026" s="167"/>
      <c r="I1026" s="170"/>
      <c r="J1026" s="171">
        <f>BK1026</f>
        <v>0</v>
      </c>
      <c r="K1026" s="167"/>
      <c r="L1026" s="172"/>
      <c r="M1026" s="173"/>
      <c r="N1026" s="174"/>
      <c r="O1026" s="174"/>
      <c r="P1026" s="175">
        <f>P1027+P1065+P1081+P1086+P1123+P1190+P1269+P1291+P1492+P1544+P1555+P1619+P1702+P1865</f>
        <v>0</v>
      </c>
      <c r="Q1026" s="174"/>
      <c r="R1026" s="175">
        <f>R1027+R1065+R1081+R1086+R1123+R1190+R1269+R1291+R1492+R1544+R1555+R1619+R1702+R1865</f>
        <v>29.389700537499998</v>
      </c>
      <c r="S1026" s="174"/>
      <c r="T1026" s="176">
        <f>T1027+T1065+T1081+T1086+T1123+T1190+T1269+T1291+T1492+T1544+T1555+T1619+T1702+T1865</f>
        <v>1.3436100000000002</v>
      </c>
      <c r="AR1026" s="177" t="s">
        <v>81</v>
      </c>
      <c r="AT1026" s="178" t="s">
        <v>70</v>
      </c>
      <c r="AU1026" s="178" t="s">
        <v>71</v>
      </c>
      <c r="AY1026" s="177" t="s">
        <v>210</v>
      </c>
      <c r="BK1026" s="179">
        <f>BK1027+BK1065+BK1081+BK1086+BK1123+BK1190+BK1269+BK1291+BK1492+BK1544+BK1555+BK1619+BK1702+BK1865</f>
        <v>0</v>
      </c>
    </row>
    <row r="1027" spans="1:65" s="12" customFormat="1" ht="22.9" customHeight="1">
      <c r="B1027" s="166"/>
      <c r="C1027" s="167"/>
      <c r="D1027" s="168" t="s">
        <v>70</v>
      </c>
      <c r="E1027" s="180" t="s">
        <v>1096</v>
      </c>
      <c r="F1027" s="180" t="s">
        <v>1097</v>
      </c>
      <c r="G1027" s="167"/>
      <c r="H1027" s="167"/>
      <c r="I1027" s="170"/>
      <c r="J1027" s="181">
        <f>BK1027</f>
        <v>0</v>
      </c>
      <c r="K1027" s="167"/>
      <c r="L1027" s="172"/>
      <c r="M1027" s="173"/>
      <c r="N1027" s="174"/>
      <c r="O1027" s="174"/>
      <c r="P1027" s="175">
        <f>SUM(P1028:P1064)</f>
        <v>0</v>
      </c>
      <c r="Q1027" s="174"/>
      <c r="R1027" s="175">
        <f>SUM(R1028:R1064)</f>
        <v>1.9139853999999998</v>
      </c>
      <c r="S1027" s="174"/>
      <c r="T1027" s="176">
        <f>SUM(T1028:T1064)</f>
        <v>0</v>
      </c>
      <c r="AR1027" s="177" t="s">
        <v>81</v>
      </c>
      <c r="AT1027" s="178" t="s">
        <v>70</v>
      </c>
      <c r="AU1027" s="178" t="s">
        <v>79</v>
      </c>
      <c r="AY1027" s="177" t="s">
        <v>210</v>
      </c>
      <c r="BK1027" s="179">
        <f>SUM(BK1028:BK1064)</f>
        <v>0</v>
      </c>
    </row>
    <row r="1028" spans="1:65" s="2" customFormat="1" ht="24.2" customHeight="1">
      <c r="A1028" s="37"/>
      <c r="B1028" s="38"/>
      <c r="C1028" s="182" t="s">
        <v>1098</v>
      </c>
      <c r="D1028" s="182" t="s">
        <v>212</v>
      </c>
      <c r="E1028" s="183" t="s">
        <v>1099</v>
      </c>
      <c r="F1028" s="184" t="s">
        <v>1100</v>
      </c>
      <c r="G1028" s="185" t="s">
        <v>215</v>
      </c>
      <c r="H1028" s="186">
        <v>287.2</v>
      </c>
      <c r="I1028" s="187"/>
      <c r="J1028" s="188">
        <f>ROUND(I1028*H1028,2)</f>
        <v>0</v>
      </c>
      <c r="K1028" s="184" t="s">
        <v>216</v>
      </c>
      <c r="L1028" s="42"/>
      <c r="M1028" s="189" t="s">
        <v>19</v>
      </c>
      <c r="N1028" s="190" t="s">
        <v>42</v>
      </c>
      <c r="O1028" s="67"/>
      <c r="P1028" s="191">
        <f>O1028*H1028</f>
        <v>0</v>
      </c>
      <c r="Q1028" s="191">
        <v>3.9825E-4</v>
      </c>
      <c r="R1028" s="191">
        <f>Q1028*H1028</f>
        <v>0.11437739999999999</v>
      </c>
      <c r="S1028" s="191">
        <v>0</v>
      </c>
      <c r="T1028" s="192">
        <f>S1028*H1028</f>
        <v>0</v>
      </c>
      <c r="U1028" s="37"/>
      <c r="V1028" s="37"/>
      <c r="W1028" s="37"/>
      <c r="X1028" s="37"/>
      <c r="Y1028" s="37"/>
      <c r="Z1028" s="37"/>
      <c r="AA1028" s="37"/>
      <c r="AB1028" s="37"/>
      <c r="AC1028" s="37"/>
      <c r="AD1028" s="37"/>
      <c r="AE1028" s="37"/>
      <c r="AR1028" s="193" t="s">
        <v>326</v>
      </c>
      <c r="AT1028" s="193" t="s">
        <v>212</v>
      </c>
      <c r="AU1028" s="193" t="s">
        <v>81</v>
      </c>
      <c r="AY1028" s="20" t="s">
        <v>210</v>
      </c>
      <c r="BE1028" s="194">
        <f>IF(N1028="základní",J1028,0)</f>
        <v>0</v>
      </c>
      <c r="BF1028" s="194">
        <f>IF(N1028="snížená",J1028,0)</f>
        <v>0</v>
      </c>
      <c r="BG1028" s="194">
        <f>IF(N1028="zákl. přenesená",J1028,0)</f>
        <v>0</v>
      </c>
      <c r="BH1028" s="194">
        <f>IF(N1028="sníž. přenesená",J1028,0)</f>
        <v>0</v>
      </c>
      <c r="BI1028" s="194">
        <f>IF(N1028="nulová",J1028,0)</f>
        <v>0</v>
      </c>
      <c r="BJ1028" s="20" t="s">
        <v>79</v>
      </c>
      <c r="BK1028" s="194">
        <f>ROUND(I1028*H1028,2)</f>
        <v>0</v>
      </c>
      <c r="BL1028" s="20" t="s">
        <v>326</v>
      </c>
      <c r="BM1028" s="193" t="s">
        <v>1101</v>
      </c>
    </row>
    <row r="1029" spans="1:65" s="2" customFormat="1" ht="19.5">
      <c r="A1029" s="37"/>
      <c r="B1029" s="38"/>
      <c r="C1029" s="39"/>
      <c r="D1029" s="195" t="s">
        <v>219</v>
      </c>
      <c r="E1029" s="39"/>
      <c r="F1029" s="196" t="s">
        <v>1102</v>
      </c>
      <c r="G1029" s="39"/>
      <c r="H1029" s="39"/>
      <c r="I1029" s="197"/>
      <c r="J1029" s="39"/>
      <c r="K1029" s="39"/>
      <c r="L1029" s="42"/>
      <c r="M1029" s="198"/>
      <c r="N1029" s="199"/>
      <c r="O1029" s="67"/>
      <c r="P1029" s="67"/>
      <c r="Q1029" s="67"/>
      <c r="R1029" s="67"/>
      <c r="S1029" s="67"/>
      <c r="T1029" s="68"/>
      <c r="U1029" s="37"/>
      <c r="V1029" s="37"/>
      <c r="W1029" s="37"/>
      <c r="X1029" s="37"/>
      <c r="Y1029" s="37"/>
      <c r="Z1029" s="37"/>
      <c r="AA1029" s="37"/>
      <c r="AB1029" s="37"/>
      <c r="AC1029" s="37"/>
      <c r="AD1029" s="37"/>
      <c r="AE1029" s="37"/>
      <c r="AT1029" s="20" t="s">
        <v>219</v>
      </c>
      <c r="AU1029" s="20" t="s">
        <v>81</v>
      </c>
    </row>
    <row r="1030" spans="1:65" s="2" customFormat="1" ht="11.25">
      <c r="A1030" s="37"/>
      <c r="B1030" s="38"/>
      <c r="C1030" s="39"/>
      <c r="D1030" s="200" t="s">
        <v>221</v>
      </c>
      <c r="E1030" s="39"/>
      <c r="F1030" s="201" t="s">
        <v>1103</v>
      </c>
      <c r="G1030" s="39"/>
      <c r="H1030" s="39"/>
      <c r="I1030" s="197"/>
      <c r="J1030" s="39"/>
      <c r="K1030" s="39"/>
      <c r="L1030" s="42"/>
      <c r="M1030" s="198"/>
      <c r="N1030" s="199"/>
      <c r="O1030" s="67"/>
      <c r="P1030" s="67"/>
      <c r="Q1030" s="67"/>
      <c r="R1030" s="67"/>
      <c r="S1030" s="67"/>
      <c r="T1030" s="68"/>
      <c r="U1030" s="37"/>
      <c r="V1030" s="37"/>
      <c r="W1030" s="37"/>
      <c r="X1030" s="37"/>
      <c r="Y1030" s="37"/>
      <c r="Z1030" s="37"/>
      <c r="AA1030" s="37"/>
      <c r="AB1030" s="37"/>
      <c r="AC1030" s="37"/>
      <c r="AD1030" s="37"/>
      <c r="AE1030" s="37"/>
      <c r="AT1030" s="20" t="s">
        <v>221</v>
      </c>
      <c r="AU1030" s="20" t="s">
        <v>81</v>
      </c>
    </row>
    <row r="1031" spans="1:65" s="13" customFormat="1" ht="11.25">
      <c r="B1031" s="202"/>
      <c r="C1031" s="203"/>
      <c r="D1031" s="195" t="s">
        <v>223</v>
      </c>
      <c r="E1031" s="204" t="s">
        <v>19</v>
      </c>
      <c r="F1031" s="205" t="s">
        <v>1104</v>
      </c>
      <c r="G1031" s="203"/>
      <c r="H1031" s="206">
        <v>90</v>
      </c>
      <c r="I1031" s="207"/>
      <c r="J1031" s="203"/>
      <c r="K1031" s="203"/>
      <c r="L1031" s="208"/>
      <c r="M1031" s="209"/>
      <c r="N1031" s="210"/>
      <c r="O1031" s="210"/>
      <c r="P1031" s="210"/>
      <c r="Q1031" s="210"/>
      <c r="R1031" s="210"/>
      <c r="S1031" s="210"/>
      <c r="T1031" s="211"/>
      <c r="AT1031" s="212" t="s">
        <v>223</v>
      </c>
      <c r="AU1031" s="212" t="s">
        <v>81</v>
      </c>
      <c r="AV1031" s="13" t="s">
        <v>81</v>
      </c>
      <c r="AW1031" s="13" t="s">
        <v>32</v>
      </c>
      <c r="AX1031" s="13" t="s">
        <v>71</v>
      </c>
      <c r="AY1031" s="212" t="s">
        <v>210</v>
      </c>
    </row>
    <row r="1032" spans="1:65" s="13" customFormat="1" ht="11.25">
      <c r="B1032" s="202"/>
      <c r="C1032" s="203"/>
      <c r="D1032" s="195" t="s">
        <v>223</v>
      </c>
      <c r="E1032" s="204" t="s">
        <v>19</v>
      </c>
      <c r="F1032" s="205" t="s">
        <v>1105</v>
      </c>
      <c r="G1032" s="203"/>
      <c r="H1032" s="206">
        <v>174</v>
      </c>
      <c r="I1032" s="207"/>
      <c r="J1032" s="203"/>
      <c r="K1032" s="203"/>
      <c r="L1032" s="208"/>
      <c r="M1032" s="209"/>
      <c r="N1032" s="210"/>
      <c r="O1032" s="210"/>
      <c r="P1032" s="210"/>
      <c r="Q1032" s="210"/>
      <c r="R1032" s="210"/>
      <c r="S1032" s="210"/>
      <c r="T1032" s="211"/>
      <c r="AT1032" s="212" t="s">
        <v>223</v>
      </c>
      <c r="AU1032" s="212" t="s">
        <v>81</v>
      </c>
      <c r="AV1032" s="13" t="s">
        <v>81</v>
      </c>
      <c r="AW1032" s="13" t="s">
        <v>32</v>
      </c>
      <c r="AX1032" s="13" t="s">
        <v>71</v>
      </c>
      <c r="AY1032" s="212" t="s">
        <v>210</v>
      </c>
    </row>
    <row r="1033" spans="1:65" s="13" customFormat="1" ht="11.25">
      <c r="B1033" s="202"/>
      <c r="C1033" s="203"/>
      <c r="D1033" s="195" t="s">
        <v>223</v>
      </c>
      <c r="E1033" s="204" t="s">
        <v>19</v>
      </c>
      <c r="F1033" s="205" t="s">
        <v>1106</v>
      </c>
      <c r="G1033" s="203"/>
      <c r="H1033" s="206">
        <v>23.2</v>
      </c>
      <c r="I1033" s="207"/>
      <c r="J1033" s="203"/>
      <c r="K1033" s="203"/>
      <c r="L1033" s="208"/>
      <c r="M1033" s="209"/>
      <c r="N1033" s="210"/>
      <c r="O1033" s="210"/>
      <c r="P1033" s="210"/>
      <c r="Q1033" s="210"/>
      <c r="R1033" s="210"/>
      <c r="S1033" s="210"/>
      <c r="T1033" s="211"/>
      <c r="AT1033" s="212" t="s">
        <v>223</v>
      </c>
      <c r="AU1033" s="212" t="s">
        <v>81</v>
      </c>
      <c r="AV1033" s="13" t="s">
        <v>81</v>
      </c>
      <c r="AW1033" s="13" t="s">
        <v>32</v>
      </c>
      <c r="AX1033" s="13" t="s">
        <v>71</v>
      </c>
      <c r="AY1033" s="212" t="s">
        <v>210</v>
      </c>
    </row>
    <row r="1034" spans="1:65" s="14" customFormat="1" ht="11.25">
      <c r="B1034" s="213"/>
      <c r="C1034" s="214"/>
      <c r="D1034" s="195" t="s">
        <v>223</v>
      </c>
      <c r="E1034" s="215" t="s">
        <v>19</v>
      </c>
      <c r="F1034" s="216" t="s">
        <v>249</v>
      </c>
      <c r="G1034" s="214"/>
      <c r="H1034" s="217">
        <v>287.2</v>
      </c>
      <c r="I1034" s="218"/>
      <c r="J1034" s="214"/>
      <c r="K1034" s="214"/>
      <c r="L1034" s="219"/>
      <c r="M1034" s="220"/>
      <c r="N1034" s="221"/>
      <c r="O1034" s="221"/>
      <c r="P1034" s="221"/>
      <c r="Q1034" s="221"/>
      <c r="R1034" s="221"/>
      <c r="S1034" s="221"/>
      <c r="T1034" s="222"/>
      <c r="AT1034" s="223" t="s">
        <v>223</v>
      </c>
      <c r="AU1034" s="223" t="s">
        <v>81</v>
      </c>
      <c r="AV1034" s="14" t="s">
        <v>217</v>
      </c>
      <c r="AW1034" s="14" t="s">
        <v>32</v>
      </c>
      <c r="AX1034" s="14" t="s">
        <v>79</v>
      </c>
      <c r="AY1034" s="223" t="s">
        <v>210</v>
      </c>
    </row>
    <row r="1035" spans="1:65" s="2" customFormat="1" ht="24.2" customHeight="1">
      <c r="A1035" s="37"/>
      <c r="B1035" s="38"/>
      <c r="C1035" s="182" t="s">
        <v>1107</v>
      </c>
      <c r="D1035" s="182" t="s">
        <v>212</v>
      </c>
      <c r="E1035" s="183" t="s">
        <v>1108</v>
      </c>
      <c r="F1035" s="184" t="s">
        <v>1109</v>
      </c>
      <c r="G1035" s="185" t="s">
        <v>215</v>
      </c>
      <c r="H1035" s="186">
        <v>4.5</v>
      </c>
      <c r="I1035" s="187"/>
      <c r="J1035" s="188">
        <f>ROUND(I1035*H1035,2)</f>
        <v>0</v>
      </c>
      <c r="K1035" s="184" t="s">
        <v>216</v>
      </c>
      <c r="L1035" s="42"/>
      <c r="M1035" s="189" t="s">
        <v>19</v>
      </c>
      <c r="N1035" s="190" t="s">
        <v>42</v>
      </c>
      <c r="O1035" s="67"/>
      <c r="P1035" s="191">
        <f>O1035*H1035</f>
        <v>0</v>
      </c>
      <c r="Q1035" s="191">
        <v>4.0000000000000002E-4</v>
      </c>
      <c r="R1035" s="191">
        <f>Q1035*H1035</f>
        <v>1.8000000000000002E-3</v>
      </c>
      <c r="S1035" s="191">
        <v>0</v>
      </c>
      <c r="T1035" s="192">
        <f>S1035*H1035</f>
        <v>0</v>
      </c>
      <c r="U1035" s="37"/>
      <c r="V1035" s="37"/>
      <c r="W1035" s="37"/>
      <c r="X1035" s="37"/>
      <c r="Y1035" s="37"/>
      <c r="Z1035" s="37"/>
      <c r="AA1035" s="37"/>
      <c r="AB1035" s="37"/>
      <c r="AC1035" s="37"/>
      <c r="AD1035" s="37"/>
      <c r="AE1035" s="37"/>
      <c r="AR1035" s="193" t="s">
        <v>326</v>
      </c>
      <c r="AT1035" s="193" t="s">
        <v>212</v>
      </c>
      <c r="AU1035" s="193" t="s">
        <v>81</v>
      </c>
      <c r="AY1035" s="20" t="s">
        <v>210</v>
      </c>
      <c r="BE1035" s="194">
        <f>IF(N1035="základní",J1035,0)</f>
        <v>0</v>
      </c>
      <c r="BF1035" s="194">
        <f>IF(N1035="snížená",J1035,0)</f>
        <v>0</v>
      </c>
      <c r="BG1035" s="194">
        <f>IF(N1035="zákl. přenesená",J1035,0)</f>
        <v>0</v>
      </c>
      <c r="BH1035" s="194">
        <f>IF(N1035="sníž. přenesená",J1035,0)</f>
        <v>0</v>
      </c>
      <c r="BI1035" s="194">
        <f>IF(N1035="nulová",J1035,0)</f>
        <v>0</v>
      </c>
      <c r="BJ1035" s="20" t="s">
        <v>79</v>
      </c>
      <c r="BK1035" s="194">
        <f>ROUND(I1035*H1035,2)</f>
        <v>0</v>
      </c>
      <c r="BL1035" s="20" t="s">
        <v>326</v>
      </c>
      <c r="BM1035" s="193" t="s">
        <v>1110</v>
      </c>
    </row>
    <row r="1036" spans="1:65" s="2" customFormat="1" ht="19.5">
      <c r="A1036" s="37"/>
      <c r="B1036" s="38"/>
      <c r="C1036" s="39"/>
      <c r="D1036" s="195" t="s">
        <v>219</v>
      </c>
      <c r="E1036" s="39"/>
      <c r="F1036" s="196" t="s">
        <v>1111</v>
      </c>
      <c r="G1036" s="39"/>
      <c r="H1036" s="39"/>
      <c r="I1036" s="197"/>
      <c r="J1036" s="39"/>
      <c r="K1036" s="39"/>
      <c r="L1036" s="42"/>
      <c r="M1036" s="198"/>
      <c r="N1036" s="199"/>
      <c r="O1036" s="67"/>
      <c r="P1036" s="67"/>
      <c r="Q1036" s="67"/>
      <c r="R1036" s="67"/>
      <c r="S1036" s="67"/>
      <c r="T1036" s="68"/>
      <c r="U1036" s="37"/>
      <c r="V1036" s="37"/>
      <c r="W1036" s="37"/>
      <c r="X1036" s="37"/>
      <c r="Y1036" s="37"/>
      <c r="Z1036" s="37"/>
      <c r="AA1036" s="37"/>
      <c r="AB1036" s="37"/>
      <c r="AC1036" s="37"/>
      <c r="AD1036" s="37"/>
      <c r="AE1036" s="37"/>
      <c r="AT1036" s="20" t="s">
        <v>219</v>
      </c>
      <c r="AU1036" s="20" t="s">
        <v>81</v>
      </c>
    </row>
    <row r="1037" spans="1:65" s="2" customFormat="1" ht="11.25">
      <c r="A1037" s="37"/>
      <c r="B1037" s="38"/>
      <c r="C1037" s="39"/>
      <c r="D1037" s="200" t="s">
        <v>221</v>
      </c>
      <c r="E1037" s="39"/>
      <c r="F1037" s="201" t="s">
        <v>1112</v>
      </c>
      <c r="G1037" s="39"/>
      <c r="H1037" s="39"/>
      <c r="I1037" s="197"/>
      <c r="J1037" s="39"/>
      <c r="K1037" s="39"/>
      <c r="L1037" s="42"/>
      <c r="M1037" s="198"/>
      <c r="N1037" s="199"/>
      <c r="O1037" s="67"/>
      <c r="P1037" s="67"/>
      <c r="Q1037" s="67"/>
      <c r="R1037" s="67"/>
      <c r="S1037" s="67"/>
      <c r="T1037" s="68"/>
      <c r="U1037" s="37"/>
      <c r="V1037" s="37"/>
      <c r="W1037" s="37"/>
      <c r="X1037" s="37"/>
      <c r="Y1037" s="37"/>
      <c r="Z1037" s="37"/>
      <c r="AA1037" s="37"/>
      <c r="AB1037" s="37"/>
      <c r="AC1037" s="37"/>
      <c r="AD1037" s="37"/>
      <c r="AE1037" s="37"/>
      <c r="AT1037" s="20" t="s">
        <v>221</v>
      </c>
      <c r="AU1037" s="20" t="s">
        <v>81</v>
      </c>
    </row>
    <row r="1038" spans="1:65" s="15" customFormat="1" ht="22.5">
      <c r="B1038" s="224"/>
      <c r="C1038" s="225"/>
      <c r="D1038" s="195" t="s">
        <v>223</v>
      </c>
      <c r="E1038" s="226" t="s">
        <v>19</v>
      </c>
      <c r="F1038" s="227" t="s">
        <v>1113</v>
      </c>
      <c r="G1038" s="225"/>
      <c r="H1038" s="226" t="s">
        <v>19</v>
      </c>
      <c r="I1038" s="228"/>
      <c r="J1038" s="225"/>
      <c r="K1038" s="225"/>
      <c r="L1038" s="229"/>
      <c r="M1038" s="230"/>
      <c r="N1038" s="231"/>
      <c r="O1038" s="231"/>
      <c r="P1038" s="231"/>
      <c r="Q1038" s="231"/>
      <c r="R1038" s="231"/>
      <c r="S1038" s="231"/>
      <c r="T1038" s="232"/>
      <c r="AT1038" s="233" t="s">
        <v>223</v>
      </c>
      <c r="AU1038" s="233" t="s">
        <v>81</v>
      </c>
      <c r="AV1038" s="15" t="s">
        <v>79</v>
      </c>
      <c r="AW1038" s="15" t="s">
        <v>32</v>
      </c>
      <c r="AX1038" s="15" t="s">
        <v>71</v>
      </c>
      <c r="AY1038" s="233" t="s">
        <v>210</v>
      </c>
    </row>
    <row r="1039" spans="1:65" s="15" customFormat="1" ht="22.5">
      <c r="B1039" s="224"/>
      <c r="C1039" s="225"/>
      <c r="D1039" s="195" t="s">
        <v>223</v>
      </c>
      <c r="E1039" s="226" t="s">
        <v>19</v>
      </c>
      <c r="F1039" s="227" t="s">
        <v>1114</v>
      </c>
      <c r="G1039" s="225"/>
      <c r="H1039" s="226" t="s">
        <v>19</v>
      </c>
      <c r="I1039" s="228"/>
      <c r="J1039" s="225"/>
      <c r="K1039" s="225"/>
      <c r="L1039" s="229"/>
      <c r="M1039" s="230"/>
      <c r="N1039" s="231"/>
      <c r="O1039" s="231"/>
      <c r="P1039" s="231"/>
      <c r="Q1039" s="231"/>
      <c r="R1039" s="231"/>
      <c r="S1039" s="231"/>
      <c r="T1039" s="232"/>
      <c r="AT1039" s="233" t="s">
        <v>223</v>
      </c>
      <c r="AU1039" s="233" t="s">
        <v>81</v>
      </c>
      <c r="AV1039" s="15" t="s">
        <v>79</v>
      </c>
      <c r="AW1039" s="15" t="s">
        <v>32</v>
      </c>
      <c r="AX1039" s="15" t="s">
        <v>71</v>
      </c>
      <c r="AY1039" s="233" t="s">
        <v>210</v>
      </c>
    </row>
    <row r="1040" spans="1:65" s="13" customFormat="1" ht="11.25">
      <c r="B1040" s="202"/>
      <c r="C1040" s="203"/>
      <c r="D1040" s="195" t="s">
        <v>223</v>
      </c>
      <c r="E1040" s="204" t="s">
        <v>19</v>
      </c>
      <c r="F1040" s="205" t="s">
        <v>1115</v>
      </c>
      <c r="G1040" s="203"/>
      <c r="H1040" s="206">
        <v>4.5</v>
      </c>
      <c r="I1040" s="207"/>
      <c r="J1040" s="203"/>
      <c r="K1040" s="203"/>
      <c r="L1040" s="208"/>
      <c r="M1040" s="209"/>
      <c r="N1040" s="210"/>
      <c r="O1040" s="210"/>
      <c r="P1040" s="210"/>
      <c r="Q1040" s="210"/>
      <c r="R1040" s="210"/>
      <c r="S1040" s="210"/>
      <c r="T1040" s="211"/>
      <c r="AT1040" s="212" t="s">
        <v>223</v>
      </c>
      <c r="AU1040" s="212" t="s">
        <v>81</v>
      </c>
      <c r="AV1040" s="13" t="s">
        <v>81</v>
      </c>
      <c r="AW1040" s="13" t="s">
        <v>32</v>
      </c>
      <c r="AX1040" s="13" t="s">
        <v>71</v>
      </c>
      <c r="AY1040" s="212" t="s">
        <v>210</v>
      </c>
    </row>
    <row r="1041" spans="1:65" s="14" customFormat="1" ht="11.25">
      <c r="B1041" s="213"/>
      <c r="C1041" s="214"/>
      <c r="D1041" s="195" t="s">
        <v>223</v>
      </c>
      <c r="E1041" s="215" t="s">
        <v>19</v>
      </c>
      <c r="F1041" s="216" t="s">
        <v>249</v>
      </c>
      <c r="G1041" s="214"/>
      <c r="H1041" s="217">
        <v>4.5</v>
      </c>
      <c r="I1041" s="218"/>
      <c r="J1041" s="214"/>
      <c r="K1041" s="214"/>
      <c r="L1041" s="219"/>
      <c r="M1041" s="220"/>
      <c r="N1041" s="221"/>
      <c r="O1041" s="221"/>
      <c r="P1041" s="221"/>
      <c r="Q1041" s="221"/>
      <c r="R1041" s="221"/>
      <c r="S1041" s="221"/>
      <c r="T1041" s="222"/>
      <c r="AT1041" s="223" t="s">
        <v>223</v>
      </c>
      <c r="AU1041" s="223" t="s">
        <v>81</v>
      </c>
      <c r="AV1041" s="14" t="s">
        <v>217</v>
      </c>
      <c r="AW1041" s="14" t="s">
        <v>32</v>
      </c>
      <c r="AX1041" s="14" t="s">
        <v>79</v>
      </c>
      <c r="AY1041" s="223" t="s">
        <v>210</v>
      </c>
    </row>
    <row r="1042" spans="1:65" s="2" customFormat="1" ht="24.2" customHeight="1">
      <c r="A1042" s="37"/>
      <c r="B1042" s="38"/>
      <c r="C1042" s="245" t="s">
        <v>1116</v>
      </c>
      <c r="D1042" s="245" t="s">
        <v>348</v>
      </c>
      <c r="E1042" s="246" t="s">
        <v>1117</v>
      </c>
      <c r="F1042" s="247" t="s">
        <v>1118</v>
      </c>
      <c r="G1042" s="248" t="s">
        <v>215</v>
      </c>
      <c r="H1042" s="249">
        <v>167.84</v>
      </c>
      <c r="I1042" s="250"/>
      <c r="J1042" s="251">
        <f>ROUND(I1042*H1042,2)</f>
        <v>0</v>
      </c>
      <c r="K1042" s="247" t="s">
        <v>814</v>
      </c>
      <c r="L1042" s="252"/>
      <c r="M1042" s="253" t="s">
        <v>19</v>
      </c>
      <c r="N1042" s="254" t="s">
        <v>42</v>
      </c>
      <c r="O1042" s="67"/>
      <c r="P1042" s="191">
        <f>O1042*H1042</f>
        <v>0</v>
      </c>
      <c r="Q1042" s="191">
        <v>5.4000000000000003E-3</v>
      </c>
      <c r="R1042" s="191">
        <f>Q1042*H1042</f>
        <v>0.90633600000000003</v>
      </c>
      <c r="S1042" s="191">
        <v>0</v>
      </c>
      <c r="T1042" s="192">
        <f>S1042*H1042</f>
        <v>0</v>
      </c>
      <c r="U1042" s="37"/>
      <c r="V1042" s="37"/>
      <c r="W1042" s="37"/>
      <c r="X1042" s="37"/>
      <c r="Y1042" s="37"/>
      <c r="Z1042" s="37"/>
      <c r="AA1042" s="37"/>
      <c r="AB1042" s="37"/>
      <c r="AC1042" s="37"/>
      <c r="AD1042" s="37"/>
      <c r="AE1042" s="37"/>
      <c r="AR1042" s="193" t="s">
        <v>467</v>
      </c>
      <c r="AT1042" s="193" t="s">
        <v>348</v>
      </c>
      <c r="AU1042" s="193" t="s">
        <v>81</v>
      </c>
      <c r="AY1042" s="20" t="s">
        <v>210</v>
      </c>
      <c r="BE1042" s="194">
        <f>IF(N1042="základní",J1042,0)</f>
        <v>0</v>
      </c>
      <c r="BF1042" s="194">
        <f>IF(N1042="snížená",J1042,0)</f>
        <v>0</v>
      </c>
      <c r="BG1042" s="194">
        <f>IF(N1042="zákl. přenesená",J1042,0)</f>
        <v>0</v>
      </c>
      <c r="BH1042" s="194">
        <f>IF(N1042="sníž. přenesená",J1042,0)</f>
        <v>0</v>
      </c>
      <c r="BI1042" s="194">
        <f>IF(N1042="nulová",J1042,0)</f>
        <v>0</v>
      </c>
      <c r="BJ1042" s="20" t="s">
        <v>79</v>
      </c>
      <c r="BK1042" s="194">
        <f>ROUND(I1042*H1042,2)</f>
        <v>0</v>
      </c>
      <c r="BL1042" s="20" t="s">
        <v>326</v>
      </c>
      <c r="BM1042" s="193" t="s">
        <v>1119</v>
      </c>
    </row>
    <row r="1043" spans="1:65" s="2" customFormat="1" ht="11.25">
      <c r="A1043" s="37"/>
      <c r="B1043" s="38"/>
      <c r="C1043" s="39"/>
      <c r="D1043" s="195" t="s">
        <v>219</v>
      </c>
      <c r="E1043" s="39"/>
      <c r="F1043" s="196" t="s">
        <v>1118</v>
      </c>
      <c r="G1043" s="39"/>
      <c r="H1043" s="39"/>
      <c r="I1043" s="197"/>
      <c r="J1043" s="39"/>
      <c r="K1043" s="39"/>
      <c r="L1043" s="42"/>
      <c r="M1043" s="198"/>
      <c r="N1043" s="199"/>
      <c r="O1043" s="67"/>
      <c r="P1043" s="67"/>
      <c r="Q1043" s="67"/>
      <c r="R1043" s="67"/>
      <c r="S1043" s="67"/>
      <c r="T1043" s="68"/>
      <c r="U1043" s="37"/>
      <c r="V1043" s="37"/>
      <c r="W1043" s="37"/>
      <c r="X1043" s="37"/>
      <c r="Y1043" s="37"/>
      <c r="Z1043" s="37"/>
      <c r="AA1043" s="37"/>
      <c r="AB1043" s="37"/>
      <c r="AC1043" s="37"/>
      <c r="AD1043" s="37"/>
      <c r="AE1043" s="37"/>
      <c r="AT1043" s="20" t="s">
        <v>219</v>
      </c>
      <c r="AU1043" s="20" t="s">
        <v>81</v>
      </c>
    </row>
    <row r="1044" spans="1:65" s="13" customFormat="1" ht="11.25">
      <c r="B1044" s="202"/>
      <c r="C1044" s="203"/>
      <c r="D1044" s="195" t="s">
        <v>223</v>
      </c>
      <c r="E1044" s="204" t="s">
        <v>19</v>
      </c>
      <c r="F1044" s="205" t="s">
        <v>1120</v>
      </c>
      <c r="G1044" s="203"/>
      <c r="H1044" s="206">
        <v>165.14</v>
      </c>
      <c r="I1044" s="207"/>
      <c r="J1044" s="203"/>
      <c r="K1044" s="203"/>
      <c r="L1044" s="208"/>
      <c r="M1044" s="209"/>
      <c r="N1044" s="210"/>
      <c r="O1044" s="210"/>
      <c r="P1044" s="210"/>
      <c r="Q1044" s="210"/>
      <c r="R1044" s="210"/>
      <c r="S1044" s="210"/>
      <c r="T1044" s="211"/>
      <c r="AT1044" s="212" t="s">
        <v>223</v>
      </c>
      <c r="AU1044" s="212" t="s">
        <v>81</v>
      </c>
      <c r="AV1044" s="13" t="s">
        <v>81</v>
      </c>
      <c r="AW1044" s="13" t="s">
        <v>32</v>
      </c>
      <c r="AX1044" s="13" t="s">
        <v>71</v>
      </c>
      <c r="AY1044" s="212" t="s">
        <v>210</v>
      </c>
    </row>
    <row r="1045" spans="1:65" s="13" customFormat="1" ht="11.25">
      <c r="B1045" s="202"/>
      <c r="C1045" s="203"/>
      <c r="D1045" s="195" t="s">
        <v>223</v>
      </c>
      <c r="E1045" s="204" t="s">
        <v>19</v>
      </c>
      <c r="F1045" s="205" t="s">
        <v>1121</v>
      </c>
      <c r="G1045" s="203"/>
      <c r="H1045" s="206">
        <v>2.7</v>
      </c>
      <c r="I1045" s="207"/>
      <c r="J1045" s="203"/>
      <c r="K1045" s="203"/>
      <c r="L1045" s="208"/>
      <c r="M1045" s="209"/>
      <c r="N1045" s="210"/>
      <c r="O1045" s="210"/>
      <c r="P1045" s="210"/>
      <c r="Q1045" s="210"/>
      <c r="R1045" s="210"/>
      <c r="S1045" s="210"/>
      <c r="T1045" s="211"/>
      <c r="AT1045" s="212" t="s">
        <v>223</v>
      </c>
      <c r="AU1045" s="212" t="s">
        <v>81</v>
      </c>
      <c r="AV1045" s="13" t="s">
        <v>81</v>
      </c>
      <c r="AW1045" s="13" t="s">
        <v>32</v>
      </c>
      <c r="AX1045" s="13" t="s">
        <v>71</v>
      </c>
      <c r="AY1045" s="212" t="s">
        <v>210</v>
      </c>
    </row>
    <row r="1046" spans="1:65" s="14" customFormat="1" ht="11.25">
      <c r="B1046" s="213"/>
      <c r="C1046" s="214"/>
      <c r="D1046" s="195" t="s">
        <v>223</v>
      </c>
      <c r="E1046" s="215" t="s">
        <v>19</v>
      </c>
      <c r="F1046" s="216" t="s">
        <v>249</v>
      </c>
      <c r="G1046" s="214"/>
      <c r="H1046" s="217">
        <v>167.84</v>
      </c>
      <c r="I1046" s="218"/>
      <c r="J1046" s="214"/>
      <c r="K1046" s="214"/>
      <c r="L1046" s="219"/>
      <c r="M1046" s="220"/>
      <c r="N1046" s="221"/>
      <c r="O1046" s="221"/>
      <c r="P1046" s="221"/>
      <c r="Q1046" s="221"/>
      <c r="R1046" s="221"/>
      <c r="S1046" s="221"/>
      <c r="T1046" s="222"/>
      <c r="AT1046" s="223" t="s">
        <v>223</v>
      </c>
      <c r="AU1046" s="223" t="s">
        <v>81</v>
      </c>
      <c r="AV1046" s="14" t="s">
        <v>217</v>
      </c>
      <c r="AW1046" s="14" t="s">
        <v>32</v>
      </c>
      <c r="AX1046" s="14" t="s">
        <v>79</v>
      </c>
      <c r="AY1046" s="223" t="s">
        <v>210</v>
      </c>
    </row>
    <row r="1047" spans="1:65" s="2" customFormat="1" ht="24.2" customHeight="1">
      <c r="A1047" s="37"/>
      <c r="B1047" s="38"/>
      <c r="C1047" s="245" t="s">
        <v>1122</v>
      </c>
      <c r="D1047" s="245" t="s">
        <v>348</v>
      </c>
      <c r="E1047" s="246" t="s">
        <v>1123</v>
      </c>
      <c r="F1047" s="247" t="s">
        <v>1124</v>
      </c>
      <c r="G1047" s="248" t="s">
        <v>215</v>
      </c>
      <c r="H1047" s="249">
        <v>167.84</v>
      </c>
      <c r="I1047" s="250"/>
      <c r="J1047" s="251">
        <f>ROUND(I1047*H1047,2)</f>
        <v>0</v>
      </c>
      <c r="K1047" s="247" t="s">
        <v>814</v>
      </c>
      <c r="L1047" s="252"/>
      <c r="M1047" s="253" t="s">
        <v>19</v>
      </c>
      <c r="N1047" s="254" t="s">
        <v>42</v>
      </c>
      <c r="O1047" s="67"/>
      <c r="P1047" s="191">
        <f>O1047*H1047</f>
        <v>0</v>
      </c>
      <c r="Q1047" s="191">
        <v>5.3E-3</v>
      </c>
      <c r="R1047" s="191">
        <f>Q1047*H1047</f>
        <v>0.88955200000000001</v>
      </c>
      <c r="S1047" s="191">
        <v>0</v>
      </c>
      <c r="T1047" s="192">
        <f>S1047*H1047</f>
        <v>0</v>
      </c>
      <c r="U1047" s="37"/>
      <c r="V1047" s="37"/>
      <c r="W1047" s="37"/>
      <c r="X1047" s="37"/>
      <c r="Y1047" s="37"/>
      <c r="Z1047" s="37"/>
      <c r="AA1047" s="37"/>
      <c r="AB1047" s="37"/>
      <c r="AC1047" s="37"/>
      <c r="AD1047" s="37"/>
      <c r="AE1047" s="37"/>
      <c r="AR1047" s="193" t="s">
        <v>467</v>
      </c>
      <c r="AT1047" s="193" t="s">
        <v>348</v>
      </c>
      <c r="AU1047" s="193" t="s">
        <v>81</v>
      </c>
      <c r="AY1047" s="20" t="s">
        <v>210</v>
      </c>
      <c r="BE1047" s="194">
        <f>IF(N1047="základní",J1047,0)</f>
        <v>0</v>
      </c>
      <c r="BF1047" s="194">
        <f>IF(N1047="snížená",J1047,0)</f>
        <v>0</v>
      </c>
      <c r="BG1047" s="194">
        <f>IF(N1047="zákl. přenesená",J1047,0)</f>
        <v>0</v>
      </c>
      <c r="BH1047" s="194">
        <f>IF(N1047="sníž. přenesená",J1047,0)</f>
        <v>0</v>
      </c>
      <c r="BI1047" s="194">
        <f>IF(N1047="nulová",J1047,0)</f>
        <v>0</v>
      </c>
      <c r="BJ1047" s="20" t="s">
        <v>79</v>
      </c>
      <c r="BK1047" s="194">
        <f>ROUND(I1047*H1047,2)</f>
        <v>0</v>
      </c>
      <c r="BL1047" s="20" t="s">
        <v>326</v>
      </c>
      <c r="BM1047" s="193" t="s">
        <v>1125</v>
      </c>
    </row>
    <row r="1048" spans="1:65" s="2" customFormat="1" ht="11.25">
      <c r="A1048" s="37"/>
      <c r="B1048" s="38"/>
      <c r="C1048" s="39"/>
      <c r="D1048" s="195" t="s">
        <v>219</v>
      </c>
      <c r="E1048" s="39"/>
      <c r="F1048" s="196" t="s">
        <v>1124</v>
      </c>
      <c r="G1048" s="39"/>
      <c r="H1048" s="39"/>
      <c r="I1048" s="197"/>
      <c r="J1048" s="39"/>
      <c r="K1048" s="39"/>
      <c r="L1048" s="42"/>
      <c r="M1048" s="198"/>
      <c r="N1048" s="199"/>
      <c r="O1048" s="67"/>
      <c r="P1048" s="67"/>
      <c r="Q1048" s="67"/>
      <c r="R1048" s="67"/>
      <c r="S1048" s="67"/>
      <c r="T1048" s="68"/>
      <c r="U1048" s="37"/>
      <c r="V1048" s="37"/>
      <c r="W1048" s="37"/>
      <c r="X1048" s="37"/>
      <c r="Y1048" s="37"/>
      <c r="Z1048" s="37"/>
      <c r="AA1048" s="37"/>
      <c r="AB1048" s="37"/>
      <c r="AC1048" s="37"/>
      <c r="AD1048" s="37"/>
      <c r="AE1048" s="37"/>
      <c r="AT1048" s="20" t="s">
        <v>219</v>
      </c>
      <c r="AU1048" s="20" t="s">
        <v>81</v>
      </c>
    </row>
    <row r="1049" spans="1:65" s="13" customFormat="1" ht="11.25">
      <c r="B1049" s="202"/>
      <c r="C1049" s="203"/>
      <c r="D1049" s="195" t="s">
        <v>223</v>
      </c>
      <c r="E1049" s="204" t="s">
        <v>19</v>
      </c>
      <c r="F1049" s="205" t="s">
        <v>1120</v>
      </c>
      <c r="G1049" s="203"/>
      <c r="H1049" s="206">
        <v>165.14</v>
      </c>
      <c r="I1049" s="207"/>
      <c r="J1049" s="203"/>
      <c r="K1049" s="203"/>
      <c r="L1049" s="208"/>
      <c r="M1049" s="209"/>
      <c r="N1049" s="210"/>
      <c r="O1049" s="210"/>
      <c r="P1049" s="210"/>
      <c r="Q1049" s="210"/>
      <c r="R1049" s="210"/>
      <c r="S1049" s="210"/>
      <c r="T1049" s="211"/>
      <c r="AT1049" s="212" t="s">
        <v>223</v>
      </c>
      <c r="AU1049" s="212" t="s">
        <v>81</v>
      </c>
      <c r="AV1049" s="13" t="s">
        <v>81</v>
      </c>
      <c r="AW1049" s="13" t="s">
        <v>32</v>
      </c>
      <c r="AX1049" s="13" t="s">
        <v>71</v>
      </c>
      <c r="AY1049" s="212" t="s">
        <v>210</v>
      </c>
    </row>
    <row r="1050" spans="1:65" s="13" customFormat="1" ht="11.25">
      <c r="B1050" s="202"/>
      <c r="C1050" s="203"/>
      <c r="D1050" s="195" t="s">
        <v>223</v>
      </c>
      <c r="E1050" s="204" t="s">
        <v>19</v>
      </c>
      <c r="F1050" s="205" t="s">
        <v>1121</v>
      </c>
      <c r="G1050" s="203"/>
      <c r="H1050" s="206">
        <v>2.7</v>
      </c>
      <c r="I1050" s="207"/>
      <c r="J1050" s="203"/>
      <c r="K1050" s="203"/>
      <c r="L1050" s="208"/>
      <c r="M1050" s="209"/>
      <c r="N1050" s="210"/>
      <c r="O1050" s="210"/>
      <c r="P1050" s="210"/>
      <c r="Q1050" s="210"/>
      <c r="R1050" s="210"/>
      <c r="S1050" s="210"/>
      <c r="T1050" s="211"/>
      <c r="AT1050" s="212" t="s">
        <v>223</v>
      </c>
      <c r="AU1050" s="212" t="s">
        <v>81</v>
      </c>
      <c r="AV1050" s="13" t="s">
        <v>81</v>
      </c>
      <c r="AW1050" s="13" t="s">
        <v>32</v>
      </c>
      <c r="AX1050" s="13" t="s">
        <v>71</v>
      </c>
      <c r="AY1050" s="212" t="s">
        <v>210</v>
      </c>
    </row>
    <row r="1051" spans="1:65" s="14" customFormat="1" ht="11.25">
      <c r="B1051" s="213"/>
      <c r="C1051" s="214"/>
      <c r="D1051" s="195" t="s">
        <v>223</v>
      </c>
      <c r="E1051" s="215" t="s">
        <v>19</v>
      </c>
      <c r="F1051" s="216" t="s">
        <v>249</v>
      </c>
      <c r="G1051" s="214"/>
      <c r="H1051" s="217">
        <v>167.84</v>
      </c>
      <c r="I1051" s="218"/>
      <c r="J1051" s="214"/>
      <c r="K1051" s="214"/>
      <c r="L1051" s="219"/>
      <c r="M1051" s="220"/>
      <c r="N1051" s="221"/>
      <c r="O1051" s="221"/>
      <c r="P1051" s="221"/>
      <c r="Q1051" s="221"/>
      <c r="R1051" s="221"/>
      <c r="S1051" s="221"/>
      <c r="T1051" s="222"/>
      <c r="AT1051" s="223" t="s">
        <v>223</v>
      </c>
      <c r="AU1051" s="223" t="s">
        <v>81</v>
      </c>
      <c r="AV1051" s="14" t="s">
        <v>217</v>
      </c>
      <c r="AW1051" s="14" t="s">
        <v>32</v>
      </c>
      <c r="AX1051" s="14" t="s">
        <v>79</v>
      </c>
      <c r="AY1051" s="223" t="s">
        <v>210</v>
      </c>
    </row>
    <row r="1052" spans="1:65" s="2" customFormat="1" ht="24.2" customHeight="1">
      <c r="A1052" s="37"/>
      <c r="B1052" s="38"/>
      <c r="C1052" s="182" t="s">
        <v>1126</v>
      </c>
      <c r="D1052" s="182" t="s">
        <v>212</v>
      </c>
      <c r="E1052" s="183" t="s">
        <v>1127</v>
      </c>
      <c r="F1052" s="184" t="s">
        <v>1128</v>
      </c>
      <c r="G1052" s="185" t="s">
        <v>215</v>
      </c>
      <c r="H1052" s="186">
        <v>4.8</v>
      </c>
      <c r="I1052" s="187"/>
      <c r="J1052" s="188">
        <f>ROUND(I1052*H1052,2)</f>
        <v>0</v>
      </c>
      <c r="K1052" s="184" t="s">
        <v>216</v>
      </c>
      <c r="L1052" s="42"/>
      <c r="M1052" s="189" t="s">
        <v>19</v>
      </c>
      <c r="N1052" s="190" t="s">
        <v>42</v>
      </c>
      <c r="O1052" s="67"/>
      <c r="P1052" s="191">
        <f>O1052*H1052</f>
        <v>0</v>
      </c>
      <c r="Q1052" s="191">
        <v>4.0000000000000002E-4</v>
      </c>
      <c r="R1052" s="191">
        <f>Q1052*H1052</f>
        <v>1.92E-3</v>
      </c>
      <c r="S1052" s="191">
        <v>0</v>
      </c>
      <c r="T1052" s="192">
        <f>S1052*H1052</f>
        <v>0</v>
      </c>
      <c r="U1052" s="37"/>
      <c r="V1052" s="37"/>
      <c r="W1052" s="37"/>
      <c r="X1052" s="37"/>
      <c r="Y1052" s="37"/>
      <c r="Z1052" s="37"/>
      <c r="AA1052" s="37"/>
      <c r="AB1052" s="37"/>
      <c r="AC1052" s="37"/>
      <c r="AD1052" s="37"/>
      <c r="AE1052" s="37"/>
      <c r="AR1052" s="193" t="s">
        <v>326</v>
      </c>
      <c r="AT1052" s="193" t="s">
        <v>212</v>
      </c>
      <c r="AU1052" s="193" t="s">
        <v>81</v>
      </c>
      <c r="AY1052" s="20" t="s">
        <v>210</v>
      </c>
      <c r="BE1052" s="194">
        <f>IF(N1052="základní",J1052,0)</f>
        <v>0</v>
      </c>
      <c r="BF1052" s="194">
        <f>IF(N1052="snížená",J1052,0)</f>
        <v>0</v>
      </c>
      <c r="BG1052" s="194">
        <f>IF(N1052="zákl. přenesená",J1052,0)</f>
        <v>0</v>
      </c>
      <c r="BH1052" s="194">
        <f>IF(N1052="sníž. přenesená",J1052,0)</f>
        <v>0</v>
      </c>
      <c r="BI1052" s="194">
        <f>IF(N1052="nulová",J1052,0)</f>
        <v>0</v>
      </c>
      <c r="BJ1052" s="20" t="s">
        <v>79</v>
      </c>
      <c r="BK1052" s="194">
        <f>ROUND(I1052*H1052,2)</f>
        <v>0</v>
      </c>
      <c r="BL1052" s="20" t="s">
        <v>326</v>
      </c>
      <c r="BM1052" s="193" t="s">
        <v>1129</v>
      </c>
    </row>
    <row r="1053" spans="1:65" s="2" customFormat="1" ht="29.25">
      <c r="A1053" s="37"/>
      <c r="B1053" s="38"/>
      <c r="C1053" s="39"/>
      <c r="D1053" s="195" t="s">
        <v>219</v>
      </c>
      <c r="E1053" s="39"/>
      <c r="F1053" s="196" t="s">
        <v>1130</v>
      </c>
      <c r="G1053" s="39"/>
      <c r="H1053" s="39"/>
      <c r="I1053" s="197"/>
      <c r="J1053" s="39"/>
      <c r="K1053" s="39"/>
      <c r="L1053" s="42"/>
      <c r="M1053" s="198"/>
      <c r="N1053" s="199"/>
      <c r="O1053" s="67"/>
      <c r="P1053" s="67"/>
      <c r="Q1053" s="67"/>
      <c r="R1053" s="67"/>
      <c r="S1053" s="67"/>
      <c r="T1053" s="68"/>
      <c r="U1053" s="37"/>
      <c r="V1053" s="37"/>
      <c r="W1053" s="37"/>
      <c r="X1053" s="37"/>
      <c r="Y1053" s="37"/>
      <c r="Z1053" s="37"/>
      <c r="AA1053" s="37"/>
      <c r="AB1053" s="37"/>
      <c r="AC1053" s="37"/>
      <c r="AD1053" s="37"/>
      <c r="AE1053" s="37"/>
      <c r="AT1053" s="20" t="s">
        <v>219</v>
      </c>
      <c r="AU1053" s="20" t="s">
        <v>81</v>
      </c>
    </row>
    <row r="1054" spans="1:65" s="2" customFormat="1" ht="11.25">
      <c r="A1054" s="37"/>
      <c r="B1054" s="38"/>
      <c r="C1054" s="39"/>
      <c r="D1054" s="200" t="s">
        <v>221</v>
      </c>
      <c r="E1054" s="39"/>
      <c r="F1054" s="201" t="s">
        <v>1131</v>
      </c>
      <c r="G1054" s="39"/>
      <c r="H1054" s="39"/>
      <c r="I1054" s="197"/>
      <c r="J1054" s="39"/>
      <c r="K1054" s="39"/>
      <c r="L1054" s="42"/>
      <c r="M1054" s="198"/>
      <c r="N1054" s="199"/>
      <c r="O1054" s="67"/>
      <c r="P1054" s="67"/>
      <c r="Q1054" s="67"/>
      <c r="R1054" s="67"/>
      <c r="S1054" s="67"/>
      <c r="T1054" s="68"/>
      <c r="U1054" s="37"/>
      <c r="V1054" s="37"/>
      <c r="W1054" s="37"/>
      <c r="X1054" s="37"/>
      <c r="Y1054" s="37"/>
      <c r="Z1054" s="37"/>
      <c r="AA1054" s="37"/>
      <c r="AB1054" s="37"/>
      <c r="AC1054" s="37"/>
      <c r="AD1054" s="37"/>
      <c r="AE1054" s="37"/>
      <c r="AT1054" s="20" t="s">
        <v>221</v>
      </c>
      <c r="AU1054" s="20" t="s">
        <v>81</v>
      </c>
    </row>
    <row r="1055" spans="1:65" s="15" customFormat="1" ht="22.5">
      <c r="B1055" s="224"/>
      <c r="C1055" s="225"/>
      <c r="D1055" s="195" t="s">
        <v>223</v>
      </c>
      <c r="E1055" s="226" t="s">
        <v>19</v>
      </c>
      <c r="F1055" s="227" t="s">
        <v>1113</v>
      </c>
      <c r="G1055" s="225"/>
      <c r="H1055" s="226" t="s">
        <v>19</v>
      </c>
      <c r="I1055" s="228"/>
      <c r="J1055" s="225"/>
      <c r="K1055" s="225"/>
      <c r="L1055" s="229"/>
      <c r="M1055" s="230"/>
      <c r="N1055" s="231"/>
      <c r="O1055" s="231"/>
      <c r="P1055" s="231"/>
      <c r="Q1055" s="231"/>
      <c r="R1055" s="231"/>
      <c r="S1055" s="231"/>
      <c r="T1055" s="232"/>
      <c r="AT1055" s="233" t="s">
        <v>223</v>
      </c>
      <c r="AU1055" s="233" t="s">
        <v>81</v>
      </c>
      <c r="AV1055" s="15" t="s">
        <v>79</v>
      </c>
      <c r="AW1055" s="15" t="s">
        <v>32</v>
      </c>
      <c r="AX1055" s="15" t="s">
        <v>71</v>
      </c>
      <c r="AY1055" s="233" t="s">
        <v>210</v>
      </c>
    </row>
    <row r="1056" spans="1:65" s="15" customFormat="1" ht="22.5">
      <c r="B1056" s="224"/>
      <c r="C1056" s="225"/>
      <c r="D1056" s="195" t="s">
        <v>223</v>
      </c>
      <c r="E1056" s="226" t="s">
        <v>19</v>
      </c>
      <c r="F1056" s="227" t="s">
        <v>1114</v>
      </c>
      <c r="G1056" s="225"/>
      <c r="H1056" s="226" t="s">
        <v>19</v>
      </c>
      <c r="I1056" s="228"/>
      <c r="J1056" s="225"/>
      <c r="K1056" s="225"/>
      <c r="L1056" s="229"/>
      <c r="M1056" s="230"/>
      <c r="N1056" s="231"/>
      <c r="O1056" s="231"/>
      <c r="P1056" s="231"/>
      <c r="Q1056" s="231"/>
      <c r="R1056" s="231"/>
      <c r="S1056" s="231"/>
      <c r="T1056" s="232"/>
      <c r="AT1056" s="233" t="s">
        <v>223</v>
      </c>
      <c r="AU1056" s="233" t="s">
        <v>81</v>
      </c>
      <c r="AV1056" s="15" t="s">
        <v>79</v>
      </c>
      <c r="AW1056" s="15" t="s">
        <v>32</v>
      </c>
      <c r="AX1056" s="15" t="s">
        <v>71</v>
      </c>
      <c r="AY1056" s="233" t="s">
        <v>210</v>
      </c>
    </row>
    <row r="1057" spans="1:65" s="13" customFormat="1" ht="11.25">
      <c r="B1057" s="202"/>
      <c r="C1057" s="203"/>
      <c r="D1057" s="195" t="s">
        <v>223</v>
      </c>
      <c r="E1057" s="204" t="s">
        <v>19</v>
      </c>
      <c r="F1057" s="205" t="s">
        <v>1132</v>
      </c>
      <c r="G1057" s="203"/>
      <c r="H1057" s="206">
        <v>4.8</v>
      </c>
      <c r="I1057" s="207"/>
      <c r="J1057" s="203"/>
      <c r="K1057" s="203"/>
      <c r="L1057" s="208"/>
      <c r="M1057" s="209"/>
      <c r="N1057" s="210"/>
      <c r="O1057" s="210"/>
      <c r="P1057" s="210"/>
      <c r="Q1057" s="210"/>
      <c r="R1057" s="210"/>
      <c r="S1057" s="210"/>
      <c r="T1057" s="211"/>
      <c r="AT1057" s="212" t="s">
        <v>223</v>
      </c>
      <c r="AU1057" s="212" t="s">
        <v>81</v>
      </c>
      <c r="AV1057" s="13" t="s">
        <v>81</v>
      </c>
      <c r="AW1057" s="13" t="s">
        <v>32</v>
      </c>
      <c r="AX1057" s="13" t="s">
        <v>71</v>
      </c>
      <c r="AY1057" s="212" t="s">
        <v>210</v>
      </c>
    </row>
    <row r="1058" spans="1:65" s="14" customFormat="1" ht="11.25">
      <c r="B1058" s="213"/>
      <c r="C1058" s="214"/>
      <c r="D1058" s="195" t="s">
        <v>223</v>
      </c>
      <c r="E1058" s="215" t="s">
        <v>19</v>
      </c>
      <c r="F1058" s="216" t="s">
        <v>249</v>
      </c>
      <c r="G1058" s="214"/>
      <c r="H1058" s="217">
        <v>4.8</v>
      </c>
      <c r="I1058" s="218"/>
      <c r="J1058" s="214"/>
      <c r="K1058" s="214"/>
      <c r="L1058" s="219"/>
      <c r="M1058" s="220"/>
      <c r="N1058" s="221"/>
      <c r="O1058" s="221"/>
      <c r="P1058" s="221"/>
      <c r="Q1058" s="221"/>
      <c r="R1058" s="221"/>
      <c r="S1058" s="221"/>
      <c r="T1058" s="222"/>
      <c r="AT1058" s="223" t="s">
        <v>223</v>
      </c>
      <c r="AU1058" s="223" t="s">
        <v>81</v>
      </c>
      <c r="AV1058" s="14" t="s">
        <v>217</v>
      </c>
      <c r="AW1058" s="14" t="s">
        <v>32</v>
      </c>
      <c r="AX1058" s="14" t="s">
        <v>79</v>
      </c>
      <c r="AY1058" s="223" t="s">
        <v>210</v>
      </c>
    </row>
    <row r="1059" spans="1:65" s="2" customFormat="1" ht="24.2" customHeight="1">
      <c r="A1059" s="37"/>
      <c r="B1059" s="38"/>
      <c r="C1059" s="182" t="s">
        <v>1133</v>
      </c>
      <c r="D1059" s="182" t="s">
        <v>212</v>
      </c>
      <c r="E1059" s="183" t="s">
        <v>1134</v>
      </c>
      <c r="F1059" s="184" t="s">
        <v>1135</v>
      </c>
      <c r="G1059" s="185" t="s">
        <v>314</v>
      </c>
      <c r="H1059" s="186">
        <v>1.9139999999999999</v>
      </c>
      <c r="I1059" s="187"/>
      <c r="J1059" s="188">
        <f>ROUND(I1059*H1059,2)</f>
        <v>0</v>
      </c>
      <c r="K1059" s="184" t="s">
        <v>216</v>
      </c>
      <c r="L1059" s="42"/>
      <c r="M1059" s="189" t="s">
        <v>19</v>
      </c>
      <c r="N1059" s="190" t="s">
        <v>42</v>
      </c>
      <c r="O1059" s="67"/>
      <c r="P1059" s="191">
        <f>O1059*H1059</f>
        <v>0</v>
      </c>
      <c r="Q1059" s="191">
        <v>0</v>
      </c>
      <c r="R1059" s="191">
        <f>Q1059*H1059</f>
        <v>0</v>
      </c>
      <c r="S1059" s="191">
        <v>0</v>
      </c>
      <c r="T1059" s="192">
        <f>S1059*H1059</f>
        <v>0</v>
      </c>
      <c r="U1059" s="37"/>
      <c r="V1059" s="37"/>
      <c r="W1059" s="37"/>
      <c r="X1059" s="37"/>
      <c r="Y1059" s="37"/>
      <c r="Z1059" s="37"/>
      <c r="AA1059" s="37"/>
      <c r="AB1059" s="37"/>
      <c r="AC1059" s="37"/>
      <c r="AD1059" s="37"/>
      <c r="AE1059" s="37"/>
      <c r="AR1059" s="193" t="s">
        <v>326</v>
      </c>
      <c r="AT1059" s="193" t="s">
        <v>212</v>
      </c>
      <c r="AU1059" s="193" t="s">
        <v>81</v>
      </c>
      <c r="AY1059" s="20" t="s">
        <v>210</v>
      </c>
      <c r="BE1059" s="194">
        <f>IF(N1059="základní",J1059,0)</f>
        <v>0</v>
      </c>
      <c r="BF1059" s="194">
        <f>IF(N1059="snížená",J1059,0)</f>
        <v>0</v>
      </c>
      <c r="BG1059" s="194">
        <f>IF(N1059="zákl. přenesená",J1059,0)</f>
        <v>0</v>
      </c>
      <c r="BH1059" s="194">
        <f>IF(N1059="sníž. přenesená",J1059,0)</f>
        <v>0</v>
      </c>
      <c r="BI1059" s="194">
        <f>IF(N1059="nulová",J1059,0)</f>
        <v>0</v>
      </c>
      <c r="BJ1059" s="20" t="s">
        <v>79</v>
      </c>
      <c r="BK1059" s="194">
        <f>ROUND(I1059*H1059,2)</f>
        <v>0</v>
      </c>
      <c r="BL1059" s="20" t="s">
        <v>326</v>
      </c>
      <c r="BM1059" s="193" t="s">
        <v>1136</v>
      </c>
    </row>
    <row r="1060" spans="1:65" s="2" customFormat="1" ht="29.25">
      <c r="A1060" s="37"/>
      <c r="B1060" s="38"/>
      <c r="C1060" s="39"/>
      <c r="D1060" s="195" t="s">
        <v>219</v>
      </c>
      <c r="E1060" s="39"/>
      <c r="F1060" s="196" t="s">
        <v>1137</v>
      </c>
      <c r="G1060" s="39"/>
      <c r="H1060" s="39"/>
      <c r="I1060" s="197"/>
      <c r="J1060" s="39"/>
      <c r="K1060" s="39"/>
      <c r="L1060" s="42"/>
      <c r="M1060" s="198"/>
      <c r="N1060" s="199"/>
      <c r="O1060" s="67"/>
      <c r="P1060" s="67"/>
      <c r="Q1060" s="67"/>
      <c r="R1060" s="67"/>
      <c r="S1060" s="67"/>
      <c r="T1060" s="68"/>
      <c r="U1060" s="37"/>
      <c r="V1060" s="37"/>
      <c r="W1060" s="37"/>
      <c r="X1060" s="37"/>
      <c r="Y1060" s="37"/>
      <c r="Z1060" s="37"/>
      <c r="AA1060" s="37"/>
      <c r="AB1060" s="37"/>
      <c r="AC1060" s="37"/>
      <c r="AD1060" s="37"/>
      <c r="AE1060" s="37"/>
      <c r="AT1060" s="20" t="s">
        <v>219</v>
      </c>
      <c r="AU1060" s="20" t="s">
        <v>81</v>
      </c>
    </row>
    <row r="1061" spans="1:65" s="2" customFormat="1" ht="11.25">
      <c r="A1061" s="37"/>
      <c r="B1061" s="38"/>
      <c r="C1061" s="39"/>
      <c r="D1061" s="200" t="s">
        <v>221</v>
      </c>
      <c r="E1061" s="39"/>
      <c r="F1061" s="201" t="s">
        <v>1138</v>
      </c>
      <c r="G1061" s="39"/>
      <c r="H1061" s="39"/>
      <c r="I1061" s="197"/>
      <c r="J1061" s="39"/>
      <c r="K1061" s="39"/>
      <c r="L1061" s="42"/>
      <c r="M1061" s="198"/>
      <c r="N1061" s="199"/>
      <c r="O1061" s="67"/>
      <c r="P1061" s="67"/>
      <c r="Q1061" s="67"/>
      <c r="R1061" s="67"/>
      <c r="S1061" s="67"/>
      <c r="T1061" s="68"/>
      <c r="U1061" s="37"/>
      <c r="V1061" s="37"/>
      <c r="W1061" s="37"/>
      <c r="X1061" s="37"/>
      <c r="Y1061" s="37"/>
      <c r="Z1061" s="37"/>
      <c r="AA1061" s="37"/>
      <c r="AB1061" s="37"/>
      <c r="AC1061" s="37"/>
      <c r="AD1061" s="37"/>
      <c r="AE1061" s="37"/>
      <c r="AT1061" s="20" t="s">
        <v>221</v>
      </c>
      <c r="AU1061" s="20" t="s">
        <v>81</v>
      </c>
    </row>
    <row r="1062" spans="1:65" s="2" customFormat="1" ht="24.2" customHeight="1">
      <c r="A1062" s="37"/>
      <c r="B1062" s="38"/>
      <c r="C1062" s="182" t="s">
        <v>1139</v>
      </c>
      <c r="D1062" s="182" t="s">
        <v>212</v>
      </c>
      <c r="E1062" s="183" t="s">
        <v>1140</v>
      </c>
      <c r="F1062" s="184" t="s">
        <v>1141</v>
      </c>
      <c r="G1062" s="185" t="s">
        <v>314</v>
      </c>
      <c r="H1062" s="186">
        <v>1.9139999999999999</v>
      </c>
      <c r="I1062" s="187"/>
      <c r="J1062" s="188">
        <f>ROUND(I1062*H1062,2)</f>
        <v>0</v>
      </c>
      <c r="K1062" s="184" t="s">
        <v>216</v>
      </c>
      <c r="L1062" s="42"/>
      <c r="M1062" s="189" t="s">
        <v>19</v>
      </c>
      <c r="N1062" s="190" t="s">
        <v>42</v>
      </c>
      <c r="O1062" s="67"/>
      <c r="P1062" s="191">
        <f>O1062*H1062</f>
        <v>0</v>
      </c>
      <c r="Q1062" s="191">
        <v>0</v>
      </c>
      <c r="R1062" s="191">
        <f>Q1062*H1062</f>
        <v>0</v>
      </c>
      <c r="S1062" s="191">
        <v>0</v>
      </c>
      <c r="T1062" s="192">
        <f>S1062*H1062</f>
        <v>0</v>
      </c>
      <c r="U1062" s="37"/>
      <c r="V1062" s="37"/>
      <c r="W1062" s="37"/>
      <c r="X1062" s="37"/>
      <c r="Y1062" s="37"/>
      <c r="Z1062" s="37"/>
      <c r="AA1062" s="37"/>
      <c r="AB1062" s="37"/>
      <c r="AC1062" s="37"/>
      <c r="AD1062" s="37"/>
      <c r="AE1062" s="37"/>
      <c r="AR1062" s="193" t="s">
        <v>326</v>
      </c>
      <c r="AT1062" s="193" t="s">
        <v>212</v>
      </c>
      <c r="AU1062" s="193" t="s">
        <v>81</v>
      </c>
      <c r="AY1062" s="20" t="s">
        <v>210</v>
      </c>
      <c r="BE1062" s="194">
        <f>IF(N1062="základní",J1062,0)</f>
        <v>0</v>
      </c>
      <c r="BF1062" s="194">
        <f>IF(N1062="snížená",J1062,0)</f>
        <v>0</v>
      </c>
      <c r="BG1062" s="194">
        <f>IF(N1062="zákl. přenesená",J1062,0)</f>
        <v>0</v>
      </c>
      <c r="BH1062" s="194">
        <f>IF(N1062="sníž. přenesená",J1062,0)</f>
        <v>0</v>
      </c>
      <c r="BI1062" s="194">
        <f>IF(N1062="nulová",J1062,0)</f>
        <v>0</v>
      </c>
      <c r="BJ1062" s="20" t="s">
        <v>79</v>
      </c>
      <c r="BK1062" s="194">
        <f>ROUND(I1062*H1062,2)</f>
        <v>0</v>
      </c>
      <c r="BL1062" s="20" t="s">
        <v>326</v>
      </c>
      <c r="BM1062" s="193" t="s">
        <v>1142</v>
      </c>
    </row>
    <row r="1063" spans="1:65" s="2" customFormat="1" ht="29.25">
      <c r="A1063" s="37"/>
      <c r="B1063" s="38"/>
      <c r="C1063" s="39"/>
      <c r="D1063" s="195" t="s">
        <v>219</v>
      </c>
      <c r="E1063" s="39"/>
      <c r="F1063" s="196" t="s">
        <v>1143</v>
      </c>
      <c r="G1063" s="39"/>
      <c r="H1063" s="39"/>
      <c r="I1063" s="197"/>
      <c r="J1063" s="39"/>
      <c r="K1063" s="39"/>
      <c r="L1063" s="42"/>
      <c r="M1063" s="198"/>
      <c r="N1063" s="199"/>
      <c r="O1063" s="67"/>
      <c r="P1063" s="67"/>
      <c r="Q1063" s="67"/>
      <c r="R1063" s="67"/>
      <c r="S1063" s="67"/>
      <c r="T1063" s="68"/>
      <c r="U1063" s="37"/>
      <c r="V1063" s="37"/>
      <c r="W1063" s="37"/>
      <c r="X1063" s="37"/>
      <c r="Y1063" s="37"/>
      <c r="Z1063" s="37"/>
      <c r="AA1063" s="37"/>
      <c r="AB1063" s="37"/>
      <c r="AC1063" s="37"/>
      <c r="AD1063" s="37"/>
      <c r="AE1063" s="37"/>
      <c r="AT1063" s="20" t="s">
        <v>219</v>
      </c>
      <c r="AU1063" s="20" t="s">
        <v>81</v>
      </c>
    </row>
    <row r="1064" spans="1:65" s="2" customFormat="1" ht="11.25">
      <c r="A1064" s="37"/>
      <c r="B1064" s="38"/>
      <c r="C1064" s="39"/>
      <c r="D1064" s="200" t="s">
        <v>221</v>
      </c>
      <c r="E1064" s="39"/>
      <c r="F1064" s="201" t="s">
        <v>1144</v>
      </c>
      <c r="G1064" s="39"/>
      <c r="H1064" s="39"/>
      <c r="I1064" s="197"/>
      <c r="J1064" s="39"/>
      <c r="K1064" s="39"/>
      <c r="L1064" s="42"/>
      <c r="M1064" s="198"/>
      <c r="N1064" s="199"/>
      <c r="O1064" s="67"/>
      <c r="P1064" s="67"/>
      <c r="Q1064" s="67"/>
      <c r="R1064" s="67"/>
      <c r="S1064" s="67"/>
      <c r="T1064" s="68"/>
      <c r="U1064" s="37"/>
      <c r="V1064" s="37"/>
      <c r="W1064" s="37"/>
      <c r="X1064" s="37"/>
      <c r="Y1064" s="37"/>
      <c r="Z1064" s="37"/>
      <c r="AA1064" s="37"/>
      <c r="AB1064" s="37"/>
      <c r="AC1064" s="37"/>
      <c r="AD1064" s="37"/>
      <c r="AE1064" s="37"/>
      <c r="AT1064" s="20" t="s">
        <v>221</v>
      </c>
      <c r="AU1064" s="20" t="s">
        <v>81</v>
      </c>
    </row>
    <row r="1065" spans="1:65" s="12" customFormat="1" ht="22.9" customHeight="1">
      <c r="B1065" s="166"/>
      <c r="C1065" s="167"/>
      <c r="D1065" s="168" t="s">
        <v>70</v>
      </c>
      <c r="E1065" s="180" t="s">
        <v>1145</v>
      </c>
      <c r="F1065" s="180" t="s">
        <v>1146</v>
      </c>
      <c r="G1065" s="167"/>
      <c r="H1065" s="167"/>
      <c r="I1065" s="170"/>
      <c r="J1065" s="181">
        <f>BK1065</f>
        <v>0</v>
      </c>
      <c r="K1065" s="167"/>
      <c r="L1065" s="172"/>
      <c r="M1065" s="173"/>
      <c r="N1065" s="174"/>
      <c r="O1065" s="174"/>
      <c r="P1065" s="175">
        <f>SUM(P1066:P1080)</f>
        <v>0</v>
      </c>
      <c r="Q1065" s="174"/>
      <c r="R1065" s="175">
        <f>SUM(R1066:R1080)</f>
        <v>0.19800000000000001</v>
      </c>
      <c r="S1065" s="174"/>
      <c r="T1065" s="176">
        <f>SUM(T1066:T1080)</f>
        <v>0</v>
      </c>
      <c r="AR1065" s="177" t="s">
        <v>81</v>
      </c>
      <c r="AT1065" s="178" t="s">
        <v>70</v>
      </c>
      <c r="AU1065" s="178" t="s">
        <v>79</v>
      </c>
      <c r="AY1065" s="177" t="s">
        <v>210</v>
      </c>
      <c r="BK1065" s="179">
        <f>SUM(BK1066:BK1080)</f>
        <v>0</v>
      </c>
    </row>
    <row r="1066" spans="1:65" s="2" customFormat="1" ht="24.2" customHeight="1">
      <c r="A1066" s="37"/>
      <c r="B1066" s="38"/>
      <c r="C1066" s="182" t="s">
        <v>1147</v>
      </c>
      <c r="D1066" s="182" t="s">
        <v>212</v>
      </c>
      <c r="E1066" s="183" t="s">
        <v>1148</v>
      </c>
      <c r="F1066" s="184" t="s">
        <v>1149</v>
      </c>
      <c r="G1066" s="185" t="s">
        <v>215</v>
      </c>
      <c r="H1066" s="186">
        <v>132</v>
      </c>
      <c r="I1066" s="187"/>
      <c r="J1066" s="188">
        <f>ROUND(I1066*H1066,2)</f>
        <v>0</v>
      </c>
      <c r="K1066" s="184" t="s">
        <v>216</v>
      </c>
      <c r="L1066" s="42"/>
      <c r="M1066" s="189" t="s">
        <v>19</v>
      </c>
      <c r="N1066" s="190" t="s">
        <v>42</v>
      </c>
      <c r="O1066" s="67"/>
      <c r="P1066" s="191">
        <f>O1066*H1066</f>
        <v>0</v>
      </c>
      <c r="Q1066" s="191">
        <v>0</v>
      </c>
      <c r="R1066" s="191">
        <f>Q1066*H1066</f>
        <v>0</v>
      </c>
      <c r="S1066" s="191">
        <v>0</v>
      </c>
      <c r="T1066" s="192">
        <f>S1066*H1066</f>
        <v>0</v>
      </c>
      <c r="U1066" s="37"/>
      <c r="V1066" s="37"/>
      <c r="W1066" s="37"/>
      <c r="X1066" s="37"/>
      <c r="Y1066" s="37"/>
      <c r="Z1066" s="37"/>
      <c r="AA1066" s="37"/>
      <c r="AB1066" s="37"/>
      <c r="AC1066" s="37"/>
      <c r="AD1066" s="37"/>
      <c r="AE1066" s="37"/>
      <c r="AR1066" s="193" t="s">
        <v>326</v>
      </c>
      <c r="AT1066" s="193" t="s">
        <v>212</v>
      </c>
      <c r="AU1066" s="193" t="s">
        <v>81</v>
      </c>
      <c r="AY1066" s="20" t="s">
        <v>210</v>
      </c>
      <c r="BE1066" s="194">
        <f>IF(N1066="základní",J1066,0)</f>
        <v>0</v>
      </c>
      <c r="BF1066" s="194">
        <f>IF(N1066="snížená",J1066,0)</f>
        <v>0</v>
      </c>
      <c r="BG1066" s="194">
        <f>IF(N1066="zákl. přenesená",J1066,0)</f>
        <v>0</v>
      </c>
      <c r="BH1066" s="194">
        <f>IF(N1066="sníž. přenesená",J1066,0)</f>
        <v>0</v>
      </c>
      <c r="BI1066" s="194">
        <f>IF(N1066="nulová",J1066,0)</f>
        <v>0</v>
      </c>
      <c r="BJ1066" s="20" t="s">
        <v>79</v>
      </c>
      <c r="BK1066" s="194">
        <f>ROUND(I1066*H1066,2)</f>
        <v>0</v>
      </c>
      <c r="BL1066" s="20" t="s">
        <v>326</v>
      </c>
      <c r="BM1066" s="193" t="s">
        <v>1150</v>
      </c>
    </row>
    <row r="1067" spans="1:65" s="2" customFormat="1" ht="19.5">
      <c r="A1067" s="37"/>
      <c r="B1067" s="38"/>
      <c r="C1067" s="39"/>
      <c r="D1067" s="195" t="s">
        <v>219</v>
      </c>
      <c r="E1067" s="39"/>
      <c r="F1067" s="196" t="s">
        <v>1151</v>
      </c>
      <c r="G1067" s="39"/>
      <c r="H1067" s="39"/>
      <c r="I1067" s="197"/>
      <c r="J1067" s="39"/>
      <c r="K1067" s="39"/>
      <c r="L1067" s="42"/>
      <c r="M1067" s="198"/>
      <c r="N1067" s="199"/>
      <c r="O1067" s="67"/>
      <c r="P1067" s="67"/>
      <c r="Q1067" s="67"/>
      <c r="R1067" s="67"/>
      <c r="S1067" s="67"/>
      <c r="T1067" s="68"/>
      <c r="U1067" s="37"/>
      <c r="V1067" s="37"/>
      <c r="W1067" s="37"/>
      <c r="X1067" s="37"/>
      <c r="Y1067" s="37"/>
      <c r="Z1067" s="37"/>
      <c r="AA1067" s="37"/>
      <c r="AB1067" s="37"/>
      <c r="AC1067" s="37"/>
      <c r="AD1067" s="37"/>
      <c r="AE1067" s="37"/>
      <c r="AT1067" s="20" t="s">
        <v>219</v>
      </c>
      <c r="AU1067" s="20" t="s">
        <v>81</v>
      </c>
    </row>
    <row r="1068" spans="1:65" s="2" customFormat="1" ht="11.25">
      <c r="A1068" s="37"/>
      <c r="B1068" s="38"/>
      <c r="C1068" s="39"/>
      <c r="D1068" s="200" t="s">
        <v>221</v>
      </c>
      <c r="E1068" s="39"/>
      <c r="F1068" s="201" t="s">
        <v>1152</v>
      </c>
      <c r="G1068" s="39"/>
      <c r="H1068" s="39"/>
      <c r="I1068" s="197"/>
      <c r="J1068" s="39"/>
      <c r="K1068" s="39"/>
      <c r="L1068" s="42"/>
      <c r="M1068" s="198"/>
      <c r="N1068" s="199"/>
      <c r="O1068" s="67"/>
      <c r="P1068" s="67"/>
      <c r="Q1068" s="67"/>
      <c r="R1068" s="67"/>
      <c r="S1068" s="67"/>
      <c r="T1068" s="68"/>
      <c r="U1068" s="37"/>
      <c r="V1068" s="37"/>
      <c r="W1068" s="37"/>
      <c r="X1068" s="37"/>
      <c r="Y1068" s="37"/>
      <c r="Z1068" s="37"/>
      <c r="AA1068" s="37"/>
      <c r="AB1068" s="37"/>
      <c r="AC1068" s="37"/>
      <c r="AD1068" s="37"/>
      <c r="AE1068" s="37"/>
      <c r="AT1068" s="20" t="s">
        <v>221</v>
      </c>
      <c r="AU1068" s="20" t="s">
        <v>81</v>
      </c>
    </row>
    <row r="1069" spans="1:65" s="13" customFormat="1" ht="11.25">
      <c r="B1069" s="202"/>
      <c r="C1069" s="203"/>
      <c r="D1069" s="195" t="s">
        <v>223</v>
      </c>
      <c r="E1069" s="204" t="s">
        <v>19</v>
      </c>
      <c r="F1069" s="205" t="s">
        <v>1153</v>
      </c>
      <c r="G1069" s="203"/>
      <c r="H1069" s="206">
        <v>132</v>
      </c>
      <c r="I1069" s="207"/>
      <c r="J1069" s="203"/>
      <c r="K1069" s="203"/>
      <c r="L1069" s="208"/>
      <c r="M1069" s="209"/>
      <c r="N1069" s="210"/>
      <c r="O1069" s="210"/>
      <c r="P1069" s="210"/>
      <c r="Q1069" s="210"/>
      <c r="R1069" s="210"/>
      <c r="S1069" s="210"/>
      <c r="T1069" s="211"/>
      <c r="AT1069" s="212" t="s">
        <v>223</v>
      </c>
      <c r="AU1069" s="212" t="s">
        <v>81</v>
      </c>
      <c r="AV1069" s="13" t="s">
        <v>81</v>
      </c>
      <c r="AW1069" s="13" t="s">
        <v>32</v>
      </c>
      <c r="AX1069" s="13" t="s">
        <v>71</v>
      </c>
      <c r="AY1069" s="212" t="s">
        <v>210</v>
      </c>
    </row>
    <row r="1070" spans="1:65" s="14" customFormat="1" ht="11.25">
      <c r="B1070" s="213"/>
      <c r="C1070" s="214"/>
      <c r="D1070" s="195" t="s">
        <v>223</v>
      </c>
      <c r="E1070" s="215" t="s">
        <v>19</v>
      </c>
      <c r="F1070" s="216" t="s">
        <v>249</v>
      </c>
      <c r="G1070" s="214"/>
      <c r="H1070" s="217">
        <v>132</v>
      </c>
      <c r="I1070" s="218"/>
      <c r="J1070" s="214"/>
      <c r="K1070" s="214"/>
      <c r="L1070" s="219"/>
      <c r="M1070" s="220"/>
      <c r="N1070" s="221"/>
      <c r="O1070" s="221"/>
      <c r="P1070" s="221"/>
      <c r="Q1070" s="221"/>
      <c r="R1070" s="221"/>
      <c r="S1070" s="221"/>
      <c r="T1070" s="222"/>
      <c r="AT1070" s="223" t="s">
        <v>223</v>
      </c>
      <c r="AU1070" s="223" t="s">
        <v>81</v>
      </c>
      <c r="AV1070" s="14" t="s">
        <v>217</v>
      </c>
      <c r="AW1070" s="14" t="s">
        <v>32</v>
      </c>
      <c r="AX1070" s="14" t="s">
        <v>79</v>
      </c>
      <c r="AY1070" s="223" t="s">
        <v>210</v>
      </c>
    </row>
    <row r="1071" spans="1:65" s="2" customFormat="1" ht="24.2" customHeight="1">
      <c r="A1071" s="37"/>
      <c r="B1071" s="38"/>
      <c r="C1071" s="245" t="s">
        <v>1154</v>
      </c>
      <c r="D1071" s="245" t="s">
        <v>348</v>
      </c>
      <c r="E1071" s="246" t="s">
        <v>1155</v>
      </c>
      <c r="F1071" s="247" t="s">
        <v>1156</v>
      </c>
      <c r="G1071" s="248" t="s">
        <v>215</v>
      </c>
      <c r="H1071" s="249">
        <v>132</v>
      </c>
      <c r="I1071" s="250"/>
      <c r="J1071" s="251">
        <f>ROUND(I1071*H1071,2)</f>
        <v>0</v>
      </c>
      <c r="K1071" s="247" t="s">
        <v>216</v>
      </c>
      <c r="L1071" s="252"/>
      <c r="M1071" s="253" t="s">
        <v>19</v>
      </c>
      <c r="N1071" s="254" t="s">
        <v>42</v>
      </c>
      <c r="O1071" s="67"/>
      <c r="P1071" s="191">
        <f>O1071*H1071</f>
        <v>0</v>
      </c>
      <c r="Q1071" s="191">
        <v>1.5E-3</v>
      </c>
      <c r="R1071" s="191">
        <f>Q1071*H1071</f>
        <v>0.19800000000000001</v>
      </c>
      <c r="S1071" s="191">
        <v>0</v>
      </c>
      <c r="T1071" s="192">
        <f>S1071*H1071</f>
        <v>0</v>
      </c>
      <c r="U1071" s="37"/>
      <c r="V1071" s="37"/>
      <c r="W1071" s="37"/>
      <c r="X1071" s="37"/>
      <c r="Y1071" s="37"/>
      <c r="Z1071" s="37"/>
      <c r="AA1071" s="37"/>
      <c r="AB1071" s="37"/>
      <c r="AC1071" s="37"/>
      <c r="AD1071" s="37"/>
      <c r="AE1071" s="37"/>
      <c r="AR1071" s="193" t="s">
        <v>467</v>
      </c>
      <c r="AT1071" s="193" t="s">
        <v>348</v>
      </c>
      <c r="AU1071" s="193" t="s">
        <v>81</v>
      </c>
      <c r="AY1071" s="20" t="s">
        <v>210</v>
      </c>
      <c r="BE1071" s="194">
        <f>IF(N1071="základní",J1071,0)</f>
        <v>0</v>
      </c>
      <c r="BF1071" s="194">
        <f>IF(N1071="snížená",J1071,0)</f>
        <v>0</v>
      </c>
      <c r="BG1071" s="194">
        <f>IF(N1071="zákl. přenesená",J1071,0)</f>
        <v>0</v>
      </c>
      <c r="BH1071" s="194">
        <f>IF(N1071="sníž. přenesená",J1071,0)</f>
        <v>0</v>
      </c>
      <c r="BI1071" s="194">
        <f>IF(N1071="nulová",J1071,0)</f>
        <v>0</v>
      </c>
      <c r="BJ1071" s="20" t="s">
        <v>79</v>
      </c>
      <c r="BK1071" s="194">
        <f>ROUND(I1071*H1071,2)</f>
        <v>0</v>
      </c>
      <c r="BL1071" s="20" t="s">
        <v>326</v>
      </c>
      <c r="BM1071" s="193" t="s">
        <v>1157</v>
      </c>
    </row>
    <row r="1072" spans="1:65" s="2" customFormat="1" ht="11.25">
      <c r="A1072" s="37"/>
      <c r="B1072" s="38"/>
      <c r="C1072" s="39"/>
      <c r="D1072" s="195" t="s">
        <v>219</v>
      </c>
      <c r="E1072" s="39"/>
      <c r="F1072" s="196" t="s">
        <v>1156</v>
      </c>
      <c r="G1072" s="39"/>
      <c r="H1072" s="39"/>
      <c r="I1072" s="197"/>
      <c r="J1072" s="39"/>
      <c r="K1072" s="39"/>
      <c r="L1072" s="42"/>
      <c r="M1072" s="198"/>
      <c r="N1072" s="199"/>
      <c r="O1072" s="67"/>
      <c r="P1072" s="67"/>
      <c r="Q1072" s="67"/>
      <c r="R1072" s="67"/>
      <c r="S1072" s="67"/>
      <c r="T1072" s="68"/>
      <c r="U1072" s="37"/>
      <c r="V1072" s="37"/>
      <c r="W1072" s="37"/>
      <c r="X1072" s="37"/>
      <c r="Y1072" s="37"/>
      <c r="Z1072" s="37"/>
      <c r="AA1072" s="37"/>
      <c r="AB1072" s="37"/>
      <c r="AC1072" s="37"/>
      <c r="AD1072" s="37"/>
      <c r="AE1072" s="37"/>
      <c r="AT1072" s="20" t="s">
        <v>219</v>
      </c>
      <c r="AU1072" s="20" t="s">
        <v>81</v>
      </c>
    </row>
    <row r="1073" spans="1:65" s="13" customFormat="1" ht="11.25">
      <c r="B1073" s="202"/>
      <c r="C1073" s="203"/>
      <c r="D1073" s="195" t="s">
        <v>223</v>
      </c>
      <c r="E1073" s="204" t="s">
        <v>19</v>
      </c>
      <c r="F1073" s="205" t="s">
        <v>1153</v>
      </c>
      <c r="G1073" s="203"/>
      <c r="H1073" s="206">
        <v>132</v>
      </c>
      <c r="I1073" s="207"/>
      <c r="J1073" s="203"/>
      <c r="K1073" s="203"/>
      <c r="L1073" s="208"/>
      <c r="M1073" s="209"/>
      <c r="N1073" s="210"/>
      <c r="O1073" s="210"/>
      <c r="P1073" s="210"/>
      <c r="Q1073" s="210"/>
      <c r="R1073" s="210"/>
      <c r="S1073" s="210"/>
      <c r="T1073" s="211"/>
      <c r="AT1073" s="212" t="s">
        <v>223</v>
      </c>
      <c r="AU1073" s="212" t="s">
        <v>81</v>
      </c>
      <c r="AV1073" s="13" t="s">
        <v>81</v>
      </c>
      <c r="AW1073" s="13" t="s">
        <v>32</v>
      </c>
      <c r="AX1073" s="13" t="s">
        <v>71</v>
      </c>
      <c r="AY1073" s="212" t="s">
        <v>210</v>
      </c>
    </row>
    <row r="1074" spans="1:65" s="14" customFormat="1" ht="11.25">
      <c r="B1074" s="213"/>
      <c r="C1074" s="214"/>
      <c r="D1074" s="195" t="s">
        <v>223</v>
      </c>
      <c r="E1074" s="215" t="s">
        <v>19</v>
      </c>
      <c r="F1074" s="216" t="s">
        <v>249</v>
      </c>
      <c r="G1074" s="214"/>
      <c r="H1074" s="217">
        <v>132</v>
      </c>
      <c r="I1074" s="218"/>
      <c r="J1074" s="214"/>
      <c r="K1074" s="214"/>
      <c r="L1074" s="219"/>
      <c r="M1074" s="220"/>
      <c r="N1074" s="221"/>
      <c r="O1074" s="221"/>
      <c r="P1074" s="221"/>
      <c r="Q1074" s="221"/>
      <c r="R1074" s="221"/>
      <c r="S1074" s="221"/>
      <c r="T1074" s="222"/>
      <c r="AT1074" s="223" t="s">
        <v>223</v>
      </c>
      <c r="AU1074" s="223" t="s">
        <v>81</v>
      </c>
      <c r="AV1074" s="14" t="s">
        <v>217</v>
      </c>
      <c r="AW1074" s="14" t="s">
        <v>32</v>
      </c>
      <c r="AX1074" s="14" t="s">
        <v>79</v>
      </c>
      <c r="AY1074" s="223" t="s">
        <v>210</v>
      </c>
    </row>
    <row r="1075" spans="1:65" s="2" customFormat="1" ht="24.2" customHeight="1">
      <c r="A1075" s="37"/>
      <c r="B1075" s="38"/>
      <c r="C1075" s="182" t="s">
        <v>1158</v>
      </c>
      <c r="D1075" s="182" t="s">
        <v>212</v>
      </c>
      <c r="E1075" s="183" t="s">
        <v>1159</v>
      </c>
      <c r="F1075" s="184" t="s">
        <v>1160</v>
      </c>
      <c r="G1075" s="185" t="s">
        <v>314</v>
      </c>
      <c r="H1075" s="186">
        <v>0.19800000000000001</v>
      </c>
      <c r="I1075" s="187"/>
      <c r="J1075" s="188">
        <f>ROUND(I1075*H1075,2)</f>
        <v>0</v>
      </c>
      <c r="K1075" s="184" t="s">
        <v>216</v>
      </c>
      <c r="L1075" s="42"/>
      <c r="M1075" s="189" t="s">
        <v>19</v>
      </c>
      <c r="N1075" s="190" t="s">
        <v>42</v>
      </c>
      <c r="O1075" s="67"/>
      <c r="P1075" s="191">
        <f>O1075*H1075</f>
        <v>0</v>
      </c>
      <c r="Q1075" s="191">
        <v>0</v>
      </c>
      <c r="R1075" s="191">
        <f>Q1075*H1075</f>
        <v>0</v>
      </c>
      <c r="S1075" s="191">
        <v>0</v>
      </c>
      <c r="T1075" s="192">
        <f>S1075*H1075</f>
        <v>0</v>
      </c>
      <c r="U1075" s="37"/>
      <c r="V1075" s="37"/>
      <c r="W1075" s="37"/>
      <c r="X1075" s="37"/>
      <c r="Y1075" s="37"/>
      <c r="Z1075" s="37"/>
      <c r="AA1075" s="37"/>
      <c r="AB1075" s="37"/>
      <c r="AC1075" s="37"/>
      <c r="AD1075" s="37"/>
      <c r="AE1075" s="37"/>
      <c r="AR1075" s="193" t="s">
        <v>326</v>
      </c>
      <c r="AT1075" s="193" t="s">
        <v>212</v>
      </c>
      <c r="AU1075" s="193" t="s">
        <v>81</v>
      </c>
      <c r="AY1075" s="20" t="s">
        <v>210</v>
      </c>
      <c r="BE1075" s="194">
        <f>IF(N1075="základní",J1075,0)</f>
        <v>0</v>
      </c>
      <c r="BF1075" s="194">
        <f>IF(N1075="snížená",J1075,0)</f>
        <v>0</v>
      </c>
      <c r="BG1075" s="194">
        <f>IF(N1075="zákl. přenesená",J1075,0)</f>
        <v>0</v>
      </c>
      <c r="BH1075" s="194">
        <f>IF(N1075="sníž. přenesená",J1075,0)</f>
        <v>0</v>
      </c>
      <c r="BI1075" s="194">
        <f>IF(N1075="nulová",J1075,0)</f>
        <v>0</v>
      </c>
      <c r="BJ1075" s="20" t="s">
        <v>79</v>
      </c>
      <c r="BK1075" s="194">
        <f>ROUND(I1075*H1075,2)</f>
        <v>0</v>
      </c>
      <c r="BL1075" s="20" t="s">
        <v>326</v>
      </c>
      <c r="BM1075" s="193" t="s">
        <v>1161</v>
      </c>
    </row>
    <row r="1076" spans="1:65" s="2" customFormat="1" ht="29.25">
      <c r="A1076" s="37"/>
      <c r="B1076" s="38"/>
      <c r="C1076" s="39"/>
      <c r="D1076" s="195" t="s">
        <v>219</v>
      </c>
      <c r="E1076" s="39"/>
      <c r="F1076" s="196" t="s">
        <v>1162</v>
      </c>
      <c r="G1076" s="39"/>
      <c r="H1076" s="39"/>
      <c r="I1076" s="197"/>
      <c r="J1076" s="39"/>
      <c r="K1076" s="39"/>
      <c r="L1076" s="42"/>
      <c r="M1076" s="198"/>
      <c r="N1076" s="199"/>
      <c r="O1076" s="67"/>
      <c r="P1076" s="67"/>
      <c r="Q1076" s="67"/>
      <c r="R1076" s="67"/>
      <c r="S1076" s="67"/>
      <c r="T1076" s="68"/>
      <c r="U1076" s="37"/>
      <c r="V1076" s="37"/>
      <c r="W1076" s="37"/>
      <c r="X1076" s="37"/>
      <c r="Y1076" s="37"/>
      <c r="Z1076" s="37"/>
      <c r="AA1076" s="37"/>
      <c r="AB1076" s="37"/>
      <c r="AC1076" s="37"/>
      <c r="AD1076" s="37"/>
      <c r="AE1076" s="37"/>
      <c r="AT1076" s="20" t="s">
        <v>219</v>
      </c>
      <c r="AU1076" s="20" t="s">
        <v>81</v>
      </c>
    </row>
    <row r="1077" spans="1:65" s="2" customFormat="1" ht="11.25">
      <c r="A1077" s="37"/>
      <c r="B1077" s="38"/>
      <c r="C1077" s="39"/>
      <c r="D1077" s="200" t="s">
        <v>221</v>
      </c>
      <c r="E1077" s="39"/>
      <c r="F1077" s="201" t="s">
        <v>1163</v>
      </c>
      <c r="G1077" s="39"/>
      <c r="H1077" s="39"/>
      <c r="I1077" s="197"/>
      <c r="J1077" s="39"/>
      <c r="K1077" s="39"/>
      <c r="L1077" s="42"/>
      <c r="M1077" s="198"/>
      <c r="N1077" s="199"/>
      <c r="O1077" s="67"/>
      <c r="P1077" s="67"/>
      <c r="Q1077" s="67"/>
      <c r="R1077" s="67"/>
      <c r="S1077" s="67"/>
      <c r="T1077" s="68"/>
      <c r="U1077" s="37"/>
      <c r="V1077" s="37"/>
      <c r="W1077" s="37"/>
      <c r="X1077" s="37"/>
      <c r="Y1077" s="37"/>
      <c r="Z1077" s="37"/>
      <c r="AA1077" s="37"/>
      <c r="AB1077" s="37"/>
      <c r="AC1077" s="37"/>
      <c r="AD1077" s="37"/>
      <c r="AE1077" s="37"/>
      <c r="AT1077" s="20" t="s">
        <v>221</v>
      </c>
      <c r="AU1077" s="20" t="s">
        <v>81</v>
      </c>
    </row>
    <row r="1078" spans="1:65" s="2" customFormat="1" ht="24.2" customHeight="1">
      <c r="A1078" s="37"/>
      <c r="B1078" s="38"/>
      <c r="C1078" s="182" t="s">
        <v>1164</v>
      </c>
      <c r="D1078" s="182" t="s">
        <v>212</v>
      </c>
      <c r="E1078" s="183" t="s">
        <v>1165</v>
      </c>
      <c r="F1078" s="184" t="s">
        <v>1166</v>
      </c>
      <c r="G1078" s="185" t="s">
        <v>314</v>
      </c>
      <c r="H1078" s="186">
        <v>0.19800000000000001</v>
      </c>
      <c r="I1078" s="187"/>
      <c r="J1078" s="188">
        <f>ROUND(I1078*H1078,2)</f>
        <v>0</v>
      </c>
      <c r="K1078" s="184" t="s">
        <v>216</v>
      </c>
      <c r="L1078" s="42"/>
      <c r="M1078" s="189" t="s">
        <v>19</v>
      </c>
      <c r="N1078" s="190" t="s">
        <v>42</v>
      </c>
      <c r="O1078" s="67"/>
      <c r="P1078" s="191">
        <f>O1078*H1078</f>
        <v>0</v>
      </c>
      <c r="Q1078" s="191">
        <v>0</v>
      </c>
      <c r="R1078" s="191">
        <f>Q1078*H1078</f>
        <v>0</v>
      </c>
      <c r="S1078" s="191">
        <v>0</v>
      </c>
      <c r="T1078" s="192">
        <f>S1078*H1078</f>
        <v>0</v>
      </c>
      <c r="U1078" s="37"/>
      <c r="V1078" s="37"/>
      <c r="W1078" s="37"/>
      <c r="X1078" s="37"/>
      <c r="Y1078" s="37"/>
      <c r="Z1078" s="37"/>
      <c r="AA1078" s="37"/>
      <c r="AB1078" s="37"/>
      <c r="AC1078" s="37"/>
      <c r="AD1078" s="37"/>
      <c r="AE1078" s="37"/>
      <c r="AR1078" s="193" t="s">
        <v>326</v>
      </c>
      <c r="AT1078" s="193" t="s">
        <v>212</v>
      </c>
      <c r="AU1078" s="193" t="s">
        <v>81</v>
      </c>
      <c r="AY1078" s="20" t="s">
        <v>210</v>
      </c>
      <c r="BE1078" s="194">
        <f>IF(N1078="základní",J1078,0)</f>
        <v>0</v>
      </c>
      <c r="BF1078" s="194">
        <f>IF(N1078="snížená",J1078,0)</f>
        <v>0</v>
      </c>
      <c r="BG1078" s="194">
        <f>IF(N1078="zákl. přenesená",J1078,0)</f>
        <v>0</v>
      </c>
      <c r="BH1078" s="194">
        <f>IF(N1078="sníž. přenesená",J1078,0)</f>
        <v>0</v>
      </c>
      <c r="BI1078" s="194">
        <f>IF(N1078="nulová",J1078,0)</f>
        <v>0</v>
      </c>
      <c r="BJ1078" s="20" t="s">
        <v>79</v>
      </c>
      <c r="BK1078" s="194">
        <f>ROUND(I1078*H1078,2)</f>
        <v>0</v>
      </c>
      <c r="BL1078" s="20" t="s">
        <v>326</v>
      </c>
      <c r="BM1078" s="193" t="s">
        <v>1167</v>
      </c>
    </row>
    <row r="1079" spans="1:65" s="2" customFormat="1" ht="29.25">
      <c r="A1079" s="37"/>
      <c r="B1079" s="38"/>
      <c r="C1079" s="39"/>
      <c r="D1079" s="195" t="s">
        <v>219</v>
      </c>
      <c r="E1079" s="39"/>
      <c r="F1079" s="196" t="s">
        <v>1168</v>
      </c>
      <c r="G1079" s="39"/>
      <c r="H1079" s="39"/>
      <c r="I1079" s="197"/>
      <c r="J1079" s="39"/>
      <c r="K1079" s="39"/>
      <c r="L1079" s="42"/>
      <c r="M1079" s="198"/>
      <c r="N1079" s="199"/>
      <c r="O1079" s="67"/>
      <c r="P1079" s="67"/>
      <c r="Q1079" s="67"/>
      <c r="R1079" s="67"/>
      <c r="S1079" s="67"/>
      <c r="T1079" s="68"/>
      <c r="U1079" s="37"/>
      <c r="V1079" s="37"/>
      <c r="W1079" s="37"/>
      <c r="X1079" s="37"/>
      <c r="Y1079" s="37"/>
      <c r="Z1079" s="37"/>
      <c r="AA1079" s="37"/>
      <c r="AB1079" s="37"/>
      <c r="AC1079" s="37"/>
      <c r="AD1079" s="37"/>
      <c r="AE1079" s="37"/>
      <c r="AT1079" s="20" t="s">
        <v>219</v>
      </c>
      <c r="AU1079" s="20" t="s">
        <v>81</v>
      </c>
    </row>
    <row r="1080" spans="1:65" s="2" customFormat="1" ht="11.25">
      <c r="A1080" s="37"/>
      <c r="B1080" s="38"/>
      <c r="C1080" s="39"/>
      <c r="D1080" s="200" t="s">
        <v>221</v>
      </c>
      <c r="E1080" s="39"/>
      <c r="F1080" s="201" t="s">
        <v>1169</v>
      </c>
      <c r="G1080" s="39"/>
      <c r="H1080" s="39"/>
      <c r="I1080" s="197"/>
      <c r="J1080" s="39"/>
      <c r="K1080" s="39"/>
      <c r="L1080" s="42"/>
      <c r="M1080" s="198"/>
      <c r="N1080" s="199"/>
      <c r="O1080" s="67"/>
      <c r="P1080" s="67"/>
      <c r="Q1080" s="67"/>
      <c r="R1080" s="67"/>
      <c r="S1080" s="67"/>
      <c r="T1080" s="68"/>
      <c r="U1080" s="37"/>
      <c r="V1080" s="37"/>
      <c r="W1080" s="37"/>
      <c r="X1080" s="37"/>
      <c r="Y1080" s="37"/>
      <c r="Z1080" s="37"/>
      <c r="AA1080" s="37"/>
      <c r="AB1080" s="37"/>
      <c r="AC1080" s="37"/>
      <c r="AD1080" s="37"/>
      <c r="AE1080" s="37"/>
      <c r="AT1080" s="20" t="s">
        <v>221</v>
      </c>
      <c r="AU1080" s="20" t="s">
        <v>81</v>
      </c>
    </row>
    <row r="1081" spans="1:65" s="12" customFormat="1" ht="22.9" customHeight="1">
      <c r="B1081" s="166"/>
      <c r="C1081" s="167"/>
      <c r="D1081" s="168" t="s">
        <v>70</v>
      </c>
      <c r="E1081" s="180" t="s">
        <v>1170</v>
      </c>
      <c r="F1081" s="180" t="s">
        <v>1171</v>
      </c>
      <c r="G1081" s="167"/>
      <c r="H1081" s="167"/>
      <c r="I1081" s="170"/>
      <c r="J1081" s="181">
        <f>BK1081</f>
        <v>0</v>
      </c>
      <c r="K1081" s="167"/>
      <c r="L1081" s="172"/>
      <c r="M1081" s="173"/>
      <c r="N1081" s="174"/>
      <c r="O1081" s="174"/>
      <c r="P1081" s="175">
        <f>SUM(P1082:P1085)</f>
        <v>0</v>
      </c>
      <c r="Q1081" s="174"/>
      <c r="R1081" s="175">
        <f>SUM(R1082:R1085)</f>
        <v>0</v>
      </c>
      <c r="S1081" s="174"/>
      <c r="T1081" s="176">
        <f>SUM(T1082:T1085)</f>
        <v>2.9610000000000001E-2</v>
      </c>
      <c r="AR1081" s="177" t="s">
        <v>81</v>
      </c>
      <c r="AT1081" s="178" t="s">
        <v>70</v>
      </c>
      <c r="AU1081" s="178" t="s">
        <v>79</v>
      </c>
      <c r="AY1081" s="177" t="s">
        <v>210</v>
      </c>
      <c r="BK1081" s="179">
        <f>SUM(BK1082:BK1085)</f>
        <v>0</v>
      </c>
    </row>
    <row r="1082" spans="1:65" s="2" customFormat="1" ht="24.2" customHeight="1">
      <c r="A1082" s="37"/>
      <c r="B1082" s="38"/>
      <c r="C1082" s="182" t="s">
        <v>1172</v>
      </c>
      <c r="D1082" s="182" t="s">
        <v>212</v>
      </c>
      <c r="E1082" s="183" t="s">
        <v>1173</v>
      </c>
      <c r="F1082" s="184" t="s">
        <v>1174</v>
      </c>
      <c r="G1082" s="185" t="s">
        <v>367</v>
      </c>
      <c r="H1082" s="186">
        <v>1</v>
      </c>
      <c r="I1082" s="187"/>
      <c r="J1082" s="188">
        <f>ROUND(I1082*H1082,2)</f>
        <v>0</v>
      </c>
      <c r="K1082" s="184" t="s">
        <v>216</v>
      </c>
      <c r="L1082" s="42"/>
      <c r="M1082" s="189" t="s">
        <v>19</v>
      </c>
      <c r="N1082" s="190" t="s">
        <v>42</v>
      </c>
      <c r="O1082" s="67"/>
      <c r="P1082" s="191">
        <f>O1082*H1082</f>
        <v>0</v>
      </c>
      <c r="Q1082" s="191">
        <v>0</v>
      </c>
      <c r="R1082" s="191">
        <f>Q1082*H1082</f>
        <v>0</v>
      </c>
      <c r="S1082" s="191">
        <v>2.9610000000000001E-2</v>
      </c>
      <c r="T1082" s="192">
        <f>S1082*H1082</f>
        <v>2.9610000000000001E-2</v>
      </c>
      <c r="U1082" s="37"/>
      <c r="V1082" s="37"/>
      <c r="W1082" s="37"/>
      <c r="X1082" s="37"/>
      <c r="Y1082" s="37"/>
      <c r="Z1082" s="37"/>
      <c r="AA1082" s="37"/>
      <c r="AB1082" s="37"/>
      <c r="AC1082" s="37"/>
      <c r="AD1082" s="37"/>
      <c r="AE1082" s="37"/>
      <c r="AR1082" s="193" t="s">
        <v>326</v>
      </c>
      <c r="AT1082" s="193" t="s">
        <v>212</v>
      </c>
      <c r="AU1082" s="193" t="s">
        <v>81</v>
      </c>
      <c r="AY1082" s="20" t="s">
        <v>210</v>
      </c>
      <c r="BE1082" s="194">
        <f>IF(N1082="základní",J1082,0)</f>
        <v>0</v>
      </c>
      <c r="BF1082" s="194">
        <f>IF(N1082="snížená",J1082,0)</f>
        <v>0</v>
      </c>
      <c r="BG1082" s="194">
        <f>IF(N1082="zákl. přenesená",J1082,0)</f>
        <v>0</v>
      </c>
      <c r="BH1082" s="194">
        <f>IF(N1082="sníž. přenesená",J1082,0)</f>
        <v>0</v>
      </c>
      <c r="BI1082" s="194">
        <f>IF(N1082="nulová",J1082,0)</f>
        <v>0</v>
      </c>
      <c r="BJ1082" s="20" t="s">
        <v>79</v>
      </c>
      <c r="BK1082" s="194">
        <f>ROUND(I1082*H1082,2)</f>
        <v>0</v>
      </c>
      <c r="BL1082" s="20" t="s">
        <v>326</v>
      </c>
      <c r="BM1082" s="193" t="s">
        <v>1175</v>
      </c>
    </row>
    <row r="1083" spans="1:65" s="2" customFormat="1" ht="19.5">
      <c r="A1083" s="37"/>
      <c r="B1083" s="38"/>
      <c r="C1083" s="39"/>
      <c r="D1083" s="195" t="s">
        <v>219</v>
      </c>
      <c r="E1083" s="39"/>
      <c r="F1083" s="196" t="s">
        <v>1176</v>
      </c>
      <c r="G1083" s="39"/>
      <c r="H1083" s="39"/>
      <c r="I1083" s="197"/>
      <c r="J1083" s="39"/>
      <c r="K1083" s="39"/>
      <c r="L1083" s="42"/>
      <c r="M1083" s="198"/>
      <c r="N1083" s="199"/>
      <c r="O1083" s="67"/>
      <c r="P1083" s="67"/>
      <c r="Q1083" s="67"/>
      <c r="R1083" s="67"/>
      <c r="S1083" s="67"/>
      <c r="T1083" s="68"/>
      <c r="U1083" s="37"/>
      <c r="V1083" s="37"/>
      <c r="W1083" s="37"/>
      <c r="X1083" s="37"/>
      <c r="Y1083" s="37"/>
      <c r="Z1083" s="37"/>
      <c r="AA1083" s="37"/>
      <c r="AB1083" s="37"/>
      <c r="AC1083" s="37"/>
      <c r="AD1083" s="37"/>
      <c r="AE1083" s="37"/>
      <c r="AT1083" s="20" t="s">
        <v>219</v>
      </c>
      <c r="AU1083" s="20" t="s">
        <v>81</v>
      </c>
    </row>
    <row r="1084" spans="1:65" s="2" customFormat="1" ht="11.25">
      <c r="A1084" s="37"/>
      <c r="B1084" s="38"/>
      <c r="C1084" s="39"/>
      <c r="D1084" s="200" t="s">
        <v>221</v>
      </c>
      <c r="E1084" s="39"/>
      <c r="F1084" s="201" t="s">
        <v>1177</v>
      </c>
      <c r="G1084" s="39"/>
      <c r="H1084" s="39"/>
      <c r="I1084" s="197"/>
      <c r="J1084" s="39"/>
      <c r="K1084" s="39"/>
      <c r="L1084" s="42"/>
      <c r="M1084" s="198"/>
      <c r="N1084" s="199"/>
      <c r="O1084" s="67"/>
      <c r="P1084" s="67"/>
      <c r="Q1084" s="67"/>
      <c r="R1084" s="67"/>
      <c r="S1084" s="67"/>
      <c r="T1084" s="68"/>
      <c r="U1084" s="37"/>
      <c r="V1084" s="37"/>
      <c r="W1084" s="37"/>
      <c r="X1084" s="37"/>
      <c r="Y1084" s="37"/>
      <c r="Z1084" s="37"/>
      <c r="AA1084" s="37"/>
      <c r="AB1084" s="37"/>
      <c r="AC1084" s="37"/>
      <c r="AD1084" s="37"/>
      <c r="AE1084" s="37"/>
      <c r="AT1084" s="20" t="s">
        <v>221</v>
      </c>
      <c r="AU1084" s="20" t="s">
        <v>81</v>
      </c>
    </row>
    <row r="1085" spans="1:65" s="13" customFormat="1" ht="11.25">
      <c r="B1085" s="202"/>
      <c r="C1085" s="203"/>
      <c r="D1085" s="195" t="s">
        <v>223</v>
      </c>
      <c r="E1085" s="204" t="s">
        <v>19</v>
      </c>
      <c r="F1085" s="205" t="s">
        <v>1178</v>
      </c>
      <c r="G1085" s="203"/>
      <c r="H1085" s="206">
        <v>1</v>
      </c>
      <c r="I1085" s="207"/>
      <c r="J1085" s="203"/>
      <c r="K1085" s="203"/>
      <c r="L1085" s="208"/>
      <c r="M1085" s="209"/>
      <c r="N1085" s="210"/>
      <c r="O1085" s="210"/>
      <c r="P1085" s="210"/>
      <c r="Q1085" s="210"/>
      <c r="R1085" s="210"/>
      <c r="S1085" s="210"/>
      <c r="T1085" s="211"/>
      <c r="AT1085" s="212" t="s">
        <v>223</v>
      </c>
      <c r="AU1085" s="212" t="s">
        <v>81</v>
      </c>
      <c r="AV1085" s="13" t="s">
        <v>81</v>
      </c>
      <c r="AW1085" s="13" t="s">
        <v>32</v>
      </c>
      <c r="AX1085" s="13" t="s">
        <v>79</v>
      </c>
      <c r="AY1085" s="212" t="s">
        <v>210</v>
      </c>
    </row>
    <row r="1086" spans="1:65" s="12" customFormat="1" ht="22.9" customHeight="1">
      <c r="B1086" s="166"/>
      <c r="C1086" s="167"/>
      <c r="D1086" s="168" t="s">
        <v>70</v>
      </c>
      <c r="E1086" s="180" t="s">
        <v>1179</v>
      </c>
      <c r="F1086" s="180" t="s">
        <v>1180</v>
      </c>
      <c r="G1086" s="167"/>
      <c r="H1086" s="167"/>
      <c r="I1086" s="170"/>
      <c r="J1086" s="181">
        <f>BK1086</f>
        <v>0</v>
      </c>
      <c r="K1086" s="167"/>
      <c r="L1086" s="172"/>
      <c r="M1086" s="173"/>
      <c r="N1086" s="174"/>
      <c r="O1086" s="174"/>
      <c r="P1086" s="175">
        <f>SUM(P1087:P1122)</f>
        <v>0</v>
      </c>
      <c r="Q1086" s="174"/>
      <c r="R1086" s="175">
        <f>SUM(R1087:R1122)</f>
        <v>9.0000000000000006E-5</v>
      </c>
      <c r="S1086" s="174"/>
      <c r="T1086" s="176">
        <f>SUM(T1087:T1122)</f>
        <v>3.6260000000000001E-2</v>
      </c>
      <c r="AR1086" s="177" t="s">
        <v>81</v>
      </c>
      <c r="AT1086" s="178" t="s">
        <v>70</v>
      </c>
      <c r="AU1086" s="178" t="s">
        <v>79</v>
      </c>
      <c r="AY1086" s="177" t="s">
        <v>210</v>
      </c>
      <c r="BK1086" s="179">
        <f>SUM(BK1087:BK1122)</f>
        <v>0</v>
      </c>
    </row>
    <row r="1087" spans="1:65" s="2" customFormat="1" ht="24.2" customHeight="1">
      <c r="A1087" s="37"/>
      <c r="B1087" s="38"/>
      <c r="C1087" s="245" t="s">
        <v>1181</v>
      </c>
      <c r="D1087" s="245" t="s">
        <v>348</v>
      </c>
      <c r="E1087" s="246" t="s">
        <v>1182</v>
      </c>
      <c r="F1087" s="247" t="s">
        <v>1183</v>
      </c>
      <c r="G1087" s="248" t="s">
        <v>367</v>
      </c>
      <c r="H1087" s="249">
        <v>4</v>
      </c>
      <c r="I1087" s="250"/>
      <c r="J1087" s="251">
        <f>ROUND(I1087*H1087,2)</f>
        <v>0</v>
      </c>
      <c r="K1087" s="247" t="s">
        <v>814</v>
      </c>
      <c r="L1087" s="252"/>
      <c r="M1087" s="253" t="s">
        <v>19</v>
      </c>
      <c r="N1087" s="254" t="s">
        <v>42</v>
      </c>
      <c r="O1087" s="67"/>
      <c r="P1087" s="191">
        <f>O1087*H1087</f>
        <v>0</v>
      </c>
      <c r="Q1087" s="191">
        <v>0</v>
      </c>
      <c r="R1087" s="191">
        <f>Q1087*H1087</f>
        <v>0</v>
      </c>
      <c r="S1087" s="191">
        <v>0</v>
      </c>
      <c r="T1087" s="192">
        <f>S1087*H1087</f>
        <v>0</v>
      </c>
      <c r="U1087" s="37"/>
      <c r="V1087" s="37"/>
      <c r="W1087" s="37"/>
      <c r="X1087" s="37"/>
      <c r="Y1087" s="37"/>
      <c r="Z1087" s="37"/>
      <c r="AA1087" s="37"/>
      <c r="AB1087" s="37"/>
      <c r="AC1087" s="37"/>
      <c r="AD1087" s="37"/>
      <c r="AE1087" s="37"/>
      <c r="AR1087" s="193" t="s">
        <v>269</v>
      </c>
      <c r="AT1087" s="193" t="s">
        <v>348</v>
      </c>
      <c r="AU1087" s="193" t="s">
        <v>81</v>
      </c>
      <c r="AY1087" s="20" t="s">
        <v>210</v>
      </c>
      <c r="BE1087" s="194">
        <f>IF(N1087="základní",J1087,0)</f>
        <v>0</v>
      </c>
      <c r="BF1087" s="194">
        <f>IF(N1087="snížená",J1087,0)</f>
        <v>0</v>
      </c>
      <c r="BG1087" s="194">
        <f>IF(N1087="zákl. přenesená",J1087,0)</f>
        <v>0</v>
      </c>
      <c r="BH1087" s="194">
        <f>IF(N1087="sníž. přenesená",J1087,0)</f>
        <v>0</v>
      </c>
      <c r="BI1087" s="194">
        <f>IF(N1087="nulová",J1087,0)</f>
        <v>0</v>
      </c>
      <c r="BJ1087" s="20" t="s">
        <v>79</v>
      </c>
      <c r="BK1087" s="194">
        <f>ROUND(I1087*H1087,2)</f>
        <v>0</v>
      </c>
      <c r="BL1087" s="20" t="s">
        <v>217</v>
      </c>
      <c r="BM1087" s="193" t="s">
        <v>1184</v>
      </c>
    </row>
    <row r="1088" spans="1:65" s="2" customFormat="1" ht="19.5">
      <c r="A1088" s="37"/>
      <c r="B1088" s="38"/>
      <c r="C1088" s="39"/>
      <c r="D1088" s="195" t="s">
        <v>219</v>
      </c>
      <c r="E1088" s="39"/>
      <c r="F1088" s="196" t="s">
        <v>1183</v>
      </c>
      <c r="G1088" s="39"/>
      <c r="H1088" s="39"/>
      <c r="I1088" s="197"/>
      <c r="J1088" s="39"/>
      <c r="K1088" s="39"/>
      <c r="L1088" s="42"/>
      <c r="M1088" s="198"/>
      <c r="N1088" s="199"/>
      <c r="O1088" s="67"/>
      <c r="P1088" s="67"/>
      <c r="Q1088" s="67"/>
      <c r="R1088" s="67"/>
      <c r="S1088" s="67"/>
      <c r="T1088" s="68"/>
      <c r="U1088" s="37"/>
      <c r="V1088" s="37"/>
      <c r="W1088" s="37"/>
      <c r="X1088" s="37"/>
      <c r="Y1088" s="37"/>
      <c r="Z1088" s="37"/>
      <c r="AA1088" s="37"/>
      <c r="AB1088" s="37"/>
      <c r="AC1088" s="37"/>
      <c r="AD1088" s="37"/>
      <c r="AE1088" s="37"/>
      <c r="AT1088" s="20" t="s">
        <v>219</v>
      </c>
      <c r="AU1088" s="20" t="s">
        <v>81</v>
      </c>
    </row>
    <row r="1089" spans="1:65" s="2" customFormat="1" ht="24.2" customHeight="1">
      <c r="A1089" s="37"/>
      <c r="B1089" s="38"/>
      <c r="C1089" s="245" t="s">
        <v>1185</v>
      </c>
      <c r="D1089" s="245" t="s">
        <v>348</v>
      </c>
      <c r="E1089" s="246" t="s">
        <v>1186</v>
      </c>
      <c r="F1089" s="247" t="s">
        <v>1187</v>
      </c>
      <c r="G1089" s="248" t="s">
        <v>367</v>
      </c>
      <c r="H1089" s="249">
        <v>1</v>
      </c>
      <c r="I1089" s="250"/>
      <c r="J1089" s="251">
        <f>ROUND(I1089*H1089,2)</f>
        <v>0</v>
      </c>
      <c r="K1089" s="247" t="s">
        <v>814</v>
      </c>
      <c r="L1089" s="252"/>
      <c r="M1089" s="253" t="s">
        <v>19</v>
      </c>
      <c r="N1089" s="254" t="s">
        <v>42</v>
      </c>
      <c r="O1089" s="67"/>
      <c r="P1089" s="191">
        <f>O1089*H1089</f>
        <v>0</v>
      </c>
      <c r="Q1089" s="191">
        <v>0</v>
      </c>
      <c r="R1089" s="191">
        <f>Q1089*H1089</f>
        <v>0</v>
      </c>
      <c r="S1089" s="191">
        <v>0</v>
      </c>
      <c r="T1089" s="192">
        <f>S1089*H1089</f>
        <v>0</v>
      </c>
      <c r="U1089" s="37"/>
      <c r="V1089" s="37"/>
      <c r="W1089" s="37"/>
      <c r="X1089" s="37"/>
      <c r="Y1089" s="37"/>
      <c r="Z1089" s="37"/>
      <c r="AA1089" s="37"/>
      <c r="AB1089" s="37"/>
      <c r="AC1089" s="37"/>
      <c r="AD1089" s="37"/>
      <c r="AE1089" s="37"/>
      <c r="AR1089" s="193" t="s">
        <v>269</v>
      </c>
      <c r="AT1089" s="193" t="s">
        <v>348</v>
      </c>
      <c r="AU1089" s="193" t="s">
        <v>81</v>
      </c>
      <c r="AY1089" s="20" t="s">
        <v>210</v>
      </c>
      <c r="BE1089" s="194">
        <f>IF(N1089="základní",J1089,0)</f>
        <v>0</v>
      </c>
      <c r="BF1089" s="194">
        <f>IF(N1089="snížená",J1089,0)</f>
        <v>0</v>
      </c>
      <c r="BG1089" s="194">
        <f>IF(N1089="zákl. přenesená",J1089,0)</f>
        <v>0</v>
      </c>
      <c r="BH1089" s="194">
        <f>IF(N1089="sníž. přenesená",J1089,0)</f>
        <v>0</v>
      </c>
      <c r="BI1089" s="194">
        <f>IF(N1089="nulová",J1089,0)</f>
        <v>0</v>
      </c>
      <c r="BJ1089" s="20" t="s">
        <v>79</v>
      </c>
      <c r="BK1089" s="194">
        <f>ROUND(I1089*H1089,2)</f>
        <v>0</v>
      </c>
      <c r="BL1089" s="20" t="s">
        <v>217</v>
      </c>
      <c r="BM1089" s="193" t="s">
        <v>1188</v>
      </c>
    </row>
    <row r="1090" spans="1:65" s="2" customFormat="1" ht="19.5">
      <c r="A1090" s="37"/>
      <c r="B1090" s="38"/>
      <c r="C1090" s="39"/>
      <c r="D1090" s="195" t="s">
        <v>219</v>
      </c>
      <c r="E1090" s="39"/>
      <c r="F1090" s="196" t="s">
        <v>1187</v>
      </c>
      <c r="G1090" s="39"/>
      <c r="H1090" s="39"/>
      <c r="I1090" s="197"/>
      <c r="J1090" s="39"/>
      <c r="K1090" s="39"/>
      <c r="L1090" s="42"/>
      <c r="M1090" s="198"/>
      <c r="N1090" s="199"/>
      <c r="O1090" s="67"/>
      <c r="P1090" s="67"/>
      <c r="Q1090" s="67"/>
      <c r="R1090" s="67"/>
      <c r="S1090" s="67"/>
      <c r="T1090" s="68"/>
      <c r="U1090" s="37"/>
      <c r="V1090" s="37"/>
      <c r="W1090" s="37"/>
      <c r="X1090" s="37"/>
      <c r="Y1090" s="37"/>
      <c r="Z1090" s="37"/>
      <c r="AA1090" s="37"/>
      <c r="AB1090" s="37"/>
      <c r="AC1090" s="37"/>
      <c r="AD1090" s="37"/>
      <c r="AE1090" s="37"/>
      <c r="AT1090" s="20" t="s">
        <v>219</v>
      </c>
      <c r="AU1090" s="20" t="s">
        <v>81</v>
      </c>
    </row>
    <row r="1091" spans="1:65" s="2" customFormat="1" ht="33" customHeight="1">
      <c r="A1091" s="37"/>
      <c r="B1091" s="38"/>
      <c r="C1091" s="245" t="s">
        <v>1189</v>
      </c>
      <c r="D1091" s="245" t="s">
        <v>348</v>
      </c>
      <c r="E1091" s="246" t="s">
        <v>1190</v>
      </c>
      <c r="F1091" s="247" t="s">
        <v>1191</v>
      </c>
      <c r="G1091" s="248" t="s">
        <v>367</v>
      </c>
      <c r="H1091" s="249">
        <v>1</v>
      </c>
      <c r="I1091" s="250"/>
      <c r="J1091" s="251">
        <f>ROUND(I1091*H1091,2)</f>
        <v>0</v>
      </c>
      <c r="K1091" s="247" t="s">
        <v>814</v>
      </c>
      <c r="L1091" s="252"/>
      <c r="M1091" s="253" t="s">
        <v>19</v>
      </c>
      <c r="N1091" s="254" t="s">
        <v>42</v>
      </c>
      <c r="O1091" s="67"/>
      <c r="P1091" s="191">
        <f>O1091*H1091</f>
        <v>0</v>
      </c>
      <c r="Q1091" s="191">
        <v>0</v>
      </c>
      <c r="R1091" s="191">
        <f>Q1091*H1091</f>
        <v>0</v>
      </c>
      <c r="S1091" s="191">
        <v>0</v>
      </c>
      <c r="T1091" s="192">
        <f>S1091*H1091</f>
        <v>0</v>
      </c>
      <c r="U1091" s="37"/>
      <c r="V1091" s="37"/>
      <c r="W1091" s="37"/>
      <c r="X1091" s="37"/>
      <c r="Y1091" s="37"/>
      <c r="Z1091" s="37"/>
      <c r="AA1091" s="37"/>
      <c r="AB1091" s="37"/>
      <c r="AC1091" s="37"/>
      <c r="AD1091" s="37"/>
      <c r="AE1091" s="37"/>
      <c r="AR1091" s="193" t="s">
        <v>269</v>
      </c>
      <c r="AT1091" s="193" t="s">
        <v>348</v>
      </c>
      <c r="AU1091" s="193" t="s">
        <v>81</v>
      </c>
      <c r="AY1091" s="20" t="s">
        <v>210</v>
      </c>
      <c r="BE1091" s="194">
        <f>IF(N1091="základní",J1091,0)</f>
        <v>0</v>
      </c>
      <c r="BF1091" s="194">
        <f>IF(N1091="snížená",J1091,0)</f>
        <v>0</v>
      </c>
      <c r="BG1091" s="194">
        <f>IF(N1091="zákl. přenesená",J1091,0)</f>
        <v>0</v>
      </c>
      <c r="BH1091" s="194">
        <f>IF(N1091="sníž. přenesená",J1091,0)</f>
        <v>0</v>
      </c>
      <c r="BI1091" s="194">
        <f>IF(N1091="nulová",J1091,0)</f>
        <v>0</v>
      </c>
      <c r="BJ1091" s="20" t="s">
        <v>79</v>
      </c>
      <c r="BK1091" s="194">
        <f>ROUND(I1091*H1091,2)</f>
        <v>0</v>
      </c>
      <c r="BL1091" s="20" t="s">
        <v>217</v>
      </c>
      <c r="BM1091" s="193" t="s">
        <v>1192</v>
      </c>
    </row>
    <row r="1092" spans="1:65" s="2" customFormat="1" ht="19.5">
      <c r="A1092" s="37"/>
      <c r="B1092" s="38"/>
      <c r="C1092" s="39"/>
      <c r="D1092" s="195" t="s">
        <v>219</v>
      </c>
      <c r="E1092" s="39"/>
      <c r="F1092" s="196" t="s">
        <v>1191</v>
      </c>
      <c r="G1092" s="39"/>
      <c r="H1092" s="39"/>
      <c r="I1092" s="197"/>
      <c r="J1092" s="39"/>
      <c r="K1092" s="39"/>
      <c r="L1092" s="42"/>
      <c r="M1092" s="198"/>
      <c r="N1092" s="199"/>
      <c r="O1092" s="67"/>
      <c r="P1092" s="67"/>
      <c r="Q1092" s="67"/>
      <c r="R1092" s="67"/>
      <c r="S1092" s="67"/>
      <c r="T1092" s="68"/>
      <c r="U1092" s="37"/>
      <c r="V1092" s="37"/>
      <c r="W1092" s="37"/>
      <c r="X1092" s="37"/>
      <c r="Y1092" s="37"/>
      <c r="Z1092" s="37"/>
      <c r="AA1092" s="37"/>
      <c r="AB1092" s="37"/>
      <c r="AC1092" s="37"/>
      <c r="AD1092" s="37"/>
      <c r="AE1092" s="37"/>
      <c r="AT1092" s="20" t="s">
        <v>219</v>
      </c>
      <c r="AU1092" s="20" t="s">
        <v>81</v>
      </c>
    </row>
    <row r="1093" spans="1:65" s="2" customFormat="1" ht="24.2" customHeight="1">
      <c r="A1093" s="37"/>
      <c r="B1093" s="38"/>
      <c r="C1093" s="245" t="s">
        <v>1193</v>
      </c>
      <c r="D1093" s="245" t="s">
        <v>348</v>
      </c>
      <c r="E1093" s="246" t="s">
        <v>1194</v>
      </c>
      <c r="F1093" s="247" t="s">
        <v>1195</v>
      </c>
      <c r="G1093" s="248" t="s">
        <v>367</v>
      </c>
      <c r="H1093" s="249">
        <v>10</v>
      </c>
      <c r="I1093" s="250"/>
      <c r="J1093" s="251">
        <f>ROUND(I1093*H1093,2)</f>
        <v>0</v>
      </c>
      <c r="K1093" s="247" t="s">
        <v>814</v>
      </c>
      <c r="L1093" s="252"/>
      <c r="M1093" s="253" t="s">
        <v>19</v>
      </c>
      <c r="N1093" s="254" t="s">
        <v>42</v>
      </c>
      <c r="O1093" s="67"/>
      <c r="P1093" s="191">
        <f>O1093*H1093</f>
        <v>0</v>
      </c>
      <c r="Q1093" s="191">
        <v>0</v>
      </c>
      <c r="R1093" s="191">
        <f>Q1093*H1093</f>
        <v>0</v>
      </c>
      <c r="S1093" s="191">
        <v>0</v>
      </c>
      <c r="T1093" s="192">
        <f>S1093*H1093</f>
        <v>0</v>
      </c>
      <c r="U1093" s="37"/>
      <c r="V1093" s="37"/>
      <c r="W1093" s="37"/>
      <c r="X1093" s="37"/>
      <c r="Y1093" s="37"/>
      <c r="Z1093" s="37"/>
      <c r="AA1093" s="37"/>
      <c r="AB1093" s="37"/>
      <c r="AC1093" s="37"/>
      <c r="AD1093" s="37"/>
      <c r="AE1093" s="37"/>
      <c r="AR1093" s="193" t="s">
        <v>269</v>
      </c>
      <c r="AT1093" s="193" t="s">
        <v>348</v>
      </c>
      <c r="AU1093" s="193" t="s">
        <v>81</v>
      </c>
      <c r="AY1093" s="20" t="s">
        <v>210</v>
      </c>
      <c r="BE1093" s="194">
        <f>IF(N1093="základní",J1093,0)</f>
        <v>0</v>
      </c>
      <c r="BF1093" s="194">
        <f>IF(N1093="snížená",J1093,0)</f>
        <v>0</v>
      </c>
      <c r="BG1093" s="194">
        <f>IF(N1093="zákl. přenesená",J1093,0)</f>
        <v>0</v>
      </c>
      <c r="BH1093" s="194">
        <f>IF(N1093="sníž. přenesená",J1093,0)</f>
        <v>0</v>
      </c>
      <c r="BI1093" s="194">
        <f>IF(N1093="nulová",J1093,0)</f>
        <v>0</v>
      </c>
      <c r="BJ1093" s="20" t="s">
        <v>79</v>
      </c>
      <c r="BK1093" s="194">
        <f>ROUND(I1093*H1093,2)</f>
        <v>0</v>
      </c>
      <c r="BL1093" s="20" t="s">
        <v>217</v>
      </c>
      <c r="BM1093" s="193" t="s">
        <v>1196</v>
      </c>
    </row>
    <row r="1094" spans="1:65" s="2" customFormat="1" ht="19.5">
      <c r="A1094" s="37"/>
      <c r="B1094" s="38"/>
      <c r="C1094" s="39"/>
      <c r="D1094" s="195" t="s">
        <v>219</v>
      </c>
      <c r="E1094" s="39"/>
      <c r="F1094" s="196" t="s">
        <v>1195</v>
      </c>
      <c r="G1094" s="39"/>
      <c r="H1094" s="39"/>
      <c r="I1094" s="197"/>
      <c r="J1094" s="39"/>
      <c r="K1094" s="39"/>
      <c r="L1094" s="42"/>
      <c r="M1094" s="198"/>
      <c r="N1094" s="199"/>
      <c r="O1094" s="67"/>
      <c r="P1094" s="67"/>
      <c r="Q1094" s="67"/>
      <c r="R1094" s="67"/>
      <c r="S1094" s="67"/>
      <c r="T1094" s="68"/>
      <c r="U1094" s="37"/>
      <c r="V1094" s="37"/>
      <c r="W1094" s="37"/>
      <c r="X1094" s="37"/>
      <c r="Y1094" s="37"/>
      <c r="Z1094" s="37"/>
      <c r="AA1094" s="37"/>
      <c r="AB1094" s="37"/>
      <c r="AC1094" s="37"/>
      <c r="AD1094" s="37"/>
      <c r="AE1094" s="37"/>
      <c r="AT1094" s="20" t="s">
        <v>219</v>
      </c>
      <c r="AU1094" s="20" t="s">
        <v>81</v>
      </c>
    </row>
    <row r="1095" spans="1:65" s="2" customFormat="1" ht="16.5" customHeight="1">
      <c r="A1095" s="37"/>
      <c r="B1095" s="38"/>
      <c r="C1095" s="182" t="s">
        <v>1197</v>
      </c>
      <c r="D1095" s="182" t="s">
        <v>212</v>
      </c>
      <c r="E1095" s="183" t="s">
        <v>1198</v>
      </c>
      <c r="F1095" s="184" t="s">
        <v>1199</v>
      </c>
      <c r="G1095" s="185" t="s">
        <v>1200</v>
      </c>
      <c r="H1095" s="186">
        <v>1</v>
      </c>
      <c r="I1095" s="187"/>
      <c r="J1095" s="188">
        <f>ROUND(I1095*H1095,2)</f>
        <v>0</v>
      </c>
      <c r="K1095" s="184" t="s">
        <v>216</v>
      </c>
      <c r="L1095" s="42"/>
      <c r="M1095" s="189" t="s">
        <v>19</v>
      </c>
      <c r="N1095" s="190" t="s">
        <v>42</v>
      </c>
      <c r="O1095" s="67"/>
      <c r="P1095" s="191">
        <f>O1095*H1095</f>
        <v>0</v>
      </c>
      <c r="Q1095" s="191">
        <v>0</v>
      </c>
      <c r="R1095" s="191">
        <f>Q1095*H1095</f>
        <v>0</v>
      </c>
      <c r="S1095" s="191">
        <v>3.4700000000000002E-2</v>
      </c>
      <c r="T1095" s="192">
        <f>S1095*H1095</f>
        <v>3.4700000000000002E-2</v>
      </c>
      <c r="U1095" s="37"/>
      <c r="V1095" s="37"/>
      <c r="W1095" s="37"/>
      <c r="X1095" s="37"/>
      <c r="Y1095" s="37"/>
      <c r="Z1095" s="37"/>
      <c r="AA1095" s="37"/>
      <c r="AB1095" s="37"/>
      <c r="AC1095" s="37"/>
      <c r="AD1095" s="37"/>
      <c r="AE1095" s="37"/>
      <c r="AR1095" s="193" t="s">
        <v>326</v>
      </c>
      <c r="AT1095" s="193" t="s">
        <v>212</v>
      </c>
      <c r="AU1095" s="193" t="s">
        <v>81</v>
      </c>
      <c r="AY1095" s="20" t="s">
        <v>210</v>
      </c>
      <c r="BE1095" s="194">
        <f>IF(N1095="základní",J1095,0)</f>
        <v>0</v>
      </c>
      <c r="BF1095" s="194">
        <f>IF(N1095="snížená",J1095,0)</f>
        <v>0</v>
      </c>
      <c r="BG1095" s="194">
        <f>IF(N1095="zákl. přenesená",J1095,0)</f>
        <v>0</v>
      </c>
      <c r="BH1095" s="194">
        <f>IF(N1095="sníž. přenesená",J1095,0)</f>
        <v>0</v>
      </c>
      <c r="BI1095" s="194">
        <f>IF(N1095="nulová",J1095,0)</f>
        <v>0</v>
      </c>
      <c r="BJ1095" s="20" t="s">
        <v>79</v>
      </c>
      <c r="BK1095" s="194">
        <f>ROUND(I1095*H1095,2)</f>
        <v>0</v>
      </c>
      <c r="BL1095" s="20" t="s">
        <v>326</v>
      </c>
      <c r="BM1095" s="193" t="s">
        <v>1201</v>
      </c>
    </row>
    <row r="1096" spans="1:65" s="2" customFormat="1" ht="19.5">
      <c r="A1096" s="37"/>
      <c r="B1096" s="38"/>
      <c r="C1096" s="39"/>
      <c r="D1096" s="195" t="s">
        <v>219</v>
      </c>
      <c r="E1096" s="39"/>
      <c r="F1096" s="196" t="s">
        <v>1202</v>
      </c>
      <c r="G1096" s="39"/>
      <c r="H1096" s="39"/>
      <c r="I1096" s="197"/>
      <c r="J1096" s="39"/>
      <c r="K1096" s="39"/>
      <c r="L1096" s="42"/>
      <c r="M1096" s="198"/>
      <c r="N1096" s="199"/>
      <c r="O1096" s="67"/>
      <c r="P1096" s="67"/>
      <c r="Q1096" s="67"/>
      <c r="R1096" s="67"/>
      <c r="S1096" s="67"/>
      <c r="T1096" s="68"/>
      <c r="U1096" s="37"/>
      <c r="V1096" s="37"/>
      <c r="W1096" s="37"/>
      <c r="X1096" s="37"/>
      <c r="Y1096" s="37"/>
      <c r="Z1096" s="37"/>
      <c r="AA1096" s="37"/>
      <c r="AB1096" s="37"/>
      <c r="AC1096" s="37"/>
      <c r="AD1096" s="37"/>
      <c r="AE1096" s="37"/>
      <c r="AT1096" s="20" t="s">
        <v>219</v>
      </c>
      <c r="AU1096" s="20" t="s">
        <v>81</v>
      </c>
    </row>
    <row r="1097" spans="1:65" s="2" customFormat="1" ht="11.25">
      <c r="A1097" s="37"/>
      <c r="B1097" s="38"/>
      <c r="C1097" s="39"/>
      <c r="D1097" s="200" t="s">
        <v>221</v>
      </c>
      <c r="E1097" s="39"/>
      <c r="F1097" s="201" t="s">
        <v>1203</v>
      </c>
      <c r="G1097" s="39"/>
      <c r="H1097" s="39"/>
      <c r="I1097" s="197"/>
      <c r="J1097" s="39"/>
      <c r="K1097" s="39"/>
      <c r="L1097" s="42"/>
      <c r="M1097" s="198"/>
      <c r="N1097" s="199"/>
      <c r="O1097" s="67"/>
      <c r="P1097" s="67"/>
      <c r="Q1097" s="67"/>
      <c r="R1097" s="67"/>
      <c r="S1097" s="67"/>
      <c r="T1097" s="68"/>
      <c r="U1097" s="37"/>
      <c r="V1097" s="37"/>
      <c r="W1097" s="37"/>
      <c r="X1097" s="37"/>
      <c r="Y1097" s="37"/>
      <c r="Z1097" s="37"/>
      <c r="AA1097" s="37"/>
      <c r="AB1097" s="37"/>
      <c r="AC1097" s="37"/>
      <c r="AD1097" s="37"/>
      <c r="AE1097" s="37"/>
      <c r="AT1097" s="20" t="s">
        <v>221</v>
      </c>
      <c r="AU1097" s="20" t="s">
        <v>81</v>
      </c>
    </row>
    <row r="1098" spans="1:65" s="13" customFormat="1" ht="11.25">
      <c r="B1098" s="202"/>
      <c r="C1098" s="203"/>
      <c r="D1098" s="195" t="s">
        <v>223</v>
      </c>
      <c r="E1098" s="204" t="s">
        <v>19</v>
      </c>
      <c r="F1098" s="205" t="s">
        <v>1204</v>
      </c>
      <c r="G1098" s="203"/>
      <c r="H1098" s="206">
        <v>1</v>
      </c>
      <c r="I1098" s="207"/>
      <c r="J1098" s="203"/>
      <c r="K1098" s="203"/>
      <c r="L1098" s="208"/>
      <c r="M1098" s="209"/>
      <c r="N1098" s="210"/>
      <c r="O1098" s="210"/>
      <c r="P1098" s="210"/>
      <c r="Q1098" s="210"/>
      <c r="R1098" s="210"/>
      <c r="S1098" s="210"/>
      <c r="T1098" s="211"/>
      <c r="AT1098" s="212" t="s">
        <v>223</v>
      </c>
      <c r="AU1098" s="212" t="s">
        <v>81</v>
      </c>
      <c r="AV1098" s="13" t="s">
        <v>81</v>
      </c>
      <c r="AW1098" s="13" t="s">
        <v>32</v>
      </c>
      <c r="AX1098" s="13" t="s">
        <v>79</v>
      </c>
      <c r="AY1098" s="212" t="s">
        <v>210</v>
      </c>
    </row>
    <row r="1099" spans="1:65" s="2" customFormat="1" ht="16.5" customHeight="1">
      <c r="A1099" s="37"/>
      <c r="B1099" s="38"/>
      <c r="C1099" s="182" t="s">
        <v>1205</v>
      </c>
      <c r="D1099" s="182" t="s">
        <v>212</v>
      </c>
      <c r="E1099" s="183" t="s">
        <v>1206</v>
      </c>
      <c r="F1099" s="184" t="s">
        <v>1207</v>
      </c>
      <c r="G1099" s="185" t="s">
        <v>1200</v>
      </c>
      <c r="H1099" s="186">
        <v>1</v>
      </c>
      <c r="I1099" s="187"/>
      <c r="J1099" s="188">
        <f>ROUND(I1099*H1099,2)</f>
        <v>0</v>
      </c>
      <c r="K1099" s="184" t="s">
        <v>216</v>
      </c>
      <c r="L1099" s="42"/>
      <c r="M1099" s="189" t="s">
        <v>19</v>
      </c>
      <c r="N1099" s="190" t="s">
        <v>42</v>
      </c>
      <c r="O1099" s="67"/>
      <c r="P1099" s="191">
        <f>O1099*H1099</f>
        <v>0</v>
      </c>
      <c r="Q1099" s="191">
        <v>0</v>
      </c>
      <c r="R1099" s="191">
        <f>Q1099*H1099</f>
        <v>0</v>
      </c>
      <c r="S1099" s="191">
        <v>1.56E-3</v>
      </c>
      <c r="T1099" s="192">
        <f>S1099*H1099</f>
        <v>1.56E-3</v>
      </c>
      <c r="U1099" s="37"/>
      <c r="V1099" s="37"/>
      <c r="W1099" s="37"/>
      <c r="X1099" s="37"/>
      <c r="Y1099" s="37"/>
      <c r="Z1099" s="37"/>
      <c r="AA1099" s="37"/>
      <c r="AB1099" s="37"/>
      <c r="AC1099" s="37"/>
      <c r="AD1099" s="37"/>
      <c r="AE1099" s="37"/>
      <c r="AR1099" s="193" t="s">
        <v>326</v>
      </c>
      <c r="AT1099" s="193" t="s">
        <v>212</v>
      </c>
      <c r="AU1099" s="193" t="s">
        <v>81</v>
      </c>
      <c r="AY1099" s="20" t="s">
        <v>210</v>
      </c>
      <c r="BE1099" s="194">
        <f>IF(N1099="základní",J1099,0)</f>
        <v>0</v>
      </c>
      <c r="BF1099" s="194">
        <f>IF(N1099="snížená",J1099,0)</f>
        <v>0</v>
      </c>
      <c r="BG1099" s="194">
        <f>IF(N1099="zákl. přenesená",J1099,0)</f>
        <v>0</v>
      </c>
      <c r="BH1099" s="194">
        <f>IF(N1099="sníž. přenesená",J1099,0)</f>
        <v>0</v>
      </c>
      <c r="BI1099" s="194">
        <f>IF(N1099="nulová",J1099,0)</f>
        <v>0</v>
      </c>
      <c r="BJ1099" s="20" t="s">
        <v>79</v>
      </c>
      <c r="BK1099" s="194">
        <f>ROUND(I1099*H1099,2)</f>
        <v>0</v>
      </c>
      <c r="BL1099" s="20" t="s">
        <v>326</v>
      </c>
      <c r="BM1099" s="193" t="s">
        <v>1208</v>
      </c>
    </row>
    <row r="1100" spans="1:65" s="2" customFormat="1" ht="11.25">
      <c r="A1100" s="37"/>
      <c r="B1100" s="38"/>
      <c r="C1100" s="39"/>
      <c r="D1100" s="195" t="s">
        <v>219</v>
      </c>
      <c r="E1100" s="39"/>
      <c r="F1100" s="196" t="s">
        <v>1209</v>
      </c>
      <c r="G1100" s="39"/>
      <c r="H1100" s="39"/>
      <c r="I1100" s="197"/>
      <c r="J1100" s="39"/>
      <c r="K1100" s="39"/>
      <c r="L1100" s="42"/>
      <c r="M1100" s="198"/>
      <c r="N1100" s="199"/>
      <c r="O1100" s="67"/>
      <c r="P1100" s="67"/>
      <c r="Q1100" s="67"/>
      <c r="R1100" s="67"/>
      <c r="S1100" s="67"/>
      <c r="T1100" s="68"/>
      <c r="U1100" s="37"/>
      <c r="V1100" s="37"/>
      <c r="W1100" s="37"/>
      <c r="X1100" s="37"/>
      <c r="Y1100" s="37"/>
      <c r="Z1100" s="37"/>
      <c r="AA1100" s="37"/>
      <c r="AB1100" s="37"/>
      <c r="AC1100" s="37"/>
      <c r="AD1100" s="37"/>
      <c r="AE1100" s="37"/>
      <c r="AT1100" s="20" t="s">
        <v>219</v>
      </c>
      <c r="AU1100" s="20" t="s">
        <v>81</v>
      </c>
    </row>
    <row r="1101" spans="1:65" s="2" customFormat="1" ht="11.25">
      <c r="A1101" s="37"/>
      <c r="B1101" s="38"/>
      <c r="C1101" s="39"/>
      <c r="D1101" s="200" t="s">
        <v>221</v>
      </c>
      <c r="E1101" s="39"/>
      <c r="F1101" s="201" t="s">
        <v>1210</v>
      </c>
      <c r="G1101" s="39"/>
      <c r="H1101" s="39"/>
      <c r="I1101" s="197"/>
      <c r="J1101" s="39"/>
      <c r="K1101" s="39"/>
      <c r="L1101" s="42"/>
      <c r="M1101" s="198"/>
      <c r="N1101" s="199"/>
      <c r="O1101" s="67"/>
      <c r="P1101" s="67"/>
      <c r="Q1101" s="67"/>
      <c r="R1101" s="67"/>
      <c r="S1101" s="67"/>
      <c r="T1101" s="68"/>
      <c r="U1101" s="37"/>
      <c r="V1101" s="37"/>
      <c r="W1101" s="37"/>
      <c r="X1101" s="37"/>
      <c r="Y1101" s="37"/>
      <c r="Z1101" s="37"/>
      <c r="AA1101" s="37"/>
      <c r="AB1101" s="37"/>
      <c r="AC1101" s="37"/>
      <c r="AD1101" s="37"/>
      <c r="AE1101" s="37"/>
      <c r="AT1101" s="20" t="s">
        <v>221</v>
      </c>
      <c r="AU1101" s="20" t="s">
        <v>81</v>
      </c>
    </row>
    <row r="1102" spans="1:65" s="13" customFormat="1" ht="11.25">
      <c r="B1102" s="202"/>
      <c r="C1102" s="203"/>
      <c r="D1102" s="195" t="s">
        <v>223</v>
      </c>
      <c r="E1102" s="204" t="s">
        <v>19</v>
      </c>
      <c r="F1102" s="205" t="s">
        <v>1211</v>
      </c>
      <c r="G1102" s="203"/>
      <c r="H1102" s="206">
        <v>1</v>
      </c>
      <c r="I1102" s="207"/>
      <c r="J1102" s="203"/>
      <c r="K1102" s="203"/>
      <c r="L1102" s="208"/>
      <c r="M1102" s="209"/>
      <c r="N1102" s="210"/>
      <c r="O1102" s="210"/>
      <c r="P1102" s="210"/>
      <c r="Q1102" s="210"/>
      <c r="R1102" s="210"/>
      <c r="S1102" s="210"/>
      <c r="T1102" s="211"/>
      <c r="AT1102" s="212" t="s">
        <v>223</v>
      </c>
      <c r="AU1102" s="212" t="s">
        <v>81</v>
      </c>
      <c r="AV1102" s="13" t="s">
        <v>81</v>
      </c>
      <c r="AW1102" s="13" t="s">
        <v>32</v>
      </c>
      <c r="AX1102" s="13" t="s">
        <v>79</v>
      </c>
      <c r="AY1102" s="212" t="s">
        <v>210</v>
      </c>
    </row>
    <row r="1103" spans="1:65" s="2" customFormat="1" ht="16.5" customHeight="1">
      <c r="A1103" s="37"/>
      <c r="B1103" s="38"/>
      <c r="C1103" s="182" t="s">
        <v>1212</v>
      </c>
      <c r="D1103" s="182" t="s">
        <v>212</v>
      </c>
      <c r="E1103" s="183" t="s">
        <v>1213</v>
      </c>
      <c r="F1103" s="184" t="s">
        <v>1214</v>
      </c>
      <c r="G1103" s="185" t="s">
        <v>367</v>
      </c>
      <c r="H1103" s="186">
        <v>1</v>
      </c>
      <c r="I1103" s="187"/>
      <c r="J1103" s="188">
        <f>ROUND(I1103*H1103,2)</f>
        <v>0</v>
      </c>
      <c r="K1103" s="184" t="s">
        <v>814</v>
      </c>
      <c r="L1103" s="42"/>
      <c r="M1103" s="189" t="s">
        <v>19</v>
      </c>
      <c r="N1103" s="190" t="s">
        <v>42</v>
      </c>
      <c r="O1103" s="67"/>
      <c r="P1103" s="191">
        <f>O1103*H1103</f>
        <v>0</v>
      </c>
      <c r="Q1103" s="191">
        <v>9.0000000000000006E-5</v>
      </c>
      <c r="R1103" s="191">
        <f>Q1103*H1103</f>
        <v>9.0000000000000006E-5</v>
      </c>
      <c r="S1103" s="191">
        <v>0</v>
      </c>
      <c r="T1103" s="192">
        <f>S1103*H1103</f>
        <v>0</v>
      </c>
      <c r="U1103" s="37"/>
      <c r="V1103" s="37"/>
      <c r="W1103" s="37"/>
      <c r="X1103" s="37"/>
      <c r="Y1103" s="37"/>
      <c r="Z1103" s="37"/>
      <c r="AA1103" s="37"/>
      <c r="AB1103" s="37"/>
      <c r="AC1103" s="37"/>
      <c r="AD1103" s="37"/>
      <c r="AE1103" s="37"/>
      <c r="AR1103" s="193" t="s">
        <v>326</v>
      </c>
      <c r="AT1103" s="193" t="s">
        <v>212</v>
      </c>
      <c r="AU1103" s="193" t="s">
        <v>81</v>
      </c>
      <c r="AY1103" s="20" t="s">
        <v>210</v>
      </c>
      <c r="BE1103" s="194">
        <f>IF(N1103="základní",J1103,0)</f>
        <v>0</v>
      </c>
      <c r="BF1103" s="194">
        <f>IF(N1103="snížená",J1103,0)</f>
        <v>0</v>
      </c>
      <c r="BG1103" s="194">
        <f>IF(N1103="zákl. přenesená",J1103,0)</f>
        <v>0</v>
      </c>
      <c r="BH1103" s="194">
        <f>IF(N1103="sníž. přenesená",J1103,0)</f>
        <v>0</v>
      </c>
      <c r="BI1103" s="194">
        <f>IF(N1103="nulová",J1103,0)</f>
        <v>0</v>
      </c>
      <c r="BJ1103" s="20" t="s">
        <v>79</v>
      </c>
      <c r="BK1103" s="194">
        <f>ROUND(I1103*H1103,2)</f>
        <v>0</v>
      </c>
      <c r="BL1103" s="20" t="s">
        <v>326</v>
      </c>
      <c r="BM1103" s="193" t="s">
        <v>1215</v>
      </c>
    </row>
    <row r="1104" spans="1:65" s="2" customFormat="1" ht="11.25">
      <c r="A1104" s="37"/>
      <c r="B1104" s="38"/>
      <c r="C1104" s="39"/>
      <c r="D1104" s="195" t="s">
        <v>219</v>
      </c>
      <c r="E1104" s="39"/>
      <c r="F1104" s="196" t="s">
        <v>1214</v>
      </c>
      <c r="G1104" s="39"/>
      <c r="H1104" s="39"/>
      <c r="I1104" s="197"/>
      <c r="J1104" s="39"/>
      <c r="K1104" s="39"/>
      <c r="L1104" s="42"/>
      <c r="M1104" s="198"/>
      <c r="N1104" s="199"/>
      <c r="O1104" s="67"/>
      <c r="P1104" s="67"/>
      <c r="Q1104" s="67"/>
      <c r="R1104" s="67"/>
      <c r="S1104" s="67"/>
      <c r="T1104" s="68"/>
      <c r="U1104" s="37"/>
      <c r="V1104" s="37"/>
      <c r="W1104" s="37"/>
      <c r="X1104" s="37"/>
      <c r="Y1104" s="37"/>
      <c r="Z1104" s="37"/>
      <c r="AA1104" s="37"/>
      <c r="AB1104" s="37"/>
      <c r="AC1104" s="37"/>
      <c r="AD1104" s="37"/>
      <c r="AE1104" s="37"/>
      <c r="AT1104" s="20" t="s">
        <v>219</v>
      </c>
      <c r="AU1104" s="20" t="s">
        <v>81</v>
      </c>
    </row>
    <row r="1105" spans="1:65" s="15" customFormat="1" ht="11.25">
      <c r="B1105" s="224"/>
      <c r="C1105" s="225"/>
      <c r="D1105" s="195" t="s">
        <v>223</v>
      </c>
      <c r="E1105" s="226" t="s">
        <v>19</v>
      </c>
      <c r="F1105" s="227" t="s">
        <v>1216</v>
      </c>
      <c r="G1105" s="225"/>
      <c r="H1105" s="226" t="s">
        <v>19</v>
      </c>
      <c r="I1105" s="228"/>
      <c r="J1105" s="225"/>
      <c r="K1105" s="225"/>
      <c r="L1105" s="229"/>
      <c r="M1105" s="230"/>
      <c r="N1105" s="231"/>
      <c r="O1105" s="231"/>
      <c r="P1105" s="231"/>
      <c r="Q1105" s="231"/>
      <c r="R1105" s="231"/>
      <c r="S1105" s="231"/>
      <c r="T1105" s="232"/>
      <c r="AT1105" s="233" t="s">
        <v>223</v>
      </c>
      <c r="AU1105" s="233" t="s">
        <v>81</v>
      </c>
      <c r="AV1105" s="15" t="s">
        <v>79</v>
      </c>
      <c r="AW1105" s="15" t="s">
        <v>32</v>
      </c>
      <c r="AX1105" s="15" t="s">
        <v>71</v>
      </c>
      <c r="AY1105" s="233" t="s">
        <v>210</v>
      </c>
    </row>
    <row r="1106" spans="1:65" s="13" customFormat="1" ht="11.25">
      <c r="B1106" s="202"/>
      <c r="C1106" s="203"/>
      <c r="D1106" s="195" t="s">
        <v>223</v>
      </c>
      <c r="E1106" s="204" t="s">
        <v>19</v>
      </c>
      <c r="F1106" s="205" t="s">
        <v>79</v>
      </c>
      <c r="G1106" s="203"/>
      <c r="H1106" s="206">
        <v>1</v>
      </c>
      <c r="I1106" s="207"/>
      <c r="J1106" s="203"/>
      <c r="K1106" s="203"/>
      <c r="L1106" s="208"/>
      <c r="M1106" s="209"/>
      <c r="N1106" s="210"/>
      <c r="O1106" s="210"/>
      <c r="P1106" s="210"/>
      <c r="Q1106" s="210"/>
      <c r="R1106" s="210"/>
      <c r="S1106" s="210"/>
      <c r="T1106" s="211"/>
      <c r="AT1106" s="212" t="s">
        <v>223</v>
      </c>
      <c r="AU1106" s="212" t="s">
        <v>81</v>
      </c>
      <c r="AV1106" s="13" t="s">
        <v>81</v>
      </c>
      <c r="AW1106" s="13" t="s">
        <v>32</v>
      </c>
      <c r="AX1106" s="13" t="s">
        <v>71</v>
      </c>
      <c r="AY1106" s="212" t="s">
        <v>210</v>
      </c>
    </row>
    <row r="1107" spans="1:65" s="14" customFormat="1" ht="11.25">
      <c r="B1107" s="213"/>
      <c r="C1107" s="214"/>
      <c r="D1107" s="195" t="s">
        <v>223</v>
      </c>
      <c r="E1107" s="215" t="s">
        <v>19</v>
      </c>
      <c r="F1107" s="216" t="s">
        <v>249</v>
      </c>
      <c r="G1107" s="214"/>
      <c r="H1107" s="217">
        <v>1</v>
      </c>
      <c r="I1107" s="218"/>
      <c r="J1107" s="214"/>
      <c r="K1107" s="214"/>
      <c r="L1107" s="219"/>
      <c r="M1107" s="220"/>
      <c r="N1107" s="221"/>
      <c r="O1107" s="221"/>
      <c r="P1107" s="221"/>
      <c r="Q1107" s="221"/>
      <c r="R1107" s="221"/>
      <c r="S1107" s="221"/>
      <c r="T1107" s="222"/>
      <c r="AT1107" s="223" t="s">
        <v>223</v>
      </c>
      <c r="AU1107" s="223" t="s">
        <v>81</v>
      </c>
      <c r="AV1107" s="14" t="s">
        <v>217</v>
      </c>
      <c r="AW1107" s="14" t="s">
        <v>32</v>
      </c>
      <c r="AX1107" s="14" t="s">
        <v>79</v>
      </c>
      <c r="AY1107" s="223" t="s">
        <v>210</v>
      </c>
    </row>
    <row r="1108" spans="1:65" s="2" customFormat="1" ht="16.5" customHeight="1">
      <c r="A1108" s="37"/>
      <c r="B1108" s="38"/>
      <c r="C1108" s="182" t="s">
        <v>1217</v>
      </c>
      <c r="D1108" s="182" t="s">
        <v>212</v>
      </c>
      <c r="E1108" s="183" t="s">
        <v>1218</v>
      </c>
      <c r="F1108" s="184" t="s">
        <v>1219</v>
      </c>
      <c r="G1108" s="185" t="s">
        <v>367</v>
      </c>
      <c r="H1108" s="186">
        <v>4</v>
      </c>
      <c r="I1108" s="187"/>
      <c r="J1108" s="188">
        <f>ROUND(I1108*H1108,2)</f>
        <v>0</v>
      </c>
      <c r="K1108" s="184" t="s">
        <v>814</v>
      </c>
      <c r="L1108" s="42"/>
      <c r="M1108" s="189" t="s">
        <v>19</v>
      </c>
      <c r="N1108" s="190" t="s">
        <v>42</v>
      </c>
      <c r="O1108" s="67"/>
      <c r="P1108" s="191">
        <f>O1108*H1108</f>
        <v>0</v>
      </c>
      <c r="Q1108" s="191">
        <v>0</v>
      </c>
      <c r="R1108" s="191">
        <f>Q1108*H1108</f>
        <v>0</v>
      </c>
      <c r="S1108" s="191">
        <v>0</v>
      </c>
      <c r="T1108" s="192">
        <f>S1108*H1108</f>
        <v>0</v>
      </c>
      <c r="U1108" s="37"/>
      <c r="V1108" s="37"/>
      <c r="W1108" s="37"/>
      <c r="X1108" s="37"/>
      <c r="Y1108" s="37"/>
      <c r="Z1108" s="37"/>
      <c r="AA1108" s="37"/>
      <c r="AB1108" s="37"/>
      <c r="AC1108" s="37"/>
      <c r="AD1108" s="37"/>
      <c r="AE1108" s="37"/>
      <c r="AR1108" s="193" t="s">
        <v>326</v>
      </c>
      <c r="AT1108" s="193" t="s">
        <v>212</v>
      </c>
      <c r="AU1108" s="193" t="s">
        <v>81</v>
      </c>
      <c r="AY1108" s="20" t="s">
        <v>210</v>
      </c>
      <c r="BE1108" s="194">
        <f>IF(N1108="základní",J1108,0)</f>
        <v>0</v>
      </c>
      <c r="BF1108" s="194">
        <f>IF(N1108="snížená",J1108,0)</f>
        <v>0</v>
      </c>
      <c r="BG1108" s="194">
        <f>IF(N1108="zákl. přenesená",J1108,0)</f>
        <v>0</v>
      </c>
      <c r="BH1108" s="194">
        <f>IF(N1108="sníž. přenesená",J1108,0)</f>
        <v>0</v>
      </c>
      <c r="BI1108" s="194">
        <f>IF(N1108="nulová",J1108,0)</f>
        <v>0</v>
      </c>
      <c r="BJ1108" s="20" t="s">
        <v>79</v>
      </c>
      <c r="BK1108" s="194">
        <f>ROUND(I1108*H1108,2)</f>
        <v>0</v>
      </c>
      <c r="BL1108" s="20" t="s">
        <v>326</v>
      </c>
      <c r="BM1108" s="193" t="s">
        <v>1220</v>
      </c>
    </row>
    <row r="1109" spans="1:65" s="2" customFormat="1" ht="11.25">
      <c r="A1109" s="37"/>
      <c r="B1109" s="38"/>
      <c r="C1109" s="39"/>
      <c r="D1109" s="195" t="s">
        <v>219</v>
      </c>
      <c r="E1109" s="39"/>
      <c r="F1109" s="196" t="s">
        <v>1219</v>
      </c>
      <c r="G1109" s="39"/>
      <c r="H1109" s="39"/>
      <c r="I1109" s="197"/>
      <c r="J1109" s="39"/>
      <c r="K1109" s="39"/>
      <c r="L1109" s="42"/>
      <c r="M1109" s="198"/>
      <c r="N1109" s="199"/>
      <c r="O1109" s="67"/>
      <c r="P1109" s="67"/>
      <c r="Q1109" s="67"/>
      <c r="R1109" s="67"/>
      <c r="S1109" s="67"/>
      <c r="T1109" s="68"/>
      <c r="U1109" s="37"/>
      <c r="V1109" s="37"/>
      <c r="W1109" s="37"/>
      <c r="X1109" s="37"/>
      <c r="Y1109" s="37"/>
      <c r="Z1109" s="37"/>
      <c r="AA1109" s="37"/>
      <c r="AB1109" s="37"/>
      <c r="AC1109" s="37"/>
      <c r="AD1109" s="37"/>
      <c r="AE1109" s="37"/>
      <c r="AT1109" s="20" t="s">
        <v>219</v>
      </c>
      <c r="AU1109" s="20" t="s">
        <v>81</v>
      </c>
    </row>
    <row r="1110" spans="1:65" s="13" customFormat="1" ht="11.25">
      <c r="B1110" s="202"/>
      <c r="C1110" s="203"/>
      <c r="D1110" s="195" t="s">
        <v>223</v>
      </c>
      <c r="E1110" s="204" t="s">
        <v>19</v>
      </c>
      <c r="F1110" s="205" t="s">
        <v>1221</v>
      </c>
      <c r="G1110" s="203"/>
      <c r="H1110" s="206">
        <v>3</v>
      </c>
      <c r="I1110" s="207"/>
      <c r="J1110" s="203"/>
      <c r="K1110" s="203"/>
      <c r="L1110" s="208"/>
      <c r="M1110" s="209"/>
      <c r="N1110" s="210"/>
      <c r="O1110" s="210"/>
      <c r="P1110" s="210"/>
      <c r="Q1110" s="210"/>
      <c r="R1110" s="210"/>
      <c r="S1110" s="210"/>
      <c r="T1110" s="211"/>
      <c r="AT1110" s="212" t="s">
        <v>223</v>
      </c>
      <c r="AU1110" s="212" t="s">
        <v>81</v>
      </c>
      <c r="AV1110" s="13" t="s">
        <v>81</v>
      </c>
      <c r="AW1110" s="13" t="s">
        <v>32</v>
      </c>
      <c r="AX1110" s="13" t="s">
        <v>71</v>
      </c>
      <c r="AY1110" s="212" t="s">
        <v>210</v>
      </c>
    </row>
    <row r="1111" spans="1:65" s="13" customFormat="1" ht="11.25">
      <c r="B1111" s="202"/>
      <c r="C1111" s="203"/>
      <c r="D1111" s="195" t="s">
        <v>223</v>
      </c>
      <c r="E1111" s="204" t="s">
        <v>19</v>
      </c>
      <c r="F1111" s="205" t="s">
        <v>1222</v>
      </c>
      <c r="G1111" s="203"/>
      <c r="H1111" s="206">
        <v>1</v>
      </c>
      <c r="I1111" s="207"/>
      <c r="J1111" s="203"/>
      <c r="K1111" s="203"/>
      <c r="L1111" s="208"/>
      <c r="M1111" s="209"/>
      <c r="N1111" s="210"/>
      <c r="O1111" s="210"/>
      <c r="P1111" s="210"/>
      <c r="Q1111" s="210"/>
      <c r="R1111" s="210"/>
      <c r="S1111" s="210"/>
      <c r="T1111" s="211"/>
      <c r="AT1111" s="212" t="s">
        <v>223</v>
      </c>
      <c r="AU1111" s="212" t="s">
        <v>81</v>
      </c>
      <c r="AV1111" s="13" t="s">
        <v>81</v>
      </c>
      <c r="AW1111" s="13" t="s">
        <v>32</v>
      </c>
      <c r="AX1111" s="13" t="s">
        <v>71</v>
      </c>
      <c r="AY1111" s="212" t="s">
        <v>210</v>
      </c>
    </row>
    <row r="1112" spans="1:65" s="14" customFormat="1" ht="11.25">
      <c r="B1112" s="213"/>
      <c r="C1112" s="214"/>
      <c r="D1112" s="195" t="s">
        <v>223</v>
      </c>
      <c r="E1112" s="215" t="s">
        <v>19</v>
      </c>
      <c r="F1112" s="216" t="s">
        <v>249</v>
      </c>
      <c r="G1112" s="214"/>
      <c r="H1112" s="217">
        <v>4</v>
      </c>
      <c r="I1112" s="218"/>
      <c r="J1112" s="214"/>
      <c r="K1112" s="214"/>
      <c r="L1112" s="219"/>
      <c r="M1112" s="220"/>
      <c r="N1112" s="221"/>
      <c r="O1112" s="221"/>
      <c r="P1112" s="221"/>
      <c r="Q1112" s="221"/>
      <c r="R1112" s="221"/>
      <c r="S1112" s="221"/>
      <c r="T1112" s="222"/>
      <c r="AT1112" s="223" t="s">
        <v>223</v>
      </c>
      <c r="AU1112" s="223" t="s">
        <v>81</v>
      </c>
      <c r="AV1112" s="14" t="s">
        <v>217</v>
      </c>
      <c r="AW1112" s="14" t="s">
        <v>32</v>
      </c>
      <c r="AX1112" s="14" t="s">
        <v>79</v>
      </c>
      <c r="AY1112" s="223" t="s">
        <v>210</v>
      </c>
    </row>
    <row r="1113" spans="1:65" s="2" customFormat="1" ht="24.2" customHeight="1">
      <c r="A1113" s="37"/>
      <c r="B1113" s="38"/>
      <c r="C1113" s="245" t="s">
        <v>1223</v>
      </c>
      <c r="D1113" s="245" t="s">
        <v>348</v>
      </c>
      <c r="E1113" s="246" t="s">
        <v>1224</v>
      </c>
      <c r="F1113" s="247" t="s">
        <v>1225</v>
      </c>
      <c r="G1113" s="248" t="s">
        <v>367</v>
      </c>
      <c r="H1113" s="249">
        <v>3</v>
      </c>
      <c r="I1113" s="250"/>
      <c r="J1113" s="251">
        <f>ROUND(I1113*H1113,2)</f>
        <v>0</v>
      </c>
      <c r="K1113" s="247" t="s">
        <v>814</v>
      </c>
      <c r="L1113" s="252"/>
      <c r="M1113" s="253" t="s">
        <v>19</v>
      </c>
      <c r="N1113" s="254" t="s">
        <v>42</v>
      </c>
      <c r="O1113" s="67"/>
      <c r="P1113" s="191">
        <f>O1113*H1113</f>
        <v>0</v>
      </c>
      <c r="Q1113" s="191">
        <v>0</v>
      </c>
      <c r="R1113" s="191">
        <f>Q1113*H1113</f>
        <v>0</v>
      </c>
      <c r="S1113" s="191">
        <v>0</v>
      </c>
      <c r="T1113" s="192">
        <f>S1113*H1113</f>
        <v>0</v>
      </c>
      <c r="U1113" s="37"/>
      <c r="V1113" s="37"/>
      <c r="W1113" s="37"/>
      <c r="X1113" s="37"/>
      <c r="Y1113" s="37"/>
      <c r="Z1113" s="37"/>
      <c r="AA1113" s="37"/>
      <c r="AB1113" s="37"/>
      <c r="AC1113" s="37"/>
      <c r="AD1113" s="37"/>
      <c r="AE1113" s="37"/>
      <c r="AR1113" s="193" t="s">
        <v>269</v>
      </c>
      <c r="AT1113" s="193" t="s">
        <v>348</v>
      </c>
      <c r="AU1113" s="193" t="s">
        <v>81</v>
      </c>
      <c r="AY1113" s="20" t="s">
        <v>210</v>
      </c>
      <c r="BE1113" s="194">
        <f>IF(N1113="základní",J1113,0)</f>
        <v>0</v>
      </c>
      <c r="BF1113" s="194">
        <f>IF(N1113="snížená",J1113,0)</f>
        <v>0</v>
      </c>
      <c r="BG1113" s="194">
        <f>IF(N1113="zákl. přenesená",J1113,0)</f>
        <v>0</v>
      </c>
      <c r="BH1113" s="194">
        <f>IF(N1113="sníž. přenesená",J1113,0)</f>
        <v>0</v>
      </c>
      <c r="BI1113" s="194">
        <f>IF(N1113="nulová",J1113,0)</f>
        <v>0</v>
      </c>
      <c r="BJ1113" s="20" t="s">
        <v>79</v>
      </c>
      <c r="BK1113" s="194">
        <f>ROUND(I1113*H1113,2)</f>
        <v>0</v>
      </c>
      <c r="BL1113" s="20" t="s">
        <v>217</v>
      </c>
      <c r="BM1113" s="193" t="s">
        <v>1226</v>
      </c>
    </row>
    <row r="1114" spans="1:65" s="2" customFormat="1" ht="19.5">
      <c r="A1114" s="37"/>
      <c r="B1114" s="38"/>
      <c r="C1114" s="39"/>
      <c r="D1114" s="195" t="s">
        <v>219</v>
      </c>
      <c r="E1114" s="39"/>
      <c r="F1114" s="196" t="s">
        <v>1225</v>
      </c>
      <c r="G1114" s="39"/>
      <c r="H1114" s="39"/>
      <c r="I1114" s="197"/>
      <c r="J1114" s="39"/>
      <c r="K1114" s="39"/>
      <c r="L1114" s="42"/>
      <c r="M1114" s="198"/>
      <c r="N1114" s="199"/>
      <c r="O1114" s="67"/>
      <c r="P1114" s="67"/>
      <c r="Q1114" s="67"/>
      <c r="R1114" s="67"/>
      <c r="S1114" s="67"/>
      <c r="T1114" s="68"/>
      <c r="U1114" s="37"/>
      <c r="V1114" s="37"/>
      <c r="W1114" s="37"/>
      <c r="X1114" s="37"/>
      <c r="Y1114" s="37"/>
      <c r="Z1114" s="37"/>
      <c r="AA1114" s="37"/>
      <c r="AB1114" s="37"/>
      <c r="AC1114" s="37"/>
      <c r="AD1114" s="37"/>
      <c r="AE1114" s="37"/>
      <c r="AT1114" s="20" t="s">
        <v>219</v>
      </c>
      <c r="AU1114" s="20" t="s">
        <v>81</v>
      </c>
    </row>
    <row r="1115" spans="1:65" s="2" customFormat="1" ht="24.2" customHeight="1">
      <c r="A1115" s="37"/>
      <c r="B1115" s="38"/>
      <c r="C1115" s="245" t="s">
        <v>1227</v>
      </c>
      <c r="D1115" s="245" t="s">
        <v>348</v>
      </c>
      <c r="E1115" s="246" t="s">
        <v>1228</v>
      </c>
      <c r="F1115" s="247" t="s">
        <v>1229</v>
      </c>
      <c r="G1115" s="248" t="s">
        <v>367</v>
      </c>
      <c r="H1115" s="249">
        <v>1</v>
      </c>
      <c r="I1115" s="250"/>
      <c r="J1115" s="251">
        <f>ROUND(I1115*H1115,2)</f>
        <v>0</v>
      </c>
      <c r="K1115" s="247" t="s">
        <v>814</v>
      </c>
      <c r="L1115" s="252"/>
      <c r="M1115" s="253" t="s">
        <v>19</v>
      </c>
      <c r="N1115" s="254" t="s">
        <v>42</v>
      </c>
      <c r="O1115" s="67"/>
      <c r="P1115" s="191">
        <f>O1115*H1115</f>
        <v>0</v>
      </c>
      <c r="Q1115" s="191">
        <v>0</v>
      </c>
      <c r="R1115" s="191">
        <f>Q1115*H1115</f>
        <v>0</v>
      </c>
      <c r="S1115" s="191">
        <v>0</v>
      </c>
      <c r="T1115" s="192">
        <f>S1115*H1115</f>
        <v>0</v>
      </c>
      <c r="U1115" s="37"/>
      <c r="V1115" s="37"/>
      <c r="W1115" s="37"/>
      <c r="X1115" s="37"/>
      <c r="Y1115" s="37"/>
      <c r="Z1115" s="37"/>
      <c r="AA1115" s="37"/>
      <c r="AB1115" s="37"/>
      <c r="AC1115" s="37"/>
      <c r="AD1115" s="37"/>
      <c r="AE1115" s="37"/>
      <c r="AR1115" s="193" t="s">
        <v>269</v>
      </c>
      <c r="AT1115" s="193" t="s">
        <v>348</v>
      </c>
      <c r="AU1115" s="193" t="s">
        <v>81</v>
      </c>
      <c r="AY1115" s="20" t="s">
        <v>210</v>
      </c>
      <c r="BE1115" s="194">
        <f>IF(N1115="základní",J1115,0)</f>
        <v>0</v>
      </c>
      <c r="BF1115" s="194">
        <f>IF(N1115="snížená",J1115,0)</f>
        <v>0</v>
      </c>
      <c r="BG1115" s="194">
        <f>IF(N1115="zákl. přenesená",J1115,0)</f>
        <v>0</v>
      </c>
      <c r="BH1115" s="194">
        <f>IF(N1115="sníž. přenesená",J1115,0)</f>
        <v>0</v>
      </c>
      <c r="BI1115" s="194">
        <f>IF(N1115="nulová",J1115,0)</f>
        <v>0</v>
      </c>
      <c r="BJ1115" s="20" t="s">
        <v>79</v>
      </c>
      <c r="BK1115" s="194">
        <f>ROUND(I1115*H1115,2)</f>
        <v>0</v>
      </c>
      <c r="BL1115" s="20" t="s">
        <v>217</v>
      </c>
      <c r="BM1115" s="193" t="s">
        <v>1230</v>
      </c>
    </row>
    <row r="1116" spans="1:65" s="2" customFormat="1" ht="19.5">
      <c r="A1116" s="37"/>
      <c r="B1116" s="38"/>
      <c r="C1116" s="39"/>
      <c r="D1116" s="195" t="s">
        <v>219</v>
      </c>
      <c r="E1116" s="39"/>
      <c r="F1116" s="196" t="s">
        <v>1229</v>
      </c>
      <c r="G1116" s="39"/>
      <c r="H1116" s="39"/>
      <c r="I1116" s="197"/>
      <c r="J1116" s="39"/>
      <c r="K1116" s="39"/>
      <c r="L1116" s="42"/>
      <c r="M1116" s="198"/>
      <c r="N1116" s="199"/>
      <c r="O1116" s="67"/>
      <c r="P1116" s="67"/>
      <c r="Q1116" s="67"/>
      <c r="R1116" s="67"/>
      <c r="S1116" s="67"/>
      <c r="T1116" s="68"/>
      <c r="U1116" s="37"/>
      <c r="V1116" s="37"/>
      <c r="W1116" s="37"/>
      <c r="X1116" s="37"/>
      <c r="Y1116" s="37"/>
      <c r="Z1116" s="37"/>
      <c r="AA1116" s="37"/>
      <c r="AB1116" s="37"/>
      <c r="AC1116" s="37"/>
      <c r="AD1116" s="37"/>
      <c r="AE1116" s="37"/>
      <c r="AT1116" s="20" t="s">
        <v>219</v>
      </c>
      <c r="AU1116" s="20" t="s">
        <v>81</v>
      </c>
    </row>
    <row r="1117" spans="1:65" s="2" customFormat="1" ht="24.2" customHeight="1">
      <c r="A1117" s="37"/>
      <c r="B1117" s="38"/>
      <c r="C1117" s="182" t="s">
        <v>1231</v>
      </c>
      <c r="D1117" s="182" t="s">
        <v>212</v>
      </c>
      <c r="E1117" s="183" t="s">
        <v>1232</v>
      </c>
      <c r="F1117" s="184" t="s">
        <v>1233</v>
      </c>
      <c r="G1117" s="185" t="s">
        <v>314</v>
      </c>
      <c r="H1117" s="186">
        <v>0.05</v>
      </c>
      <c r="I1117" s="187"/>
      <c r="J1117" s="188">
        <f>ROUND(I1117*H1117,2)</f>
        <v>0</v>
      </c>
      <c r="K1117" s="184" t="s">
        <v>216</v>
      </c>
      <c r="L1117" s="42"/>
      <c r="M1117" s="189" t="s">
        <v>19</v>
      </c>
      <c r="N1117" s="190" t="s">
        <v>42</v>
      </c>
      <c r="O1117" s="67"/>
      <c r="P1117" s="191">
        <f>O1117*H1117</f>
        <v>0</v>
      </c>
      <c r="Q1117" s="191">
        <v>0</v>
      </c>
      <c r="R1117" s="191">
        <f>Q1117*H1117</f>
        <v>0</v>
      </c>
      <c r="S1117" s="191">
        <v>0</v>
      </c>
      <c r="T1117" s="192">
        <f>S1117*H1117</f>
        <v>0</v>
      </c>
      <c r="U1117" s="37"/>
      <c r="V1117" s="37"/>
      <c r="W1117" s="37"/>
      <c r="X1117" s="37"/>
      <c r="Y1117" s="37"/>
      <c r="Z1117" s="37"/>
      <c r="AA1117" s="37"/>
      <c r="AB1117" s="37"/>
      <c r="AC1117" s="37"/>
      <c r="AD1117" s="37"/>
      <c r="AE1117" s="37"/>
      <c r="AR1117" s="193" t="s">
        <v>217</v>
      </c>
      <c r="AT1117" s="193" t="s">
        <v>212</v>
      </c>
      <c r="AU1117" s="193" t="s">
        <v>81</v>
      </c>
      <c r="AY1117" s="20" t="s">
        <v>210</v>
      </c>
      <c r="BE1117" s="194">
        <f>IF(N1117="základní",J1117,0)</f>
        <v>0</v>
      </c>
      <c r="BF1117" s="194">
        <f>IF(N1117="snížená",J1117,0)</f>
        <v>0</v>
      </c>
      <c r="BG1117" s="194">
        <f>IF(N1117="zákl. přenesená",J1117,0)</f>
        <v>0</v>
      </c>
      <c r="BH1117" s="194">
        <f>IF(N1117="sníž. přenesená",J1117,0)</f>
        <v>0</v>
      </c>
      <c r="BI1117" s="194">
        <f>IF(N1117="nulová",J1117,0)</f>
        <v>0</v>
      </c>
      <c r="BJ1117" s="20" t="s">
        <v>79</v>
      </c>
      <c r="BK1117" s="194">
        <f>ROUND(I1117*H1117,2)</f>
        <v>0</v>
      </c>
      <c r="BL1117" s="20" t="s">
        <v>217</v>
      </c>
      <c r="BM1117" s="193" t="s">
        <v>1234</v>
      </c>
    </row>
    <row r="1118" spans="1:65" s="2" customFormat="1" ht="29.25">
      <c r="A1118" s="37"/>
      <c r="B1118" s="38"/>
      <c r="C1118" s="39"/>
      <c r="D1118" s="195" t="s">
        <v>219</v>
      </c>
      <c r="E1118" s="39"/>
      <c r="F1118" s="196" t="s">
        <v>1235</v>
      </c>
      <c r="G1118" s="39"/>
      <c r="H1118" s="39"/>
      <c r="I1118" s="197"/>
      <c r="J1118" s="39"/>
      <c r="K1118" s="39"/>
      <c r="L1118" s="42"/>
      <c r="M1118" s="198"/>
      <c r="N1118" s="199"/>
      <c r="O1118" s="67"/>
      <c r="P1118" s="67"/>
      <c r="Q1118" s="67"/>
      <c r="R1118" s="67"/>
      <c r="S1118" s="67"/>
      <c r="T1118" s="68"/>
      <c r="U1118" s="37"/>
      <c r="V1118" s="37"/>
      <c r="W1118" s="37"/>
      <c r="X1118" s="37"/>
      <c r="Y1118" s="37"/>
      <c r="Z1118" s="37"/>
      <c r="AA1118" s="37"/>
      <c r="AB1118" s="37"/>
      <c r="AC1118" s="37"/>
      <c r="AD1118" s="37"/>
      <c r="AE1118" s="37"/>
      <c r="AT1118" s="20" t="s">
        <v>219</v>
      </c>
      <c r="AU1118" s="20" t="s">
        <v>81</v>
      </c>
    </row>
    <row r="1119" spans="1:65" s="2" customFormat="1" ht="11.25">
      <c r="A1119" s="37"/>
      <c r="B1119" s="38"/>
      <c r="C1119" s="39"/>
      <c r="D1119" s="200" t="s">
        <v>221</v>
      </c>
      <c r="E1119" s="39"/>
      <c r="F1119" s="201" t="s">
        <v>1236</v>
      </c>
      <c r="G1119" s="39"/>
      <c r="H1119" s="39"/>
      <c r="I1119" s="197"/>
      <c r="J1119" s="39"/>
      <c r="K1119" s="39"/>
      <c r="L1119" s="42"/>
      <c r="M1119" s="198"/>
      <c r="N1119" s="199"/>
      <c r="O1119" s="67"/>
      <c r="P1119" s="67"/>
      <c r="Q1119" s="67"/>
      <c r="R1119" s="67"/>
      <c r="S1119" s="67"/>
      <c r="T1119" s="68"/>
      <c r="U1119" s="37"/>
      <c r="V1119" s="37"/>
      <c r="W1119" s="37"/>
      <c r="X1119" s="37"/>
      <c r="Y1119" s="37"/>
      <c r="Z1119" s="37"/>
      <c r="AA1119" s="37"/>
      <c r="AB1119" s="37"/>
      <c r="AC1119" s="37"/>
      <c r="AD1119" s="37"/>
      <c r="AE1119" s="37"/>
      <c r="AT1119" s="20" t="s">
        <v>221</v>
      </c>
      <c r="AU1119" s="20" t="s">
        <v>81</v>
      </c>
    </row>
    <row r="1120" spans="1:65" s="2" customFormat="1" ht="24.2" customHeight="1">
      <c r="A1120" s="37"/>
      <c r="B1120" s="38"/>
      <c r="C1120" s="182" t="s">
        <v>1237</v>
      </c>
      <c r="D1120" s="182" t="s">
        <v>212</v>
      </c>
      <c r="E1120" s="183" t="s">
        <v>1238</v>
      </c>
      <c r="F1120" s="184" t="s">
        <v>1239</v>
      </c>
      <c r="G1120" s="185" t="s">
        <v>314</v>
      </c>
      <c r="H1120" s="186">
        <v>0.05</v>
      </c>
      <c r="I1120" s="187"/>
      <c r="J1120" s="188">
        <f>ROUND(I1120*H1120,2)</f>
        <v>0</v>
      </c>
      <c r="K1120" s="184" t="s">
        <v>216</v>
      </c>
      <c r="L1120" s="42"/>
      <c r="M1120" s="189" t="s">
        <v>19</v>
      </c>
      <c r="N1120" s="190" t="s">
        <v>42</v>
      </c>
      <c r="O1120" s="67"/>
      <c r="P1120" s="191">
        <f>O1120*H1120</f>
        <v>0</v>
      </c>
      <c r="Q1120" s="191">
        <v>0</v>
      </c>
      <c r="R1120" s="191">
        <f>Q1120*H1120</f>
        <v>0</v>
      </c>
      <c r="S1120" s="191">
        <v>0</v>
      </c>
      <c r="T1120" s="192">
        <f>S1120*H1120</f>
        <v>0</v>
      </c>
      <c r="U1120" s="37"/>
      <c r="V1120" s="37"/>
      <c r="W1120" s="37"/>
      <c r="X1120" s="37"/>
      <c r="Y1120" s="37"/>
      <c r="Z1120" s="37"/>
      <c r="AA1120" s="37"/>
      <c r="AB1120" s="37"/>
      <c r="AC1120" s="37"/>
      <c r="AD1120" s="37"/>
      <c r="AE1120" s="37"/>
      <c r="AR1120" s="193" t="s">
        <v>217</v>
      </c>
      <c r="AT1120" s="193" t="s">
        <v>212</v>
      </c>
      <c r="AU1120" s="193" t="s">
        <v>81</v>
      </c>
      <c r="AY1120" s="20" t="s">
        <v>210</v>
      </c>
      <c r="BE1120" s="194">
        <f>IF(N1120="základní",J1120,0)</f>
        <v>0</v>
      </c>
      <c r="BF1120" s="194">
        <f>IF(N1120="snížená",J1120,0)</f>
        <v>0</v>
      </c>
      <c r="BG1120" s="194">
        <f>IF(N1120="zákl. přenesená",J1120,0)</f>
        <v>0</v>
      </c>
      <c r="BH1120" s="194">
        <f>IF(N1120="sníž. přenesená",J1120,0)</f>
        <v>0</v>
      </c>
      <c r="BI1120" s="194">
        <f>IF(N1120="nulová",J1120,0)</f>
        <v>0</v>
      </c>
      <c r="BJ1120" s="20" t="s">
        <v>79</v>
      </c>
      <c r="BK1120" s="194">
        <f>ROUND(I1120*H1120,2)</f>
        <v>0</v>
      </c>
      <c r="BL1120" s="20" t="s">
        <v>217</v>
      </c>
      <c r="BM1120" s="193" t="s">
        <v>1240</v>
      </c>
    </row>
    <row r="1121" spans="1:65" s="2" customFormat="1" ht="29.25">
      <c r="A1121" s="37"/>
      <c r="B1121" s="38"/>
      <c r="C1121" s="39"/>
      <c r="D1121" s="195" t="s">
        <v>219</v>
      </c>
      <c r="E1121" s="39"/>
      <c r="F1121" s="196" t="s">
        <v>1241</v>
      </c>
      <c r="G1121" s="39"/>
      <c r="H1121" s="39"/>
      <c r="I1121" s="197"/>
      <c r="J1121" s="39"/>
      <c r="K1121" s="39"/>
      <c r="L1121" s="42"/>
      <c r="M1121" s="198"/>
      <c r="N1121" s="199"/>
      <c r="O1121" s="67"/>
      <c r="P1121" s="67"/>
      <c r="Q1121" s="67"/>
      <c r="R1121" s="67"/>
      <c r="S1121" s="67"/>
      <c r="T1121" s="68"/>
      <c r="U1121" s="37"/>
      <c r="V1121" s="37"/>
      <c r="W1121" s="37"/>
      <c r="X1121" s="37"/>
      <c r="Y1121" s="37"/>
      <c r="Z1121" s="37"/>
      <c r="AA1121" s="37"/>
      <c r="AB1121" s="37"/>
      <c r="AC1121" s="37"/>
      <c r="AD1121" s="37"/>
      <c r="AE1121" s="37"/>
      <c r="AT1121" s="20" t="s">
        <v>219</v>
      </c>
      <c r="AU1121" s="20" t="s">
        <v>81</v>
      </c>
    </row>
    <row r="1122" spans="1:65" s="2" customFormat="1" ht="11.25">
      <c r="A1122" s="37"/>
      <c r="B1122" s="38"/>
      <c r="C1122" s="39"/>
      <c r="D1122" s="200" t="s">
        <v>221</v>
      </c>
      <c r="E1122" s="39"/>
      <c r="F1122" s="201" t="s">
        <v>1242</v>
      </c>
      <c r="G1122" s="39"/>
      <c r="H1122" s="39"/>
      <c r="I1122" s="197"/>
      <c r="J1122" s="39"/>
      <c r="K1122" s="39"/>
      <c r="L1122" s="42"/>
      <c r="M1122" s="198"/>
      <c r="N1122" s="199"/>
      <c r="O1122" s="67"/>
      <c r="P1122" s="67"/>
      <c r="Q1122" s="67"/>
      <c r="R1122" s="67"/>
      <c r="S1122" s="67"/>
      <c r="T1122" s="68"/>
      <c r="U1122" s="37"/>
      <c r="V1122" s="37"/>
      <c r="W1122" s="37"/>
      <c r="X1122" s="37"/>
      <c r="Y1122" s="37"/>
      <c r="Z1122" s="37"/>
      <c r="AA1122" s="37"/>
      <c r="AB1122" s="37"/>
      <c r="AC1122" s="37"/>
      <c r="AD1122" s="37"/>
      <c r="AE1122" s="37"/>
      <c r="AT1122" s="20" t="s">
        <v>221</v>
      </c>
      <c r="AU1122" s="20" t="s">
        <v>81</v>
      </c>
    </row>
    <row r="1123" spans="1:65" s="12" customFormat="1" ht="22.9" customHeight="1">
      <c r="B1123" s="166"/>
      <c r="C1123" s="167"/>
      <c r="D1123" s="168" t="s">
        <v>70</v>
      </c>
      <c r="E1123" s="180" t="s">
        <v>1243</v>
      </c>
      <c r="F1123" s="180" t="s">
        <v>1244</v>
      </c>
      <c r="G1123" s="167"/>
      <c r="H1123" s="167"/>
      <c r="I1123" s="170"/>
      <c r="J1123" s="181">
        <f>BK1123</f>
        <v>0</v>
      </c>
      <c r="K1123" s="167"/>
      <c r="L1123" s="172"/>
      <c r="M1123" s="173"/>
      <c r="N1123" s="174"/>
      <c r="O1123" s="174"/>
      <c r="P1123" s="175">
        <f>SUM(P1124:P1189)</f>
        <v>0</v>
      </c>
      <c r="Q1123" s="174"/>
      <c r="R1123" s="175">
        <f>SUM(R1124:R1189)</f>
        <v>0.93452160000000006</v>
      </c>
      <c r="S1123" s="174"/>
      <c r="T1123" s="176">
        <f>SUM(T1124:T1189)</f>
        <v>0.98463999999999996</v>
      </c>
      <c r="AR1123" s="177" t="s">
        <v>81</v>
      </c>
      <c r="AT1123" s="178" t="s">
        <v>70</v>
      </c>
      <c r="AU1123" s="178" t="s">
        <v>79</v>
      </c>
      <c r="AY1123" s="177" t="s">
        <v>210</v>
      </c>
      <c r="BK1123" s="179">
        <f>SUM(BK1124:BK1189)</f>
        <v>0</v>
      </c>
    </row>
    <row r="1124" spans="1:65" s="2" customFormat="1" ht="37.9" customHeight="1">
      <c r="A1124" s="37"/>
      <c r="B1124" s="38"/>
      <c r="C1124" s="182" t="s">
        <v>1245</v>
      </c>
      <c r="D1124" s="182" t="s">
        <v>212</v>
      </c>
      <c r="E1124" s="183" t="s">
        <v>1246</v>
      </c>
      <c r="F1124" s="184" t="s">
        <v>1247</v>
      </c>
      <c r="G1124" s="185" t="s">
        <v>215</v>
      </c>
      <c r="H1124" s="186">
        <v>17.835000000000001</v>
      </c>
      <c r="I1124" s="187"/>
      <c r="J1124" s="188">
        <f>ROUND(I1124*H1124,2)</f>
        <v>0</v>
      </c>
      <c r="K1124" s="184" t="s">
        <v>216</v>
      </c>
      <c r="L1124" s="42"/>
      <c r="M1124" s="189" t="s">
        <v>19</v>
      </c>
      <c r="N1124" s="190" t="s">
        <v>42</v>
      </c>
      <c r="O1124" s="67"/>
      <c r="P1124" s="191">
        <f>O1124*H1124</f>
        <v>0</v>
      </c>
      <c r="Q1124" s="191">
        <v>4.8320000000000002E-2</v>
      </c>
      <c r="R1124" s="191">
        <f>Q1124*H1124</f>
        <v>0.86178720000000009</v>
      </c>
      <c r="S1124" s="191">
        <v>0</v>
      </c>
      <c r="T1124" s="192">
        <f>S1124*H1124</f>
        <v>0</v>
      </c>
      <c r="U1124" s="37"/>
      <c r="V1124" s="37"/>
      <c r="W1124" s="37"/>
      <c r="X1124" s="37"/>
      <c r="Y1124" s="37"/>
      <c r="Z1124" s="37"/>
      <c r="AA1124" s="37"/>
      <c r="AB1124" s="37"/>
      <c r="AC1124" s="37"/>
      <c r="AD1124" s="37"/>
      <c r="AE1124" s="37"/>
      <c r="AR1124" s="193" t="s">
        <v>326</v>
      </c>
      <c r="AT1124" s="193" t="s">
        <v>212</v>
      </c>
      <c r="AU1124" s="193" t="s">
        <v>81</v>
      </c>
      <c r="AY1124" s="20" t="s">
        <v>210</v>
      </c>
      <c r="BE1124" s="194">
        <f>IF(N1124="základní",J1124,0)</f>
        <v>0</v>
      </c>
      <c r="BF1124" s="194">
        <f>IF(N1124="snížená",J1124,0)</f>
        <v>0</v>
      </c>
      <c r="BG1124" s="194">
        <f>IF(N1124="zákl. přenesená",J1124,0)</f>
        <v>0</v>
      </c>
      <c r="BH1124" s="194">
        <f>IF(N1124="sníž. přenesená",J1124,0)</f>
        <v>0</v>
      </c>
      <c r="BI1124" s="194">
        <f>IF(N1124="nulová",J1124,0)</f>
        <v>0</v>
      </c>
      <c r="BJ1124" s="20" t="s">
        <v>79</v>
      </c>
      <c r="BK1124" s="194">
        <f>ROUND(I1124*H1124,2)</f>
        <v>0</v>
      </c>
      <c r="BL1124" s="20" t="s">
        <v>326</v>
      </c>
      <c r="BM1124" s="193" t="s">
        <v>1248</v>
      </c>
    </row>
    <row r="1125" spans="1:65" s="2" customFormat="1" ht="48.75">
      <c r="A1125" s="37"/>
      <c r="B1125" s="38"/>
      <c r="C1125" s="39"/>
      <c r="D1125" s="195" t="s">
        <v>219</v>
      </c>
      <c r="E1125" s="39"/>
      <c r="F1125" s="196" t="s">
        <v>1249</v>
      </c>
      <c r="G1125" s="39"/>
      <c r="H1125" s="39"/>
      <c r="I1125" s="197"/>
      <c r="J1125" s="39"/>
      <c r="K1125" s="39"/>
      <c r="L1125" s="42"/>
      <c r="M1125" s="198"/>
      <c r="N1125" s="199"/>
      <c r="O1125" s="67"/>
      <c r="P1125" s="67"/>
      <c r="Q1125" s="67"/>
      <c r="R1125" s="67"/>
      <c r="S1125" s="67"/>
      <c r="T1125" s="68"/>
      <c r="U1125" s="37"/>
      <c r="V1125" s="37"/>
      <c r="W1125" s="37"/>
      <c r="X1125" s="37"/>
      <c r="Y1125" s="37"/>
      <c r="Z1125" s="37"/>
      <c r="AA1125" s="37"/>
      <c r="AB1125" s="37"/>
      <c r="AC1125" s="37"/>
      <c r="AD1125" s="37"/>
      <c r="AE1125" s="37"/>
      <c r="AT1125" s="20" t="s">
        <v>219</v>
      </c>
      <c r="AU1125" s="20" t="s">
        <v>81</v>
      </c>
    </row>
    <row r="1126" spans="1:65" s="2" customFormat="1" ht="11.25">
      <c r="A1126" s="37"/>
      <c r="B1126" s="38"/>
      <c r="C1126" s="39"/>
      <c r="D1126" s="200" t="s">
        <v>221</v>
      </c>
      <c r="E1126" s="39"/>
      <c r="F1126" s="201" t="s">
        <v>1250</v>
      </c>
      <c r="G1126" s="39"/>
      <c r="H1126" s="39"/>
      <c r="I1126" s="197"/>
      <c r="J1126" s="39"/>
      <c r="K1126" s="39"/>
      <c r="L1126" s="42"/>
      <c r="M1126" s="198"/>
      <c r="N1126" s="199"/>
      <c r="O1126" s="67"/>
      <c r="P1126" s="67"/>
      <c r="Q1126" s="67"/>
      <c r="R1126" s="67"/>
      <c r="S1126" s="67"/>
      <c r="T1126" s="68"/>
      <c r="U1126" s="37"/>
      <c r="V1126" s="37"/>
      <c r="W1126" s="37"/>
      <c r="X1126" s="37"/>
      <c r="Y1126" s="37"/>
      <c r="Z1126" s="37"/>
      <c r="AA1126" s="37"/>
      <c r="AB1126" s="37"/>
      <c r="AC1126" s="37"/>
      <c r="AD1126" s="37"/>
      <c r="AE1126" s="37"/>
      <c r="AT1126" s="20" t="s">
        <v>221</v>
      </c>
      <c r="AU1126" s="20" t="s">
        <v>81</v>
      </c>
    </row>
    <row r="1127" spans="1:65" s="13" customFormat="1" ht="11.25">
      <c r="B1127" s="202"/>
      <c r="C1127" s="203"/>
      <c r="D1127" s="195" t="s">
        <v>223</v>
      </c>
      <c r="E1127" s="204" t="s">
        <v>19</v>
      </c>
      <c r="F1127" s="205" t="s">
        <v>1251</v>
      </c>
      <c r="G1127" s="203"/>
      <c r="H1127" s="206">
        <v>17.835000000000001</v>
      </c>
      <c r="I1127" s="207"/>
      <c r="J1127" s="203"/>
      <c r="K1127" s="203"/>
      <c r="L1127" s="208"/>
      <c r="M1127" s="209"/>
      <c r="N1127" s="210"/>
      <c r="O1127" s="210"/>
      <c r="P1127" s="210"/>
      <c r="Q1127" s="210"/>
      <c r="R1127" s="210"/>
      <c r="S1127" s="210"/>
      <c r="T1127" s="211"/>
      <c r="AT1127" s="212" t="s">
        <v>223</v>
      </c>
      <c r="AU1127" s="212" t="s">
        <v>81</v>
      </c>
      <c r="AV1127" s="13" t="s">
        <v>81</v>
      </c>
      <c r="AW1127" s="13" t="s">
        <v>32</v>
      </c>
      <c r="AX1127" s="13" t="s">
        <v>71</v>
      </c>
      <c r="AY1127" s="212" t="s">
        <v>210</v>
      </c>
    </row>
    <row r="1128" spans="1:65" s="14" customFormat="1" ht="11.25">
      <c r="B1128" s="213"/>
      <c r="C1128" s="214"/>
      <c r="D1128" s="195" t="s">
        <v>223</v>
      </c>
      <c r="E1128" s="215" t="s">
        <v>19</v>
      </c>
      <c r="F1128" s="216" t="s">
        <v>249</v>
      </c>
      <c r="G1128" s="214"/>
      <c r="H1128" s="217">
        <v>17.835000000000001</v>
      </c>
      <c r="I1128" s="218"/>
      <c r="J1128" s="214"/>
      <c r="K1128" s="214"/>
      <c r="L1128" s="219"/>
      <c r="M1128" s="220"/>
      <c r="N1128" s="221"/>
      <c r="O1128" s="221"/>
      <c r="P1128" s="221"/>
      <c r="Q1128" s="221"/>
      <c r="R1128" s="221"/>
      <c r="S1128" s="221"/>
      <c r="T1128" s="222"/>
      <c r="AT1128" s="223" t="s">
        <v>223</v>
      </c>
      <c r="AU1128" s="223" t="s">
        <v>81</v>
      </c>
      <c r="AV1128" s="14" t="s">
        <v>217</v>
      </c>
      <c r="AW1128" s="14" t="s">
        <v>32</v>
      </c>
      <c r="AX1128" s="14" t="s">
        <v>79</v>
      </c>
      <c r="AY1128" s="223" t="s">
        <v>210</v>
      </c>
    </row>
    <row r="1129" spans="1:65" s="2" customFormat="1" ht="16.5" customHeight="1">
      <c r="A1129" s="37"/>
      <c r="B1129" s="38"/>
      <c r="C1129" s="182" t="s">
        <v>1252</v>
      </c>
      <c r="D1129" s="182" t="s">
        <v>212</v>
      </c>
      <c r="E1129" s="183" t="s">
        <v>1253</v>
      </c>
      <c r="F1129" s="184" t="s">
        <v>1254</v>
      </c>
      <c r="G1129" s="185" t="s">
        <v>215</v>
      </c>
      <c r="H1129" s="186">
        <v>17.835000000000001</v>
      </c>
      <c r="I1129" s="187"/>
      <c r="J1129" s="188">
        <f>ROUND(I1129*H1129,2)</f>
        <v>0</v>
      </c>
      <c r="K1129" s="184" t="s">
        <v>216</v>
      </c>
      <c r="L1129" s="42"/>
      <c r="M1129" s="189" t="s">
        <v>19</v>
      </c>
      <c r="N1129" s="190" t="s">
        <v>42</v>
      </c>
      <c r="O1129" s="67"/>
      <c r="P1129" s="191">
        <f>O1129*H1129</f>
        <v>0</v>
      </c>
      <c r="Q1129" s="191">
        <v>1E-4</v>
      </c>
      <c r="R1129" s="191">
        <f>Q1129*H1129</f>
        <v>1.7835000000000001E-3</v>
      </c>
      <c r="S1129" s="191">
        <v>0</v>
      </c>
      <c r="T1129" s="192">
        <f>S1129*H1129</f>
        <v>0</v>
      </c>
      <c r="U1129" s="37"/>
      <c r="V1129" s="37"/>
      <c r="W1129" s="37"/>
      <c r="X1129" s="37"/>
      <c r="Y1129" s="37"/>
      <c r="Z1129" s="37"/>
      <c r="AA1129" s="37"/>
      <c r="AB1129" s="37"/>
      <c r="AC1129" s="37"/>
      <c r="AD1129" s="37"/>
      <c r="AE1129" s="37"/>
      <c r="AR1129" s="193" t="s">
        <v>326</v>
      </c>
      <c r="AT1129" s="193" t="s">
        <v>212</v>
      </c>
      <c r="AU1129" s="193" t="s">
        <v>81</v>
      </c>
      <c r="AY1129" s="20" t="s">
        <v>210</v>
      </c>
      <c r="BE1129" s="194">
        <f>IF(N1129="základní",J1129,0)</f>
        <v>0</v>
      </c>
      <c r="BF1129" s="194">
        <f>IF(N1129="snížená",J1129,0)</f>
        <v>0</v>
      </c>
      <c r="BG1129" s="194">
        <f>IF(N1129="zákl. přenesená",J1129,0)</f>
        <v>0</v>
      </c>
      <c r="BH1129" s="194">
        <f>IF(N1129="sníž. přenesená",J1129,0)</f>
        <v>0</v>
      </c>
      <c r="BI1129" s="194">
        <f>IF(N1129="nulová",J1129,0)</f>
        <v>0</v>
      </c>
      <c r="BJ1129" s="20" t="s">
        <v>79</v>
      </c>
      <c r="BK1129" s="194">
        <f>ROUND(I1129*H1129,2)</f>
        <v>0</v>
      </c>
      <c r="BL1129" s="20" t="s">
        <v>326</v>
      </c>
      <c r="BM1129" s="193" t="s">
        <v>1255</v>
      </c>
    </row>
    <row r="1130" spans="1:65" s="2" customFormat="1" ht="29.25">
      <c r="A1130" s="37"/>
      <c r="B1130" s="38"/>
      <c r="C1130" s="39"/>
      <c r="D1130" s="195" t="s">
        <v>219</v>
      </c>
      <c r="E1130" s="39"/>
      <c r="F1130" s="196" t="s">
        <v>1256</v>
      </c>
      <c r="G1130" s="39"/>
      <c r="H1130" s="39"/>
      <c r="I1130" s="197"/>
      <c r="J1130" s="39"/>
      <c r="K1130" s="39"/>
      <c r="L1130" s="42"/>
      <c r="M1130" s="198"/>
      <c r="N1130" s="199"/>
      <c r="O1130" s="67"/>
      <c r="P1130" s="67"/>
      <c r="Q1130" s="67"/>
      <c r="R1130" s="67"/>
      <c r="S1130" s="67"/>
      <c r="T1130" s="68"/>
      <c r="U1130" s="37"/>
      <c r="V1130" s="37"/>
      <c r="W1130" s="37"/>
      <c r="X1130" s="37"/>
      <c r="Y1130" s="37"/>
      <c r="Z1130" s="37"/>
      <c r="AA1130" s="37"/>
      <c r="AB1130" s="37"/>
      <c r="AC1130" s="37"/>
      <c r="AD1130" s="37"/>
      <c r="AE1130" s="37"/>
      <c r="AT1130" s="20" t="s">
        <v>219</v>
      </c>
      <c r="AU1130" s="20" t="s">
        <v>81</v>
      </c>
    </row>
    <row r="1131" spans="1:65" s="2" customFormat="1" ht="11.25">
      <c r="A1131" s="37"/>
      <c r="B1131" s="38"/>
      <c r="C1131" s="39"/>
      <c r="D1131" s="200" t="s">
        <v>221</v>
      </c>
      <c r="E1131" s="39"/>
      <c r="F1131" s="201" t="s">
        <v>1257</v>
      </c>
      <c r="G1131" s="39"/>
      <c r="H1131" s="39"/>
      <c r="I1131" s="197"/>
      <c r="J1131" s="39"/>
      <c r="K1131" s="39"/>
      <c r="L1131" s="42"/>
      <c r="M1131" s="198"/>
      <c r="N1131" s="199"/>
      <c r="O1131" s="67"/>
      <c r="P1131" s="67"/>
      <c r="Q1131" s="67"/>
      <c r="R1131" s="67"/>
      <c r="S1131" s="67"/>
      <c r="T1131" s="68"/>
      <c r="U1131" s="37"/>
      <c r="V1131" s="37"/>
      <c r="W1131" s="37"/>
      <c r="X1131" s="37"/>
      <c r="Y1131" s="37"/>
      <c r="Z1131" s="37"/>
      <c r="AA1131" s="37"/>
      <c r="AB1131" s="37"/>
      <c r="AC1131" s="37"/>
      <c r="AD1131" s="37"/>
      <c r="AE1131" s="37"/>
      <c r="AT1131" s="20" t="s">
        <v>221</v>
      </c>
      <c r="AU1131" s="20" t="s">
        <v>81</v>
      </c>
    </row>
    <row r="1132" spans="1:65" s="2" customFormat="1" ht="24.2" customHeight="1">
      <c r="A1132" s="37"/>
      <c r="B1132" s="38"/>
      <c r="C1132" s="182" t="s">
        <v>1258</v>
      </c>
      <c r="D1132" s="182" t="s">
        <v>212</v>
      </c>
      <c r="E1132" s="183" t="s">
        <v>1259</v>
      </c>
      <c r="F1132" s="184" t="s">
        <v>1260</v>
      </c>
      <c r="G1132" s="185" t="s">
        <v>215</v>
      </c>
      <c r="H1132" s="186">
        <v>17.835000000000001</v>
      </c>
      <c r="I1132" s="187"/>
      <c r="J1132" s="188">
        <f>ROUND(I1132*H1132,2)</f>
        <v>0</v>
      </c>
      <c r="K1132" s="184" t="s">
        <v>216</v>
      </c>
      <c r="L1132" s="42"/>
      <c r="M1132" s="189" t="s">
        <v>19</v>
      </c>
      <c r="N1132" s="190" t="s">
        <v>42</v>
      </c>
      <c r="O1132" s="67"/>
      <c r="P1132" s="191">
        <f>O1132*H1132</f>
        <v>0</v>
      </c>
      <c r="Q1132" s="191">
        <v>6.9999999999999999E-4</v>
      </c>
      <c r="R1132" s="191">
        <f>Q1132*H1132</f>
        <v>1.2484500000000001E-2</v>
      </c>
      <c r="S1132" s="191">
        <v>0</v>
      </c>
      <c r="T1132" s="192">
        <f>S1132*H1132</f>
        <v>0</v>
      </c>
      <c r="U1132" s="37"/>
      <c r="V1132" s="37"/>
      <c r="W1132" s="37"/>
      <c r="X1132" s="37"/>
      <c r="Y1132" s="37"/>
      <c r="Z1132" s="37"/>
      <c r="AA1132" s="37"/>
      <c r="AB1132" s="37"/>
      <c r="AC1132" s="37"/>
      <c r="AD1132" s="37"/>
      <c r="AE1132" s="37"/>
      <c r="AR1132" s="193" t="s">
        <v>326</v>
      </c>
      <c r="AT1132" s="193" t="s">
        <v>212</v>
      </c>
      <c r="AU1132" s="193" t="s">
        <v>81</v>
      </c>
      <c r="AY1132" s="20" t="s">
        <v>210</v>
      </c>
      <c r="BE1132" s="194">
        <f>IF(N1132="základní",J1132,0)</f>
        <v>0</v>
      </c>
      <c r="BF1132" s="194">
        <f>IF(N1132="snížená",J1132,0)</f>
        <v>0</v>
      </c>
      <c r="BG1132" s="194">
        <f>IF(N1132="zákl. přenesená",J1132,0)</f>
        <v>0</v>
      </c>
      <c r="BH1132" s="194">
        <f>IF(N1132="sníž. přenesená",J1132,0)</f>
        <v>0</v>
      </c>
      <c r="BI1132" s="194">
        <f>IF(N1132="nulová",J1132,0)</f>
        <v>0</v>
      </c>
      <c r="BJ1132" s="20" t="s">
        <v>79</v>
      </c>
      <c r="BK1132" s="194">
        <f>ROUND(I1132*H1132,2)</f>
        <v>0</v>
      </c>
      <c r="BL1132" s="20" t="s">
        <v>326</v>
      </c>
      <c r="BM1132" s="193" t="s">
        <v>1261</v>
      </c>
    </row>
    <row r="1133" spans="1:65" s="2" customFormat="1" ht="19.5">
      <c r="A1133" s="37"/>
      <c r="B1133" s="38"/>
      <c r="C1133" s="39"/>
      <c r="D1133" s="195" t="s">
        <v>219</v>
      </c>
      <c r="E1133" s="39"/>
      <c r="F1133" s="196" t="s">
        <v>1262</v>
      </c>
      <c r="G1133" s="39"/>
      <c r="H1133" s="39"/>
      <c r="I1133" s="197"/>
      <c r="J1133" s="39"/>
      <c r="K1133" s="39"/>
      <c r="L1133" s="42"/>
      <c r="M1133" s="198"/>
      <c r="N1133" s="199"/>
      <c r="O1133" s="67"/>
      <c r="P1133" s="67"/>
      <c r="Q1133" s="67"/>
      <c r="R1133" s="67"/>
      <c r="S1133" s="67"/>
      <c r="T1133" s="68"/>
      <c r="U1133" s="37"/>
      <c r="V1133" s="37"/>
      <c r="W1133" s="37"/>
      <c r="X1133" s="37"/>
      <c r="Y1133" s="37"/>
      <c r="Z1133" s="37"/>
      <c r="AA1133" s="37"/>
      <c r="AB1133" s="37"/>
      <c r="AC1133" s="37"/>
      <c r="AD1133" s="37"/>
      <c r="AE1133" s="37"/>
      <c r="AT1133" s="20" t="s">
        <v>219</v>
      </c>
      <c r="AU1133" s="20" t="s">
        <v>81</v>
      </c>
    </row>
    <row r="1134" spans="1:65" s="2" customFormat="1" ht="11.25">
      <c r="A1134" s="37"/>
      <c r="B1134" s="38"/>
      <c r="C1134" s="39"/>
      <c r="D1134" s="200" t="s">
        <v>221</v>
      </c>
      <c r="E1134" s="39"/>
      <c r="F1134" s="201" t="s">
        <v>1263</v>
      </c>
      <c r="G1134" s="39"/>
      <c r="H1134" s="39"/>
      <c r="I1134" s="197"/>
      <c r="J1134" s="39"/>
      <c r="K1134" s="39"/>
      <c r="L1134" s="42"/>
      <c r="M1134" s="198"/>
      <c r="N1134" s="199"/>
      <c r="O1134" s="67"/>
      <c r="P1134" s="67"/>
      <c r="Q1134" s="67"/>
      <c r="R1134" s="67"/>
      <c r="S1134" s="67"/>
      <c r="T1134" s="68"/>
      <c r="U1134" s="37"/>
      <c r="V1134" s="37"/>
      <c r="W1134" s="37"/>
      <c r="X1134" s="37"/>
      <c r="Y1134" s="37"/>
      <c r="Z1134" s="37"/>
      <c r="AA1134" s="37"/>
      <c r="AB1134" s="37"/>
      <c r="AC1134" s="37"/>
      <c r="AD1134" s="37"/>
      <c r="AE1134" s="37"/>
      <c r="AT1134" s="20" t="s">
        <v>221</v>
      </c>
      <c r="AU1134" s="20" t="s">
        <v>81</v>
      </c>
    </row>
    <row r="1135" spans="1:65" s="2" customFormat="1" ht="24.2" customHeight="1">
      <c r="A1135" s="37"/>
      <c r="B1135" s="38"/>
      <c r="C1135" s="182" t="s">
        <v>1264</v>
      </c>
      <c r="D1135" s="182" t="s">
        <v>212</v>
      </c>
      <c r="E1135" s="183" t="s">
        <v>1265</v>
      </c>
      <c r="F1135" s="184" t="s">
        <v>1266</v>
      </c>
      <c r="G1135" s="185" t="s">
        <v>215</v>
      </c>
      <c r="H1135" s="186">
        <v>1.36</v>
      </c>
      <c r="I1135" s="187"/>
      <c r="J1135" s="188">
        <f>ROUND(I1135*H1135,2)</f>
        <v>0</v>
      </c>
      <c r="K1135" s="184" t="s">
        <v>216</v>
      </c>
      <c r="L1135" s="42"/>
      <c r="M1135" s="189" t="s">
        <v>19</v>
      </c>
      <c r="N1135" s="190" t="s">
        <v>42</v>
      </c>
      <c r="O1135" s="67"/>
      <c r="P1135" s="191">
        <f>O1135*H1135</f>
        <v>0</v>
      </c>
      <c r="Q1135" s="191">
        <v>1.259E-2</v>
      </c>
      <c r="R1135" s="191">
        <f>Q1135*H1135</f>
        <v>1.7122400000000003E-2</v>
      </c>
      <c r="S1135" s="191">
        <v>0</v>
      </c>
      <c r="T1135" s="192">
        <f>S1135*H1135</f>
        <v>0</v>
      </c>
      <c r="U1135" s="37"/>
      <c r="V1135" s="37"/>
      <c r="W1135" s="37"/>
      <c r="X1135" s="37"/>
      <c r="Y1135" s="37"/>
      <c r="Z1135" s="37"/>
      <c r="AA1135" s="37"/>
      <c r="AB1135" s="37"/>
      <c r="AC1135" s="37"/>
      <c r="AD1135" s="37"/>
      <c r="AE1135" s="37"/>
      <c r="AR1135" s="193" t="s">
        <v>326</v>
      </c>
      <c r="AT1135" s="193" t="s">
        <v>212</v>
      </c>
      <c r="AU1135" s="193" t="s">
        <v>81</v>
      </c>
      <c r="AY1135" s="20" t="s">
        <v>210</v>
      </c>
      <c r="BE1135" s="194">
        <f>IF(N1135="základní",J1135,0)</f>
        <v>0</v>
      </c>
      <c r="BF1135" s="194">
        <f>IF(N1135="snížená",J1135,0)</f>
        <v>0</v>
      </c>
      <c r="BG1135" s="194">
        <f>IF(N1135="zákl. přenesená",J1135,0)</f>
        <v>0</v>
      </c>
      <c r="BH1135" s="194">
        <f>IF(N1135="sníž. přenesená",J1135,0)</f>
        <v>0</v>
      </c>
      <c r="BI1135" s="194">
        <f>IF(N1135="nulová",J1135,0)</f>
        <v>0</v>
      </c>
      <c r="BJ1135" s="20" t="s">
        <v>79</v>
      </c>
      <c r="BK1135" s="194">
        <f>ROUND(I1135*H1135,2)</f>
        <v>0</v>
      </c>
      <c r="BL1135" s="20" t="s">
        <v>326</v>
      </c>
      <c r="BM1135" s="193" t="s">
        <v>1267</v>
      </c>
    </row>
    <row r="1136" spans="1:65" s="2" customFormat="1" ht="29.25">
      <c r="A1136" s="37"/>
      <c r="B1136" s="38"/>
      <c r="C1136" s="39"/>
      <c r="D1136" s="195" t="s">
        <v>219</v>
      </c>
      <c r="E1136" s="39"/>
      <c r="F1136" s="196" t="s">
        <v>1268</v>
      </c>
      <c r="G1136" s="39"/>
      <c r="H1136" s="39"/>
      <c r="I1136" s="197"/>
      <c r="J1136" s="39"/>
      <c r="K1136" s="39"/>
      <c r="L1136" s="42"/>
      <c r="M1136" s="198"/>
      <c r="N1136" s="199"/>
      <c r="O1136" s="67"/>
      <c r="P1136" s="67"/>
      <c r="Q1136" s="67"/>
      <c r="R1136" s="67"/>
      <c r="S1136" s="67"/>
      <c r="T1136" s="68"/>
      <c r="U1136" s="37"/>
      <c r="V1136" s="37"/>
      <c r="W1136" s="37"/>
      <c r="X1136" s="37"/>
      <c r="Y1136" s="37"/>
      <c r="Z1136" s="37"/>
      <c r="AA1136" s="37"/>
      <c r="AB1136" s="37"/>
      <c r="AC1136" s="37"/>
      <c r="AD1136" s="37"/>
      <c r="AE1136" s="37"/>
      <c r="AT1136" s="20" t="s">
        <v>219</v>
      </c>
      <c r="AU1136" s="20" t="s">
        <v>81</v>
      </c>
    </row>
    <row r="1137" spans="1:65" s="2" customFormat="1" ht="11.25">
      <c r="A1137" s="37"/>
      <c r="B1137" s="38"/>
      <c r="C1137" s="39"/>
      <c r="D1137" s="200" t="s">
        <v>221</v>
      </c>
      <c r="E1137" s="39"/>
      <c r="F1137" s="201" t="s">
        <v>1269</v>
      </c>
      <c r="G1137" s="39"/>
      <c r="H1137" s="39"/>
      <c r="I1137" s="197"/>
      <c r="J1137" s="39"/>
      <c r="K1137" s="39"/>
      <c r="L1137" s="42"/>
      <c r="M1137" s="198"/>
      <c r="N1137" s="199"/>
      <c r="O1137" s="67"/>
      <c r="P1137" s="67"/>
      <c r="Q1137" s="67"/>
      <c r="R1137" s="67"/>
      <c r="S1137" s="67"/>
      <c r="T1137" s="68"/>
      <c r="U1137" s="37"/>
      <c r="V1137" s="37"/>
      <c r="W1137" s="37"/>
      <c r="X1137" s="37"/>
      <c r="Y1137" s="37"/>
      <c r="Z1137" s="37"/>
      <c r="AA1137" s="37"/>
      <c r="AB1137" s="37"/>
      <c r="AC1137" s="37"/>
      <c r="AD1137" s="37"/>
      <c r="AE1137" s="37"/>
      <c r="AT1137" s="20" t="s">
        <v>221</v>
      </c>
      <c r="AU1137" s="20" t="s">
        <v>81</v>
      </c>
    </row>
    <row r="1138" spans="1:65" s="15" customFormat="1" ht="11.25">
      <c r="B1138" s="224"/>
      <c r="C1138" s="225"/>
      <c r="D1138" s="195" t="s">
        <v>223</v>
      </c>
      <c r="E1138" s="226" t="s">
        <v>19</v>
      </c>
      <c r="F1138" s="227" t="s">
        <v>1270</v>
      </c>
      <c r="G1138" s="225"/>
      <c r="H1138" s="226" t="s">
        <v>19</v>
      </c>
      <c r="I1138" s="228"/>
      <c r="J1138" s="225"/>
      <c r="K1138" s="225"/>
      <c r="L1138" s="229"/>
      <c r="M1138" s="230"/>
      <c r="N1138" s="231"/>
      <c r="O1138" s="231"/>
      <c r="P1138" s="231"/>
      <c r="Q1138" s="231"/>
      <c r="R1138" s="231"/>
      <c r="S1138" s="231"/>
      <c r="T1138" s="232"/>
      <c r="AT1138" s="233" t="s">
        <v>223</v>
      </c>
      <c r="AU1138" s="233" t="s">
        <v>81</v>
      </c>
      <c r="AV1138" s="15" t="s">
        <v>79</v>
      </c>
      <c r="AW1138" s="15" t="s">
        <v>32</v>
      </c>
      <c r="AX1138" s="15" t="s">
        <v>71</v>
      </c>
      <c r="AY1138" s="233" t="s">
        <v>210</v>
      </c>
    </row>
    <row r="1139" spans="1:65" s="13" customFormat="1" ht="11.25">
      <c r="B1139" s="202"/>
      <c r="C1139" s="203"/>
      <c r="D1139" s="195" t="s">
        <v>223</v>
      </c>
      <c r="E1139" s="204" t="s">
        <v>19</v>
      </c>
      <c r="F1139" s="205" t="s">
        <v>1271</v>
      </c>
      <c r="G1139" s="203"/>
      <c r="H1139" s="206">
        <v>0.96</v>
      </c>
      <c r="I1139" s="207"/>
      <c r="J1139" s="203"/>
      <c r="K1139" s="203"/>
      <c r="L1139" s="208"/>
      <c r="M1139" s="209"/>
      <c r="N1139" s="210"/>
      <c r="O1139" s="210"/>
      <c r="P1139" s="210"/>
      <c r="Q1139" s="210"/>
      <c r="R1139" s="210"/>
      <c r="S1139" s="210"/>
      <c r="T1139" s="211"/>
      <c r="AT1139" s="212" t="s">
        <v>223</v>
      </c>
      <c r="AU1139" s="212" t="s">
        <v>81</v>
      </c>
      <c r="AV1139" s="13" t="s">
        <v>81</v>
      </c>
      <c r="AW1139" s="13" t="s">
        <v>32</v>
      </c>
      <c r="AX1139" s="13" t="s">
        <v>71</v>
      </c>
      <c r="AY1139" s="212" t="s">
        <v>210</v>
      </c>
    </row>
    <row r="1140" spans="1:65" s="15" customFormat="1" ht="11.25">
      <c r="B1140" s="224"/>
      <c r="C1140" s="225"/>
      <c r="D1140" s="195" t="s">
        <v>223</v>
      </c>
      <c r="E1140" s="226" t="s">
        <v>19</v>
      </c>
      <c r="F1140" s="227" t="s">
        <v>1272</v>
      </c>
      <c r="G1140" s="225"/>
      <c r="H1140" s="226" t="s">
        <v>19</v>
      </c>
      <c r="I1140" s="228"/>
      <c r="J1140" s="225"/>
      <c r="K1140" s="225"/>
      <c r="L1140" s="229"/>
      <c r="M1140" s="230"/>
      <c r="N1140" s="231"/>
      <c r="O1140" s="231"/>
      <c r="P1140" s="231"/>
      <c r="Q1140" s="231"/>
      <c r="R1140" s="231"/>
      <c r="S1140" s="231"/>
      <c r="T1140" s="232"/>
      <c r="AT1140" s="233" t="s">
        <v>223</v>
      </c>
      <c r="AU1140" s="233" t="s">
        <v>81</v>
      </c>
      <c r="AV1140" s="15" t="s">
        <v>79</v>
      </c>
      <c r="AW1140" s="15" t="s">
        <v>32</v>
      </c>
      <c r="AX1140" s="15" t="s">
        <v>71</v>
      </c>
      <c r="AY1140" s="233" t="s">
        <v>210</v>
      </c>
    </row>
    <row r="1141" spans="1:65" s="13" customFormat="1" ht="11.25">
      <c r="B1141" s="202"/>
      <c r="C1141" s="203"/>
      <c r="D1141" s="195" t="s">
        <v>223</v>
      </c>
      <c r="E1141" s="204" t="s">
        <v>19</v>
      </c>
      <c r="F1141" s="205" t="s">
        <v>1273</v>
      </c>
      <c r="G1141" s="203"/>
      <c r="H1141" s="206">
        <v>0.4</v>
      </c>
      <c r="I1141" s="207"/>
      <c r="J1141" s="203"/>
      <c r="K1141" s="203"/>
      <c r="L1141" s="208"/>
      <c r="M1141" s="209"/>
      <c r="N1141" s="210"/>
      <c r="O1141" s="210"/>
      <c r="P1141" s="210"/>
      <c r="Q1141" s="210"/>
      <c r="R1141" s="210"/>
      <c r="S1141" s="210"/>
      <c r="T1141" s="211"/>
      <c r="AT1141" s="212" t="s">
        <v>223</v>
      </c>
      <c r="AU1141" s="212" t="s">
        <v>81</v>
      </c>
      <c r="AV1141" s="13" t="s">
        <v>81</v>
      </c>
      <c r="AW1141" s="13" t="s">
        <v>32</v>
      </c>
      <c r="AX1141" s="13" t="s">
        <v>71</v>
      </c>
      <c r="AY1141" s="212" t="s">
        <v>210</v>
      </c>
    </row>
    <row r="1142" spans="1:65" s="14" customFormat="1" ht="11.25">
      <c r="B1142" s="213"/>
      <c r="C1142" s="214"/>
      <c r="D1142" s="195" t="s">
        <v>223</v>
      </c>
      <c r="E1142" s="215" t="s">
        <v>19</v>
      </c>
      <c r="F1142" s="216" t="s">
        <v>249</v>
      </c>
      <c r="G1142" s="214"/>
      <c r="H1142" s="217">
        <v>1.36</v>
      </c>
      <c r="I1142" s="218"/>
      <c r="J1142" s="214"/>
      <c r="K1142" s="214"/>
      <c r="L1142" s="219"/>
      <c r="M1142" s="220"/>
      <c r="N1142" s="221"/>
      <c r="O1142" s="221"/>
      <c r="P1142" s="221"/>
      <c r="Q1142" s="221"/>
      <c r="R1142" s="221"/>
      <c r="S1142" s="221"/>
      <c r="T1142" s="222"/>
      <c r="AT1142" s="223" t="s">
        <v>223</v>
      </c>
      <c r="AU1142" s="223" t="s">
        <v>81</v>
      </c>
      <c r="AV1142" s="14" t="s">
        <v>217</v>
      </c>
      <c r="AW1142" s="14" t="s">
        <v>32</v>
      </c>
      <c r="AX1142" s="14" t="s">
        <v>79</v>
      </c>
      <c r="AY1142" s="223" t="s">
        <v>210</v>
      </c>
    </row>
    <row r="1143" spans="1:65" s="2" customFormat="1" ht="16.5" customHeight="1">
      <c r="A1143" s="37"/>
      <c r="B1143" s="38"/>
      <c r="C1143" s="182" t="s">
        <v>1274</v>
      </c>
      <c r="D1143" s="182" t="s">
        <v>212</v>
      </c>
      <c r="E1143" s="183" t="s">
        <v>1275</v>
      </c>
      <c r="F1143" s="184" t="s">
        <v>1276</v>
      </c>
      <c r="G1143" s="185" t="s">
        <v>461</v>
      </c>
      <c r="H1143" s="186">
        <v>3.8</v>
      </c>
      <c r="I1143" s="187"/>
      <c r="J1143" s="188">
        <f>ROUND(I1143*H1143,2)</f>
        <v>0</v>
      </c>
      <c r="K1143" s="184" t="s">
        <v>216</v>
      </c>
      <c r="L1143" s="42"/>
      <c r="M1143" s="189" t="s">
        <v>19</v>
      </c>
      <c r="N1143" s="190" t="s">
        <v>42</v>
      </c>
      <c r="O1143" s="67"/>
      <c r="P1143" s="191">
        <f>O1143*H1143</f>
        <v>0</v>
      </c>
      <c r="Q1143" s="191">
        <v>4.3800000000000002E-3</v>
      </c>
      <c r="R1143" s="191">
        <f>Q1143*H1143</f>
        <v>1.6643999999999999E-2</v>
      </c>
      <c r="S1143" s="191">
        <v>0</v>
      </c>
      <c r="T1143" s="192">
        <f>S1143*H1143</f>
        <v>0</v>
      </c>
      <c r="U1143" s="37"/>
      <c r="V1143" s="37"/>
      <c r="W1143" s="37"/>
      <c r="X1143" s="37"/>
      <c r="Y1143" s="37"/>
      <c r="Z1143" s="37"/>
      <c r="AA1143" s="37"/>
      <c r="AB1143" s="37"/>
      <c r="AC1143" s="37"/>
      <c r="AD1143" s="37"/>
      <c r="AE1143" s="37"/>
      <c r="AR1143" s="193" t="s">
        <v>326</v>
      </c>
      <c r="AT1143" s="193" t="s">
        <v>212</v>
      </c>
      <c r="AU1143" s="193" t="s">
        <v>81</v>
      </c>
      <c r="AY1143" s="20" t="s">
        <v>210</v>
      </c>
      <c r="BE1143" s="194">
        <f>IF(N1143="základní",J1143,0)</f>
        <v>0</v>
      </c>
      <c r="BF1143" s="194">
        <f>IF(N1143="snížená",J1143,0)</f>
        <v>0</v>
      </c>
      <c r="BG1143" s="194">
        <f>IF(N1143="zákl. přenesená",J1143,0)</f>
        <v>0</v>
      </c>
      <c r="BH1143" s="194">
        <f>IF(N1143="sníž. přenesená",J1143,0)</f>
        <v>0</v>
      </c>
      <c r="BI1143" s="194">
        <f>IF(N1143="nulová",J1143,0)</f>
        <v>0</v>
      </c>
      <c r="BJ1143" s="20" t="s">
        <v>79</v>
      </c>
      <c r="BK1143" s="194">
        <f>ROUND(I1143*H1143,2)</f>
        <v>0</v>
      </c>
      <c r="BL1143" s="20" t="s">
        <v>326</v>
      </c>
      <c r="BM1143" s="193" t="s">
        <v>1277</v>
      </c>
    </row>
    <row r="1144" spans="1:65" s="2" customFormat="1" ht="29.25">
      <c r="A1144" s="37"/>
      <c r="B1144" s="38"/>
      <c r="C1144" s="39"/>
      <c r="D1144" s="195" t="s">
        <v>219</v>
      </c>
      <c r="E1144" s="39"/>
      <c r="F1144" s="196" t="s">
        <v>1278</v>
      </c>
      <c r="G1144" s="39"/>
      <c r="H1144" s="39"/>
      <c r="I1144" s="197"/>
      <c r="J1144" s="39"/>
      <c r="K1144" s="39"/>
      <c r="L1144" s="42"/>
      <c r="M1144" s="198"/>
      <c r="N1144" s="199"/>
      <c r="O1144" s="67"/>
      <c r="P1144" s="67"/>
      <c r="Q1144" s="67"/>
      <c r="R1144" s="67"/>
      <c r="S1144" s="67"/>
      <c r="T1144" s="68"/>
      <c r="U1144" s="37"/>
      <c r="V1144" s="37"/>
      <c r="W1144" s="37"/>
      <c r="X1144" s="37"/>
      <c r="Y1144" s="37"/>
      <c r="Z1144" s="37"/>
      <c r="AA1144" s="37"/>
      <c r="AB1144" s="37"/>
      <c r="AC1144" s="37"/>
      <c r="AD1144" s="37"/>
      <c r="AE1144" s="37"/>
      <c r="AT1144" s="20" t="s">
        <v>219</v>
      </c>
      <c r="AU1144" s="20" t="s">
        <v>81</v>
      </c>
    </row>
    <row r="1145" spans="1:65" s="2" customFormat="1" ht="11.25">
      <c r="A1145" s="37"/>
      <c r="B1145" s="38"/>
      <c r="C1145" s="39"/>
      <c r="D1145" s="200" t="s">
        <v>221</v>
      </c>
      <c r="E1145" s="39"/>
      <c r="F1145" s="201" t="s">
        <v>1279</v>
      </c>
      <c r="G1145" s="39"/>
      <c r="H1145" s="39"/>
      <c r="I1145" s="197"/>
      <c r="J1145" s="39"/>
      <c r="K1145" s="39"/>
      <c r="L1145" s="42"/>
      <c r="M1145" s="198"/>
      <c r="N1145" s="199"/>
      <c r="O1145" s="67"/>
      <c r="P1145" s="67"/>
      <c r="Q1145" s="67"/>
      <c r="R1145" s="67"/>
      <c r="S1145" s="67"/>
      <c r="T1145" s="68"/>
      <c r="U1145" s="37"/>
      <c r="V1145" s="37"/>
      <c r="W1145" s="37"/>
      <c r="X1145" s="37"/>
      <c r="Y1145" s="37"/>
      <c r="Z1145" s="37"/>
      <c r="AA1145" s="37"/>
      <c r="AB1145" s="37"/>
      <c r="AC1145" s="37"/>
      <c r="AD1145" s="37"/>
      <c r="AE1145" s="37"/>
      <c r="AT1145" s="20" t="s">
        <v>221</v>
      </c>
      <c r="AU1145" s="20" t="s">
        <v>81</v>
      </c>
    </row>
    <row r="1146" spans="1:65" s="15" customFormat="1" ht="11.25">
      <c r="B1146" s="224"/>
      <c r="C1146" s="225"/>
      <c r="D1146" s="195" t="s">
        <v>223</v>
      </c>
      <c r="E1146" s="226" t="s">
        <v>19</v>
      </c>
      <c r="F1146" s="227" t="s">
        <v>1270</v>
      </c>
      <c r="G1146" s="225"/>
      <c r="H1146" s="226" t="s">
        <v>19</v>
      </c>
      <c r="I1146" s="228"/>
      <c r="J1146" s="225"/>
      <c r="K1146" s="225"/>
      <c r="L1146" s="229"/>
      <c r="M1146" s="230"/>
      <c r="N1146" s="231"/>
      <c r="O1146" s="231"/>
      <c r="P1146" s="231"/>
      <c r="Q1146" s="231"/>
      <c r="R1146" s="231"/>
      <c r="S1146" s="231"/>
      <c r="T1146" s="232"/>
      <c r="AT1146" s="233" t="s">
        <v>223</v>
      </c>
      <c r="AU1146" s="233" t="s">
        <v>81</v>
      </c>
      <c r="AV1146" s="15" t="s">
        <v>79</v>
      </c>
      <c r="AW1146" s="15" t="s">
        <v>32</v>
      </c>
      <c r="AX1146" s="15" t="s">
        <v>71</v>
      </c>
      <c r="AY1146" s="233" t="s">
        <v>210</v>
      </c>
    </row>
    <row r="1147" spans="1:65" s="13" customFormat="1" ht="11.25">
      <c r="B1147" s="202"/>
      <c r="C1147" s="203"/>
      <c r="D1147" s="195" t="s">
        <v>223</v>
      </c>
      <c r="E1147" s="204" t="s">
        <v>19</v>
      </c>
      <c r="F1147" s="205" t="s">
        <v>1280</v>
      </c>
      <c r="G1147" s="203"/>
      <c r="H1147" s="206">
        <v>2.4</v>
      </c>
      <c r="I1147" s="207"/>
      <c r="J1147" s="203"/>
      <c r="K1147" s="203"/>
      <c r="L1147" s="208"/>
      <c r="M1147" s="209"/>
      <c r="N1147" s="210"/>
      <c r="O1147" s="210"/>
      <c r="P1147" s="210"/>
      <c r="Q1147" s="210"/>
      <c r="R1147" s="210"/>
      <c r="S1147" s="210"/>
      <c r="T1147" s="211"/>
      <c r="AT1147" s="212" t="s">
        <v>223</v>
      </c>
      <c r="AU1147" s="212" t="s">
        <v>81</v>
      </c>
      <c r="AV1147" s="13" t="s">
        <v>81</v>
      </c>
      <c r="AW1147" s="13" t="s">
        <v>32</v>
      </c>
      <c r="AX1147" s="13" t="s">
        <v>71</v>
      </c>
      <c r="AY1147" s="212" t="s">
        <v>210</v>
      </c>
    </row>
    <row r="1148" spans="1:65" s="15" customFormat="1" ht="11.25">
      <c r="B1148" s="224"/>
      <c r="C1148" s="225"/>
      <c r="D1148" s="195" t="s">
        <v>223</v>
      </c>
      <c r="E1148" s="226" t="s">
        <v>19</v>
      </c>
      <c r="F1148" s="227" t="s">
        <v>1272</v>
      </c>
      <c r="G1148" s="225"/>
      <c r="H1148" s="226" t="s">
        <v>19</v>
      </c>
      <c r="I1148" s="228"/>
      <c r="J1148" s="225"/>
      <c r="K1148" s="225"/>
      <c r="L1148" s="229"/>
      <c r="M1148" s="230"/>
      <c r="N1148" s="231"/>
      <c r="O1148" s="231"/>
      <c r="P1148" s="231"/>
      <c r="Q1148" s="231"/>
      <c r="R1148" s="231"/>
      <c r="S1148" s="231"/>
      <c r="T1148" s="232"/>
      <c r="AT1148" s="233" t="s">
        <v>223</v>
      </c>
      <c r="AU1148" s="233" t="s">
        <v>81</v>
      </c>
      <c r="AV1148" s="15" t="s">
        <v>79</v>
      </c>
      <c r="AW1148" s="15" t="s">
        <v>32</v>
      </c>
      <c r="AX1148" s="15" t="s">
        <v>71</v>
      </c>
      <c r="AY1148" s="233" t="s">
        <v>210</v>
      </c>
    </row>
    <row r="1149" spans="1:65" s="13" customFormat="1" ht="11.25">
      <c r="B1149" s="202"/>
      <c r="C1149" s="203"/>
      <c r="D1149" s="195" t="s">
        <v>223</v>
      </c>
      <c r="E1149" s="204" t="s">
        <v>19</v>
      </c>
      <c r="F1149" s="205" t="s">
        <v>1281</v>
      </c>
      <c r="G1149" s="203"/>
      <c r="H1149" s="206">
        <v>1.4</v>
      </c>
      <c r="I1149" s="207"/>
      <c r="J1149" s="203"/>
      <c r="K1149" s="203"/>
      <c r="L1149" s="208"/>
      <c r="M1149" s="209"/>
      <c r="N1149" s="210"/>
      <c r="O1149" s="210"/>
      <c r="P1149" s="210"/>
      <c r="Q1149" s="210"/>
      <c r="R1149" s="210"/>
      <c r="S1149" s="210"/>
      <c r="T1149" s="211"/>
      <c r="AT1149" s="212" t="s">
        <v>223</v>
      </c>
      <c r="AU1149" s="212" t="s">
        <v>81</v>
      </c>
      <c r="AV1149" s="13" t="s">
        <v>81</v>
      </c>
      <c r="AW1149" s="13" t="s">
        <v>32</v>
      </c>
      <c r="AX1149" s="13" t="s">
        <v>71</v>
      </c>
      <c r="AY1149" s="212" t="s">
        <v>210</v>
      </c>
    </row>
    <row r="1150" spans="1:65" s="14" customFormat="1" ht="11.25">
      <c r="B1150" s="213"/>
      <c r="C1150" s="214"/>
      <c r="D1150" s="195" t="s">
        <v>223</v>
      </c>
      <c r="E1150" s="215" t="s">
        <v>19</v>
      </c>
      <c r="F1150" s="216" t="s">
        <v>249</v>
      </c>
      <c r="G1150" s="214"/>
      <c r="H1150" s="217">
        <v>3.8</v>
      </c>
      <c r="I1150" s="218"/>
      <c r="J1150" s="214"/>
      <c r="K1150" s="214"/>
      <c r="L1150" s="219"/>
      <c r="M1150" s="220"/>
      <c r="N1150" s="221"/>
      <c r="O1150" s="221"/>
      <c r="P1150" s="221"/>
      <c r="Q1150" s="221"/>
      <c r="R1150" s="221"/>
      <c r="S1150" s="221"/>
      <c r="T1150" s="222"/>
      <c r="AT1150" s="223" t="s">
        <v>223</v>
      </c>
      <c r="AU1150" s="223" t="s">
        <v>81</v>
      </c>
      <c r="AV1150" s="14" t="s">
        <v>217</v>
      </c>
      <c r="AW1150" s="14" t="s">
        <v>32</v>
      </c>
      <c r="AX1150" s="14" t="s">
        <v>79</v>
      </c>
      <c r="AY1150" s="223" t="s">
        <v>210</v>
      </c>
    </row>
    <row r="1151" spans="1:65" s="2" customFormat="1" ht="16.5" customHeight="1">
      <c r="A1151" s="37"/>
      <c r="B1151" s="38"/>
      <c r="C1151" s="182" t="s">
        <v>1282</v>
      </c>
      <c r="D1151" s="182" t="s">
        <v>212</v>
      </c>
      <c r="E1151" s="183" t="s">
        <v>1283</v>
      </c>
      <c r="F1151" s="184" t="s">
        <v>1284</v>
      </c>
      <c r="G1151" s="185" t="s">
        <v>461</v>
      </c>
      <c r="H1151" s="186">
        <v>2</v>
      </c>
      <c r="I1151" s="187"/>
      <c r="J1151" s="188">
        <f>ROUND(I1151*H1151,2)</f>
        <v>0</v>
      </c>
      <c r="K1151" s="184" t="s">
        <v>216</v>
      </c>
      <c r="L1151" s="42"/>
      <c r="M1151" s="189" t="s">
        <v>19</v>
      </c>
      <c r="N1151" s="190" t="s">
        <v>42</v>
      </c>
      <c r="O1151" s="67"/>
      <c r="P1151" s="191">
        <f>O1151*H1151</f>
        <v>0</v>
      </c>
      <c r="Q1151" s="191">
        <v>6.6299999999999996E-3</v>
      </c>
      <c r="R1151" s="191">
        <f>Q1151*H1151</f>
        <v>1.3259999999999999E-2</v>
      </c>
      <c r="S1151" s="191">
        <v>0</v>
      </c>
      <c r="T1151" s="192">
        <f>S1151*H1151</f>
        <v>0</v>
      </c>
      <c r="U1151" s="37"/>
      <c r="V1151" s="37"/>
      <c r="W1151" s="37"/>
      <c r="X1151" s="37"/>
      <c r="Y1151" s="37"/>
      <c r="Z1151" s="37"/>
      <c r="AA1151" s="37"/>
      <c r="AB1151" s="37"/>
      <c r="AC1151" s="37"/>
      <c r="AD1151" s="37"/>
      <c r="AE1151" s="37"/>
      <c r="AR1151" s="193" t="s">
        <v>326</v>
      </c>
      <c r="AT1151" s="193" t="s">
        <v>212</v>
      </c>
      <c r="AU1151" s="193" t="s">
        <v>81</v>
      </c>
      <c r="AY1151" s="20" t="s">
        <v>210</v>
      </c>
      <c r="BE1151" s="194">
        <f>IF(N1151="základní",J1151,0)</f>
        <v>0</v>
      </c>
      <c r="BF1151" s="194">
        <f>IF(N1151="snížená",J1151,0)</f>
        <v>0</v>
      </c>
      <c r="BG1151" s="194">
        <f>IF(N1151="zákl. přenesená",J1151,0)</f>
        <v>0</v>
      </c>
      <c r="BH1151" s="194">
        <f>IF(N1151="sníž. přenesená",J1151,0)</f>
        <v>0</v>
      </c>
      <c r="BI1151" s="194">
        <f>IF(N1151="nulová",J1151,0)</f>
        <v>0</v>
      </c>
      <c r="BJ1151" s="20" t="s">
        <v>79</v>
      </c>
      <c r="BK1151" s="194">
        <f>ROUND(I1151*H1151,2)</f>
        <v>0</v>
      </c>
      <c r="BL1151" s="20" t="s">
        <v>326</v>
      </c>
      <c r="BM1151" s="193" t="s">
        <v>1285</v>
      </c>
    </row>
    <row r="1152" spans="1:65" s="2" customFormat="1" ht="29.25">
      <c r="A1152" s="37"/>
      <c r="B1152" s="38"/>
      <c r="C1152" s="39"/>
      <c r="D1152" s="195" t="s">
        <v>219</v>
      </c>
      <c r="E1152" s="39"/>
      <c r="F1152" s="196" t="s">
        <v>1286</v>
      </c>
      <c r="G1152" s="39"/>
      <c r="H1152" s="39"/>
      <c r="I1152" s="197"/>
      <c r="J1152" s="39"/>
      <c r="K1152" s="39"/>
      <c r="L1152" s="42"/>
      <c r="M1152" s="198"/>
      <c r="N1152" s="199"/>
      <c r="O1152" s="67"/>
      <c r="P1152" s="67"/>
      <c r="Q1152" s="67"/>
      <c r="R1152" s="67"/>
      <c r="S1152" s="67"/>
      <c r="T1152" s="68"/>
      <c r="U1152" s="37"/>
      <c r="V1152" s="37"/>
      <c r="W1152" s="37"/>
      <c r="X1152" s="37"/>
      <c r="Y1152" s="37"/>
      <c r="Z1152" s="37"/>
      <c r="AA1152" s="37"/>
      <c r="AB1152" s="37"/>
      <c r="AC1152" s="37"/>
      <c r="AD1152" s="37"/>
      <c r="AE1152" s="37"/>
      <c r="AT1152" s="20" t="s">
        <v>219</v>
      </c>
      <c r="AU1152" s="20" t="s">
        <v>81</v>
      </c>
    </row>
    <row r="1153" spans="1:65" s="2" customFormat="1" ht="11.25">
      <c r="A1153" s="37"/>
      <c r="B1153" s="38"/>
      <c r="C1153" s="39"/>
      <c r="D1153" s="200" t="s">
        <v>221</v>
      </c>
      <c r="E1153" s="39"/>
      <c r="F1153" s="201" t="s">
        <v>1287</v>
      </c>
      <c r="G1153" s="39"/>
      <c r="H1153" s="39"/>
      <c r="I1153" s="197"/>
      <c r="J1153" s="39"/>
      <c r="K1153" s="39"/>
      <c r="L1153" s="42"/>
      <c r="M1153" s="198"/>
      <c r="N1153" s="199"/>
      <c r="O1153" s="67"/>
      <c r="P1153" s="67"/>
      <c r="Q1153" s="67"/>
      <c r="R1153" s="67"/>
      <c r="S1153" s="67"/>
      <c r="T1153" s="68"/>
      <c r="U1153" s="37"/>
      <c r="V1153" s="37"/>
      <c r="W1153" s="37"/>
      <c r="X1153" s="37"/>
      <c r="Y1153" s="37"/>
      <c r="Z1153" s="37"/>
      <c r="AA1153" s="37"/>
      <c r="AB1153" s="37"/>
      <c r="AC1153" s="37"/>
      <c r="AD1153" s="37"/>
      <c r="AE1153" s="37"/>
      <c r="AT1153" s="20" t="s">
        <v>221</v>
      </c>
      <c r="AU1153" s="20" t="s">
        <v>81</v>
      </c>
    </row>
    <row r="1154" spans="1:65" s="15" customFormat="1" ht="11.25">
      <c r="B1154" s="224"/>
      <c r="C1154" s="225"/>
      <c r="D1154" s="195" t="s">
        <v>223</v>
      </c>
      <c r="E1154" s="226" t="s">
        <v>19</v>
      </c>
      <c r="F1154" s="227" t="s">
        <v>1288</v>
      </c>
      <c r="G1154" s="225"/>
      <c r="H1154" s="226" t="s">
        <v>19</v>
      </c>
      <c r="I1154" s="228"/>
      <c r="J1154" s="225"/>
      <c r="K1154" s="225"/>
      <c r="L1154" s="229"/>
      <c r="M1154" s="230"/>
      <c r="N1154" s="231"/>
      <c r="O1154" s="231"/>
      <c r="P1154" s="231"/>
      <c r="Q1154" s="231"/>
      <c r="R1154" s="231"/>
      <c r="S1154" s="231"/>
      <c r="T1154" s="232"/>
      <c r="AT1154" s="233" t="s">
        <v>223</v>
      </c>
      <c r="AU1154" s="233" t="s">
        <v>81</v>
      </c>
      <c r="AV1154" s="15" t="s">
        <v>79</v>
      </c>
      <c r="AW1154" s="15" t="s">
        <v>32</v>
      </c>
      <c r="AX1154" s="15" t="s">
        <v>71</v>
      </c>
      <c r="AY1154" s="233" t="s">
        <v>210</v>
      </c>
    </row>
    <row r="1155" spans="1:65" s="13" customFormat="1" ht="11.25">
      <c r="B1155" s="202"/>
      <c r="C1155" s="203"/>
      <c r="D1155" s="195" t="s">
        <v>223</v>
      </c>
      <c r="E1155" s="204" t="s">
        <v>19</v>
      </c>
      <c r="F1155" s="205" t="s">
        <v>1289</v>
      </c>
      <c r="G1155" s="203"/>
      <c r="H1155" s="206">
        <v>2</v>
      </c>
      <c r="I1155" s="207"/>
      <c r="J1155" s="203"/>
      <c r="K1155" s="203"/>
      <c r="L1155" s="208"/>
      <c r="M1155" s="209"/>
      <c r="N1155" s="210"/>
      <c r="O1155" s="210"/>
      <c r="P1155" s="210"/>
      <c r="Q1155" s="210"/>
      <c r="R1155" s="210"/>
      <c r="S1155" s="210"/>
      <c r="T1155" s="211"/>
      <c r="AT1155" s="212" t="s">
        <v>223</v>
      </c>
      <c r="AU1155" s="212" t="s">
        <v>81</v>
      </c>
      <c r="AV1155" s="13" t="s">
        <v>81</v>
      </c>
      <c r="AW1155" s="13" t="s">
        <v>32</v>
      </c>
      <c r="AX1155" s="13" t="s">
        <v>71</v>
      </c>
      <c r="AY1155" s="212" t="s">
        <v>210</v>
      </c>
    </row>
    <row r="1156" spans="1:65" s="14" customFormat="1" ht="11.25">
      <c r="B1156" s="213"/>
      <c r="C1156" s="214"/>
      <c r="D1156" s="195" t="s">
        <v>223</v>
      </c>
      <c r="E1156" s="215" t="s">
        <v>19</v>
      </c>
      <c r="F1156" s="216" t="s">
        <v>249</v>
      </c>
      <c r="G1156" s="214"/>
      <c r="H1156" s="217">
        <v>2</v>
      </c>
      <c r="I1156" s="218"/>
      <c r="J1156" s="214"/>
      <c r="K1156" s="214"/>
      <c r="L1156" s="219"/>
      <c r="M1156" s="220"/>
      <c r="N1156" s="221"/>
      <c r="O1156" s="221"/>
      <c r="P1156" s="221"/>
      <c r="Q1156" s="221"/>
      <c r="R1156" s="221"/>
      <c r="S1156" s="221"/>
      <c r="T1156" s="222"/>
      <c r="AT1156" s="223" t="s">
        <v>223</v>
      </c>
      <c r="AU1156" s="223" t="s">
        <v>81</v>
      </c>
      <c r="AV1156" s="14" t="s">
        <v>217</v>
      </c>
      <c r="AW1156" s="14" t="s">
        <v>32</v>
      </c>
      <c r="AX1156" s="14" t="s">
        <v>79</v>
      </c>
      <c r="AY1156" s="223" t="s">
        <v>210</v>
      </c>
    </row>
    <row r="1157" spans="1:65" s="2" customFormat="1" ht="21.75" customHeight="1">
      <c r="A1157" s="37"/>
      <c r="B1157" s="38"/>
      <c r="C1157" s="182" t="s">
        <v>1290</v>
      </c>
      <c r="D1157" s="182" t="s">
        <v>212</v>
      </c>
      <c r="E1157" s="183" t="s">
        <v>1291</v>
      </c>
      <c r="F1157" s="184" t="s">
        <v>1292</v>
      </c>
      <c r="G1157" s="185" t="s">
        <v>215</v>
      </c>
      <c r="H1157" s="186">
        <v>2</v>
      </c>
      <c r="I1157" s="187"/>
      <c r="J1157" s="188">
        <f>ROUND(I1157*H1157,2)</f>
        <v>0</v>
      </c>
      <c r="K1157" s="184" t="s">
        <v>216</v>
      </c>
      <c r="L1157" s="42"/>
      <c r="M1157" s="189" t="s">
        <v>19</v>
      </c>
      <c r="N1157" s="190" t="s">
        <v>42</v>
      </c>
      <c r="O1157" s="67"/>
      <c r="P1157" s="191">
        <f>O1157*H1157</f>
        <v>0</v>
      </c>
      <c r="Q1157" s="191">
        <v>0</v>
      </c>
      <c r="R1157" s="191">
        <f>Q1157*H1157</f>
        <v>0</v>
      </c>
      <c r="S1157" s="191">
        <v>0</v>
      </c>
      <c r="T1157" s="192">
        <f>S1157*H1157</f>
        <v>0</v>
      </c>
      <c r="U1157" s="37"/>
      <c r="V1157" s="37"/>
      <c r="W1157" s="37"/>
      <c r="X1157" s="37"/>
      <c r="Y1157" s="37"/>
      <c r="Z1157" s="37"/>
      <c r="AA1157" s="37"/>
      <c r="AB1157" s="37"/>
      <c r="AC1157" s="37"/>
      <c r="AD1157" s="37"/>
      <c r="AE1157" s="37"/>
      <c r="AR1157" s="193" t="s">
        <v>326</v>
      </c>
      <c r="AT1157" s="193" t="s">
        <v>212</v>
      </c>
      <c r="AU1157" s="193" t="s">
        <v>81</v>
      </c>
      <c r="AY1157" s="20" t="s">
        <v>210</v>
      </c>
      <c r="BE1157" s="194">
        <f>IF(N1157="základní",J1157,0)</f>
        <v>0</v>
      </c>
      <c r="BF1157" s="194">
        <f>IF(N1157="snížená",J1157,0)</f>
        <v>0</v>
      </c>
      <c r="BG1157" s="194">
        <f>IF(N1157="zákl. přenesená",J1157,0)</f>
        <v>0</v>
      </c>
      <c r="BH1157" s="194">
        <f>IF(N1157="sníž. přenesená",J1157,0)</f>
        <v>0</v>
      </c>
      <c r="BI1157" s="194">
        <f>IF(N1157="nulová",J1157,0)</f>
        <v>0</v>
      </c>
      <c r="BJ1157" s="20" t="s">
        <v>79</v>
      </c>
      <c r="BK1157" s="194">
        <f>ROUND(I1157*H1157,2)</f>
        <v>0</v>
      </c>
      <c r="BL1157" s="20" t="s">
        <v>326</v>
      </c>
      <c r="BM1157" s="193" t="s">
        <v>1293</v>
      </c>
    </row>
    <row r="1158" spans="1:65" s="2" customFormat="1" ht="19.5">
      <c r="A1158" s="37"/>
      <c r="B1158" s="38"/>
      <c r="C1158" s="39"/>
      <c r="D1158" s="195" t="s">
        <v>219</v>
      </c>
      <c r="E1158" s="39"/>
      <c r="F1158" s="196" t="s">
        <v>1294</v>
      </c>
      <c r="G1158" s="39"/>
      <c r="H1158" s="39"/>
      <c r="I1158" s="197"/>
      <c r="J1158" s="39"/>
      <c r="K1158" s="39"/>
      <c r="L1158" s="42"/>
      <c r="M1158" s="198"/>
      <c r="N1158" s="199"/>
      <c r="O1158" s="67"/>
      <c r="P1158" s="67"/>
      <c r="Q1158" s="67"/>
      <c r="R1158" s="67"/>
      <c r="S1158" s="67"/>
      <c r="T1158" s="68"/>
      <c r="U1158" s="37"/>
      <c r="V1158" s="37"/>
      <c r="W1158" s="37"/>
      <c r="X1158" s="37"/>
      <c r="Y1158" s="37"/>
      <c r="Z1158" s="37"/>
      <c r="AA1158" s="37"/>
      <c r="AB1158" s="37"/>
      <c r="AC1158" s="37"/>
      <c r="AD1158" s="37"/>
      <c r="AE1158" s="37"/>
      <c r="AT1158" s="20" t="s">
        <v>219</v>
      </c>
      <c r="AU1158" s="20" t="s">
        <v>81</v>
      </c>
    </row>
    <row r="1159" spans="1:65" s="2" customFormat="1" ht="11.25">
      <c r="A1159" s="37"/>
      <c r="B1159" s="38"/>
      <c r="C1159" s="39"/>
      <c r="D1159" s="200" t="s">
        <v>221</v>
      </c>
      <c r="E1159" s="39"/>
      <c r="F1159" s="201" t="s">
        <v>1295</v>
      </c>
      <c r="G1159" s="39"/>
      <c r="H1159" s="39"/>
      <c r="I1159" s="197"/>
      <c r="J1159" s="39"/>
      <c r="K1159" s="39"/>
      <c r="L1159" s="42"/>
      <c r="M1159" s="198"/>
      <c r="N1159" s="199"/>
      <c r="O1159" s="67"/>
      <c r="P1159" s="67"/>
      <c r="Q1159" s="67"/>
      <c r="R1159" s="67"/>
      <c r="S1159" s="67"/>
      <c r="T1159" s="68"/>
      <c r="U1159" s="37"/>
      <c r="V1159" s="37"/>
      <c r="W1159" s="37"/>
      <c r="X1159" s="37"/>
      <c r="Y1159" s="37"/>
      <c r="Z1159" s="37"/>
      <c r="AA1159" s="37"/>
      <c r="AB1159" s="37"/>
      <c r="AC1159" s="37"/>
      <c r="AD1159" s="37"/>
      <c r="AE1159" s="37"/>
      <c r="AT1159" s="20" t="s">
        <v>221</v>
      </c>
      <c r="AU1159" s="20" t="s">
        <v>81</v>
      </c>
    </row>
    <row r="1160" spans="1:65" s="15" customFormat="1" ht="11.25">
      <c r="B1160" s="224"/>
      <c r="C1160" s="225"/>
      <c r="D1160" s="195" t="s">
        <v>223</v>
      </c>
      <c r="E1160" s="226" t="s">
        <v>19</v>
      </c>
      <c r="F1160" s="227" t="s">
        <v>1288</v>
      </c>
      <c r="G1160" s="225"/>
      <c r="H1160" s="226" t="s">
        <v>19</v>
      </c>
      <c r="I1160" s="228"/>
      <c r="J1160" s="225"/>
      <c r="K1160" s="225"/>
      <c r="L1160" s="229"/>
      <c r="M1160" s="230"/>
      <c r="N1160" s="231"/>
      <c r="O1160" s="231"/>
      <c r="P1160" s="231"/>
      <c r="Q1160" s="231"/>
      <c r="R1160" s="231"/>
      <c r="S1160" s="231"/>
      <c r="T1160" s="232"/>
      <c r="AT1160" s="233" t="s">
        <v>223</v>
      </c>
      <c r="AU1160" s="233" t="s">
        <v>81</v>
      </c>
      <c r="AV1160" s="15" t="s">
        <v>79</v>
      </c>
      <c r="AW1160" s="15" t="s">
        <v>32</v>
      </c>
      <c r="AX1160" s="15" t="s">
        <v>71</v>
      </c>
      <c r="AY1160" s="233" t="s">
        <v>210</v>
      </c>
    </row>
    <row r="1161" spans="1:65" s="13" customFormat="1" ht="11.25">
      <c r="B1161" s="202"/>
      <c r="C1161" s="203"/>
      <c r="D1161" s="195" t="s">
        <v>223</v>
      </c>
      <c r="E1161" s="204" t="s">
        <v>19</v>
      </c>
      <c r="F1161" s="205" t="s">
        <v>1289</v>
      </c>
      <c r="G1161" s="203"/>
      <c r="H1161" s="206">
        <v>2</v>
      </c>
      <c r="I1161" s="207"/>
      <c r="J1161" s="203"/>
      <c r="K1161" s="203"/>
      <c r="L1161" s="208"/>
      <c r="M1161" s="209"/>
      <c r="N1161" s="210"/>
      <c r="O1161" s="210"/>
      <c r="P1161" s="210"/>
      <c r="Q1161" s="210"/>
      <c r="R1161" s="210"/>
      <c r="S1161" s="210"/>
      <c r="T1161" s="211"/>
      <c r="AT1161" s="212" t="s">
        <v>223</v>
      </c>
      <c r="AU1161" s="212" t="s">
        <v>81</v>
      </c>
      <c r="AV1161" s="13" t="s">
        <v>81</v>
      </c>
      <c r="AW1161" s="13" t="s">
        <v>32</v>
      </c>
      <c r="AX1161" s="13" t="s">
        <v>71</v>
      </c>
      <c r="AY1161" s="212" t="s">
        <v>210</v>
      </c>
    </row>
    <row r="1162" spans="1:65" s="14" customFormat="1" ht="11.25">
      <c r="B1162" s="213"/>
      <c r="C1162" s="214"/>
      <c r="D1162" s="195" t="s">
        <v>223</v>
      </c>
      <c r="E1162" s="215" t="s">
        <v>19</v>
      </c>
      <c r="F1162" s="216" t="s">
        <v>249</v>
      </c>
      <c r="G1162" s="214"/>
      <c r="H1162" s="217">
        <v>2</v>
      </c>
      <c r="I1162" s="218"/>
      <c r="J1162" s="214"/>
      <c r="K1162" s="214"/>
      <c r="L1162" s="219"/>
      <c r="M1162" s="220"/>
      <c r="N1162" s="221"/>
      <c r="O1162" s="221"/>
      <c r="P1162" s="221"/>
      <c r="Q1162" s="221"/>
      <c r="R1162" s="221"/>
      <c r="S1162" s="221"/>
      <c r="T1162" s="222"/>
      <c r="AT1162" s="223" t="s">
        <v>223</v>
      </c>
      <c r="AU1162" s="223" t="s">
        <v>81</v>
      </c>
      <c r="AV1162" s="14" t="s">
        <v>217</v>
      </c>
      <c r="AW1162" s="14" t="s">
        <v>32</v>
      </c>
      <c r="AX1162" s="14" t="s">
        <v>79</v>
      </c>
      <c r="AY1162" s="223" t="s">
        <v>210</v>
      </c>
    </row>
    <row r="1163" spans="1:65" s="2" customFormat="1" ht="24.2" customHeight="1">
      <c r="A1163" s="37"/>
      <c r="B1163" s="38"/>
      <c r="C1163" s="182" t="s">
        <v>1296</v>
      </c>
      <c r="D1163" s="182" t="s">
        <v>212</v>
      </c>
      <c r="E1163" s="183" t="s">
        <v>1297</v>
      </c>
      <c r="F1163" s="184" t="s">
        <v>1298</v>
      </c>
      <c r="G1163" s="185" t="s">
        <v>215</v>
      </c>
      <c r="H1163" s="186">
        <v>34</v>
      </c>
      <c r="I1163" s="187"/>
      <c r="J1163" s="188">
        <f>ROUND(I1163*H1163,2)</f>
        <v>0</v>
      </c>
      <c r="K1163" s="184" t="s">
        <v>814</v>
      </c>
      <c r="L1163" s="42"/>
      <c r="M1163" s="189" t="s">
        <v>19</v>
      </c>
      <c r="N1163" s="190" t="s">
        <v>42</v>
      </c>
      <c r="O1163" s="67"/>
      <c r="P1163" s="191">
        <f>O1163*H1163</f>
        <v>0</v>
      </c>
      <c r="Q1163" s="191">
        <v>0</v>
      </c>
      <c r="R1163" s="191">
        <f>Q1163*H1163</f>
        <v>0</v>
      </c>
      <c r="S1163" s="191">
        <v>2.896E-2</v>
      </c>
      <c r="T1163" s="192">
        <f>S1163*H1163</f>
        <v>0.98463999999999996</v>
      </c>
      <c r="U1163" s="37"/>
      <c r="V1163" s="37"/>
      <c r="W1163" s="37"/>
      <c r="X1163" s="37"/>
      <c r="Y1163" s="37"/>
      <c r="Z1163" s="37"/>
      <c r="AA1163" s="37"/>
      <c r="AB1163" s="37"/>
      <c r="AC1163" s="37"/>
      <c r="AD1163" s="37"/>
      <c r="AE1163" s="37"/>
      <c r="AR1163" s="193" t="s">
        <v>326</v>
      </c>
      <c r="AT1163" s="193" t="s">
        <v>212</v>
      </c>
      <c r="AU1163" s="193" t="s">
        <v>81</v>
      </c>
      <c r="AY1163" s="20" t="s">
        <v>210</v>
      </c>
      <c r="BE1163" s="194">
        <f>IF(N1163="základní",J1163,0)</f>
        <v>0</v>
      </c>
      <c r="BF1163" s="194">
        <f>IF(N1163="snížená",J1163,0)</f>
        <v>0</v>
      </c>
      <c r="BG1163" s="194">
        <f>IF(N1163="zákl. přenesená",J1163,0)</f>
        <v>0</v>
      </c>
      <c r="BH1163" s="194">
        <f>IF(N1163="sníž. přenesená",J1163,0)</f>
        <v>0</v>
      </c>
      <c r="BI1163" s="194">
        <f>IF(N1163="nulová",J1163,0)</f>
        <v>0</v>
      </c>
      <c r="BJ1163" s="20" t="s">
        <v>79</v>
      </c>
      <c r="BK1163" s="194">
        <f>ROUND(I1163*H1163,2)</f>
        <v>0</v>
      </c>
      <c r="BL1163" s="20" t="s">
        <v>326</v>
      </c>
      <c r="BM1163" s="193" t="s">
        <v>1299</v>
      </c>
    </row>
    <row r="1164" spans="1:65" s="2" customFormat="1" ht="19.5">
      <c r="A1164" s="37"/>
      <c r="B1164" s="38"/>
      <c r="C1164" s="39"/>
      <c r="D1164" s="195" t="s">
        <v>219</v>
      </c>
      <c r="E1164" s="39"/>
      <c r="F1164" s="196" t="s">
        <v>1300</v>
      </c>
      <c r="G1164" s="39"/>
      <c r="H1164" s="39"/>
      <c r="I1164" s="197"/>
      <c r="J1164" s="39"/>
      <c r="K1164" s="39"/>
      <c r="L1164" s="42"/>
      <c r="M1164" s="198"/>
      <c r="N1164" s="199"/>
      <c r="O1164" s="67"/>
      <c r="P1164" s="67"/>
      <c r="Q1164" s="67"/>
      <c r="R1164" s="67"/>
      <c r="S1164" s="67"/>
      <c r="T1164" s="68"/>
      <c r="U1164" s="37"/>
      <c r="V1164" s="37"/>
      <c r="W1164" s="37"/>
      <c r="X1164" s="37"/>
      <c r="Y1164" s="37"/>
      <c r="Z1164" s="37"/>
      <c r="AA1164" s="37"/>
      <c r="AB1164" s="37"/>
      <c r="AC1164" s="37"/>
      <c r="AD1164" s="37"/>
      <c r="AE1164" s="37"/>
      <c r="AT1164" s="20" t="s">
        <v>219</v>
      </c>
      <c r="AU1164" s="20" t="s">
        <v>81</v>
      </c>
    </row>
    <row r="1165" spans="1:65" s="15" customFormat="1" ht="11.25">
      <c r="B1165" s="224"/>
      <c r="C1165" s="225"/>
      <c r="D1165" s="195" t="s">
        <v>223</v>
      </c>
      <c r="E1165" s="226" t="s">
        <v>19</v>
      </c>
      <c r="F1165" s="227" t="s">
        <v>1301</v>
      </c>
      <c r="G1165" s="225"/>
      <c r="H1165" s="226" t="s">
        <v>19</v>
      </c>
      <c r="I1165" s="228"/>
      <c r="J1165" s="225"/>
      <c r="K1165" s="225"/>
      <c r="L1165" s="229"/>
      <c r="M1165" s="230"/>
      <c r="N1165" s="231"/>
      <c r="O1165" s="231"/>
      <c r="P1165" s="231"/>
      <c r="Q1165" s="231"/>
      <c r="R1165" s="231"/>
      <c r="S1165" s="231"/>
      <c r="T1165" s="232"/>
      <c r="AT1165" s="233" t="s">
        <v>223</v>
      </c>
      <c r="AU1165" s="233" t="s">
        <v>81</v>
      </c>
      <c r="AV1165" s="15" t="s">
        <v>79</v>
      </c>
      <c r="AW1165" s="15" t="s">
        <v>32</v>
      </c>
      <c r="AX1165" s="15" t="s">
        <v>71</v>
      </c>
      <c r="AY1165" s="233" t="s">
        <v>210</v>
      </c>
    </row>
    <row r="1166" spans="1:65" s="13" customFormat="1" ht="11.25">
      <c r="B1166" s="202"/>
      <c r="C1166" s="203"/>
      <c r="D1166" s="195" t="s">
        <v>223</v>
      </c>
      <c r="E1166" s="204" t="s">
        <v>19</v>
      </c>
      <c r="F1166" s="205" t="s">
        <v>8</v>
      </c>
      <c r="G1166" s="203"/>
      <c r="H1166" s="206">
        <v>15</v>
      </c>
      <c r="I1166" s="207"/>
      <c r="J1166" s="203"/>
      <c r="K1166" s="203"/>
      <c r="L1166" s="208"/>
      <c r="M1166" s="209"/>
      <c r="N1166" s="210"/>
      <c r="O1166" s="210"/>
      <c r="P1166" s="210"/>
      <c r="Q1166" s="210"/>
      <c r="R1166" s="210"/>
      <c r="S1166" s="210"/>
      <c r="T1166" s="211"/>
      <c r="AT1166" s="212" t="s">
        <v>223</v>
      </c>
      <c r="AU1166" s="212" t="s">
        <v>81</v>
      </c>
      <c r="AV1166" s="13" t="s">
        <v>81</v>
      </c>
      <c r="AW1166" s="13" t="s">
        <v>32</v>
      </c>
      <c r="AX1166" s="13" t="s">
        <v>71</v>
      </c>
      <c r="AY1166" s="212" t="s">
        <v>210</v>
      </c>
    </row>
    <row r="1167" spans="1:65" s="15" customFormat="1" ht="11.25">
      <c r="B1167" s="224"/>
      <c r="C1167" s="225"/>
      <c r="D1167" s="195" t="s">
        <v>223</v>
      </c>
      <c r="E1167" s="226" t="s">
        <v>19</v>
      </c>
      <c r="F1167" s="227" t="s">
        <v>1302</v>
      </c>
      <c r="G1167" s="225"/>
      <c r="H1167" s="226" t="s">
        <v>19</v>
      </c>
      <c r="I1167" s="228"/>
      <c r="J1167" s="225"/>
      <c r="K1167" s="225"/>
      <c r="L1167" s="229"/>
      <c r="M1167" s="230"/>
      <c r="N1167" s="231"/>
      <c r="O1167" s="231"/>
      <c r="P1167" s="231"/>
      <c r="Q1167" s="231"/>
      <c r="R1167" s="231"/>
      <c r="S1167" s="231"/>
      <c r="T1167" s="232"/>
      <c r="AT1167" s="233" t="s">
        <v>223</v>
      </c>
      <c r="AU1167" s="233" t="s">
        <v>81</v>
      </c>
      <c r="AV1167" s="15" t="s">
        <v>79</v>
      </c>
      <c r="AW1167" s="15" t="s">
        <v>32</v>
      </c>
      <c r="AX1167" s="15" t="s">
        <v>71</v>
      </c>
      <c r="AY1167" s="233" t="s">
        <v>210</v>
      </c>
    </row>
    <row r="1168" spans="1:65" s="13" customFormat="1" ht="11.25">
      <c r="B1168" s="202"/>
      <c r="C1168" s="203"/>
      <c r="D1168" s="195" t="s">
        <v>223</v>
      </c>
      <c r="E1168" s="204" t="s">
        <v>19</v>
      </c>
      <c r="F1168" s="205" t="s">
        <v>257</v>
      </c>
      <c r="G1168" s="203"/>
      <c r="H1168" s="206">
        <v>7</v>
      </c>
      <c r="I1168" s="207"/>
      <c r="J1168" s="203"/>
      <c r="K1168" s="203"/>
      <c r="L1168" s="208"/>
      <c r="M1168" s="209"/>
      <c r="N1168" s="210"/>
      <c r="O1168" s="210"/>
      <c r="P1168" s="210"/>
      <c r="Q1168" s="210"/>
      <c r="R1168" s="210"/>
      <c r="S1168" s="210"/>
      <c r="T1168" s="211"/>
      <c r="AT1168" s="212" t="s">
        <v>223</v>
      </c>
      <c r="AU1168" s="212" t="s">
        <v>81</v>
      </c>
      <c r="AV1168" s="13" t="s">
        <v>81</v>
      </c>
      <c r="AW1168" s="13" t="s">
        <v>32</v>
      </c>
      <c r="AX1168" s="13" t="s">
        <v>71</v>
      </c>
      <c r="AY1168" s="212" t="s">
        <v>210</v>
      </c>
    </row>
    <row r="1169" spans="1:65" s="15" customFormat="1" ht="11.25">
      <c r="B1169" s="224"/>
      <c r="C1169" s="225"/>
      <c r="D1169" s="195" t="s">
        <v>223</v>
      </c>
      <c r="E1169" s="226" t="s">
        <v>19</v>
      </c>
      <c r="F1169" s="227" t="s">
        <v>1303</v>
      </c>
      <c r="G1169" s="225"/>
      <c r="H1169" s="226" t="s">
        <v>19</v>
      </c>
      <c r="I1169" s="228"/>
      <c r="J1169" s="225"/>
      <c r="K1169" s="225"/>
      <c r="L1169" s="229"/>
      <c r="M1169" s="230"/>
      <c r="N1169" s="231"/>
      <c r="O1169" s="231"/>
      <c r="P1169" s="231"/>
      <c r="Q1169" s="231"/>
      <c r="R1169" s="231"/>
      <c r="S1169" s="231"/>
      <c r="T1169" s="232"/>
      <c r="AT1169" s="233" t="s">
        <v>223</v>
      </c>
      <c r="AU1169" s="233" t="s">
        <v>81</v>
      </c>
      <c r="AV1169" s="15" t="s">
        <v>79</v>
      </c>
      <c r="AW1169" s="15" t="s">
        <v>32</v>
      </c>
      <c r="AX1169" s="15" t="s">
        <v>71</v>
      </c>
      <c r="AY1169" s="233" t="s">
        <v>210</v>
      </c>
    </row>
    <row r="1170" spans="1:65" s="13" customFormat="1" ht="11.25">
      <c r="B1170" s="202"/>
      <c r="C1170" s="203"/>
      <c r="D1170" s="195" t="s">
        <v>223</v>
      </c>
      <c r="E1170" s="204" t="s">
        <v>19</v>
      </c>
      <c r="F1170" s="205" t="s">
        <v>296</v>
      </c>
      <c r="G1170" s="203"/>
      <c r="H1170" s="206">
        <v>12</v>
      </c>
      <c r="I1170" s="207"/>
      <c r="J1170" s="203"/>
      <c r="K1170" s="203"/>
      <c r="L1170" s="208"/>
      <c r="M1170" s="209"/>
      <c r="N1170" s="210"/>
      <c r="O1170" s="210"/>
      <c r="P1170" s="210"/>
      <c r="Q1170" s="210"/>
      <c r="R1170" s="210"/>
      <c r="S1170" s="210"/>
      <c r="T1170" s="211"/>
      <c r="AT1170" s="212" t="s">
        <v>223</v>
      </c>
      <c r="AU1170" s="212" t="s">
        <v>81</v>
      </c>
      <c r="AV1170" s="13" t="s">
        <v>81</v>
      </c>
      <c r="AW1170" s="13" t="s">
        <v>32</v>
      </c>
      <c r="AX1170" s="13" t="s">
        <v>71</v>
      </c>
      <c r="AY1170" s="212" t="s">
        <v>210</v>
      </c>
    </row>
    <row r="1171" spans="1:65" s="14" customFormat="1" ht="11.25">
      <c r="B1171" s="213"/>
      <c r="C1171" s="214"/>
      <c r="D1171" s="195" t="s">
        <v>223</v>
      </c>
      <c r="E1171" s="215" t="s">
        <v>19</v>
      </c>
      <c r="F1171" s="216" t="s">
        <v>249</v>
      </c>
      <c r="G1171" s="214"/>
      <c r="H1171" s="217">
        <v>34</v>
      </c>
      <c r="I1171" s="218"/>
      <c r="J1171" s="214"/>
      <c r="K1171" s="214"/>
      <c r="L1171" s="219"/>
      <c r="M1171" s="220"/>
      <c r="N1171" s="221"/>
      <c r="O1171" s="221"/>
      <c r="P1171" s="221"/>
      <c r="Q1171" s="221"/>
      <c r="R1171" s="221"/>
      <c r="S1171" s="221"/>
      <c r="T1171" s="222"/>
      <c r="AT1171" s="223" t="s">
        <v>223</v>
      </c>
      <c r="AU1171" s="223" t="s">
        <v>81</v>
      </c>
      <c r="AV1171" s="14" t="s">
        <v>217</v>
      </c>
      <c r="AW1171" s="14" t="s">
        <v>32</v>
      </c>
      <c r="AX1171" s="14" t="s">
        <v>79</v>
      </c>
      <c r="AY1171" s="223" t="s">
        <v>210</v>
      </c>
    </row>
    <row r="1172" spans="1:65" s="2" customFormat="1" ht="33" customHeight="1">
      <c r="A1172" s="37"/>
      <c r="B1172" s="38"/>
      <c r="C1172" s="182" t="s">
        <v>1304</v>
      </c>
      <c r="D1172" s="182" t="s">
        <v>212</v>
      </c>
      <c r="E1172" s="183" t="s">
        <v>1305</v>
      </c>
      <c r="F1172" s="184" t="s">
        <v>1306</v>
      </c>
      <c r="G1172" s="185" t="s">
        <v>367</v>
      </c>
      <c r="H1172" s="186">
        <v>6</v>
      </c>
      <c r="I1172" s="187"/>
      <c r="J1172" s="188">
        <f>ROUND(I1172*H1172,2)</f>
        <v>0</v>
      </c>
      <c r="K1172" s="184" t="s">
        <v>216</v>
      </c>
      <c r="L1172" s="42"/>
      <c r="M1172" s="189" t="s">
        <v>19</v>
      </c>
      <c r="N1172" s="190" t="s">
        <v>42</v>
      </c>
      <c r="O1172" s="67"/>
      <c r="P1172" s="191">
        <f>O1172*H1172</f>
        <v>0</v>
      </c>
      <c r="Q1172" s="191">
        <v>3.0000000000000001E-5</v>
      </c>
      <c r="R1172" s="191">
        <f>Q1172*H1172</f>
        <v>1.8000000000000001E-4</v>
      </c>
      <c r="S1172" s="191">
        <v>0</v>
      </c>
      <c r="T1172" s="192">
        <f>S1172*H1172</f>
        <v>0</v>
      </c>
      <c r="U1172" s="37"/>
      <c r="V1172" s="37"/>
      <c r="W1172" s="37"/>
      <c r="X1172" s="37"/>
      <c r="Y1172" s="37"/>
      <c r="Z1172" s="37"/>
      <c r="AA1172" s="37"/>
      <c r="AB1172" s="37"/>
      <c r="AC1172" s="37"/>
      <c r="AD1172" s="37"/>
      <c r="AE1172" s="37"/>
      <c r="AR1172" s="193" t="s">
        <v>326</v>
      </c>
      <c r="AT1172" s="193" t="s">
        <v>212</v>
      </c>
      <c r="AU1172" s="193" t="s">
        <v>81</v>
      </c>
      <c r="AY1172" s="20" t="s">
        <v>210</v>
      </c>
      <c r="BE1172" s="194">
        <f>IF(N1172="základní",J1172,0)</f>
        <v>0</v>
      </c>
      <c r="BF1172" s="194">
        <f>IF(N1172="snížená",J1172,0)</f>
        <v>0</v>
      </c>
      <c r="BG1172" s="194">
        <f>IF(N1172="zákl. přenesená",J1172,0)</f>
        <v>0</v>
      </c>
      <c r="BH1172" s="194">
        <f>IF(N1172="sníž. přenesená",J1172,0)</f>
        <v>0</v>
      </c>
      <c r="BI1172" s="194">
        <f>IF(N1172="nulová",J1172,0)</f>
        <v>0</v>
      </c>
      <c r="BJ1172" s="20" t="s">
        <v>79</v>
      </c>
      <c r="BK1172" s="194">
        <f>ROUND(I1172*H1172,2)</f>
        <v>0</v>
      </c>
      <c r="BL1172" s="20" t="s">
        <v>326</v>
      </c>
      <c r="BM1172" s="193" t="s">
        <v>1307</v>
      </c>
    </row>
    <row r="1173" spans="1:65" s="2" customFormat="1" ht="29.25">
      <c r="A1173" s="37"/>
      <c r="B1173" s="38"/>
      <c r="C1173" s="39"/>
      <c r="D1173" s="195" t="s">
        <v>219</v>
      </c>
      <c r="E1173" s="39"/>
      <c r="F1173" s="196" t="s">
        <v>1308</v>
      </c>
      <c r="G1173" s="39"/>
      <c r="H1173" s="39"/>
      <c r="I1173" s="197"/>
      <c r="J1173" s="39"/>
      <c r="K1173" s="39"/>
      <c r="L1173" s="42"/>
      <c r="M1173" s="198"/>
      <c r="N1173" s="199"/>
      <c r="O1173" s="67"/>
      <c r="P1173" s="67"/>
      <c r="Q1173" s="67"/>
      <c r="R1173" s="67"/>
      <c r="S1173" s="67"/>
      <c r="T1173" s="68"/>
      <c r="U1173" s="37"/>
      <c r="V1173" s="37"/>
      <c r="W1173" s="37"/>
      <c r="X1173" s="37"/>
      <c r="Y1173" s="37"/>
      <c r="Z1173" s="37"/>
      <c r="AA1173" s="37"/>
      <c r="AB1173" s="37"/>
      <c r="AC1173" s="37"/>
      <c r="AD1173" s="37"/>
      <c r="AE1173" s="37"/>
      <c r="AT1173" s="20" t="s">
        <v>219</v>
      </c>
      <c r="AU1173" s="20" t="s">
        <v>81</v>
      </c>
    </row>
    <row r="1174" spans="1:65" s="2" customFormat="1" ht="11.25">
      <c r="A1174" s="37"/>
      <c r="B1174" s="38"/>
      <c r="C1174" s="39"/>
      <c r="D1174" s="200" t="s">
        <v>221</v>
      </c>
      <c r="E1174" s="39"/>
      <c r="F1174" s="201" t="s">
        <v>1309</v>
      </c>
      <c r="G1174" s="39"/>
      <c r="H1174" s="39"/>
      <c r="I1174" s="197"/>
      <c r="J1174" s="39"/>
      <c r="K1174" s="39"/>
      <c r="L1174" s="42"/>
      <c r="M1174" s="198"/>
      <c r="N1174" s="199"/>
      <c r="O1174" s="67"/>
      <c r="P1174" s="67"/>
      <c r="Q1174" s="67"/>
      <c r="R1174" s="67"/>
      <c r="S1174" s="67"/>
      <c r="T1174" s="68"/>
      <c r="U1174" s="37"/>
      <c r="V1174" s="37"/>
      <c r="W1174" s="37"/>
      <c r="X1174" s="37"/>
      <c r="Y1174" s="37"/>
      <c r="Z1174" s="37"/>
      <c r="AA1174" s="37"/>
      <c r="AB1174" s="37"/>
      <c r="AC1174" s="37"/>
      <c r="AD1174" s="37"/>
      <c r="AE1174" s="37"/>
      <c r="AT1174" s="20" t="s">
        <v>221</v>
      </c>
      <c r="AU1174" s="20" t="s">
        <v>81</v>
      </c>
    </row>
    <row r="1175" spans="1:65" s="13" customFormat="1" ht="11.25">
      <c r="B1175" s="202"/>
      <c r="C1175" s="203"/>
      <c r="D1175" s="195" t="s">
        <v>223</v>
      </c>
      <c r="E1175" s="204" t="s">
        <v>19</v>
      </c>
      <c r="F1175" s="205" t="s">
        <v>1310</v>
      </c>
      <c r="G1175" s="203"/>
      <c r="H1175" s="206">
        <v>6</v>
      </c>
      <c r="I1175" s="207"/>
      <c r="J1175" s="203"/>
      <c r="K1175" s="203"/>
      <c r="L1175" s="208"/>
      <c r="M1175" s="209"/>
      <c r="N1175" s="210"/>
      <c r="O1175" s="210"/>
      <c r="P1175" s="210"/>
      <c r="Q1175" s="210"/>
      <c r="R1175" s="210"/>
      <c r="S1175" s="210"/>
      <c r="T1175" s="211"/>
      <c r="AT1175" s="212" t="s">
        <v>223</v>
      </c>
      <c r="AU1175" s="212" t="s">
        <v>81</v>
      </c>
      <c r="AV1175" s="13" t="s">
        <v>81</v>
      </c>
      <c r="AW1175" s="13" t="s">
        <v>32</v>
      </c>
      <c r="AX1175" s="13" t="s">
        <v>79</v>
      </c>
      <c r="AY1175" s="212" t="s">
        <v>210</v>
      </c>
    </row>
    <row r="1176" spans="1:65" s="2" customFormat="1" ht="24.2" customHeight="1">
      <c r="A1176" s="37"/>
      <c r="B1176" s="38"/>
      <c r="C1176" s="245" t="s">
        <v>1311</v>
      </c>
      <c r="D1176" s="245" t="s">
        <v>348</v>
      </c>
      <c r="E1176" s="246" t="s">
        <v>1312</v>
      </c>
      <c r="F1176" s="247" t="s">
        <v>1313</v>
      </c>
      <c r="G1176" s="248" t="s">
        <v>367</v>
      </c>
      <c r="H1176" s="249">
        <v>6</v>
      </c>
      <c r="I1176" s="250"/>
      <c r="J1176" s="251">
        <f>ROUND(I1176*H1176,2)</f>
        <v>0</v>
      </c>
      <c r="K1176" s="247" t="s">
        <v>216</v>
      </c>
      <c r="L1176" s="252"/>
      <c r="M1176" s="253" t="s">
        <v>19</v>
      </c>
      <c r="N1176" s="254" t="s">
        <v>42</v>
      </c>
      <c r="O1176" s="67"/>
      <c r="P1176" s="191">
        <f>O1176*H1176</f>
        <v>0</v>
      </c>
      <c r="Q1176" s="191">
        <v>1.4E-3</v>
      </c>
      <c r="R1176" s="191">
        <f>Q1176*H1176</f>
        <v>8.3999999999999995E-3</v>
      </c>
      <c r="S1176" s="191">
        <v>0</v>
      </c>
      <c r="T1176" s="192">
        <f>S1176*H1176</f>
        <v>0</v>
      </c>
      <c r="U1176" s="37"/>
      <c r="V1176" s="37"/>
      <c r="W1176" s="37"/>
      <c r="X1176" s="37"/>
      <c r="Y1176" s="37"/>
      <c r="Z1176" s="37"/>
      <c r="AA1176" s="37"/>
      <c r="AB1176" s="37"/>
      <c r="AC1176" s="37"/>
      <c r="AD1176" s="37"/>
      <c r="AE1176" s="37"/>
      <c r="AR1176" s="193" t="s">
        <v>467</v>
      </c>
      <c r="AT1176" s="193" t="s">
        <v>348</v>
      </c>
      <c r="AU1176" s="193" t="s">
        <v>81</v>
      </c>
      <c r="AY1176" s="20" t="s">
        <v>210</v>
      </c>
      <c r="BE1176" s="194">
        <f>IF(N1176="základní",J1176,0)</f>
        <v>0</v>
      </c>
      <c r="BF1176" s="194">
        <f>IF(N1176="snížená",J1176,0)</f>
        <v>0</v>
      </c>
      <c r="BG1176" s="194">
        <f>IF(N1176="zákl. přenesená",J1176,0)</f>
        <v>0</v>
      </c>
      <c r="BH1176" s="194">
        <f>IF(N1176="sníž. přenesená",J1176,0)</f>
        <v>0</v>
      </c>
      <c r="BI1176" s="194">
        <f>IF(N1176="nulová",J1176,0)</f>
        <v>0</v>
      </c>
      <c r="BJ1176" s="20" t="s">
        <v>79</v>
      </c>
      <c r="BK1176" s="194">
        <f>ROUND(I1176*H1176,2)</f>
        <v>0</v>
      </c>
      <c r="BL1176" s="20" t="s">
        <v>326</v>
      </c>
      <c r="BM1176" s="193" t="s">
        <v>1314</v>
      </c>
    </row>
    <row r="1177" spans="1:65" s="2" customFormat="1" ht="11.25">
      <c r="A1177" s="37"/>
      <c r="B1177" s="38"/>
      <c r="C1177" s="39"/>
      <c r="D1177" s="195" t="s">
        <v>219</v>
      </c>
      <c r="E1177" s="39"/>
      <c r="F1177" s="196" t="s">
        <v>1313</v>
      </c>
      <c r="G1177" s="39"/>
      <c r="H1177" s="39"/>
      <c r="I1177" s="197"/>
      <c r="J1177" s="39"/>
      <c r="K1177" s="39"/>
      <c r="L1177" s="42"/>
      <c r="M1177" s="198"/>
      <c r="N1177" s="199"/>
      <c r="O1177" s="67"/>
      <c r="P1177" s="67"/>
      <c r="Q1177" s="67"/>
      <c r="R1177" s="67"/>
      <c r="S1177" s="67"/>
      <c r="T1177" s="68"/>
      <c r="U1177" s="37"/>
      <c r="V1177" s="37"/>
      <c r="W1177" s="37"/>
      <c r="X1177" s="37"/>
      <c r="Y1177" s="37"/>
      <c r="Z1177" s="37"/>
      <c r="AA1177" s="37"/>
      <c r="AB1177" s="37"/>
      <c r="AC1177" s="37"/>
      <c r="AD1177" s="37"/>
      <c r="AE1177" s="37"/>
      <c r="AT1177" s="20" t="s">
        <v>219</v>
      </c>
      <c r="AU1177" s="20" t="s">
        <v>81</v>
      </c>
    </row>
    <row r="1178" spans="1:65" s="2" customFormat="1" ht="24.2" customHeight="1">
      <c r="A1178" s="37"/>
      <c r="B1178" s="38"/>
      <c r="C1178" s="182" t="s">
        <v>1315</v>
      </c>
      <c r="D1178" s="182" t="s">
        <v>212</v>
      </c>
      <c r="E1178" s="183" t="s">
        <v>1316</v>
      </c>
      <c r="F1178" s="184" t="s">
        <v>1317</v>
      </c>
      <c r="G1178" s="185" t="s">
        <v>367</v>
      </c>
      <c r="H1178" s="186">
        <v>2</v>
      </c>
      <c r="I1178" s="187"/>
      <c r="J1178" s="188">
        <f>ROUND(I1178*H1178,2)</f>
        <v>0</v>
      </c>
      <c r="K1178" s="184" t="s">
        <v>216</v>
      </c>
      <c r="L1178" s="42"/>
      <c r="M1178" s="189" t="s">
        <v>19</v>
      </c>
      <c r="N1178" s="190" t="s">
        <v>42</v>
      </c>
      <c r="O1178" s="67"/>
      <c r="P1178" s="191">
        <f>O1178*H1178</f>
        <v>0</v>
      </c>
      <c r="Q1178" s="191">
        <v>3.0000000000000001E-5</v>
      </c>
      <c r="R1178" s="191">
        <f>Q1178*H1178</f>
        <v>6.0000000000000002E-5</v>
      </c>
      <c r="S1178" s="191">
        <v>0</v>
      </c>
      <c r="T1178" s="192">
        <f>S1178*H1178</f>
        <v>0</v>
      </c>
      <c r="U1178" s="37"/>
      <c r="V1178" s="37"/>
      <c r="W1178" s="37"/>
      <c r="X1178" s="37"/>
      <c r="Y1178" s="37"/>
      <c r="Z1178" s="37"/>
      <c r="AA1178" s="37"/>
      <c r="AB1178" s="37"/>
      <c r="AC1178" s="37"/>
      <c r="AD1178" s="37"/>
      <c r="AE1178" s="37"/>
      <c r="AR1178" s="193" t="s">
        <v>326</v>
      </c>
      <c r="AT1178" s="193" t="s">
        <v>212</v>
      </c>
      <c r="AU1178" s="193" t="s">
        <v>81</v>
      </c>
      <c r="AY1178" s="20" t="s">
        <v>210</v>
      </c>
      <c r="BE1178" s="194">
        <f>IF(N1178="základní",J1178,0)</f>
        <v>0</v>
      </c>
      <c r="BF1178" s="194">
        <f>IF(N1178="snížená",J1178,0)</f>
        <v>0</v>
      </c>
      <c r="BG1178" s="194">
        <f>IF(N1178="zákl. přenesená",J1178,0)</f>
        <v>0</v>
      </c>
      <c r="BH1178" s="194">
        <f>IF(N1178="sníž. přenesená",J1178,0)</f>
        <v>0</v>
      </c>
      <c r="BI1178" s="194">
        <f>IF(N1178="nulová",J1178,0)</f>
        <v>0</v>
      </c>
      <c r="BJ1178" s="20" t="s">
        <v>79</v>
      </c>
      <c r="BK1178" s="194">
        <f>ROUND(I1178*H1178,2)</f>
        <v>0</v>
      </c>
      <c r="BL1178" s="20" t="s">
        <v>326</v>
      </c>
      <c r="BM1178" s="193" t="s">
        <v>1318</v>
      </c>
    </row>
    <row r="1179" spans="1:65" s="2" customFormat="1" ht="19.5">
      <c r="A1179" s="37"/>
      <c r="B1179" s="38"/>
      <c r="C1179" s="39"/>
      <c r="D1179" s="195" t="s">
        <v>219</v>
      </c>
      <c r="E1179" s="39"/>
      <c r="F1179" s="196" t="s">
        <v>1319</v>
      </c>
      <c r="G1179" s="39"/>
      <c r="H1179" s="39"/>
      <c r="I1179" s="197"/>
      <c r="J1179" s="39"/>
      <c r="K1179" s="39"/>
      <c r="L1179" s="42"/>
      <c r="M1179" s="198"/>
      <c r="N1179" s="199"/>
      <c r="O1179" s="67"/>
      <c r="P1179" s="67"/>
      <c r="Q1179" s="67"/>
      <c r="R1179" s="67"/>
      <c r="S1179" s="67"/>
      <c r="T1179" s="68"/>
      <c r="U1179" s="37"/>
      <c r="V1179" s="37"/>
      <c r="W1179" s="37"/>
      <c r="X1179" s="37"/>
      <c r="Y1179" s="37"/>
      <c r="Z1179" s="37"/>
      <c r="AA1179" s="37"/>
      <c r="AB1179" s="37"/>
      <c r="AC1179" s="37"/>
      <c r="AD1179" s="37"/>
      <c r="AE1179" s="37"/>
      <c r="AT1179" s="20" t="s">
        <v>219</v>
      </c>
      <c r="AU1179" s="20" t="s">
        <v>81</v>
      </c>
    </row>
    <row r="1180" spans="1:65" s="2" customFormat="1" ht="11.25">
      <c r="A1180" s="37"/>
      <c r="B1180" s="38"/>
      <c r="C1180" s="39"/>
      <c r="D1180" s="200" t="s">
        <v>221</v>
      </c>
      <c r="E1180" s="39"/>
      <c r="F1180" s="201" t="s">
        <v>1320</v>
      </c>
      <c r="G1180" s="39"/>
      <c r="H1180" s="39"/>
      <c r="I1180" s="197"/>
      <c r="J1180" s="39"/>
      <c r="K1180" s="39"/>
      <c r="L1180" s="42"/>
      <c r="M1180" s="198"/>
      <c r="N1180" s="199"/>
      <c r="O1180" s="67"/>
      <c r="P1180" s="67"/>
      <c r="Q1180" s="67"/>
      <c r="R1180" s="67"/>
      <c r="S1180" s="67"/>
      <c r="T1180" s="68"/>
      <c r="U1180" s="37"/>
      <c r="V1180" s="37"/>
      <c r="W1180" s="37"/>
      <c r="X1180" s="37"/>
      <c r="Y1180" s="37"/>
      <c r="Z1180" s="37"/>
      <c r="AA1180" s="37"/>
      <c r="AB1180" s="37"/>
      <c r="AC1180" s="37"/>
      <c r="AD1180" s="37"/>
      <c r="AE1180" s="37"/>
      <c r="AT1180" s="20" t="s">
        <v>221</v>
      </c>
      <c r="AU1180" s="20" t="s">
        <v>81</v>
      </c>
    </row>
    <row r="1181" spans="1:65" s="13" customFormat="1" ht="11.25">
      <c r="B1181" s="202"/>
      <c r="C1181" s="203"/>
      <c r="D1181" s="195" t="s">
        <v>223</v>
      </c>
      <c r="E1181" s="204" t="s">
        <v>19</v>
      </c>
      <c r="F1181" s="205" t="s">
        <v>1321</v>
      </c>
      <c r="G1181" s="203"/>
      <c r="H1181" s="206">
        <v>2</v>
      </c>
      <c r="I1181" s="207"/>
      <c r="J1181" s="203"/>
      <c r="K1181" s="203"/>
      <c r="L1181" s="208"/>
      <c r="M1181" s="209"/>
      <c r="N1181" s="210"/>
      <c r="O1181" s="210"/>
      <c r="P1181" s="210"/>
      <c r="Q1181" s="210"/>
      <c r="R1181" s="210"/>
      <c r="S1181" s="210"/>
      <c r="T1181" s="211"/>
      <c r="AT1181" s="212" t="s">
        <v>223</v>
      </c>
      <c r="AU1181" s="212" t="s">
        <v>81</v>
      </c>
      <c r="AV1181" s="13" t="s">
        <v>81</v>
      </c>
      <c r="AW1181" s="13" t="s">
        <v>32</v>
      </c>
      <c r="AX1181" s="13" t="s">
        <v>79</v>
      </c>
      <c r="AY1181" s="212" t="s">
        <v>210</v>
      </c>
    </row>
    <row r="1182" spans="1:65" s="2" customFormat="1" ht="24.2" customHeight="1">
      <c r="A1182" s="37"/>
      <c r="B1182" s="38"/>
      <c r="C1182" s="245" t="s">
        <v>1322</v>
      </c>
      <c r="D1182" s="245" t="s">
        <v>348</v>
      </c>
      <c r="E1182" s="246" t="s">
        <v>1312</v>
      </c>
      <c r="F1182" s="247" t="s">
        <v>1313</v>
      </c>
      <c r="G1182" s="248" t="s">
        <v>367</v>
      </c>
      <c r="H1182" s="249">
        <v>2</v>
      </c>
      <c r="I1182" s="250"/>
      <c r="J1182" s="251">
        <f>ROUND(I1182*H1182,2)</f>
        <v>0</v>
      </c>
      <c r="K1182" s="247" t="s">
        <v>216</v>
      </c>
      <c r="L1182" s="252"/>
      <c r="M1182" s="253" t="s">
        <v>19</v>
      </c>
      <c r="N1182" s="254" t="s">
        <v>42</v>
      </c>
      <c r="O1182" s="67"/>
      <c r="P1182" s="191">
        <f>O1182*H1182</f>
        <v>0</v>
      </c>
      <c r="Q1182" s="191">
        <v>1.4E-3</v>
      </c>
      <c r="R1182" s="191">
        <f>Q1182*H1182</f>
        <v>2.8E-3</v>
      </c>
      <c r="S1182" s="191">
        <v>0</v>
      </c>
      <c r="T1182" s="192">
        <f>S1182*H1182</f>
        <v>0</v>
      </c>
      <c r="U1182" s="37"/>
      <c r="V1182" s="37"/>
      <c r="W1182" s="37"/>
      <c r="X1182" s="37"/>
      <c r="Y1182" s="37"/>
      <c r="Z1182" s="37"/>
      <c r="AA1182" s="37"/>
      <c r="AB1182" s="37"/>
      <c r="AC1182" s="37"/>
      <c r="AD1182" s="37"/>
      <c r="AE1182" s="37"/>
      <c r="AR1182" s="193" t="s">
        <v>467</v>
      </c>
      <c r="AT1182" s="193" t="s">
        <v>348</v>
      </c>
      <c r="AU1182" s="193" t="s">
        <v>81</v>
      </c>
      <c r="AY1182" s="20" t="s">
        <v>210</v>
      </c>
      <c r="BE1182" s="194">
        <f>IF(N1182="základní",J1182,0)</f>
        <v>0</v>
      </c>
      <c r="BF1182" s="194">
        <f>IF(N1182="snížená",J1182,0)</f>
        <v>0</v>
      </c>
      <c r="BG1182" s="194">
        <f>IF(N1182="zákl. přenesená",J1182,0)</f>
        <v>0</v>
      </c>
      <c r="BH1182" s="194">
        <f>IF(N1182="sníž. přenesená",J1182,0)</f>
        <v>0</v>
      </c>
      <c r="BI1182" s="194">
        <f>IF(N1182="nulová",J1182,0)</f>
        <v>0</v>
      </c>
      <c r="BJ1182" s="20" t="s">
        <v>79</v>
      </c>
      <c r="BK1182" s="194">
        <f>ROUND(I1182*H1182,2)</f>
        <v>0</v>
      </c>
      <c r="BL1182" s="20" t="s">
        <v>326</v>
      </c>
      <c r="BM1182" s="193" t="s">
        <v>1323</v>
      </c>
    </row>
    <row r="1183" spans="1:65" s="2" customFormat="1" ht="11.25">
      <c r="A1183" s="37"/>
      <c r="B1183" s="38"/>
      <c r="C1183" s="39"/>
      <c r="D1183" s="195" t="s">
        <v>219</v>
      </c>
      <c r="E1183" s="39"/>
      <c r="F1183" s="196" t="s">
        <v>1313</v>
      </c>
      <c r="G1183" s="39"/>
      <c r="H1183" s="39"/>
      <c r="I1183" s="197"/>
      <c r="J1183" s="39"/>
      <c r="K1183" s="39"/>
      <c r="L1183" s="42"/>
      <c r="M1183" s="198"/>
      <c r="N1183" s="199"/>
      <c r="O1183" s="67"/>
      <c r="P1183" s="67"/>
      <c r="Q1183" s="67"/>
      <c r="R1183" s="67"/>
      <c r="S1183" s="67"/>
      <c r="T1183" s="68"/>
      <c r="U1183" s="37"/>
      <c r="V1183" s="37"/>
      <c r="W1183" s="37"/>
      <c r="X1183" s="37"/>
      <c r="Y1183" s="37"/>
      <c r="Z1183" s="37"/>
      <c r="AA1183" s="37"/>
      <c r="AB1183" s="37"/>
      <c r="AC1183" s="37"/>
      <c r="AD1183" s="37"/>
      <c r="AE1183" s="37"/>
      <c r="AT1183" s="20" t="s">
        <v>219</v>
      </c>
      <c r="AU1183" s="20" t="s">
        <v>81</v>
      </c>
    </row>
    <row r="1184" spans="1:65" s="2" customFormat="1" ht="24.2" customHeight="1">
      <c r="A1184" s="37"/>
      <c r="B1184" s="38"/>
      <c r="C1184" s="182" t="s">
        <v>1324</v>
      </c>
      <c r="D1184" s="182" t="s">
        <v>212</v>
      </c>
      <c r="E1184" s="183" t="s">
        <v>1325</v>
      </c>
      <c r="F1184" s="184" t="s">
        <v>1326</v>
      </c>
      <c r="G1184" s="185" t="s">
        <v>314</v>
      </c>
      <c r="H1184" s="186">
        <v>0.93500000000000005</v>
      </c>
      <c r="I1184" s="187"/>
      <c r="J1184" s="188">
        <f>ROUND(I1184*H1184,2)</f>
        <v>0</v>
      </c>
      <c r="K1184" s="184" t="s">
        <v>216</v>
      </c>
      <c r="L1184" s="42"/>
      <c r="M1184" s="189" t="s">
        <v>19</v>
      </c>
      <c r="N1184" s="190" t="s">
        <v>42</v>
      </c>
      <c r="O1184" s="67"/>
      <c r="P1184" s="191">
        <f>O1184*H1184</f>
        <v>0</v>
      </c>
      <c r="Q1184" s="191">
        <v>0</v>
      </c>
      <c r="R1184" s="191">
        <f>Q1184*H1184</f>
        <v>0</v>
      </c>
      <c r="S1184" s="191">
        <v>0</v>
      </c>
      <c r="T1184" s="192">
        <f>S1184*H1184</f>
        <v>0</v>
      </c>
      <c r="U1184" s="37"/>
      <c r="V1184" s="37"/>
      <c r="W1184" s="37"/>
      <c r="X1184" s="37"/>
      <c r="Y1184" s="37"/>
      <c r="Z1184" s="37"/>
      <c r="AA1184" s="37"/>
      <c r="AB1184" s="37"/>
      <c r="AC1184" s="37"/>
      <c r="AD1184" s="37"/>
      <c r="AE1184" s="37"/>
      <c r="AR1184" s="193" t="s">
        <v>326</v>
      </c>
      <c r="AT1184" s="193" t="s">
        <v>212</v>
      </c>
      <c r="AU1184" s="193" t="s">
        <v>81</v>
      </c>
      <c r="AY1184" s="20" t="s">
        <v>210</v>
      </c>
      <c r="BE1184" s="194">
        <f>IF(N1184="základní",J1184,0)</f>
        <v>0</v>
      </c>
      <c r="BF1184" s="194">
        <f>IF(N1184="snížená",J1184,0)</f>
        <v>0</v>
      </c>
      <c r="BG1184" s="194">
        <f>IF(N1184="zákl. přenesená",J1184,0)</f>
        <v>0</v>
      </c>
      <c r="BH1184" s="194">
        <f>IF(N1184="sníž. přenesená",J1184,0)</f>
        <v>0</v>
      </c>
      <c r="BI1184" s="194">
        <f>IF(N1184="nulová",J1184,0)</f>
        <v>0</v>
      </c>
      <c r="BJ1184" s="20" t="s">
        <v>79</v>
      </c>
      <c r="BK1184" s="194">
        <f>ROUND(I1184*H1184,2)</f>
        <v>0</v>
      </c>
      <c r="BL1184" s="20" t="s">
        <v>326</v>
      </c>
      <c r="BM1184" s="193" t="s">
        <v>1327</v>
      </c>
    </row>
    <row r="1185" spans="1:65" s="2" customFormat="1" ht="39">
      <c r="A1185" s="37"/>
      <c r="B1185" s="38"/>
      <c r="C1185" s="39"/>
      <c r="D1185" s="195" t="s">
        <v>219</v>
      </c>
      <c r="E1185" s="39"/>
      <c r="F1185" s="196" t="s">
        <v>1328</v>
      </c>
      <c r="G1185" s="39"/>
      <c r="H1185" s="39"/>
      <c r="I1185" s="197"/>
      <c r="J1185" s="39"/>
      <c r="K1185" s="39"/>
      <c r="L1185" s="42"/>
      <c r="M1185" s="198"/>
      <c r="N1185" s="199"/>
      <c r="O1185" s="67"/>
      <c r="P1185" s="67"/>
      <c r="Q1185" s="67"/>
      <c r="R1185" s="67"/>
      <c r="S1185" s="67"/>
      <c r="T1185" s="68"/>
      <c r="U1185" s="37"/>
      <c r="V1185" s="37"/>
      <c r="W1185" s="37"/>
      <c r="X1185" s="37"/>
      <c r="Y1185" s="37"/>
      <c r="Z1185" s="37"/>
      <c r="AA1185" s="37"/>
      <c r="AB1185" s="37"/>
      <c r="AC1185" s="37"/>
      <c r="AD1185" s="37"/>
      <c r="AE1185" s="37"/>
      <c r="AT1185" s="20" t="s">
        <v>219</v>
      </c>
      <c r="AU1185" s="20" t="s">
        <v>81</v>
      </c>
    </row>
    <row r="1186" spans="1:65" s="2" customFormat="1" ht="11.25">
      <c r="A1186" s="37"/>
      <c r="B1186" s="38"/>
      <c r="C1186" s="39"/>
      <c r="D1186" s="200" t="s">
        <v>221</v>
      </c>
      <c r="E1186" s="39"/>
      <c r="F1186" s="201" t="s">
        <v>1329</v>
      </c>
      <c r="G1186" s="39"/>
      <c r="H1186" s="39"/>
      <c r="I1186" s="197"/>
      <c r="J1186" s="39"/>
      <c r="K1186" s="39"/>
      <c r="L1186" s="42"/>
      <c r="M1186" s="198"/>
      <c r="N1186" s="199"/>
      <c r="O1186" s="67"/>
      <c r="P1186" s="67"/>
      <c r="Q1186" s="67"/>
      <c r="R1186" s="67"/>
      <c r="S1186" s="67"/>
      <c r="T1186" s="68"/>
      <c r="U1186" s="37"/>
      <c r="V1186" s="37"/>
      <c r="W1186" s="37"/>
      <c r="X1186" s="37"/>
      <c r="Y1186" s="37"/>
      <c r="Z1186" s="37"/>
      <c r="AA1186" s="37"/>
      <c r="AB1186" s="37"/>
      <c r="AC1186" s="37"/>
      <c r="AD1186" s="37"/>
      <c r="AE1186" s="37"/>
      <c r="AT1186" s="20" t="s">
        <v>221</v>
      </c>
      <c r="AU1186" s="20" t="s">
        <v>81</v>
      </c>
    </row>
    <row r="1187" spans="1:65" s="2" customFormat="1" ht="24.2" customHeight="1">
      <c r="A1187" s="37"/>
      <c r="B1187" s="38"/>
      <c r="C1187" s="182" t="s">
        <v>1330</v>
      </c>
      <c r="D1187" s="182" t="s">
        <v>212</v>
      </c>
      <c r="E1187" s="183" t="s">
        <v>1331</v>
      </c>
      <c r="F1187" s="184" t="s">
        <v>1332</v>
      </c>
      <c r="G1187" s="185" t="s">
        <v>314</v>
      </c>
      <c r="H1187" s="186">
        <v>0.93500000000000005</v>
      </c>
      <c r="I1187" s="187"/>
      <c r="J1187" s="188">
        <f>ROUND(I1187*H1187,2)</f>
        <v>0</v>
      </c>
      <c r="K1187" s="184" t="s">
        <v>216</v>
      </c>
      <c r="L1187" s="42"/>
      <c r="M1187" s="189" t="s">
        <v>19</v>
      </c>
      <c r="N1187" s="190" t="s">
        <v>42</v>
      </c>
      <c r="O1187" s="67"/>
      <c r="P1187" s="191">
        <f>O1187*H1187</f>
        <v>0</v>
      </c>
      <c r="Q1187" s="191">
        <v>0</v>
      </c>
      <c r="R1187" s="191">
        <f>Q1187*H1187</f>
        <v>0</v>
      </c>
      <c r="S1187" s="191">
        <v>0</v>
      </c>
      <c r="T1187" s="192">
        <f>S1187*H1187</f>
        <v>0</v>
      </c>
      <c r="U1187" s="37"/>
      <c r="V1187" s="37"/>
      <c r="W1187" s="37"/>
      <c r="X1187" s="37"/>
      <c r="Y1187" s="37"/>
      <c r="Z1187" s="37"/>
      <c r="AA1187" s="37"/>
      <c r="AB1187" s="37"/>
      <c r="AC1187" s="37"/>
      <c r="AD1187" s="37"/>
      <c r="AE1187" s="37"/>
      <c r="AR1187" s="193" t="s">
        <v>326</v>
      </c>
      <c r="AT1187" s="193" t="s">
        <v>212</v>
      </c>
      <c r="AU1187" s="193" t="s">
        <v>81</v>
      </c>
      <c r="AY1187" s="20" t="s">
        <v>210</v>
      </c>
      <c r="BE1187" s="194">
        <f>IF(N1187="základní",J1187,0)</f>
        <v>0</v>
      </c>
      <c r="BF1187" s="194">
        <f>IF(N1187="snížená",J1187,0)</f>
        <v>0</v>
      </c>
      <c r="BG1187" s="194">
        <f>IF(N1187="zákl. přenesená",J1187,0)</f>
        <v>0</v>
      </c>
      <c r="BH1187" s="194">
        <f>IF(N1187="sníž. přenesená",J1187,0)</f>
        <v>0</v>
      </c>
      <c r="BI1187" s="194">
        <f>IF(N1187="nulová",J1187,0)</f>
        <v>0</v>
      </c>
      <c r="BJ1187" s="20" t="s">
        <v>79</v>
      </c>
      <c r="BK1187" s="194">
        <f>ROUND(I1187*H1187,2)</f>
        <v>0</v>
      </c>
      <c r="BL1187" s="20" t="s">
        <v>326</v>
      </c>
      <c r="BM1187" s="193" t="s">
        <v>1333</v>
      </c>
    </row>
    <row r="1188" spans="1:65" s="2" customFormat="1" ht="39">
      <c r="A1188" s="37"/>
      <c r="B1188" s="38"/>
      <c r="C1188" s="39"/>
      <c r="D1188" s="195" t="s">
        <v>219</v>
      </c>
      <c r="E1188" s="39"/>
      <c r="F1188" s="196" t="s">
        <v>1334</v>
      </c>
      <c r="G1188" s="39"/>
      <c r="H1188" s="39"/>
      <c r="I1188" s="197"/>
      <c r="J1188" s="39"/>
      <c r="K1188" s="39"/>
      <c r="L1188" s="42"/>
      <c r="M1188" s="198"/>
      <c r="N1188" s="199"/>
      <c r="O1188" s="67"/>
      <c r="P1188" s="67"/>
      <c r="Q1188" s="67"/>
      <c r="R1188" s="67"/>
      <c r="S1188" s="67"/>
      <c r="T1188" s="68"/>
      <c r="U1188" s="37"/>
      <c r="V1188" s="37"/>
      <c r="W1188" s="37"/>
      <c r="X1188" s="37"/>
      <c r="Y1188" s="37"/>
      <c r="Z1188" s="37"/>
      <c r="AA1188" s="37"/>
      <c r="AB1188" s="37"/>
      <c r="AC1188" s="37"/>
      <c r="AD1188" s="37"/>
      <c r="AE1188" s="37"/>
      <c r="AT1188" s="20" t="s">
        <v>219</v>
      </c>
      <c r="AU1188" s="20" t="s">
        <v>81</v>
      </c>
    </row>
    <row r="1189" spans="1:65" s="2" customFormat="1" ht="11.25">
      <c r="A1189" s="37"/>
      <c r="B1189" s="38"/>
      <c r="C1189" s="39"/>
      <c r="D1189" s="200" t="s">
        <v>221</v>
      </c>
      <c r="E1189" s="39"/>
      <c r="F1189" s="201" t="s">
        <v>1335</v>
      </c>
      <c r="G1189" s="39"/>
      <c r="H1189" s="39"/>
      <c r="I1189" s="197"/>
      <c r="J1189" s="39"/>
      <c r="K1189" s="39"/>
      <c r="L1189" s="42"/>
      <c r="M1189" s="198"/>
      <c r="N1189" s="199"/>
      <c r="O1189" s="67"/>
      <c r="P1189" s="67"/>
      <c r="Q1189" s="67"/>
      <c r="R1189" s="67"/>
      <c r="S1189" s="67"/>
      <c r="T1189" s="68"/>
      <c r="U1189" s="37"/>
      <c r="V1189" s="37"/>
      <c r="W1189" s="37"/>
      <c r="X1189" s="37"/>
      <c r="Y1189" s="37"/>
      <c r="Z1189" s="37"/>
      <c r="AA1189" s="37"/>
      <c r="AB1189" s="37"/>
      <c r="AC1189" s="37"/>
      <c r="AD1189" s="37"/>
      <c r="AE1189" s="37"/>
      <c r="AT1189" s="20" t="s">
        <v>221</v>
      </c>
      <c r="AU1189" s="20" t="s">
        <v>81</v>
      </c>
    </row>
    <row r="1190" spans="1:65" s="12" customFormat="1" ht="22.9" customHeight="1">
      <c r="B1190" s="166"/>
      <c r="C1190" s="167"/>
      <c r="D1190" s="168" t="s">
        <v>70</v>
      </c>
      <c r="E1190" s="180" t="s">
        <v>1336</v>
      </c>
      <c r="F1190" s="180" t="s">
        <v>1337</v>
      </c>
      <c r="G1190" s="167"/>
      <c r="H1190" s="167"/>
      <c r="I1190" s="170"/>
      <c r="J1190" s="181">
        <f>BK1190</f>
        <v>0</v>
      </c>
      <c r="K1190" s="167"/>
      <c r="L1190" s="172"/>
      <c r="M1190" s="173"/>
      <c r="N1190" s="174"/>
      <c r="O1190" s="174"/>
      <c r="P1190" s="175">
        <f>SUM(P1191:P1268)</f>
        <v>0</v>
      </c>
      <c r="Q1190" s="174"/>
      <c r="R1190" s="175">
        <f>SUM(R1191:R1268)</f>
        <v>7.0699999999999999E-3</v>
      </c>
      <c r="S1190" s="174"/>
      <c r="T1190" s="176">
        <f>SUM(T1191:T1268)</f>
        <v>2.4E-2</v>
      </c>
      <c r="AR1190" s="177" t="s">
        <v>81</v>
      </c>
      <c r="AT1190" s="178" t="s">
        <v>70</v>
      </c>
      <c r="AU1190" s="178" t="s">
        <v>79</v>
      </c>
      <c r="AY1190" s="177" t="s">
        <v>210</v>
      </c>
      <c r="BK1190" s="179">
        <f>SUM(BK1191:BK1268)</f>
        <v>0</v>
      </c>
    </row>
    <row r="1191" spans="1:65" s="2" customFormat="1" ht="24.2" customHeight="1">
      <c r="A1191" s="37"/>
      <c r="B1191" s="38"/>
      <c r="C1191" s="182" t="s">
        <v>1338</v>
      </c>
      <c r="D1191" s="182" t="s">
        <v>212</v>
      </c>
      <c r="E1191" s="183" t="s">
        <v>1339</v>
      </c>
      <c r="F1191" s="184" t="s">
        <v>1340</v>
      </c>
      <c r="G1191" s="185" t="s">
        <v>367</v>
      </c>
      <c r="H1191" s="186">
        <v>1</v>
      </c>
      <c r="I1191" s="187"/>
      <c r="J1191" s="188">
        <f>ROUND(I1191*H1191,2)</f>
        <v>0</v>
      </c>
      <c r="K1191" s="184" t="s">
        <v>216</v>
      </c>
      <c r="L1191" s="42"/>
      <c r="M1191" s="189" t="s">
        <v>19</v>
      </c>
      <c r="N1191" s="190" t="s">
        <v>42</v>
      </c>
      <c r="O1191" s="67"/>
      <c r="P1191" s="191">
        <f>O1191*H1191</f>
        <v>0</v>
      </c>
      <c r="Q1191" s="191">
        <v>0</v>
      </c>
      <c r="R1191" s="191">
        <f>Q1191*H1191</f>
        <v>0</v>
      </c>
      <c r="S1191" s="191">
        <v>0</v>
      </c>
      <c r="T1191" s="192">
        <f>S1191*H1191</f>
        <v>0</v>
      </c>
      <c r="U1191" s="37"/>
      <c r="V1191" s="37"/>
      <c r="W1191" s="37"/>
      <c r="X1191" s="37"/>
      <c r="Y1191" s="37"/>
      <c r="Z1191" s="37"/>
      <c r="AA1191" s="37"/>
      <c r="AB1191" s="37"/>
      <c r="AC1191" s="37"/>
      <c r="AD1191" s="37"/>
      <c r="AE1191" s="37"/>
      <c r="AR1191" s="193" t="s">
        <v>326</v>
      </c>
      <c r="AT1191" s="193" t="s">
        <v>212</v>
      </c>
      <c r="AU1191" s="193" t="s">
        <v>81</v>
      </c>
      <c r="AY1191" s="20" t="s">
        <v>210</v>
      </c>
      <c r="BE1191" s="194">
        <f>IF(N1191="základní",J1191,0)</f>
        <v>0</v>
      </c>
      <c r="BF1191" s="194">
        <f>IF(N1191="snížená",J1191,0)</f>
        <v>0</v>
      </c>
      <c r="BG1191" s="194">
        <f>IF(N1191="zákl. přenesená",J1191,0)</f>
        <v>0</v>
      </c>
      <c r="BH1191" s="194">
        <f>IF(N1191="sníž. přenesená",J1191,0)</f>
        <v>0</v>
      </c>
      <c r="BI1191" s="194">
        <f>IF(N1191="nulová",J1191,0)</f>
        <v>0</v>
      </c>
      <c r="BJ1191" s="20" t="s">
        <v>79</v>
      </c>
      <c r="BK1191" s="194">
        <f>ROUND(I1191*H1191,2)</f>
        <v>0</v>
      </c>
      <c r="BL1191" s="20" t="s">
        <v>326</v>
      </c>
      <c r="BM1191" s="193" t="s">
        <v>1341</v>
      </c>
    </row>
    <row r="1192" spans="1:65" s="2" customFormat="1" ht="29.25">
      <c r="A1192" s="37"/>
      <c r="B1192" s="38"/>
      <c r="C1192" s="39"/>
      <c r="D1192" s="195" t="s">
        <v>219</v>
      </c>
      <c r="E1192" s="39"/>
      <c r="F1192" s="196" t="s">
        <v>1342</v>
      </c>
      <c r="G1192" s="39"/>
      <c r="H1192" s="39"/>
      <c r="I1192" s="197"/>
      <c r="J1192" s="39"/>
      <c r="K1192" s="39"/>
      <c r="L1192" s="42"/>
      <c r="M1192" s="198"/>
      <c r="N1192" s="199"/>
      <c r="O1192" s="67"/>
      <c r="P1192" s="67"/>
      <c r="Q1192" s="67"/>
      <c r="R1192" s="67"/>
      <c r="S1192" s="67"/>
      <c r="T1192" s="68"/>
      <c r="U1192" s="37"/>
      <c r="V1192" s="37"/>
      <c r="W1192" s="37"/>
      <c r="X1192" s="37"/>
      <c r="Y1192" s="37"/>
      <c r="Z1192" s="37"/>
      <c r="AA1192" s="37"/>
      <c r="AB1192" s="37"/>
      <c r="AC1192" s="37"/>
      <c r="AD1192" s="37"/>
      <c r="AE1192" s="37"/>
      <c r="AT1192" s="20" t="s">
        <v>219</v>
      </c>
      <c r="AU1192" s="20" t="s">
        <v>81</v>
      </c>
    </row>
    <row r="1193" spans="1:65" s="2" customFormat="1" ht="11.25">
      <c r="A1193" s="37"/>
      <c r="B1193" s="38"/>
      <c r="C1193" s="39"/>
      <c r="D1193" s="200" t="s">
        <v>221</v>
      </c>
      <c r="E1193" s="39"/>
      <c r="F1193" s="201" t="s">
        <v>1343</v>
      </c>
      <c r="G1193" s="39"/>
      <c r="H1193" s="39"/>
      <c r="I1193" s="197"/>
      <c r="J1193" s="39"/>
      <c r="K1193" s="39"/>
      <c r="L1193" s="42"/>
      <c r="M1193" s="198"/>
      <c r="N1193" s="199"/>
      <c r="O1193" s="67"/>
      <c r="P1193" s="67"/>
      <c r="Q1193" s="67"/>
      <c r="R1193" s="67"/>
      <c r="S1193" s="67"/>
      <c r="T1193" s="68"/>
      <c r="U1193" s="37"/>
      <c r="V1193" s="37"/>
      <c r="W1193" s="37"/>
      <c r="X1193" s="37"/>
      <c r="Y1193" s="37"/>
      <c r="Z1193" s="37"/>
      <c r="AA1193" s="37"/>
      <c r="AB1193" s="37"/>
      <c r="AC1193" s="37"/>
      <c r="AD1193" s="37"/>
      <c r="AE1193" s="37"/>
      <c r="AT1193" s="20" t="s">
        <v>221</v>
      </c>
      <c r="AU1193" s="20" t="s">
        <v>81</v>
      </c>
    </row>
    <row r="1194" spans="1:65" s="13" customFormat="1" ht="11.25">
      <c r="B1194" s="202"/>
      <c r="C1194" s="203"/>
      <c r="D1194" s="195" t="s">
        <v>223</v>
      </c>
      <c r="E1194" s="204" t="s">
        <v>19</v>
      </c>
      <c r="F1194" s="205" t="s">
        <v>771</v>
      </c>
      <c r="G1194" s="203"/>
      <c r="H1194" s="206">
        <v>1</v>
      </c>
      <c r="I1194" s="207"/>
      <c r="J1194" s="203"/>
      <c r="K1194" s="203"/>
      <c r="L1194" s="208"/>
      <c r="M1194" s="209"/>
      <c r="N1194" s="210"/>
      <c r="O1194" s="210"/>
      <c r="P1194" s="210"/>
      <c r="Q1194" s="210"/>
      <c r="R1194" s="210"/>
      <c r="S1194" s="210"/>
      <c r="T1194" s="211"/>
      <c r="AT1194" s="212" t="s">
        <v>223</v>
      </c>
      <c r="AU1194" s="212" t="s">
        <v>81</v>
      </c>
      <c r="AV1194" s="13" t="s">
        <v>81</v>
      </c>
      <c r="AW1194" s="13" t="s">
        <v>32</v>
      </c>
      <c r="AX1194" s="13" t="s">
        <v>71</v>
      </c>
      <c r="AY1194" s="212" t="s">
        <v>210</v>
      </c>
    </row>
    <row r="1195" spans="1:65" s="14" customFormat="1" ht="11.25">
      <c r="B1195" s="213"/>
      <c r="C1195" s="214"/>
      <c r="D1195" s="195" t="s">
        <v>223</v>
      </c>
      <c r="E1195" s="215" t="s">
        <v>19</v>
      </c>
      <c r="F1195" s="216" t="s">
        <v>249</v>
      </c>
      <c r="G1195" s="214"/>
      <c r="H1195" s="217">
        <v>1</v>
      </c>
      <c r="I1195" s="218"/>
      <c r="J1195" s="214"/>
      <c r="K1195" s="214"/>
      <c r="L1195" s="219"/>
      <c r="M1195" s="220"/>
      <c r="N1195" s="221"/>
      <c r="O1195" s="221"/>
      <c r="P1195" s="221"/>
      <c r="Q1195" s="221"/>
      <c r="R1195" s="221"/>
      <c r="S1195" s="221"/>
      <c r="T1195" s="222"/>
      <c r="AT1195" s="223" t="s">
        <v>223</v>
      </c>
      <c r="AU1195" s="223" t="s">
        <v>81</v>
      </c>
      <c r="AV1195" s="14" t="s">
        <v>217</v>
      </c>
      <c r="AW1195" s="14" t="s">
        <v>32</v>
      </c>
      <c r="AX1195" s="14" t="s">
        <v>79</v>
      </c>
      <c r="AY1195" s="223" t="s">
        <v>210</v>
      </c>
    </row>
    <row r="1196" spans="1:65" s="2" customFormat="1" ht="44.25" customHeight="1">
      <c r="A1196" s="37"/>
      <c r="B1196" s="38"/>
      <c r="C1196" s="245" t="s">
        <v>1344</v>
      </c>
      <c r="D1196" s="245" t="s">
        <v>348</v>
      </c>
      <c r="E1196" s="246" t="s">
        <v>1345</v>
      </c>
      <c r="F1196" s="247" t="s">
        <v>1346</v>
      </c>
      <c r="G1196" s="248" t="s">
        <v>367</v>
      </c>
      <c r="H1196" s="249">
        <v>1</v>
      </c>
      <c r="I1196" s="250"/>
      <c r="J1196" s="251">
        <f>ROUND(I1196*H1196,2)</f>
        <v>0</v>
      </c>
      <c r="K1196" s="247" t="s">
        <v>814</v>
      </c>
      <c r="L1196" s="252"/>
      <c r="M1196" s="253" t="s">
        <v>19</v>
      </c>
      <c r="N1196" s="254" t="s">
        <v>42</v>
      </c>
      <c r="O1196" s="67"/>
      <c r="P1196" s="191">
        <f>O1196*H1196</f>
        <v>0</v>
      </c>
      <c r="Q1196" s="191">
        <v>0</v>
      </c>
      <c r="R1196" s="191">
        <f>Q1196*H1196</f>
        <v>0</v>
      </c>
      <c r="S1196" s="191">
        <v>0</v>
      </c>
      <c r="T1196" s="192">
        <f>S1196*H1196</f>
        <v>0</v>
      </c>
      <c r="U1196" s="37"/>
      <c r="V1196" s="37"/>
      <c r="W1196" s="37"/>
      <c r="X1196" s="37"/>
      <c r="Y1196" s="37"/>
      <c r="Z1196" s="37"/>
      <c r="AA1196" s="37"/>
      <c r="AB1196" s="37"/>
      <c r="AC1196" s="37"/>
      <c r="AD1196" s="37"/>
      <c r="AE1196" s="37"/>
      <c r="AR1196" s="193" t="s">
        <v>269</v>
      </c>
      <c r="AT1196" s="193" t="s">
        <v>348</v>
      </c>
      <c r="AU1196" s="193" t="s">
        <v>81</v>
      </c>
      <c r="AY1196" s="20" t="s">
        <v>210</v>
      </c>
      <c r="BE1196" s="194">
        <f>IF(N1196="základní",J1196,0)</f>
        <v>0</v>
      </c>
      <c r="BF1196" s="194">
        <f>IF(N1196="snížená",J1196,0)</f>
        <v>0</v>
      </c>
      <c r="BG1196" s="194">
        <f>IF(N1196="zákl. přenesená",J1196,0)</f>
        <v>0</v>
      </c>
      <c r="BH1196" s="194">
        <f>IF(N1196="sníž. přenesená",J1196,0)</f>
        <v>0</v>
      </c>
      <c r="BI1196" s="194">
        <f>IF(N1196="nulová",J1196,0)</f>
        <v>0</v>
      </c>
      <c r="BJ1196" s="20" t="s">
        <v>79</v>
      </c>
      <c r="BK1196" s="194">
        <f>ROUND(I1196*H1196,2)</f>
        <v>0</v>
      </c>
      <c r="BL1196" s="20" t="s">
        <v>217</v>
      </c>
      <c r="BM1196" s="193" t="s">
        <v>1347</v>
      </c>
    </row>
    <row r="1197" spans="1:65" s="2" customFormat="1" ht="29.25">
      <c r="A1197" s="37"/>
      <c r="B1197" s="38"/>
      <c r="C1197" s="39"/>
      <c r="D1197" s="195" t="s">
        <v>219</v>
      </c>
      <c r="E1197" s="39"/>
      <c r="F1197" s="196" t="s">
        <v>1346</v>
      </c>
      <c r="G1197" s="39"/>
      <c r="H1197" s="39"/>
      <c r="I1197" s="197"/>
      <c r="J1197" s="39"/>
      <c r="K1197" s="39"/>
      <c r="L1197" s="42"/>
      <c r="M1197" s="198"/>
      <c r="N1197" s="199"/>
      <c r="O1197" s="67"/>
      <c r="P1197" s="67"/>
      <c r="Q1197" s="67"/>
      <c r="R1197" s="67"/>
      <c r="S1197" s="67"/>
      <c r="T1197" s="68"/>
      <c r="U1197" s="37"/>
      <c r="V1197" s="37"/>
      <c r="W1197" s="37"/>
      <c r="X1197" s="37"/>
      <c r="Y1197" s="37"/>
      <c r="Z1197" s="37"/>
      <c r="AA1197" s="37"/>
      <c r="AB1197" s="37"/>
      <c r="AC1197" s="37"/>
      <c r="AD1197" s="37"/>
      <c r="AE1197" s="37"/>
      <c r="AT1197" s="20" t="s">
        <v>219</v>
      </c>
      <c r="AU1197" s="20" t="s">
        <v>81</v>
      </c>
    </row>
    <row r="1198" spans="1:65" s="2" customFormat="1" ht="24.2" customHeight="1">
      <c r="A1198" s="37"/>
      <c r="B1198" s="38"/>
      <c r="C1198" s="182" t="s">
        <v>1348</v>
      </c>
      <c r="D1198" s="182" t="s">
        <v>212</v>
      </c>
      <c r="E1198" s="183" t="s">
        <v>1349</v>
      </c>
      <c r="F1198" s="184" t="s">
        <v>1350</v>
      </c>
      <c r="G1198" s="185" t="s">
        <v>367</v>
      </c>
      <c r="H1198" s="186">
        <v>1</v>
      </c>
      <c r="I1198" s="187"/>
      <c r="J1198" s="188">
        <f>ROUND(I1198*H1198,2)</f>
        <v>0</v>
      </c>
      <c r="K1198" s="184" t="s">
        <v>216</v>
      </c>
      <c r="L1198" s="42"/>
      <c r="M1198" s="189" t="s">
        <v>19</v>
      </c>
      <c r="N1198" s="190" t="s">
        <v>42</v>
      </c>
      <c r="O1198" s="67"/>
      <c r="P1198" s="191">
        <f>O1198*H1198</f>
        <v>0</v>
      </c>
      <c r="Q1198" s="191">
        <v>0</v>
      </c>
      <c r="R1198" s="191">
        <f>Q1198*H1198</f>
        <v>0</v>
      </c>
      <c r="S1198" s="191">
        <v>0</v>
      </c>
      <c r="T1198" s="192">
        <f>S1198*H1198</f>
        <v>0</v>
      </c>
      <c r="U1198" s="37"/>
      <c r="V1198" s="37"/>
      <c r="W1198" s="37"/>
      <c r="X1198" s="37"/>
      <c r="Y1198" s="37"/>
      <c r="Z1198" s="37"/>
      <c r="AA1198" s="37"/>
      <c r="AB1198" s="37"/>
      <c r="AC1198" s="37"/>
      <c r="AD1198" s="37"/>
      <c r="AE1198" s="37"/>
      <c r="AR1198" s="193" t="s">
        <v>326</v>
      </c>
      <c r="AT1198" s="193" t="s">
        <v>212</v>
      </c>
      <c r="AU1198" s="193" t="s">
        <v>81</v>
      </c>
      <c r="AY1198" s="20" t="s">
        <v>210</v>
      </c>
      <c r="BE1198" s="194">
        <f>IF(N1198="základní",J1198,0)</f>
        <v>0</v>
      </c>
      <c r="BF1198" s="194">
        <f>IF(N1198="snížená",J1198,0)</f>
        <v>0</v>
      </c>
      <c r="BG1198" s="194">
        <f>IF(N1198="zákl. přenesená",J1198,0)</f>
        <v>0</v>
      </c>
      <c r="BH1198" s="194">
        <f>IF(N1198="sníž. přenesená",J1198,0)</f>
        <v>0</v>
      </c>
      <c r="BI1198" s="194">
        <f>IF(N1198="nulová",J1198,0)</f>
        <v>0</v>
      </c>
      <c r="BJ1198" s="20" t="s">
        <v>79</v>
      </c>
      <c r="BK1198" s="194">
        <f>ROUND(I1198*H1198,2)</f>
        <v>0</v>
      </c>
      <c r="BL1198" s="20" t="s">
        <v>326</v>
      </c>
      <c r="BM1198" s="193" t="s">
        <v>1351</v>
      </c>
    </row>
    <row r="1199" spans="1:65" s="2" customFormat="1" ht="29.25">
      <c r="A1199" s="37"/>
      <c r="B1199" s="38"/>
      <c r="C1199" s="39"/>
      <c r="D1199" s="195" t="s">
        <v>219</v>
      </c>
      <c r="E1199" s="39"/>
      <c r="F1199" s="196" t="s">
        <v>1352</v>
      </c>
      <c r="G1199" s="39"/>
      <c r="H1199" s="39"/>
      <c r="I1199" s="197"/>
      <c r="J1199" s="39"/>
      <c r="K1199" s="39"/>
      <c r="L1199" s="42"/>
      <c r="M1199" s="198"/>
      <c r="N1199" s="199"/>
      <c r="O1199" s="67"/>
      <c r="P1199" s="67"/>
      <c r="Q1199" s="67"/>
      <c r="R1199" s="67"/>
      <c r="S1199" s="67"/>
      <c r="T1199" s="68"/>
      <c r="U1199" s="37"/>
      <c r="V1199" s="37"/>
      <c r="W1199" s="37"/>
      <c r="X1199" s="37"/>
      <c r="Y1199" s="37"/>
      <c r="Z1199" s="37"/>
      <c r="AA1199" s="37"/>
      <c r="AB1199" s="37"/>
      <c r="AC1199" s="37"/>
      <c r="AD1199" s="37"/>
      <c r="AE1199" s="37"/>
      <c r="AT1199" s="20" t="s">
        <v>219</v>
      </c>
      <c r="AU1199" s="20" t="s">
        <v>81</v>
      </c>
    </row>
    <row r="1200" spans="1:65" s="2" customFormat="1" ht="11.25">
      <c r="A1200" s="37"/>
      <c r="B1200" s="38"/>
      <c r="C1200" s="39"/>
      <c r="D1200" s="200" t="s">
        <v>221</v>
      </c>
      <c r="E1200" s="39"/>
      <c r="F1200" s="201" t="s">
        <v>1353</v>
      </c>
      <c r="G1200" s="39"/>
      <c r="H1200" s="39"/>
      <c r="I1200" s="197"/>
      <c r="J1200" s="39"/>
      <c r="K1200" s="39"/>
      <c r="L1200" s="42"/>
      <c r="M1200" s="198"/>
      <c r="N1200" s="199"/>
      <c r="O1200" s="67"/>
      <c r="P1200" s="67"/>
      <c r="Q1200" s="67"/>
      <c r="R1200" s="67"/>
      <c r="S1200" s="67"/>
      <c r="T1200" s="68"/>
      <c r="U1200" s="37"/>
      <c r="V1200" s="37"/>
      <c r="W1200" s="37"/>
      <c r="X1200" s="37"/>
      <c r="Y1200" s="37"/>
      <c r="Z1200" s="37"/>
      <c r="AA1200" s="37"/>
      <c r="AB1200" s="37"/>
      <c r="AC1200" s="37"/>
      <c r="AD1200" s="37"/>
      <c r="AE1200" s="37"/>
      <c r="AT1200" s="20" t="s">
        <v>221</v>
      </c>
      <c r="AU1200" s="20" t="s">
        <v>81</v>
      </c>
    </row>
    <row r="1201" spans="1:65" s="13" customFormat="1" ht="11.25">
      <c r="B1201" s="202"/>
      <c r="C1201" s="203"/>
      <c r="D1201" s="195" t="s">
        <v>223</v>
      </c>
      <c r="E1201" s="204" t="s">
        <v>19</v>
      </c>
      <c r="F1201" s="205" t="s">
        <v>1354</v>
      </c>
      <c r="G1201" s="203"/>
      <c r="H1201" s="206">
        <v>1</v>
      </c>
      <c r="I1201" s="207"/>
      <c r="J1201" s="203"/>
      <c r="K1201" s="203"/>
      <c r="L1201" s="208"/>
      <c r="M1201" s="209"/>
      <c r="N1201" s="210"/>
      <c r="O1201" s="210"/>
      <c r="P1201" s="210"/>
      <c r="Q1201" s="210"/>
      <c r="R1201" s="210"/>
      <c r="S1201" s="210"/>
      <c r="T1201" s="211"/>
      <c r="AT1201" s="212" t="s">
        <v>223</v>
      </c>
      <c r="AU1201" s="212" t="s">
        <v>81</v>
      </c>
      <c r="AV1201" s="13" t="s">
        <v>81</v>
      </c>
      <c r="AW1201" s="13" t="s">
        <v>32</v>
      </c>
      <c r="AX1201" s="13" t="s">
        <v>71</v>
      </c>
      <c r="AY1201" s="212" t="s">
        <v>210</v>
      </c>
    </row>
    <row r="1202" spans="1:65" s="14" customFormat="1" ht="11.25">
      <c r="B1202" s="213"/>
      <c r="C1202" s="214"/>
      <c r="D1202" s="195" t="s">
        <v>223</v>
      </c>
      <c r="E1202" s="215" t="s">
        <v>19</v>
      </c>
      <c r="F1202" s="216" t="s">
        <v>249</v>
      </c>
      <c r="G1202" s="214"/>
      <c r="H1202" s="217">
        <v>1</v>
      </c>
      <c r="I1202" s="218"/>
      <c r="J1202" s="214"/>
      <c r="K1202" s="214"/>
      <c r="L1202" s="219"/>
      <c r="M1202" s="220"/>
      <c r="N1202" s="221"/>
      <c r="O1202" s="221"/>
      <c r="P1202" s="221"/>
      <c r="Q1202" s="221"/>
      <c r="R1202" s="221"/>
      <c r="S1202" s="221"/>
      <c r="T1202" s="222"/>
      <c r="AT1202" s="223" t="s">
        <v>223</v>
      </c>
      <c r="AU1202" s="223" t="s">
        <v>81</v>
      </c>
      <c r="AV1202" s="14" t="s">
        <v>217</v>
      </c>
      <c r="AW1202" s="14" t="s">
        <v>32</v>
      </c>
      <c r="AX1202" s="14" t="s">
        <v>79</v>
      </c>
      <c r="AY1202" s="223" t="s">
        <v>210</v>
      </c>
    </row>
    <row r="1203" spans="1:65" s="2" customFormat="1" ht="44.25" customHeight="1">
      <c r="A1203" s="37"/>
      <c r="B1203" s="38"/>
      <c r="C1203" s="245" t="s">
        <v>1355</v>
      </c>
      <c r="D1203" s="245" t="s">
        <v>348</v>
      </c>
      <c r="E1203" s="246" t="s">
        <v>1356</v>
      </c>
      <c r="F1203" s="247" t="s">
        <v>1357</v>
      </c>
      <c r="G1203" s="248" t="s">
        <v>367</v>
      </c>
      <c r="H1203" s="249">
        <v>1</v>
      </c>
      <c r="I1203" s="250"/>
      <c r="J1203" s="251">
        <f>ROUND(I1203*H1203,2)</f>
        <v>0</v>
      </c>
      <c r="K1203" s="247" t="s">
        <v>814</v>
      </c>
      <c r="L1203" s="252"/>
      <c r="M1203" s="253" t="s">
        <v>19</v>
      </c>
      <c r="N1203" s="254" t="s">
        <v>42</v>
      </c>
      <c r="O1203" s="67"/>
      <c r="P1203" s="191">
        <f>O1203*H1203</f>
        <v>0</v>
      </c>
      <c r="Q1203" s="191">
        <v>0</v>
      </c>
      <c r="R1203" s="191">
        <f>Q1203*H1203</f>
        <v>0</v>
      </c>
      <c r="S1203" s="191">
        <v>0</v>
      </c>
      <c r="T1203" s="192">
        <f>S1203*H1203</f>
        <v>0</v>
      </c>
      <c r="U1203" s="37"/>
      <c r="V1203" s="37"/>
      <c r="W1203" s="37"/>
      <c r="X1203" s="37"/>
      <c r="Y1203" s="37"/>
      <c r="Z1203" s="37"/>
      <c r="AA1203" s="37"/>
      <c r="AB1203" s="37"/>
      <c r="AC1203" s="37"/>
      <c r="AD1203" s="37"/>
      <c r="AE1203" s="37"/>
      <c r="AR1203" s="193" t="s">
        <v>269</v>
      </c>
      <c r="AT1203" s="193" t="s">
        <v>348</v>
      </c>
      <c r="AU1203" s="193" t="s">
        <v>81</v>
      </c>
      <c r="AY1203" s="20" t="s">
        <v>210</v>
      </c>
      <c r="BE1203" s="194">
        <f>IF(N1203="základní",J1203,0)</f>
        <v>0</v>
      </c>
      <c r="BF1203" s="194">
        <f>IF(N1203="snížená",J1203,0)</f>
        <v>0</v>
      </c>
      <c r="BG1203" s="194">
        <f>IF(N1203="zákl. přenesená",J1203,0)</f>
        <v>0</v>
      </c>
      <c r="BH1203" s="194">
        <f>IF(N1203="sníž. přenesená",J1203,0)</f>
        <v>0</v>
      </c>
      <c r="BI1203" s="194">
        <f>IF(N1203="nulová",J1203,0)</f>
        <v>0</v>
      </c>
      <c r="BJ1203" s="20" t="s">
        <v>79</v>
      </c>
      <c r="BK1203" s="194">
        <f>ROUND(I1203*H1203,2)</f>
        <v>0</v>
      </c>
      <c r="BL1203" s="20" t="s">
        <v>217</v>
      </c>
      <c r="BM1203" s="193" t="s">
        <v>1358</v>
      </c>
    </row>
    <row r="1204" spans="1:65" s="2" customFormat="1" ht="29.25">
      <c r="A1204" s="37"/>
      <c r="B1204" s="38"/>
      <c r="C1204" s="39"/>
      <c r="D1204" s="195" t="s">
        <v>219</v>
      </c>
      <c r="E1204" s="39"/>
      <c r="F1204" s="196" t="s">
        <v>1357</v>
      </c>
      <c r="G1204" s="39"/>
      <c r="H1204" s="39"/>
      <c r="I1204" s="197"/>
      <c r="J1204" s="39"/>
      <c r="K1204" s="39"/>
      <c r="L1204" s="42"/>
      <c r="M1204" s="198"/>
      <c r="N1204" s="199"/>
      <c r="O1204" s="67"/>
      <c r="P1204" s="67"/>
      <c r="Q1204" s="67"/>
      <c r="R1204" s="67"/>
      <c r="S1204" s="67"/>
      <c r="T1204" s="68"/>
      <c r="U1204" s="37"/>
      <c r="V1204" s="37"/>
      <c r="W1204" s="37"/>
      <c r="X1204" s="37"/>
      <c r="Y1204" s="37"/>
      <c r="Z1204" s="37"/>
      <c r="AA1204" s="37"/>
      <c r="AB1204" s="37"/>
      <c r="AC1204" s="37"/>
      <c r="AD1204" s="37"/>
      <c r="AE1204" s="37"/>
      <c r="AT1204" s="20" t="s">
        <v>219</v>
      </c>
      <c r="AU1204" s="20" t="s">
        <v>81</v>
      </c>
    </row>
    <row r="1205" spans="1:65" s="2" customFormat="1" ht="24.2" customHeight="1">
      <c r="A1205" s="37"/>
      <c r="B1205" s="38"/>
      <c r="C1205" s="182" t="s">
        <v>1359</v>
      </c>
      <c r="D1205" s="182" t="s">
        <v>212</v>
      </c>
      <c r="E1205" s="183" t="s">
        <v>1360</v>
      </c>
      <c r="F1205" s="184" t="s">
        <v>1361</v>
      </c>
      <c r="G1205" s="185" t="s">
        <v>367</v>
      </c>
      <c r="H1205" s="186">
        <v>1</v>
      </c>
      <c r="I1205" s="187"/>
      <c r="J1205" s="188">
        <f>ROUND(I1205*H1205,2)</f>
        <v>0</v>
      </c>
      <c r="K1205" s="184" t="s">
        <v>216</v>
      </c>
      <c r="L1205" s="42"/>
      <c r="M1205" s="189" t="s">
        <v>19</v>
      </c>
      <c r="N1205" s="190" t="s">
        <v>42</v>
      </c>
      <c r="O1205" s="67"/>
      <c r="P1205" s="191">
        <f>O1205*H1205</f>
        <v>0</v>
      </c>
      <c r="Q1205" s="191">
        <v>4.6999999999999999E-4</v>
      </c>
      <c r="R1205" s="191">
        <f>Q1205*H1205</f>
        <v>4.6999999999999999E-4</v>
      </c>
      <c r="S1205" s="191">
        <v>0</v>
      </c>
      <c r="T1205" s="192">
        <f>S1205*H1205</f>
        <v>0</v>
      </c>
      <c r="U1205" s="37"/>
      <c r="V1205" s="37"/>
      <c r="W1205" s="37"/>
      <c r="X1205" s="37"/>
      <c r="Y1205" s="37"/>
      <c r="Z1205" s="37"/>
      <c r="AA1205" s="37"/>
      <c r="AB1205" s="37"/>
      <c r="AC1205" s="37"/>
      <c r="AD1205" s="37"/>
      <c r="AE1205" s="37"/>
      <c r="AR1205" s="193" t="s">
        <v>326</v>
      </c>
      <c r="AT1205" s="193" t="s">
        <v>212</v>
      </c>
      <c r="AU1205" s="193" t="s">
        <v>81</v>
      </c>
      <c r="AY1205" s="20" t="s">
        <v>210</v>
      </c>
      <c r="BE1205" s="194">
        <f>IF(N1205="základní",J1205,0)</f>
        <v>0</v>
      </c>
      <c r="BF1205" s="194">
        <f>IF(N1205="snížená",J1205,0)</f>
        <v>0</v>
      </c>
      <c r="BG1205" s="194">
        <f>IF(N1205="zákl. přenesená",J1205,0)</f>
        <v>0</v>
      </c>
      <c r="BH1205" s="194">
        <f>IF(N1205="sníž. přenesená",J1205,0)</f>
        <v>0</v>
      </c>
      <c r="BI1205" s="194">
        <f>IF(N1205="nulová",J1205,0)</f>
        <v>0</v>
      </c>
      <c r="BJ1205" s="20" t="s">
        <v>79</v>
      </c>
      <c r="BK1205" s="194">
        <f>ROUND(I1205*H1205,2)</f>
        <v>0</v>
      </c>
      <c r="BL1205" s="20" t="s">
        <v>326</v>
      </c>
      <c r="BM1205" s="193" t="s">
        <v>1362</v>
      </c>
    </row>
    <row r="1206" spans="1:65" s="2" customFormat="1" ht="19.5">
      <c r="A1206" s="37"/>
      <c r="B1206" s="38"/>
      <c r="C1206" s="39"/>
      <c r="D1206" s="195" t="s">
        <v>219</v>
      </c>
      <c r="E1206" s="39"/>
      <c r="F1206" s="196" t="s">
        <v>1363</v>
      </c>
      <c r="G1206" s="39"/>
      <c r="H1206" s="39"/>
      <c r="I1206" s="197"/>
      <c r="J1206" s="39"/>
      <c r="K1206" s="39"/>
      <c r="L1206" s="42"/>
      <c r="M1206" s="198"/>
      <c r="N1206" s="199"/>
      <c r="O1206" s="67"/>
      <c r="P1206" s="67"/>
      <c r="Q1206" s="67"/>
      <c r="R1206" s="67"/>
      <c r="S1206" s="67"/>
      <c r="T1206" s="68"/>
      <c r="U1206" s="37"/>
      <c r="V1206" s="37"/>
      <c r="W1206" s="37"/>
      <c r="X1206" s="37"/>
      <c r="Y1206" s="37"/>
      <c r="Z1206" s="37"/>
      <c r="AA1206" s="37"/>
      <c r="AB1206" s="37"/>
      <c r="AC1206" s="37"/>
      <c r="AD1206" s="37"/>
      <c r="AE1206" s="37"/>
      <c r="AT1206" s="20" t="s">
        <v>219</v>
      </c>
      <c r="AU1206" s="20" t="s">
        <v>81</v>
      </c>
    </row>
    <row r="1207" spans="1:65" s="2" customFormat="1" ht="11.25">
      <c r="A1207" s="37"/>
      <c r="B1207" s="38"/>
      <c r="C1207" s="39"/>
      <c r="D1207" s="200" t="s">
        <v>221</v>
      </c>
      <c r="E1207" s="39"/>
      <c r="F1207" s="201" t="s">
        <v>1364</v>
      </c>
      <c r="G1207" s="39"/>
      <c r="H1207" s="39"/>
      <c r="I1207" s="197"/>
      <c r="J1207" s="39"/>
      <c r="K1207" s="39"/>
      <c r="L1207" s="42"/>
      <c r="M1207" s="198"/>
      <c r="N1207" s="199"/>
      <c r="O1207" s="67"/>
      <c r="P1207" s="67"/>
      <c r="Q1207" s="67"/>
      <c r="R1207" s="67"/>
      <c r="S1207" s="67"/>
      <c r="T1207" s="68"/>
      <c r="U1207" s="37"/>
      <c r="V1207" s="37"/>
      <c r="W1207" s="37"/>
      <c r="X1207" s="37"/>
      <c r="Y1207" s="37"/>
      <c r="Z1207" s="37"/>
      <c r="AA1207" s="37"/>
      <c r="AB1207" s="37"/>
      <c r="AC1207" s="37"/>
      <c r="AD1207" s="37"/>
      <c r="AE1207" s="37"/>
      <c r="AT1207" s="20" t="s">
        <v>221</v>
      </c>
      <c r="AU1207" s="20" t="s">
        <v>81</v>
      </c>
    </row>
    <row r="1208" spans="1:65" s="13" customFormat="1" ht="11.25">
      <c r="B1208" s="202"/>
      <c r="C1208" s="203"/>
      <c r="D1208" s="195" t="s">
        <v>223</v>
      </c>
      <c r="E1208" s="204" t="s">
        <v>19</v>
      </c>
      <c r="F1208" s="205" t="s">
        <v>1365</v>
      </c>
      <c r="G1208" s="203"/>
      <c r="H1208" s="206">
        <v>1</v>
      </c>
      <c r="I1208" s="207"/>
      <c r="J1208" s="203"/>
      <c r="K1208" s="203"/>
      <c r="L1208" s="208"/>
      <c r="M1208" s="209"/>
      <c r="N1208" s="210"/>
      <c r="O1208" s="210"/>
      <c r="P1208" s="210"/>
      <c r="Q1208" s="210"/>
      <c r="R1208" s="210"/>
      <c r="S1208" s="210"/>
      <c r="T1208" s="211"/>
      <c r="AT1208" s="212" t="s">
        <v>223</v>
      </c>
      <c r="AU1208" s="212" t="s">
        <v>81</v>
      </c>
      <c r="AV1208" s="13" t="s">
        <v>81</v>
      </c>
      <c r="AW1208" s="13" t="s">
        <v>32</v>
      </c>
      <c r="AX1208" s="13" t="s">
        <v>79</v>
      </c>
      <c r="AY1208" s="212" t="s">
        <v>210</v>
      </c>
    </row>
    <row r="1209" spans="1:65" s="2" customFormat="1" ht="33" customHeight="1">
      <c r="A1209" s="37"/>
      <c r="B1209" s="38"/>
      <c r="C1209" s="182" t="s">
        <v>1366</v>
      </c>
      <c r="D1209" s="182" t="s">
        <v>212</v>
      </c>
      <c r="E1209" s="183" t="s">
        <v>1367</v>
      </c>
      <c r="F1209" s="184" t="s">
        <v>1368</v>
      </c>
      <c r="G1209" s="185" t="s">
        <v>367</v>
      </c>
      <c r="H1209" s="186">
        <v>1</v>
      </c>
      <c r="I1209" s="187"/>
      <c r="J1209" s="188">
        <f>ROUND(I1209*H1209,2)</f>
        <v>0</v>
      </c>
      <c r="K1209" s="184" t="s">
        <v>216</v>
      </c>
      <c r="L1209" s="42"/>
      <c r="M1209" s="189" t="s">
        <v>19</v>
      </c>
      <c r="N1209" s="190" t="s">
        <v>42</v>
      </c>
      <c r="O1209" s="67"/>
      <c r="P1209" s="191">
        <f>O1209*H1209</f>
        <v>0</v>
      </c>
      <c r="Q1209" s="191">
        <v>0</v>
      </c>
      <c r="R1209" s="191">
        <f>Q1209*H1209</f>
        <v>0</v>
      </c>
      <c r="S1209" s="191">
        <v>0</v>
      </c>
      <c r="T1209" s="192">
        <f>S1209*H1209</f>
        <v>0</v>
      </c>
      <c r="U1209" s="37"/>
      <c r="V1209" s="37"/>
      <c r="W1209" s="37"/>
      <c r="X1209" s="37"/>
      <c r="Y1209" s="37"/>
      <c r="Z1209" s="37"/>
      <c r="AA1209" s="37"/>
      <c r="AB1209" s="37"/>
      <c r="AC1209" s="37"/>
      <c r="AD1209" s="37"/>
      <c r="AE1209" s="37"/>
      <c r="AR1209" s="193" t="s">
        <v>326</v>
      </c>
      <c r="AT1209" s="193" t="s">
        <v>212</v>
      </c>
      <c r="AU1209" s="193" t="s">
        <v>81</v>
      </c>
      <c r="AY1209" s="20" t="s">
        <v>210</v>
      </c>
      <c r="BE1209" s="194">
        <f>IF(N1209="základní",J1209,0)</f>
        <v>0</v>
      </c>
      <c r="BF1209" s="194">
        <f>IF(N1209="snížená",J1209,0)</f>
        <v>0</v>
      </c>
      <c r="BG1209" s="194">
        <f>IF(N1209="zákl. přenesená",J1209,0)</f>
        <v>0</v>
      </c>
      <c r="BH1209" s="194">
        <f>IF(N1209="sníž. přenesená",J1209,0)</f>
        <v>0</v>
      </c>
      <c r="BI1209" s="194">
        <f>IF(N1209="nulová",J1209,0)</f>
        <v>0</v>
      </c>
      <c r="BJ1209" s="20" t="s">
        <v>79</v>
      </c>
      <c r="BK1209" s="194">
        <f>ROUND(I1209*H1209,2)</f>
        <v>0</v>
      </c>
      <c r="BL1209" s="20" t="s">
        <v>326</v>
      </c>
      <c r="BM1209" s="193" t="s">
        <v>1369</v>
      </c>
    </row>
    <row r="1210" spans="1:65" s="2" customFormat="1" ht="29.25">
      <c r="A1210" s="37"/>
      <c r="B1210" s="38"/>
      <c r="C1210" s="39"/>
      <c r="D1210" s="195" t="s">
        <v>219</v>
      </c>
      <c r="E1210" s="39"/>
      <c r="F1210" s="196" t="s">
        <v>1370</v>
      </c>
      <c r="G1210" s="39"/>
      <c r="H1210" s="39"/>
      <c r="I1210" s="197"/>
      <c r="J1210" s="39"/>
      <c r="K1210" s="39"/>
      <c r="L1210" s="42"/>
      <c r="M1210" s="198"/>
      <c r="N1210" s="199"/>
      <c r="O1210" s="67"/>
      <c r="P1210" s="67"/>
      <c r="Q1210" s="67"/>
      <c r="R1210" s="67"/>
      <c r="S1210" s="67"/>
      <c r="T1210" s="68"/>
      <c r="U1210" s="37"/>
      <c r="V1210" s="37"/>
      <c r="W1210" s="37"/>
      <c r="X1210" s="37"/>
      <c r="Y1210" s="37"/>
      <c r="Z1210" s="37"/>
      <c r="AA1210" s="37"/>
      <c r="AB1210" s="37"/>
      <c r="AC1210" s="37"/>
      <c r="AD1210" s="37"/>
      <c r="AE1210" s="37"/>
      <c r="AT1210" s="20" t="s">
        <v>219</v>
      </c>
      <c r="AU1210" s="20" t="s">
        <v>81</v>
      </c>
    </row>
    <row r="1211" spans="1:65" s="2" customFormat="1" ht="11.25">
      <c r="A1211" s="37"/>
      <c r="B1211" s="38"/>
      <c r="C1211" s="39"/>
      <c r="D1211" s="200" t="s">
        <v>221</v>
      </c>
      <c r="E1211" s="39"/>
      <c r="F1211" s="201" t="s">
        <v>1371</v>
      </c>
      <c r="G1211" s="39"/>
      <c r="H1211" s="39"/>
      <c r="I1211" s="197"/>
      <c r="J1211" s="39"/>
      <c r="K1211" s="39"/>
      <c r="L1211" s="42"/>
      <c r="M1211" s="198"/>
      <c r="N1211" s="199"/>
      <c r="O1211" s="67"/>
      <c r="P1211" s="67"/>
      <c r="Q1211" s="67"/>
      <c r="R1211" s="67"/>
      <c r="S1211" s="67"/>
      <c r="T1211" s="68"/>
      <c r="U1211" s="37"/>
      <c r="V1211" s="37"/>
      <c r="W1211" s="37"/>
      <c r="X1211" s="37"/>
      <c r="Y1211" s="37"/>
      <c r="Z1211" s="37"/>
      <c r="AA1211" s="37"/>
      <c r="AB1211" s="37"/>
      <c r="AC1211" s="37"/>
      <c r="AD1211" s="37"/>
      <c r="AE1211" s="37"/>
      <c r="AT1211" s="20" t="s">
        <v>221</v>
      </c>
      <c r="AU1211" s="20" t="s">
        <v>81</v>
      </c>
    </row>
    <row r="1212" spans="1:65" s="13" customFormat="1" ht="11.25">
      <c r="B1212" s="202"/>
      <c r="C1212" s="203"/>
      <c r="D1212" s="195" t="s">
        <v>223</v>
      </c>
      <c r="E1212" s="204" t="s">
        <v>19</v>
      </c>
      <c r="F1212" s="205" t="s">
        <v>1372</v>
      </c>
      <c r="G1212" s="203"/>
      <c r="H1212" s="206">
        <v>1</v>
      </c>
      <c r="I1212" s="207"/>
      <c r="J1212" s="203"/>
      <c r="K1212" s="203"/>
      <c r="L1212" s="208"/>
      <c r="M1212" s="209"/>
      <c r="N1212" s="210"/>
      <c r="O1212" s="210"/>
      <c r="P1212" s="210"/>
      <c r="Q1212" s="210"/>
      <c r="R1212" s="210"/>
      <c r="S1212" s="210"/>
      <c r="T1212" s="211"/>
      <c r="AT1212" s="212" t="s">
        <v>223</v>
      </c>
      <c r="AU1212" s="212" t="s">
        <v>81</v>
      </c>
      <c r="AV1212" s="13" t="s">
        <v>81</v>
      </c>
      <c r="AW1212" s="13" t="s">
        <v>32</v>
      </c>
      <c r="AX1212" s="13" t="s">
        <v>71</v>
      </c>
      <c r="AY1212" s="212" t="s">
        <v>210</v>
      </c>
    </row>
    <row r="1213" spans="1:65" s="14" customFormat="1" ht="11.25">
      <c r="B1213" s="213"/>
      <c r="C1213" s="214"/>
      <c r="D1213" s="195" t="s">
        <v>223</v>
      </c>
      <c r="E1213" s="215" t="s">
        <v>19</v>
      </c>
      <c r="F1213" s="216" t="s">
        <v>249</v>
      </c>
      <c r="G1213" s="214"/>
      <c r="H1213" s="217">
        <v>1</v>
      </c>
      <c r="I1213" s="218"/>
      <c r="J1213" s="214"/>
      <c r="K1213" s="214"/>
      <c r="L1213" s="219"/>
      <c r="M1213" s="220"/>
      <c r="N1213" s="221"/>
      <c r="O1213" s="221"/>
      <c r="P1213" s="221"/>
      <c r="Q1213" s="221"/>
      <c r="R1213" s="221"/>
      <c r="S1213" s="221"/>
      <c r="T1213" s="222"/>
      <c r="AT1213" s="223" t="s">
        <v>223</v>
      </c>
      <c r="AU1213" s="223" t="s">
        <v>81</v>
      </c>
      <c r="AV1213" s="14" t="s">
        <v>217</v>
      </c>
      <c r="AW1213" s="14" t="s">
        <v>32</v>
      </c>
      <c r="AX1213" s="14" t="s">
        <v>79</v>
      </c>
      <c r="AY1213" s="223" t="s">
        <v>210</v>
      </c>
    </row>
    <row r="1214" spans="1:65" s="2" customFormat="1" ht="37.9" customHeight="1">
      <c r="A1214" s="37"/>
      <c r="B1214" s="38"/>
      <c r="C1214" s="245" t="s">
        <v>1373</v>
      </c>
      <c r="D1214" s="245" t="s">
        <v>348</v>
      </c>
      <c r="E1214" s="246" t="s">
        <v>1374</v>
      </c>
      <c r="F1214" s="247" t="s">
        <v>1375</v>
      </c>
      <c r="G1214" s="248" t="s">
        <v>367</v>
      </c>
      <c r="H1214" s="249">
        <v>1</v>
      </c>
      <c r="I1214" s="250"/>
      <c r="J1214" s="251">
        <f>ROUND(I1214*H1214,2)</f>
        <v>0</v>
      </c>
      <c r="K1214" s="247" t="s">
        <v>814</v>
      </c>
      <c r="L1214" s="252"/>
      <c r="M1214" s="253" t="s">
        <v>19</v>
      </c>
      <c r="N1214" s="254" t="s">
        <v>42</v>
      </c>
      <c r="O1214" s="67"/>
      <c r="P1214" s="191">
        <f>O1214*H1214</f>
        <v>0</v>
      </c>
      <c r="Q1214" s="191">
        <v>0</v>
      </c>
      <c r="R1214" s="191">
        <f>Q1214*H1214</f>
        <v>0</v>
      </c>
      <c r="S1214" s="191">
        <v>0</v>
      </c>
      <c r="T1214" s="192">
        <f>S1214*H1214</f>
        <v>0</v>
      </c>
      <c r="U1214" s="37"/>
      <c r="V1214" s="37"/>
      <c r="W1214" s="37"/>
      <c r="X1214" s="37"/>
      <c r="Y1214" s="37"/>
      <c r="Z1214" s="37"/>
      <c r="AA1214" s="37"/>
      <c r="AB1214" s="37"/>
      <c r="AC1214" s="37"/>
      <c r="AD1214" s="37"/>
      <c r="AE1214" s="37"/>
      <c r="AR1214" s="193" t="s">
        <v>269</v>
      </c>
      <c r="AT1214" s="193" t="s">
        <v>348</v>
      </c>
      <c r="AU1214" s="193" t="s">
        <v>81</v>
      </c>
      <c r="AY1214" s="20" t="s">
        <v>210</v>
      </c>
      <c r="BE1214" s="194">
        <f>IF(N1214="základní",J1214,0)</f>
        <v>0</v>
      </c>
      <c r="BF1214" s="194">
        <f>IF(N1214="snížená",J1214,0)</f>
        <v>0</v>
      </c>
      <c r="BG1214" s="194">
        <f>IF(N1214="zákl. přenesená",J1214,0)</f>
        <v>0</v>
      </c>
      <c r="BH1214" s="194">
        <f>IF(N1214="sníž. přenesená",J1214,0)</f>
        <v>0</v>
      </c>
      <c r="BI1214" s="194">
        <f>IF(N1214="nulová",J1214,0)</f>
        <v>0</v>
      </c>
      <c r="BJ1214" s="20" t="s">
        <v>79</v>
      </c>
      <c r="BK1214" s="194">
        <f>ROUND(I1214*H1214,2)</f>
        <v>0</v>
      </c>
      <c r="BL1214" s="20" t="s">
        <v>217</v>
      </c>
      <c r="BM1214" s="193" t="s">
        <v>1376</v>
      </c>
    </row>
    <row r="1215" spans="1:65" s="2" customFormat="1" ht="19.5">
      <c r="A1215" s="37"/>
      <c r="B1215" s="38"/>
      <c r="C1215" s="39"/>
      <c r="D1215" s="195" t="s">
        <v>219</v>
      </c>
      <c r="E1215" s="39"/>
      <c r="F1215" s="196" t="s">
        <v>1377</v>
      </c>
      <c r="G1215" s="39"/>
      <c r="H1215" s="39"/>
      <c r="I1215" s="197"/>
      <c r="J1215" s="39"/>
      <c r="K1215" s="39"/>
      <c r="L1215" s="42"/>
      <c r="M1215" s="198"/>
      <c r="N1215" s="199"/>
      <c r="O1215" s="67"/>
      <c r="P1215" s="67"/>
      <c r="Q1215" s="67"/>
      <c r="R1215" s="67"/>
      <c r="S1215" s="67"/>
      <c r="T1215" s="68"/>
      <c r="U1215" s="37"/>
      <c r="V1215" s="37"/>
      <c r="W1215" s="37"/>
      <c r="X1215" s="37"/>
      <c r="Y1215" s="37"/>
      <c r="Z1215" s="37"/>
      <c r="AA1215" s="37"/>
      <c r="AB1215" s="37"/>
      <c r="AC1215" s="37"/>
      <c r="AD1215" s="37"/>
      <c r="AE1215" s="37"/>
      <c r="AT1215" s="20" t="s">
        <v>219</v>
      </c>
      <c r="AU1215" s="20" t="s">
        <v>81</v>
      </c>
    </row>
    <row r="1216" spans="1:65" s="2" customFormat="1" ht="24.2" customHeight="1">
      <c r="A1216" s="37"/>
      <c r="B1216" s="38"/>
      <c r="C1216" s="182" t="s">
        <v>1378</v>
      </c>
      <c r="D1216" s="182" t="s">
        <v>212</v>
      </c>
      <c r="E1216" s="183" t="s">
        <v>1379</v>
      </c>
      <c r="F1216" s="184" t="s">
        <v>1380</v>
      </c>
      <c r="G1216" s="185" t="s">
        <v>367</v>
      </c>
      <c r="H1216" s="186">
        <v>12</v>
      </c>
      <c r="I1216" s="187"/>
      <c r="J1216" s="188">
        <f>ROUND(I1216*H1216,2)</f>
        <v>0</v>
      </c>
      <c r="K1216" s="184" t="s">
        <v>216</v>
      </c>
      <c r="L1216" s="42"/>
      <c r="M1216" s="189" t="s">
        <v>19</v>
      </c>
      <c r="N1216" s="190" t="s">
        <v>42</v>
      </c>
      <c r="O1216" s="67"/>
      <c r="P1216" s="191">
        <f>O1216*H1216</f>
        <v>0</v>
      </c>
      <c r="Q1216" s="191">
        <v>4.6999999999999999E-4</v>
      </c>
      <c r="R1216" s="191">
        <f>Q1216*H1216</f>
        <v>5.64E-3</v>
      </c>
      <c r="S1216" s="191">
        <v>0</v>
      </c>
      <c r="T1216" s="192">
        <f>S1216*H1216</f>
        <v>0</v>
      </c>
      <c r="U1216" s="37"/>
      <c r="V1216" s="37"/>
      <c r="W1216" s="37"/>
      <c r="X1216" s="37"/>
      <c r="Y1216" s="37"/>
      <c r="Z1216" s="37"/>
      <c r="AA1216" s="37"/>
      <c r="AB1216" s="37"/>
      <c r="AC1216" s="37"/>
      <c r="AD1216" s="37"/>
      <c r="AE1216" s="37"/>
      <c r="AR1216" s="193" t="s">
        <v>326</v>
      </c>
      <c r="AT1216" s="193" t="s">
        <v>212</v>
      </c>
      <c r="AU1216" s="193" t="s">
        <v>81</v>
      </c>
      <c r="AY1216" s="20" t="s">
        <v>210</v>
      </c>
      <c r="BE1216" s="194">
        <f>IF(N1216="základní",J1216,0)</f>
        <v>0</v>
      </c>
      <c r="BF1216" s="194">
        <f>IF(N1216="snížená",J1216,0)</f>
        <v>0</v>
      </c>
      <c r="BG1216" s="194">
        <f>IF(N1216="zákl. přenesená",J1216,0)</f>
        <v>0</v>
      </c>
      <c r="BH1216" s="194">
        <f>IF(N1216="sníž. přenesená",J1216,0)</f>
        <v>0</v>
      </c>
      <c r="BI1216" s="194">
        <f>IF(N1216="nulová",J1216,0)</f>
        <v>0</v>
      </c>
      <c r="BJ1216" s="20" t="s">
        <v>79</v>
      </c>
      <c r="BK1216" s="194">
        <f>ROUND(I1216*H1216,2)</f>
        <v>0</v>
      </c>
      <c r="BL1216" s="20" t="s">
        <v>326</v>
      </c>
      <c r="BM1216" s="193" t="s">
        <v>1381</v>
      </c>
    </row>
    <row r="1217" spans="1:65" s="2" customFormat="1" ht="19.5">
      <c r="A1217" s="37"/>
      <c r="B1217" s="38"/>
      <c r="C1217" s="39"/>
      <c r="D1217" s="195" t="s">
        <v>219</v>
      </c>
      <c r="E1217" s="39"/>
      <c r="F1217" s="196" t="s">
        <v>1382</v>
      </c>
      <c r="G1217" s="39"/>
      <c r="H1217" s="39"/>
      <c r="I1217" s="197"/>
      <c r="J1217" s="39"/>
      <c r="K1217" s="39"/>
      <c r="L1217" s="42"/>
      <c r="M1217" s="198"/>
      <c r="N1217" s="199"/>
      <c r="O1217" s="67"/>
      <c r="P1217" s="67"/>
      <c r="Q1217" s="67"/>
      <c r="R1217" s="67"/>
      <c r="S1217" s="67"/>
      <c r="T1217" s="68"/>
      <c r="U1217" s="37"/>
      <c r="V1217" s="37"/>
      <c r="W1217" s="37"/>
      <c r="X1217" s="37"/>
      <c r="Y1217" s="37"/>
      <c r="Z1217" s="37"/>
      <c r="AA1217" s="37"/>
      <c r="AB1217" s="37"/>
      <c r="AC1217" s="37"/>
      <c r="AD1217" s="37"/>
      <c r="AE1217" s="37"/>
      <c r="AT1217" s="20" t="s">
        <v>219</v>
      </c>
      <c r="AU1217" s="20" t="s">
        <v>81</v>
      </c>
    </row>
    <row r="1218" spans="1:65" s="2" customFormat="1" ht="11.25">
      <c r="A1218" s="37"/>
      <c r="B1218" s="38"/>
      <c r="C1218" s="39"/>
      <c r="D1218" s="200" t="s">
        <v>221</v>
      </c>
      <c r="E1218" s="39"/>
      <c r="F1218" s="201" t="s">
        <v>1383</v>
      </c>
      <c r="G1218" s="39"/>
      <c r="H1218" s="39"/>
      <c r="I1218" s="197"/>
      <c r="J1218" s="39"/>
      <c r="K1218" s="39"/>
      <c r="L1218" s="42"/>
      <c r="M1218" s="198"/>
      <c r="N1218" s="199"/>
      <c r="O1218" s="67"/>
      <c r="P1218" s="67"/>
      <c r="Q1218" s="67"/>
      <c r="R1218" s="67"/>
      <c r="S1218" s="67"/>
      <c r="T1218" s="68"/>
      <c r="U1218" s="37"/>
      <c r="V1218" s="37"/>
      <c r="W1218" s="37"/>
      <c r="X1218" s="37"/>
      <c r="Y1218" s="37"/>
      <c r="Z1218" s="37"/>
      <c r="AA1218" s="37"/>
      <c r="AB1218" s="37"/>
      <c r="AC1218" s="37"/>
      <c r="AD1218" s="37"/>
      <c r="AE1218" s="37"/>
      <c r="AT1218" s="20" t="s">
        <v>221</v>
      </c>
      <c r="AU1218" s="20" t="s">
        <v>81</v>
      </c>
    </row>
    <row r="1219" spans="1:65" s="15" customFormat="1" ht="11.25">
      <c r="B1219" s="224"/>
      <c r="C1219" s="225"/>
      <c r="D1219" s="195" t="s">
        <v>223</v>
      </c>
      <c r="E1219" s="226" t="s">
        <v>19</v>
      </c>
      <c r="F1219" s="227" t="s">
        <v>1384</v>
      </c>
      <c r="G1219" s="225"/>
      <c r="H1219" s="226" t="s">
        <v>19</v>
      </c>
      <c r="I1219" s="228"/>
      <c r="J1219" s="225"/>
      <c r="K1219" s="225"/>
      <c r="L1219" s="229"/>
      <c r="M1219" s="230"/>
      <c r="N1219" s="231"/>
      <c r="O1219" s="231"/>
      <c r="P1219" s="231"/>
      <c r="Q1219" s="231"/>
      <c r="R1219" s="231"/>
      <c r="S1219" s="231"/>
      <c r="T1219" s="232"/>
      <c r="AT1219" s="233" t="s">
        <v>223</v>
      </c>
      <c r="AU1219" s="233" t="s">
        <v>81</v>
      </c>
      <c r="AV1219" s="15" t="s">
        <v>79</v>
      </c>
      <c r="AW1219" s="15" t="s">
        <v>32</v>
      </c>
      <c r="AX1219" s="15" t="s">
        <v>71</v>
      </c>
      <c r="AY1219" s="233" t="s">
        <v>210</v>
      </c>
    </row>
    <row r="1220" spans="1:65" s="13" customFormat="1" ht="11.25">
      <c r="B1220" s="202"/>
      <c r="C1220" s="203"/>
      <c r="D1220" s="195" t="s">
        <v>223</v>
      </c>
      <c r="E1220" s="204" t="s">
        <v>19</v>
      </c>
      <c r="F1220" s="205" t="s">
        <v>1385</v>
      </c>
      <c r="G1220" s="203"/>
      <c r="H1220" s="206">
        <v>12</v>
      </c>
      <c r="I1220" s="207"/>
      <c r="J1220" s="203"/>
      <c r="K1220" s="203"/>
      <c r="L1220" s="208"/>
      <c r="M1220" s="209"/>
      <c r="N1220" s="210"/>
      <c r="O1220" s="210"/>
      <c r="P1220" s="210"/>
      <c r="Q1220" s="210"/>
      <c r="R1220" s="210"/>
      <c r="S1220" s="210"/>
      <c r="T1220" s="211"/>
      <c r="AT1220" s="212" t="s">
        <v>223</v>
      </c>
      <c r="AU1220" s="212" t="s">
        <v>81</v>
      </c>
      <c r="AV1220" s="13" t="s">
        <v>81</v>
      </c>
      <c r="AW1220" s="13" t="s">
        <v>32</v>
      </c>
      <c r="AX1220" s="13" t="s">
        <v>71</v>
      </c>
      <c r="AY1220" s="212" t="s">
        <v>210</v>
      </c>
    </row>
    <row r="1221" spans="1:65" s="14" customFormat="1" ht="11.25">
      <c r="B1221" s="213"/>
      <c r="C1221" s="214"/>
      <c r="D1221" s="195" t="s">
        <v>223</v>
      </c>
      <c r="E1221" s="215" t="s">
        <v>19</v>
      </c>
      <c r="F1221" s="216" t="s">
        <v>249</v>
      </c>
      <c r="G1221" s="214"/>
      <c r="H1221" s="217">
        <v>12</v>
      </c>
      <c r="I1221" s="218"/>
      <c r="J1221" s="214"/>
      <c r="K1221" s="214"/>
      <c r="L1221" s="219"/>
      <c r="M1221" s="220"/>
      <c r="N1221" s="221"/>
      <c r="O1221" s="221"/>
      <c r="P1221" s="221"/>
      <c r="Q1221" s="221"/>
      <c r="R1221" s="221"/>
      <c r="S1221" s="221"/>
      <c r="T1221" s="222"/>
      <c r="AT1221" s="223" t="s">
        <v>223</v>
      </c>
      <c r="AU1221" s="223" t="s">
        <v>81</v>
      </c>
      <c r="AV1221" s="14" t="s">
        <v>217</v>
      </c>
      <c r="AW1221" s="14" t="s">
        <v>32</v>
      </c>
      <c r="AX1221" s="14" t="s">
        <v>79</v>
      </c>
      <c r="AY1221" s="223" t="s">
        <v>210</v>
      </c>
    </row>
    <row r="1222" spans="1:65" s="2" customFormat="1" ht="24.2" customHeight="1">
      <c r="A1222" s="37"/>
      <c r="B1222" s="38"/>
      <c r="C1222" s="182" t="s">
        <v>1386</v>
      </c>
      <c r="D1222" s="182" t="s">
        <v>212</v>
      </c>
      <c r="E1222" s="183" t="s">
        <v>1387</v>
      </c>
      <c r="F1222" s="184" t="s">
        <v>1388</v>
      </c>
      <c r="G1222" s="185" t="s">
        <v>367</v>
      </c>
      <c r="H1222" s="186">
        <v>2</v>
      </c>
      <c r="I1222" s="187"/>
      <c r="J1222" s="188">
        <f>ROUND(I1222*H1222,2)</f>
        <v>0</v>
      </c>
      <c r="K1222" s="184" t="s">
        <v>216</v>
      </c>
      <c r="L1222" s="42"/>
      <c r="M1222" s="189" t="s">
        <v>19</v>
      </c>
      <c r="N1222" s="190" t="s">
        <v>42</v>
      </c>
      <c r="O1222" s="67"/>
      <c r="P1222" s="191">
        <f>O1222*H1222</f>
        <v>0</v>
      </c>
      <c r="Q1222" s="191">
        <v>4.8000000000000001E-4</v>
      </c>
      <c r="R1222" s="191">
        <f>Q1222*H1222</f>
        <v>9.6000000000000002E-4</v>
      </c>
      <c r="S1222" s="191">
        <v>0</v>
      </c>
      <c r="T1222" s="192">
        <f>S1222*H1222</f>
        <v>0</v>
      </c>
      <c r="U1222" s="37"/>
      <c r="V1222" s="37"/>
      <c r="W1222" s="37"/>
      <c r="X1222" s="37"/>
      <c r="Y1222" s="37"/>
      <c r="Z1222" s="37"/>
      <c r="AA1222" s="37"/>
      <c r="AB1222" s="37"/>
      <c r="AC1222" s="37"/>
      <c r="AD1222" s="37"/>
      <c r="AE1222" s="37"/>
      <c r="AR1222" s="193" t="s">
        <v>326</v>
      </c>
      <c r="AT1222" s="193" t="s">
        <v>212</v>
      </c>
      <c r="AU1222" s="193" t="s">
        <v>81</v>
      </c>
      <c r="AY1222" s="20" t="s">
        <v>210</v>
      </c>
      <c r="BE1222" s="194">
        <f>IF(N1222="základní",J1222,0)</f>
        <v>0</v>
      </c>
      <c r="BF1222" s="194">
        <f>IF(N1222="snížená",J1222,0)</f>
        <v>0</v>
      </c>
      <c r="BG1222" s="194">
        <f>IF(N1222="zákl. přenesená",J1222,0)</f>
        <v>0</v>
      </c>
      <c r="BH1222" s="194">
        <f>IF(N1222="sníž. přenesená",J1222,0)</f>
        <v>0</v>
      </c>
      <c r="BI1222" s="194">
        <f>IF(N1222="nulová",J1222,0)</f>
        <v>0</v>
      </c>
      <c r="BJ1222" s="20" t="s">
        <v>79</v>
      </c>
      <c r="BK1222" s="194">
        <f>ROUND(I1222*H1222,2)</f>
        <v>0</v>
      </c>
      <c r="BL1222" s="20" t="s">
        <v>326</v>
      </c>
      <c r="BM1222" s="193" t="s">
        <v>1389</v>
      </c>
    </row>
    <row r="1223" spans="1:65" s="2" customFormat="1" ht="19.5">
      <c r="A1223" s="37"/>
      <c r="B1223" s="38"/>
      <c r="C1223" s="39"/>
      <c r="D1223" s="195" t="s">
        <v>219</v>
      </c>
      <c r="E1223" s="39"/>
      <c r="F1223" s="196" t="s">
        <v>1390</v>
      </c>
      <c r="G1223" s="39"/>
      <c r="H1223" s="39"/>
      <c r="I1223" s="197"/>
      <c r="J1223" s="39"/>
      <c r="K1223" s="39"/>
      <c r="L1223" s="42"/>
      <c r="M1223" s="198"/>
      <c r="N1223" s="199"/>
      <c r="O1223" s="67"/>
      <c r="P1223" s="67"/>
      <c r="Q1223" s="67"/>
      <c r="R1223" s="67"/>
      <c r="S1223" s="67"/>
      <c r="T1223" s="68"/>
      <c r="U1223" s="37"/>
      <c r="V1223" s="37"/>
      <c r="W1223" s="37"/>
      <c r="X1223" s="37"/>
      <c r="Y1223" s="37"/>
      <c r="Z1223" s="37"/>
      <c r="AA1223" s="37"/>
      <c r="AB1223" s="37"/>
      <c r="AC1223" s="37"/>
      <c r="AD1223" s="37"/>
      <c r="AE1223" s="37"/>
      <c r="AT1223" s="20" t="s">
        <v>219</v>
      </c>
      <c r="AU1223" s="20" t="s">
        <v>81</v>
      </c>
    </row>
    <row r="1224" spans="1:65" s="2" customFormat="1" ht="11.25">
      <c r="A1224" s="37"/>
      <c r="B1224" s="38"/>
      <c r="C1224" s="39"/>
      <c r="D1224" s="200" t="s">
        <v>221</v>
      </c>
      <c r="E1224" s="39"/>
      <c r="F1224" s="201" t="s">
        <v>1391</v>
      </c>
      <c r="G1224" s="39"/>
      <c r="H1224" s="39"/>
      <c r="I1224" s="197"/>
      <c r="J1224" s="39"/>
      <c r="K1224" s="39"/>
      <c r="L1224" s="42"/>
      <c r="M1224" s="198"/>
      <c r="N1224" s="199"/>
      <c r="O1224" s="67"/>
      <c r="P1224" s="67"/>
      <c r="Q1224" s="67"/>
      <c r="R1224" s="67"/>
      <c r="S1224" s="67"/>
      <c r="T1224" s="68"/>
      <c r="U1224" s="37"/>
      <c r="V1224" s="37"/>
      <c r="W1224" s="37"/>
      <c r="X1224" s="37"/>
      <c r="Y1224" s="37"/>
      <c r="Z1224" s="37"/>
      <c r="AA1224" s="37"/>
      <c r="AB1224" s="37"/>
      <c r="AC1224" s="37"/>
      <c r="AD1224" s="37"/>
      <c r="AE1224" s="37"/>
      <c r="AT1224" s="20" t="s">
        <v>221</v>
      </c>
      <c r="AU1224" s="20" t="s">
        <v>81</v>
      </c>
    </row>
    <row r="1225" spans="1:65" s="13" customFormat="1" ht="11.25">
      <c r="B1225" s="202"/>
      <c r="C1225" s="203"/>
      <c r="D1225" s="195" t="s">
        <v>223</v>
      </c>
      <c r="E1225" s="204" t="s">
        <v>19</v>
      </c>
      <c r="F1225" s="205" t="s">
        <v>1392</v>
      </c>
      <c r="G1225" s="203"/>
      <c r="H1225" s="206">
        <v>2</v>
      </c>
      <c r="I1225" s="207"/>
      <c r="J1225" s="203"/>
      <c r="K1225" s="203"/>
      <c r="L1225" s="208"/>
      <c r="M1225" s="209"/>
      <c r="N1225" s="210"/>
      <c r="O1225" s="210"/>
      <c r="P1225" s="210"/>
      <c r="Q1225" s="210"/>
      <c r="R1225" s="210"/>
      <c r="S1225" s="210"/>
      <c r="T1225" s="211"/>
      <c r="AT1225" s="212" t="s">
        <v>223</v>
      </c>
      <c r="AU1225" s="212" t="s">
        <v>81</v>
      </c>
      <c r="AV1225" s="13" t="s">
        <v>81</v>
      </c>
      <c r="AW1225" s="13" t="s">
        <v>32</v>
      </c>
      <c r="AX1225" s="13" t="s">
        <v>79</v>
      </c>
      <c r="AY1225" s="212" t="s">
        <v>210</v>
      </c>
    </row>
    <row r="1226" spans="1:65" s="2" customFormat="1" ht="24.2" customHeight="1">
      <c r="A1226" s="37"/>
      <c r="B1226" s="38"/>
      <c r="C1226" s="182" t="s">
        <v>1393</v>
      </c>
      <c r="D1226" s="182" t="s">
        <v>212</v>
      </c>
      <c r="E1226" s="183" t="s">
        <v>1394</v>
      </c>
      <c r="F1226" s="184" t="s">
        <v>1395</v>
      </c>
      <c r="G1226" s="185" t="s">
        <v>367</v>
      </c>
      <c r="H1226" s="186">
        <v>8</v>
      </c>
      <c r="I1226" s="187"/>
      <c r="J1226" s="188">
        <f>ROUND(I1226*H1226,2)</f>
        <v>0</v>
      </c>
      <c r="K1226" s="184" t="s">
        <v>216</v>
      </c>
      <c r="L1226" s="42"/>
      <c r="M1226" s="189" t="s">
        <v>19</v>
      </c>
      <c r="N1226" s="190" t="s">
        <v>42</v>
      </c>
      <c r="O1226" s="67"/>
      <c r="P1226" s="191">
        <f>O1226*H1226</f>
        <v>0</v>
      </c>
      <c r="Q1226" s="191">
        <v>0</v>
      </c>
      <c r="R1226" s="191">
        <f>Q1226*H1226</f>
        <v>0</v>
      </c>
      <c r="S1226" s="191">
        <v>0</v>
      </c>
      <c r="T1226" s="192">
        <f>S1226*H1226</f>
        <v>0</v>
      </c>
      <c r="U1226" s="37"/>
      <c r="V1226" s="37"/>
      <c r="W1226" s="37"/>
      <c r="X1226" s="37"/>
      <c r="Y1226" s="37"/>
      <c r="Z1226" s="37"/>
      <c r="AA1226" s="37"/>
      <c r="AB1226" s="37"/>
      <c r="AC1226" s="37"/>
      <c r="AD1226" s="37"/>
      <c r="AE1226" s="37"/>
      <c r="AR1226" s="193" t="s">
        <v>326</v>
      </c>
      <c r="AT1226" s="193" t="s">
        <v>212</v>
      </c>
      <c r="AU1226" s="193" t="s">
        <v>81</v>
      </c>
      <c r="AY1226" s="20" t="s">
        <v>210</v>
      </c>
      <c r="BE1226" s="194">
        <f>IF(N1226="základní",J1226,0)</f>
        <v>0</v>
      </c>
      <c r="BF1226" s="194">
        <f>IF(N1226="snížená",J1226,0)</f>
        <v>0</v>
      </c>
      <c r="BG1226" s="194">
        <f>IF(N1226="zákl. přenesená",J1226,0)</f>
        <v>0</v>
      </c>
      <c r="BH1226" s="194">
        <f>IF(N1226="sníž. přenesená",J1226,0)</f>
        <v>0</v>
      </c>
      <c r="BI1226" s="194">
        <f>IF(N1226="nulová",J1226,0)</f>
        <v>0</v>
      </c>
      <c r="BJ1226" s="20" t="s">
        <v>79</v>
      </c>
      <c r="BK1226" s="194">
        <f>ROUND(I1226*H1226,2)</f>
        <v>0</v>
      </c>
      <c r="BL1226" s="20" t="s">
        <v>326</v>
      </c>
      <c r="BM1226" s="193" t="s">
        <v>1396</v>
      </c>
    </row>
    <row r="1227" spans="1:65" s="2" customFormat="1" ht="29.25">
      <c r="A1227" s="37"/>
      <c r="B1227" s="38"/>
      <c r="C1227" s="39"/>
      <c r="D1227" s="195" t="s">
        <v>219</v>
      </c>
      <c r="E1227" s="39"/>
      <c r="F1227" s="196" t="s">
        <v>1397</v>
      </c>
      <c r="G1227" s="39"/>
      <c r="H1227" s="39"/>
      <c r="I1227" s="197"/>
      <c r="J1227" s="39"/>
      <c r="K1227" s="39"/>
      <c r="L1227" s="42"/>
      <c r="M1227" s="198"/>
      <c r="N1227" s="199"/>
      <c r="O1227" s="67"/>
      <c r="P1227" s="67"/>
      <c r="Q1227" s="67"/>
      <c r="R1227" s="67"/>
      <c r="S1227" s="67"/>
      <c r="T1227" s="68"/>
      <c r="U1227" s="37"/>
      <c r="V1227" s="37"/>
      <c r="W1227" s="37"/>
      <c r="X1227" s="37"/>
      <c r="Y1227" s="37"/>
      <c r="Z1227" s="37"/>
      <c r="AA1227" s="37"/>
      <c r="AB1227" s="37"/>
      <c r="AC1227" s="37"/>
      <c r="AD1227" s="37"/>
      <c r="AE1227" s="37"/>
      <c r="AT1227" s="20" t="s">
        <v>219</v>
      </c>
      <c r="AU1227" s="20" t="s">
        <v>81</v>
      </c>
    </row>
    <row r="1228" spans="1:65" s="2" customFormat="1" ht="11.25">
      <c r="A1228" s="37"/>
      <c r="B1228" s="38"/>
      <c r="C1228" s="39"/>
      <c r="D1228" s="200" t="s">
        <v>221</v>
      </c>
      <c r="E1228" s="39"/>
      <c r="F1228" s="201" t="s">
        <v>1398</v>
      </c>
      <c r="G1228" s="39"/>
      <c r="H1228" s="39"/>
      <c r="I1228" s="197"/>
      <c r="J1228" s="39"/>
      <c r="K1228" s="39"/>
      <c r="L1228" s="42"/>
      <c r="M1228" s="198"/>
      <c r="N1228" s="199"/>
      <c r="O1228" s="67"/>
      <c r="P1228" s="67"/>
      <c r="Q1228" s="67"/>
      <c r="R1228" s="67"/>
      <c r="S1228" s="67"/>
      <c r="T1228" s="68"/>
      <c r="U1228" s="37"/>
      <c r="V1228" s="37"/>
      <c r="W1228" s="37"/>
      <c r="X1228" s="37"/>
      <c r="Y1228" s="37"/>
      <c r="Z1228" s="37"/>
      <c r="AA1228" s="37"/>
      <c r="AB1228" s="37"/>
      <c r="AC1228" s="37"/>
      <c r="AD1228" s="37"/>
      <c r="AE1228" s="37"/>
      <c r="AT1228" s="20" t="s">
        <v>221</v>
      </c>
      <c r="AU1228" s="20" t="s">
        <v>81</v>
      </c>
    </row>
    <row r="1229" spans="1:65" s="13" customFormat="1" ht="11.25">
      <c r="B1229" s="202"/>
      <c r="C1229" s="203"/>
      <c r="D1229" s="195" t="s">
        <v>223</v>
      </c>
      <c r="E1229" s="204" t="s">
        <v>19</v>
      </c>
      <c r="F1229" s="205" t="s">
        <v>1399</v>
      </c>
      <c r="G1229" s="203"/>
      <c r="H1229" s="206">
        <v>3</v>
      </c>
      <c r="I1229" s="207"/>
      <c r="J1229" s="203"/>
      <c r="K1229" s="203"/>
      <c r="L1229" s="208"/>
      <c r="M1229" s="209"/>
      <c r="N1229" s="210"/>
      <c r="O1229" s="210"/>
      <c r="P1229" s="210"/>
      <c r="Q1229" s="210"/>
      <c r="R1229" s="210"/>
      <c r="S1229" s="210"/>
      <c r="T1229" s="211"/>
      <c r="AT1229" s="212" t="s">
        <v>223</v>
      </c>
      <c r="AU1229" s="212" t="s">
        <v>81</v>
      </c>
      <c r="AV1229" s="13" t="s">
        <v>81</v>
      </c>
      <c r="AW1229" s="13" t="s">
        <v>32</v>
      </c>
      <c r="AX1229" s="13" t="s">
        <v>71</v>
      </c>
      <c r="AY1229" s="212" t="s">
        <v>210</v>
      </c>
    </row>
    <row r="1230" spans="1:65" s="13" customFormat="1" ht="11.25">
      <c r="B1230" s="202"/>
      <c r="C1230" s="203"/>
      <c r="D1230" s="195" t="s">
        <v>223</v>
      </c>
      <c r="E1230" s="204" t="s">
        <v>19</v>
      </c>
      <c r="F1230" s="205" t="s">
        <v>1400</v>
      </c>
      <c r="G1230" s="203"/>
      <c r="H1230" s="206">
        <v>4</v>
      </c>
      <c r="I1230" s="207"/>
      <c r="J1230" s="203"/>
      <c r="K1230" s="203"/>
      <c r="L1230" s="208"/>
      <c r="M1230" s="209"/>
      <c r="N1230" s="210"/>
      <c r="O1230" s="210"/>
      <c r="P1230" s="210"/>
      <c r="Q1230" s="210"/>
      <c r="R1230" s="210"/>
      <c r="S1230" s="210"/>
      <c r="T1230" s="211"/>
      <c r="AT1230" s="212" t="s">
        <v>223</v>
      </c>
      <c r="AU1230" s="212" t="s">
        <v>81</v>
      </c>
      <c r="AV1230" s="13" t="s">
        <v>81</v>
      </c>
      <c r="AW1230" s="13" t="s">
        <v>32</v>
      </c>
      <c r="AX1230" s="13" t="s">
        <v>71</v>
      </c>
      <c r="AY1230" s="212" t="s">
        <v>210</v>
      </c>
    </row>
    <row r="1231" spans="1:65" s="13" customFormat="1" ht="11.25">
      <c r="B1231" s="202"/>
      <c r="C1231" s="203"/>
      <c r="D1231" s="195" t="s">
        <v>223</v>
      </c>
      <c r="E1231" s="204" t="s">
        <v>19</v>
      </c>
      <c r="F1231" s="205" t="s">
        <v>1401</v>
      </c>
      <c r="G1231" s="203"/>
      <c r="H1231" s="206">
        <v>1</v>
      </c>
      <c r="I1231" s="207"/>
      <c r="J1231" s="203"/>
      <c r="K1231" s="203"/>
      <c r="L1231" s="208"/>
      <c r="M1231" s="209"/>
      <c r="N1231" s="210"/>
      <c r="O1231" s="210"/>
      <c r="P1231" s="210"/>
      <c r="Q1231" s="210"/>
      <c r="R1231" s="210"/>
      <c r="S1231" s="210"/>
      <c r="T1231" s="211"/>
      <c r="AT1231" s="212" t="s">
        <v>223</v>
      </c>
      <c r="AU1231" s="212" t="s">
        <v>81</v>
      </c>
      <c r="AV1231" s="13" t="s">
        <v>81</v>
      </c>
      <c r="AW1231" s="13" t="s">
        <v>32</v>
      </c>
      <c r="AX1231" s="13" t="s">
        <v>71</v>
      </c>
      <c r="AY1231" s="212" t="s">
        <v>210</v>
      </c>
    </row>
    <row r="1232" spans="1:65" s="14" customFormat="1" ht="11.25">
      <c r="B1232" s="213"/>
      <c r="C1232" s="214"/>
      <c r="D1232" s="195" t="s">
        <v>223</v>
      </c>
      <c r="E1232" s="215" t="s">
        <v>19</v>
      </c>
      <c r="F1232" s="216" t="s">
        <v>249</v>
      </c>
      <c r="G1232" s="214"/>
      <c r="H1232" s="217">
        <v>8</v>
      </c>
      <c r="I1232" s="218"/>
      <c r="J1232" s="214"/>
      <c r="K1232" s="214"/>
      <c r="L1232" s="219"/>
      <c r="M1232" s="220"/>
      <c r="N1232" s="221"/>
      <c r="O1232" s="221"/>
      <c r="P1232" s="221"/>
      <c r="Q1232" s="221"/>
      <c r="R1232" s="221"/>
      <c r="S1232" s="221"/>
      <c r="T1232" s="222"/>
      <c r="AT1232" s="223" t="s">
        <v>223</v>
      </c>
      <c r="AU1232" s="223" t="s">
        <v>81</v>
      </c>
      <c r="AV1232" s="14" t="s">
        <v>217</v>
      </c>
      <c r="AW1232" s="14" t="s">
        <v>32</v>
      </c>
      <c r="AX1232" s="14" t="s">
        <v>79</v>
      </c>
      <c r="AY1232" s="223" t="s">
        <v>210</v>
      </c>
    </row>
    <row r="1233" spans="1:65" s="2" customFormat="1" ht="37.9" customHeight="1">
      <c r="A1233" s="37"/>
      <c r="B1233" s="38"/>
      <c r="C1233" s="245" t="s">
        <v>1402</v>
      </c>
      <c r="D1233" s="245" t="s">
        <v>348</v>
      </c>
      <c r="E1233" s="246" t="s">
        <v>1403</v>
      </c>
      <c r="F1233" s="247" t="s">
        <v>1404</v>
      </c>
      <c r="G1233" s="248" t="s">
        <v>367</v>
      </c>
      <c r="H1233" s="249">
        <v>3</v>
      </c>
      <c r="I1233" s="250"/>
      <c r="J1233" s="251">
        <f>ROUND(I1233*H1233,2)</f>
        <v>0</v>
      </c>
      <c r="K1233" s="247" t="s">
        <v>814</v>
      </c>
      <c r="L1233" s="252"/>
      <c r="M1233" s="253" t="s">
        <v>19</v>
      </c>
      <c r="N1233" s="254" t="s">
        <v>42</v>
      </c>
      <c r="O1233" s="67"/>
      <c r="P1233" s="191">
        <f>O1233*H1233</f>
        <v>0</v>
      </c>
      <c r="Q1233" s="191">
        <v>0</v>
      </c>
      <c r="R1233" s="191">
        <f>Q1233*H1233</f>
        <v>0</v>
      </c>
      <c r="S1233" s="191">
        <v>0</v>
      </c>
      <c r="T1233" s="192">
        <f>S1233*H1233</f>
        <v>0</v>
      </c>
      <c r="U1233" s="37"/>
      <c r="V1233" s="37"/>
      <c r="W1233" s="37"/>
      <c r="X1233" s="37"/>
      <c r="Y1233" s="37"/>
      <c r="Z1233" s="37"/>
      <c r="AA1233" s="37"/>
      <c r="AB1233" s="37"/>
      <c r="AC1233" s="37"/>
      <c r="AD1233" s="37"/>
      <c r="AE1233" s="37"/>
      <c r="AR1233" s="193" t="s">
        <v>269</v>
      </c>
      <c r="AT1233" s="193" t="s">
        <v>348</v>
      </c>
      <c r="AU1233" s="193" t="s">
        <v>81</v>
      </c>
      <c r="AY1233" s="20" t="s">
        <v>210</v>
      </c>
      <c r="BE1233" s="194">
        <f>IF(N1233="základní",J1233,0)</f>
        <v>0</v>
      </c>
      <c r="BF1233" s="194">
        <f>IF(N1233="snížená",J1233,0)</f>
        <v>0</v>
      </c>
      <c r="BG1233" s="194">
        <f>IF(N1233="zákl. přenesená",J1233,0)</f>
        <v>0</v>
      </c>
      <c r="BH1233" s="194">
        <f>IF(N1233="sníž. přenesená",J1233,0)</f>
        <v>0</v>
      </c>
      <c r="BI1233" s="194">
        <f>IF(N1233="nulová",J1233,0)</f>
        <v>0</v>
      </c>
      <c r="BJ1233" s="20" t="s">
        <v>79</v>
      </c>
      <c r="BK1233" s="194">
        <f>ROUND(I1233*H1233,2)</f>
        <v>0</v>
      </c>
      <c r="BL1233" s="20" t="s">
        <v>217</v>
      </c>
      <c r="BM1233" s="193" t="s">
        <v>1405</v>
      </c>
    </row>
    <row r="1234" spans="1:65" s="2" customFormat="1" ht="19.5">
      <c r="A1234" s="37"/>
      <c r="B1234" s="38"/>
      <c r="C1234" s="39"/>
      <c r="D1234" s="195" t="s">
        <v>219</v>
      </c>
      <c r="E1234" s="39"/>
      <c r="F1234" s="196" t="s">
        <v>1404</v>
      </c>
      <c r="G1234" s="39"/>
      <c r="H1234" s="39"/>
      <c r="I1234" s="197"/>
      <c r="J1234" s="39"/>
      <c r="K1234" s="39"/>
      <c r="L1234" s="42"/>
      <c r="M1234" s="198"/>
      <c r="N1234" s="199"/>
      <c r="O1234" s="67"/>
      <c r="P1234" s="67"/>
      <c r="Q1234" s="67"/>
      <c r="R1234" s="67"/>
      <c r="S1234" s="67"/>
      <c r="T1234" s="68"/>
      <c r="U1234" s="37"/>
      <c r="V1234" s="37"/>
      <c r="W1234" s="37"/>
      <c r="X1234" s="37"/>
      <c r="Y1234" s="37"/>
      <c r="Z1234" s="37"/>
      <c r="AA1234" s="37"/>
      <c r="AB1234" s="37"/>
      <c r="AC1234" s="37"/>
      <c r="AD1234" s="37"/>
      <c r="AE1234" s="37"/>
      <c r="AT1234" s="20" t="s">
        <v>219</v>
      </c>
      <c r="AU1234" s="20" t="s">
        <v>81</v>
      </c>
    </row>
    <row r="1235" spans="1:65" s="2" customFormat="1" ht="44.25" customHeight="1">
      <c r="A1235" s="37"/>
      <c r="B1235" s="38"/>
      <c r="C1235" s="245" t="s">
        <v>1406</v>
      </c>
      <c r="D1235" s="245" t="s">
        <v>348</v>
      </c>
      <c r="E1235" s="246" t="s">
        <v>1407</v>
      </c>
      <c r="F1235" s="247" t="s">
        <v>1408</v>
      </c>
      <c r="G1235" s="248" t="s">
        <v>367</v>
      </c>
      <c r="H1235" s="249">
        <v>4</v>
      </c>
      <c r="I1235" s="250"/>
      <c r="J1235" s="251">
        <f>ROUND(I1235*H1235,2)</f>
        <v>0</v>
      </c>
      <c r="K1235" s="247" t="s">
        <v>814</v>
      </c>
      <c r="L1235" s="252"/>
      <c r="M1235" s="253" t="s">
        <v>19</v>
      </c>
      <c r="N1235" s="254" t="s">
        <v>42</v>
      </c>
      <c r="O1235" s="67"/>
      <c r="P1235" s="191">
        <f>O1235*H1235</f>
        <v>0</v>
      </c>
      <c r="Q1235" s="191">
        <v>0</v>
      </c>
      <c r="R1235" s="191">
        <f>Q1235*H1235</f>
        <v>0</v>
      </c>
      <c r="S1235" s="191">
        <v>0</v>
      </c>
      <c r="T1235" s="192">
        <f>S1235*H1235</f>
        <v>0</v>
      </c>
      <c r="U1235" s="37"/>
      <c r="V1235" s="37"/>
      <c r="W1235" s="37"/>
      <c r="X1235" s="37"/>
      <c r="Y1235" s="37"/>
      <c r="Z1235" s="37"/>
      <c r="AA1235" s="37"/>
      <c r="AB1235" s="37"/>
      <c r="AC1235" s="37"/>
      <c r="AD1235" s="37"/>
      <c r="AE1235" s="37"/>
      <c r="AR1235" s="193" t="s">
        <v>269</v>
      </c>
      <c r="AT1235" s="193" t="s">
        <v>348</v>
      </c>
      <c r="AU1235" s="193" t="s">
        <v>81</v>
      </c>
      <c r="AY1235" s="20" t="s">
        <v>210</v>
      </c>
      <c r="BE1235" s="194">
        <f>IF(N1235="základní",J1235,0)</f>
        <v>0</v>
      </c>
      <c r="BF1235" s="194">
        <f>IF(N1235="snížená",J1235,0)</f>
        <v>0</v>
      </c>
      <c r="BG1235" s="194">
        <f>IF(N1235="zákl. přenesená",J1235,0)</f>
        <v>0</v>
      </c>
      <c r="BH1235" s="194">
        <f>IF(N1235="sníž. přenesená",J1235,0)</f>
        <v>0</v>
      </c>
      <c r="BI1235" s="194">
        <f>IF(N1235="nulová",J1235,0)</f>
        <v>0</v>
      </c>
      <c r="BJ1235" s="20" t="s">
        <v>79</v>
      </c>
      <c r="BK1235" s="194">
        <f>ROUND(I1235*H1235,2)</f>
        <v>0</v>
      </c>
      <c r="BL1235" s="20" t="s">
        <v>217</v>
      </c>
      <c r="BM1235" s="193" t="s">
        <v>1409</v>
      </c>
    </row>
    <row r="1236" spans="1:65" s="2" customFormat="1" ht="29.25">
      <c r="A1236" s="37"/>
      <c r="B1236" s="38"/>
      <c r="C1236" s="39"/>
      <c r="D1236" s="195" t="s">
        <v>219</v>
      </c>
      <c r="E1236" s="39"/>
      <c r="F1236" s="196" t="s">
        <v>1408</v>
      </c>
      <c r="G1236" s="39"/>
      <c r="H1236" s="39"/>
      <c r="I1236" s="197"/>
      <c r="J1236" s="39"/>
      <c r="K1236" s="39"/>
      <c r="L1236" s="42"/>
      <c r="M1236" s="198"/>
      <c r="N1236" s="199"/>
      <c r="O1236" s="67"/>
      <c r="P1236" s="67"/>
      <c r="Q1236" s="67"/>
      <c r="R1236" s="67"/>
      <c r="S1236" s="67"/>
      <c r="T1236" s="68"/>
      <c r="U1236" s="37"/>
      <c r="V1236" s="37"/>
      <c r="W1236" s="37"/>
      <c r="X1236" s="37"/>
      <c r="Y1236" s="37"/>
      <c r="Z1236" s="37"/>
      <c r="AA1236" s="37"/>
      <c r="AB1236" s="37"/>
      <c r="AC1236" s="37"/>
      <c r="AD1236" s="37"/>
      <c r="AE1236" s="37"/>
      <c r="AT1236" s="20" t="s">
        <v>219</v>
      </c>
      <c r="AU1236" s="20" t="s">
        <v>81</v>
      </c>
    </row>
    <row r="1237" spans="1:65" s="2" customFormat="1" ht="44.25" customHeight="1">
      <c r="A1237" s="37"/>
      <c r="B1237" s="38"/>
      <c r="C1237" s="245" t="s">
        <v>1410</v>
      </c>
      <c r="D1237" s="245" t="s">
        <v>348</v>
      </c>
      <c r="E1237" s="246" t="s">
        <v>1411</v>
      </c>
      <c r="F1237" s="247" t="s">
        <v>1412</v>
      </c>
      <c r="G1237" s="248" t="s">
        <v>367</v>
      </c>
      <c r="H1237" s="249">
        <v>1</v>
      </c>
      <c r="I1237" s="250"/>
      <c r="J1237" s="251">
        <f>ROUND(I1237*H1237,2)</f>
        <v>0</v>
      </c>
      <c r="K1237" s="247" t="s">
        <v>814</v>
      </c>
      <c r="L1237" s="252"/>
      <c r="M1237" s="253" t="s">
        <v>19</v>
      </c>
      <c r="N1237" s="254" t="s">
        <v>42</v>
      </c>
      <c r="O1237" s="67"/>
      <c r="P1237" s="191">
        <f>O1237*H1237</f>
        <v>0</v>
      </c>
      <c r="Q1237" s="191">
        <v>0</v>
      </c>
      <c r="R1237" s="191">
        <f>Q1237*H1237</f>
        <v>0</v>
      </c>
      <c r="S1237" s="191">
        <v>0</v>
      </c>
      <c r="T1237" s="192">
        <f>S1237*H1237</f>
        <v>0</v>
      </c>
      <c r="U1237" s="37"/>
      <c r="V1237" s="37"/>
      <c r="W1237" s="37"/>
      <c r="X1237" s="37"/>
      <c r="Y1237" s="37"/>
      <c r="Z1237" s="37"/>
      <c r="AA1237" s="37"/>
      <c r="AB1237" s="37"/>
      <c r="AC1237" s="37"/>
      <c r="AD1237" s="37"/>
      <c r="AE1237" s="37"/>
      <c r="AR1237" s="193" t="s">
        <v>269</v>
      </c>
      <c r="AT1237" s="193" t="s">
        <v>348</v>
      </c>
      <c r="AU1237" s="193" t="s">
        <v>81</v>
      </c>
      <c r="AY1237" s="20" t="s">
        <v>210</v>
      </c>
      <c r="BE1237" s="194">
        <f>IF(N1237="základní",J1237,0)</f>
        <v>0</v>
      </c>
      <c r="BF1237" s="194">
        <f>IF(N1237="snížená",J1237,0)</f>
        <v>0</v>
      </c>
      <c r="BG1237" s="194">
        <f>IF(N1237="zákl. přenesená",J1237,0)</f>
        <v>0</v>
      </c>
      <c r="BH1237" s="194">
        <f>IF(N1237="sníž. přenesená",J1237,0)</f>
        <v>0</v>
      </c>
      <c r="BI1237" s="194">
        <f>IF(N1237="nulová",J1237,0)</f>
        <v>0</v>
      </c>
      <c r="BJ1237" s="20" t="s">
        <v>79</v>
      </c>
      <c r="BK1237" s="194">
        <f>ROUND(I1237*H1237,2)</f>
        <v>0</v>
      </c>
      <c r="BL1237" s="20" t="s">
        <v>217</v>
      </c>
      <c r="BM1237" s="193" t="s">
        <v>1413</v>
      </c>
    </row>
    <row r="1238" spans="1:65" s="2" customFormat="1" ht="29.25">
      <c r="A1238" s="37"/>
      <c r="B1238" s="38"/>
      <c r="C1238" s="39"/>
      <c r="D1238" s="195" t="s">
        <v>219</v>
      </c>
      <c r="E1238" s="39"/>
      <c r="F1238" s="196" t="s">
        <v>1412</v>
      </c>
      <c r="G1238" s="39"/>
      <c r="H1238" s="39"/>
      <c r="I1238" s="197"/>
      <c r="J1238" s="39"/>
      <c r="K1238" s="39"/>
      <c r="L1238" s="42"/>
      <c r="M1238" s="198"/>
      <c r="N1238" s="199"/>
      <c r="O1238" s="67"/>
      <c r="P1238" s="67"/>
      <c r="Q1238" s="67"/>
      <c r="R1238" s="67"/>
      <c r="S1238" s="67"/>
      <c r="T1238" s="68"/>
      <c r="U1238" s="37"/>
      <c r="V1238" s="37"/>
      <c r="W1238" s="37"/>
      <c r="X1238" s="37"/>
      <c r="Y1238" s="37"/>
      <c r="Z1238" s="37"/>
      <c r="AA1238" s="37"/>
      <c r="AB1238" s="37"/>
      <c r="AC1238" s="37"/>
      <c r="AD1238" s="37"/>
      <c r="AE1238" s="37"/>
      <c r="AT1238" s="20" t="s">
        <v>219</v>
      </c>
      <c r="AU1238" s="20" t="s">
        <v>81</v>
      </c>
    </row>
    <row r="1239" spans="1:65" s="2" customFormat="1" ht="24.2" customHeight="1">
      <c r="A1239" s="37"/>
      <c r="B1239" s="38"/>
      <c r="C1239" s="182" t="s">
        <v>1414</v>
      </c>
      <c r="D1239" s="182" t="s">
        <v>212</v>
      </c>
      <c r="E1239" s="183" t="s">
        <v>1415</v>
      </c>
      <c r="F1239" s="184" t="s">
        <v>1416</v>
      </c>
      <c r="G1239" s="185" t="s">
        <v>367</v>
      </c>
      <c r="H1239" s="186">
        <v>6</v>
      </c>
      <c r="I1239" s="187"/>
      <c r="J1239" s="188">
        <f>ROUND(I1239*H1239,2)</f>
        <v>0</v>
      </c>
      <c r="K1239" s="184" t="s">
        <v>216</v>
      </c>
      <c r="L1239" s="42"/>
      <c r="M1239" s="189" t="s">
        <v>19</v>
      </c>
      <c r="N1239" s="190" t="s">
        <v>42</v>
      </c>
      <c r="O1239" s="67"/>
      <c r="P1239" s="191">
        <f>O1239*H1239</f>
        <v>0</v>
      </c>
      <c r="Q1239" s="191">
        <v>0</v>
      </c>
      <c r="R1239" s="191">
        <f>Q1239*H1239</f>
        <v>0</v>
      </c>
      <c r="S1239" s="191">
        <v>0</v>
      </c>
      <c r="T1239" s="192">
        <f>S1239*H1239</f>
        <v>0</v>
      </c>
      <c r="U1239" s="37"/>
      <c r="V1239" s="37"/>
      <c r="W1239" s="37"/>
      <c r="X1239" s="37"/>
      <c r="Y1239" s="37"/>
      <c r="Z1239" s="37"/>
      <c r="AA1239" s="37"/>
      <c r="AB1239" s="37"/>
      <c r="AC1239" s="37"/>
      <c r="AD1239" s="37"/>
      <c r="AE1239" s="37"/>
      <c r="AR1239" s="193" t="s">
        <v>326</v>
      </c>
      <c r="AT1239" s="193" t="s">
        <v>212</v>
      </c>
      <c r="AU1239" s="193" t="s">
        <v>81</v>
      </c>
      <c r="AY1239" s="20" t="s">
        <v>210</v>
      </c>
      <c r="BE1239" s="194">
        <f>IF(N1239="základní",J1239,0)</f>
        <v>0</v>
      </c>
      <c r="BF1239" s="194">
        <f>IF(N1239="snížená",J1239,0)</f>
        <v>0</v>
      </c>
      <c r="BG1239" s="194">
        <f>IF(N1239="zákl. přenesená",J1239,0)</f>
        <v>0</v>
      </c>
      <c r="BH1239" s="194">
        <f>IF(N1239="sníž. přenesená",J1239,0)</f>
        <v>0</v>
      </c>
      <c r="BI1239" s="194">
        <f>IF(N1239="nulová",J1239,0)</f>
        <v>0</v>
      </c>
      <c r="BJ1239" s="20" t="s">
        <v>79</v>
      </c>
      <c r="BK1239" s="194">
        <f>ROUND(I1239*H1239,2)</f>
        <v>0</v>
      </c>
      <c r="BL1239" s="20" t="s">
        <v>326</v>
      </c>
      <c r="BM1239" s="193" t="s">
        <v>1417</v>
      </c>
    </row>
    <row r="1240" spans="1:65" s="2" customFormat="1" ht="29.25">
      <c r="A1240" s="37"/>
      <c r="B1240" s="38"/>
      <c r="C1240" s="39"/>
      <c r="D1240" s="195" t="s">
        <v>219</v>
      </c>
      <c r="E1240" s="39"/>
      <c r="F1240" s="196" t="s">
        <v>1418</v>
      </c>
      <c r="G1240" s="39"/>
      <c r="H1240" s="39"/>
      <c r="I1240" s="197"/>
      <c r="J1240" s="39"/>
      <c r="K1240" s="39"/>
      <c r="L1240" s="42"/>
      <c r="M1240" s="198"/>
      <c r="N1240" s="199"/>
      <c r="O1240" s="67"/>
      <c r="P1240" s="67"/>
      <c r="Q1240" s="67"/>
      <c r="R1240" s="67"/>
      <c r="S1240" s="67"/>
      <c r="T1240" s="68"/>
      <c r="U1240" s="37"/>
      <c r="V1240" s="37"/>
      <c r="W1240" s="37"/>
      <c r="X1240" s="37"/>
      <c r="Y1240" s="37"/>
      <c r="Z1240" s="37"/>
      <c r="AA1240" s="37"/>
      <c r="AB1240" s="37"/>
      <c r="AC1240" s="37"/>
      <c r="AD1240" s="37"/>
      <c r="AE1240" s="37"/>
      <c r="AT1240" s="20" t="s">
        <v>219</v>
      </c>
      <c r="AU1240" s="20" t="s">
        <v>81</v>
      </c>
    </row>
    <row r="1241" spans="1:65" s="2" customFormat="1" ht="11.25">
      <c r="A1241" s="37"/>
      <c r="B1241" s="38"/>
      <c r="C1241" s="39"/>
      <c r="D1241" s="200" t="s">
        <v>221</v>
      </c>
      <c r="E1241" s="39"/>
      <c r="F1241" s="201" t="s">
        <v>1419</v>
      </c>
      <c r="G1241" s="39"/>
      <c r="H1241" s="39"/>
      <c r="I1241" s="197"/>
      <c r="J1241" s="39"/>
      <c r="K1241" s="39"/>
      <c r="L1241" s="42"/>
      <c r="M1241" s="198"/>
      <c r="N1241" s="199"/>
      <c r="O1241" s="67"/>
      <c r="P1241" s="67"/>
      <c r="Q1241" s="67"/>
      <c r="R1241" s="67"/>
      <c r="S1241" s="67"/>
      <c r="T1241" s="68"/>
      <c r="U1241" s="37"/>
      <c r="V1241" s="37"/>
      <c r="W1241" s="37"/>
      <c r="X1241" s="37"/>
      <c r="Y1241" s="37"/>
      <c r="Z1241" s="37"/>
      <c r="AA1241" s="37"/>
      <c r="AB1241" s="37"/>
      <c r="AC1241" s="37"/>
      <c r="AD1241" s="37"/>
      <c r="AE1241" s="37"/>
      <c r="AT1241" s="20" t="s">
        <v>221</v>
      </c>
      <c r="AU1241" s="20" t="s">
        <v>81</v>
      </c>
    </row>
    <row r="1242" spans="1:65" s="13" customFormat="1" ht="11.25">
      <c r="B1242" s="202"/>
      <c r="C1242" s="203"/>
      <c r="D1242" s="195" t="s">
        <v>223</v>
      </c>
      <c r="E1242" s="204" t="s">
        <v>19</v>
      </c>
      <c r="F1242" s="205" t="s">
        <v>1420</v>
      </c>
      <c r="G1242" s="203"/>
      <c r="H1242" s="206">
        <v>6</v>
      </c>
      <c r="I1242" s="207"/>
      <c r="J1242" s="203"/>
      <c r="K1242" s="203"/>
      <c r="L1242" s="208"/>
      <c r="M1242" s="209"/>
      <c r="N1242" s="210"/>
      <c r="O1242" s="210"/>
      <c r="P1242" s="210"/>
      <c r="Q1242" s="210"/>
      <c r="R1242" s="210"/>
      <c r="S1242" s="210"/>
      <c r="T1242" s="211"/>
      <c r="AT1242" s="212" t="s">
        <v>223</v>
      </c>
      <c r="AU1242" s="212" t="s">
        <v>81</v>
      </c>
      <c r="AV1242" s="13" t="s">
        <v>81</v>
      </c>
      <c r="AW1242" s="13" t="s">
        <v>32</v>
      </c>
      <c r="AX1242" s="13" t="s">
        <v>71</v>
      </c>
      <c r="AY1242" s="212" t="s">
        <v>210</v>
      </c>
    </row>
    <row r="1243" spans="1:65" s="14" customFormat="1" ht="11.25">
      <c r="B1243" s="213"/>
      <c r="C1243" s="214"/>
      <c r="D1243" s="195" t="s">
        <v>223</v>
      </c>
      <c r="E1243" s="215" t="s">
        <v>19</v>
      </c>
      <c r="F1243" s="216" t="s">
        <v>249</v>
      </c>
      <c r="G1243" s="214"/>
      <c r="H1243" s="217">
        <v>6</v>
      </c>
      <c r="I1243" s="218"/>
      <c r="J1243" s="214"/>
      <c r="K1243" s="214"/>
      <c r="L1243" s="219"/>
      <c r="M1243" s="220"/>
      <c r="N1243" s="221"/>
      <c r="O1243" s="221"/>
      <c r="P1243" s="221"/>
      <c r="Q1243" s="221"/>
      <c r="R1243" s="221"/>
      <c r="S1243" s="221"/>
      <c r="T1243" s="222"/>
      <c r="AT1243" s="223" t="s">
        <v>223</v>
      </c>
      <c r="AU1243" s="223" t="s">
        <v>81</v>
      </c>
      <c r="AV1243" s="14" t="s">
        <v>217</v>
      </c>
      <c r="AW1243" s="14" t="s">
        <v>32</v>
      </c>
      <c r="AX1243" s="14" t="s">
        <v>79</v>
      </c>
      <c r="AY1243" s="223" t="s">
        <v>210</v>
      </c>
    </row>
    <row r="1244" spans="1:65" s="2" customFormat="1" ht="37.9" customHeight="1">
      <c r="A1244" s="37"/>
      <c r="B1244" s="38"/>
      <c r="C1244" s="245" t="s">
        <v>1421</v>
      </c>
      <c r="D1244" s="245" t="s">
        <v>348</v>
      </c>
      <c r="E1244" s="246" t="s">
        <v>1422</v>
      </c>
      <c r="F1244" s="247" t="s">
        <v>1423</v>
      </c>
      <c r="G1244" s="248" t="s">
        <v>367</v>
      </c>
      <c r="H1244" s="249">
        <v>6</v>
      </c>
      <c r="I1244" s="250"/>
      <c r="J1244" s="251">
        <f>ROUND(I1244*H1244,2)</f>
        <v>0</v>
      </c>
      <c r="K1244" s="247" t="s">
        <v>814</v>
      </c>
      <c r="L1244" s="252"/>
      <c r="M1244" s="253" t="s">
        <v>19</v>
      </c>
      <c r="N1244" s="254" t="s">
        <v>42</v>
      </c>
      <c r="O1244" s="67"/>
      <c r="P1244" s="191">
        <f>O1244*H1244</f>
        <v>0</v>
      </c>
      <c r="Q1244" s="191">
        <v>0</v>
      </c>
      <c r="R1244" s="191">
        <f>Q1244*H1244</f>
        <v>0</v>
      </c>
      <c r="S1244" s="191">
        <v>0</v>
      </c>
      <c r="T1244" s="192">
        <f>S1244*H1244</f>
        <v>0</v>
      </c>
      <c r="U1244" s="37"/>
      <c r="V1244" s="37"/>
      <c r="W1244" s="37"/>
      <c r="X1244" s="37"/>
      <c r="Y1244" s="37"/>
      <c r="Z1244" s="37"/>
      <c r="AA1244" s="37"/>
      <c r="AB1244" s="37"/>
      <c r="AC1244" s="37"/>
      <c r="AD1244" s="37"/>
      <c r="AE1244" s="37"/>
      <c r="AR1244" s="193" t="s">
        <v>269</v>
      </c>
      <c r="AT1244" s="193" t="s">
        <v>348</v>
      </c>
      <c r="AU1244" s="193" t="s">
        <v>81</v>
      </c>
      <c r="AY1244" s="20" t="s">
        <v>210</v>
      </c>
      <c r="BE1244" s="194">
        <f>IF(N1244="základní",J1244,0)</f>
        <v>0</v>
      </c>
      <c r="BF1244" s="194">
        <f>IF(N1244="snížená",J1244,0)</f>
        <v>0</v>
      </c>
      <c r="BG1244" s="194">
        <f>IF(N1244="zákl. přenesená",J1244,0)</f>
        <v>0</v>
      </c>
      <c r="BH1244" s="194">
        <f>IF(N1244="sníž. přenesená",J1244,0)</f>
        <v>0</v>
      </c>
      <c r="BI1244" s="194">
        <f>IF(N1244="nulová",J1244,0)</f>
        <v>0</v>
      </c>
      <c r="BJ1244" s="20" t="s">
        <v>79</v>
      </c>
      <c r="BK1244" s="194">
        <f>ROUND(I1244*H1244,2)</f>
        <v>0</v>
      </c>
      <c r="BL1244" s="20" t="s">
        <v>217</v>
      </c>
      <c r="BM1244" s="193" t="s">
        <v>1424</v>
      </c>
    </row>
    <row r="1245" spans="1:65" s="2" customFormat="1" ht="19.5">
      <c r="A1245" s="37"/>
      <c r="B1245" s="38"/>
      <c r="C1245" s="39"/>
      <c r="D1245" s="195" t="s">
        <v>219</v>
      </c>
      <c r="E1245" s="39"/>
      <c r="F1245" s="196" t="s">
        <v>1423</v>
      </c>
      <c r="G1245" s="39"/>
      <c r="H1245" s="39"/>
      <c r="I1245" s="197"/>
      <c r="J1245" s="39"/>
      <c r="K1245" s="39"/>
      <c r="L1245" s="42"/>
      <c r="M1245" s="198"/>
      <c r="N1245" s="199"/>
      <c r="O1245" s="67"/>
      <c r="P1245" s="67"/>
      <c r="Q1245" s="67"/>
      <c r="R1245" s="67"/>
      <c r="S1245" s="67"/>
      <c r="T1245" s="68"/>
      <c r="U1245" s="37"/>
      <c r="V1245" s="37"/>
      <c r="W1245" s="37"/>
      <c r="X1245" s="37"/>
      <c r="Y1245" s="37"/>
      <c r="Z1245" s="37"/>
      <c r="AA1245" s="37"/>
      <c r="AB1245" s="37"/>
      <c r="AC1245" s="37"/>
      <c r="AD1245" s="37"/>
      <c r="AE1245" s="37"/>
      <c r="AT1245" s="20" t="s">
        <v>219</v>
      </c>
      <c r="AU1245" s="20" t="s">
        <v>81</v>
      </c>
    </row>
    <row r="1246" spans="1:65" s="2" customFormat="1" ht="24.2" customHeight="1">
      <c r="A1246" s="37"/>
      <c r="B1246" s="38"/>
      <c r="C1246" s="182" t="s">
        <v>1425</v>
      </c>
      <c r="D1246" s="182" t="s">
        <v>212</v>
      </c>
      <c r="E1246" s="183" t="s">
        <v>1426</v>
      </c>
      <c r="F1246" s="184" t="s">
        <v>1427</v>
      </c>
      <c r="G1246" s="185" t="s">
        <v>367</v>
      </c>
      <c r="H1246" s="186">
        <v>1</v>
      </c>
      <c r="I1246" s="187"/>
      <c r="J1246" s="188">
        <f>ROUND(I1246*H1246,2)</f>
        <v>0</v>
      </c>
      <c r="K1246" s="184" t="s">
        <v>216</v>
      </c>
      <c r="L1246" s="42"/>
      <c r="M1246" s="189" t="s">
        <v>19</v>
      </c>
      <c r="N1246" s="190" t="s">
        <v>42</v>
      </c>
      <c r="O1246" s="67"/>
      <c r="P1246" s="191">
        <f>O1246*H1246</f>
        <v>0</v>
      </c>
      <c r="Q1246" s="191">
        <v>0</v>
      </c>
      <c r="R1246" s="191">
        <f>Q1246*H1246</f>
        <v>0</v>
      </c>
      <c r="S1246" s="191">
        <v>2.4E-2</v>
      </c>
      <c r="T1246" s="192">
        <f>S1246*H1246</f>
        <v>2.4E-2</v>
      </c>
      <c r="U1246" s="37"/>
      <c r="V1246" s="37"/>
      <c r="W1246" s="37"/>
      <c r="X1246" s="37"/>
      <c r="Y1246" s="37"/>
      <c r="Z1246" s="37"/>
      <c r="AA1246" s="37"/>
      <c r="AB1246" s="37"/>
      <c r="AC1246" s="37"/>
      <c r="AD1246" s="37"/>
      <c r="AE1246" s="37"/>
      <c r="AR1246" s="193" t="s">
        <v>326</v>
      </c>
      <c r="AT1246" s="193" t="s">
        <v>212</v>
      </c>
      <c r="AU1246" s="193" t="s">
        <v>81</v>
      </c>
      <c r="AY1246" s="20" t="s">
        <v>210</v>
      </c>
      <c r="BE1246" s="194">
        <f>IF(N1246="základní",J1246,0)</f>
        <v>0</v>
      </c>
      <c r="BF1246" s="194">
        <f>IF(N1246="snížená",J1246,0)</f>
        <v>0</v>
      </c>
      <c r="BG1246" s="194">
        <f>IF(N1246="zákl. přenesená",J1246,0)</f>
        <v>0</v>
      </c>
      <c r="BH1246" s="194">
        <f>IF(N1246="sníž. přenesená",J1246,0)</f>
        <v>0</v>
      </c>
      <c r="BI1246" s="194">
        <f>IF(N1246="nulová",J1246,0)</f>
        <v>0</v>
      </c>
      <c r="BJ1246" s="20" t="s">
        <v>79</v>
      </c>
      <c r="BK1246" s="194">
        <f>ROUND(I1246*H1246,2)</f>
        <v>0</v>
      </c>
      <c r="BL1246" s="20" t="s">
        <v>326</v>
      </c>
      <c r="BM1246" s="193" t="s">
        <v>1428</v>
      </c>
    </row>
    <row r="1247" spans="1:65" s="2" customFormat="1" ht="19.5">
      <c r="A1247" s="37"/>
      <c r="B1247" s="38"/>
      <c r="C1247" s="39"/>
      <c r="D1247" s="195" t="s">
        <v>219</v>
      </c>
      <c r="E1247" s="39"/>
      <c r="F1247" s="196" t="s">
        <v>1429</v>
      </c>
      <c r="G1247" s="39"/>
      <c r="H1247" s="39"/>
      <c r="I1247" s="197"/>
      <c r="J1247" s="39"/>
      <c r="K1247" s="39"/>
      <c r="L1247" s="42"/>
      <c r="M1247" s="198"/>
      <c r="N1247" s="199"/>
      <c r="O1247" s="67"/>
      <c r="P1247" s="67"/>
      <c r="Q1247" s="67"/>
      <c r="R1247" s="67"/>
      <c r="S1247" s="67"/>
      <c r="T1247" s="68"/>
      <c r="U1247" s="37"/>
      <c r="V1247" s="37"/>
      <c r="W1247" s="37"/>
      <c r="X1247" s="37"/>
      <c r="Y1247" s="37"/>
      <c r="Z1247" s="37"/>
      <c r="AA1247" s="37"/>
      <c r="AB1247" s="37"/>
      <c r="AC1247" s="37"/>
      <c r="AD1247" s="37"/>
      <c r="AE1247" s="37"/>
      <c r="AT1247" s="20" t="s">
        <v>219</v>
      </c>
      <c r="AU1247" s="20" t="s">
        <v>81</v>
      </c>
    </row>
    <row r="1248" spans="1:65" s="2" customFormat="1" ht="11.25">
      <c r="A1248" s="37"/>
      <c r="B1248" s="38"/>
      <c r="C1248" s="39"/>
      <c r="D1248" s="200" t="s">
        <v>221</v>
      </c>
      <c r="E1248" s="39"/>
      <c r="F1248" s="201" t="s">
        <v>1430</v>
      </c>
      <c r="G1248" s="39"/>
      <c r="H1248" s="39"/>
      <c r="I1248" s="197"/>
      <c r="J1248" s="39"/>
      <c r="K1248" s="39"/>
      <c r="L1248" s="42"/>
      <c r="M1248" s="198"/>
      <c r="N1248" s="199"/>
      <c r="O1248" s="67"/>
      <c r="P1248" s="67"/>
      <c r="Q1248" s="67"/>
      <c r="R1248" s="67"/>
      <c r="S1248" s="67"/>
      <c r="T1248" s="68"/>
      <c r="U1248" s="37"/>
      <c r="V1248" s="37"/>
      <c r="W1248" s="37"/>
      <c r="X1248" s="37"/>
      <c r="Y1248" s="37"/>
      <c r="Z1248" s="37"/>
      <c r="AA1248" s="37"/>
      <c r="AB1248" s="37"/>
      <c r="AC1248" s="37"/>
      <c r="AD1248" s="37"/>
      <c r="AE1248" s="37"/>
      <c r="AT1248" s="20" t="s">
        <v>221</v>
      </c>
      <c r="AU1248" s="20" t="s">
        <v>81</v>
      </c>
    </row>
    <row r="1249" spans="1:65" s="13" customFormat="1" ht="11.25">
      <c r="B1249" s="202"/>
      <c r="C1249" s="203"/>
      <c r="D1249" s="195" t="s">
        <v>223</v>
      </c>
      <c r="E1249" s="204" t="s">
        <v>19</v>
      </c>
      <c r="F1249" s="205" t="s">
        <v>1431</v>
      </c>
      <c r="G1249" s="203"/>
      <c r="H1249" s="206">
        <v>1</v>
      </c>
      <c r="I1249" s="207"/>
      <c r="J1249" s="203"/>
      <c r="K1249" s="203"/>
      <c r="L1249" s="208"/>
      <c r="M1249" s="209"/>
      <c r="N1249" s="210"/>
      <c r="O1249" s="210"/>
      <c r="P1249" s="210"/>
      <c r="Q1249" s="210"/>
      <c r="R1249" s="210"/>
      <c r="S1249" s="210"/>
      <c r="T1249" s="211"/>
      <c r="AT1249" s="212" t="s">
        <v>223</v>
      </c>
      <c r="AU1249" s="212" t="s">
        <v>81</v>
      </c>
      <c r="AV1249" s="13" t="s">
        <v>81</v>
      </c>
      <c r="AW1249" s="13" t="s">
        <v>32</v>
      </c>
      <c r="AX1249" s="13" t="s">
        <v>71</v>
      </c>
      <c r="AY1249" s="212" t="s">
        <v>210</v>
      </c>
    </row>
    <row r="1250" spans="1:65" s="14" customFormat="1" ht="11.25">
      <c r="B1250" s="213"/>
      <c r="C1250" s="214"/>
      <c r="D1250" s="195" t="s">
        <v>223</v>
      </c>
      <c r="E1250" s="215" t="s">
        <v>19</v>
      </c>
      <c r="F1250" s="216" t="s">
        <v>249</v>
      </c>
      <c r="G1250" s="214"/>
      <c r="H1250" s="217">
        <v>1</v>
      </c>
      <c r="I1250" s="218"/>
      <c r="J1250" s="214"/>
      <c r="K1250" s="214"/>
      <c r="L1250" s="219"/>
      <c r="M1250" s="220"/>
      <c r="N1250" s="221"/>
      <c r="O1250" s="221"/>
      <c r="P1250" s="221"/>
      <c r="Q1250" s="221"/>
      <c r="R1250" s="221"/>
      <c r="S1250" s="221"/>
      <c r="T1250" s="222"/>
      <c r="AT1250" s="223" t="s">
        <v>223</v>
      </c>
      <c r="AU1250" s="223" t="s">
        <v>81</v>
      </c>
      <c r="AV1250" s="14" t="s">
        <v>217</v>
      </c>
      <c r="AW1250" s="14" t="s">
        <v>32</v>
      </c>
      <c r="AX1250" s="14" t="s">
        <v>79</v>
      </c>
      <c r="AY1250" s="223" t="s">
        <v>210</v>
      </c>
    </row>
    <row r="1251" spans="1:65" s="2" customFormat="1" ht="44.25" customHeight="1">
      <c r="A1251" s="37"/>
      <c r="B1251" s="38"/>
      <c r="C1251" s="182" t="s">
        <v>1432</v>
      </c>
      <c r="D1251" s="182" t="s">
        <v>212</v>
      </c>
      <c r="E1251" s="183" t="s">
        <v>1433</v>
      </c>
      <c r="F1251" s="184" t="s">
        <v>1434</v>
      </c>
      <c r="G1251" s="185" t="s">
        <v>367</v>
      </c>
      <c r="H1251" s="186">
        <v>1</v>
      </c>
      <c r="I1251" s="187"/>
      <c r="J1251" s="188">
        <f>ROUND(I1251*H1251,2)</f>
        <v>0</v>
      </c>
      <c r="K1251" s="184" t="s">
        <v>814</v>
      </c>
      <c r="L1251" s="42"/>
      <c r="M1251" s="189" t="s">
        <v>19</v>
      </c>
      <c r="N1251" s="190" t="s">
        <v>42</v>
      </c>
      <c r="O1251" s="67"/>
      <c r="P1251" s="191">
        <f>O1251*H1251</f>
        <v>0</v>
      </c>
      <c r="Q1251" s="191">
        <v>0</v>
      </c>
      <c r="R1251" s="191">
        <f>Q1251*H1251</f>
        <v>0</v>
      </c>
      <c r="S1251" s="191">
        <v>0</v>
      </c>
      <c r="T1251" s="192">
        <f>S1251*H1251</f>
        <v>0</v>
      </c>
      <c r="U1251" s="37"/>
      <c r="V1251" s="37"/>
      <c r="W1251" s="37"/>
      <c r="X1251" s="37"/>
      <c r="Y1251" s="37"/>
      <c r="Z1251" s="37"/>
      <c r="AA1251" s="37"/>
      <c r="AB1251" s="37"/>
      <c r="AC1251" s="37"/>
      <c r="AD1251" s="37"/>
      <c r="AE1251" s="37"/>
      <c r="AR1251" s="193" t="s">
        <v>217</v>
      </c>
      <c r="AT1251" s="193" t="s">
        <v>212</v>
      </c>
      <c r="AU1251" s="193" t="s">
        <v>81</v>
      </c>
      <c r="AY1251" s="20" t="s">
        <v>210</v>
      </c>
      <c r="BE1251" s="194">
        <f>IF(N1251="základní",J1251,0)</f>
        <v>0</v>
      </c>
      <c r="BF1251" s="194">
        <f>IF(N1251="snížená",J1251,0)</f>
        <v>0</v>
      </c>
      <c r="BG1251" s="194">
        <f>IF(N1251="zákl. přenesená",J1251,0)</f>
        <v>0</v>
      </c>
      <c r="BH1251" s="194">
        <f>IF(N1251="sníž. přenesená",J1251,0)</f>
        <v>0</v>
      </c>
      <c r="BI1251" s="194">
        <f>IF(N1251="nulová",J1251,0)</f>
        <v>0</v>
      </c>
      <c r="BJ1251" s="20" t="s">
        <v>79</v>
      </c>
      <c r="BK1251" s="194">
        <f>ROUND(I1251*H1251,2)</f>
        <v>0</v>
      </c>
      <c r="BL1251" s="20" t="s">
        <v>217</v>
      </c>
      <c r="BM1251" s="193" t="s">
        <v>1435</v>
      </c>
    </row>
    <row r="1252" spans="1:65" s="2" customFormat="1" ht="29.25">
      <c r="A1252" s="37"/>
      <c r="B1252" s="38"/>
      <c r="C1252" s="39"/>
      <c r="D1252" s="195" t="s">
        <v>219</v>
      </c>
      <c r="E1252" s="39"/>
      <c r="F1252" s="196" t="s">
        <v>1434</v>
      </c>
      <c r="G1252" s="39"/>
      <c r="H1252" s="39"/>
      <c r="I1252" s="197"/>
      <c r="J1252" s="39"/>
      <c r="K1252" s="39"/>
      <c r="L1252" s="42"/>
      <c r="M1252" s="198"/>
      <c r="N1252" s="199"/>
      <c r="O1252" s="67"/>
      <c r="P1252" s="67"/>
      <c r="Q1252" s="67"/>
      <c r="R1252" s="67"/>
      <c r="S1252" s="67"/>
      <c r="T1252" s="68"/>
      <c r="U1252" s="37"/>
      <c r="V1252" s="37"/>
      <c r="W1252" s="37"/>
      <c r="X1252" s="37"/>
      <c r="Y1252" s="37"/>
      <c r="Z1252" s="37"/>
      <c r="AA1252" s="37"/>
      <c r="AB1252" s="37"/>
      <c r="AC1252" s="37"/>
      <c r="AD1252" s="37"/>
      <c r="AE1252" s="37"/>
      <c r="AT1252" s="20" t="s">
        <v>219</v>
      </c>
      <c r="AU1252" s="20" t="s">
        <v>81</v>
      </c>
    </row>
    <row r="1253" spans="1:65" s="2" customFormat="1" ht="44.25" customHeight="1">
      <c r="A1253" s="37"/>
      <c r="B1253" s="38"/>
      <c r="C1253" s="182" t="s">
        <v>1436</v>
      </c>
      <c r="D1253" s="182" t="s">
        <v>212</v>
      </c>
      <c r="E1253" s="183" t="s">
        <v>1437</v>
      </c>
      <c r="F1253" s="184" t="s">
        <v>1438</v>
      </c>
      <c r="G1253" s="185" t="s">
        <v>367</v>
      </c>
      <c r="H1253" s="186">
        <v>2</v>
      </c>
      <c r="I1253" s="187"/>
      <c r="J1253" s="188">
        <f>ROUND(I1253*H1253,2)</f>
        <v>0</v>
      </c>
      <c r="K1253" s="184" t="s">
        <v>814</v>
      </c>
      <c r="L1253" s="42"/>
      <c r="M1253" s="189" t="s">
        <v>19</v>
      </c>
      <c r="N1253" s="190" t="s">
        <v>42</v>
      </c>
      <c r="O1253" s="67"/>
      <c r="P1253" s="191">
        <f>O1253*H1253</f>
        <v>0</v>
      </c>
      <c r="Q1253" s="191">
        <v>0</v>
      </c>
      <c r="R1253" s="191">
        <f>Q1253*H1253</f>
        <v>0</v>
      </c>
      <c r="S1253" s="191">
        <v>0</v>
      </c>
      <c r="T1253" s="192">
        <f>S1253*H1253</f>
        <v>0</v>
      </c>
      <c r="U1253" s="37"/>
      <c r="V1253" s="37"/>
      <c r="W1253" s="37"/>
      <c r="X1253" s="37"/>
      <c r="Y1253" s="37"/>
      <c r="Z1253" s="37"/>
      <c r="AA1253" s="37"/>
      <c r="AB1253" s="37"/>
      <c r="AC1253" s="37"/>
      <c r="AD1253" s="37"/>
      <c r="AE1253" s="37"/>
      <c r="AR1253" s="193" t="s">
        <v>217</v>
      </c>
      <c r="AT1253" s="193" t="s">
        <v>212</v>
      </c>
      <c r="AU1253" s="193" t="s">
        <v>81</v>
      </c>
      <c r="AY1253" s="20" t="s">
        <v>210</v>
      </c>
      <c r="BE1253" s="194">
        <f>IF(N1253="základní",J1253,0)</f>
        <v>0</v>
      </c>
      <c r="BF1253" s="194">
        <f>IF(N1253="snížená",J1253,0)</f>
        <v>0</v>
      </c>
      <c r="BG1253" s="194">
        <f>IF(N1253="zákl. přenesená",J1253,0)</f>
        <v>0</v>
      </c>
      <c r="BH1253" s="194">
        <f>IF(N1253="sníž. přenesená",J1253,0)</f>
        <v>0</v>
      </c>
      <c r="BI1253" s="194">
        <f>IF(N1253="nulová",J1253,0)</f>
        <v>0</v>
      </c>
      <c r="BJ1253" s="20" t="s">
        <v>79</v>
      </c>
      <c r="BK1253" s="194">
        <f>ROUND(I1253*H1253,2)</f>
        <v>0</v>
      </c>
      <c r="BL1253" s="20" t="s">
        <v>217</v>
      </c>
      <c r="BM1253" s="193" t="s">
        <v>1439</v>
      </c>
    </row>
    <row r="1254" spans="1:65" s="2" customFormat="1" ht="29.25">
      <c r="A1254" s="37"/>
      <c r="B1254" s="38"/>
      <c r="C1254" s="39"/>
      <c r="D1254" s="195" t="s">
        <v>219</v>
      </c>
      <c r="E1254" s="39"/>
      <c r="F1254" s="196" t="s">
        <v>1438</v>
      </c>
      <c r="G1254" s="39"/>
      <c r="H1254" s="39"/>
      <c r="I1254" s="197"/>
      <c r="J1254" s="39"/>
      <c r="K1254" s="39"/>
      <c r="L1254" s="42"/>
      <c r="M1254" s="198"/>
      <c r="N1254" s="199"/>
      <c r="O1254" s="67"/>
      <c r="P1254" s="67"/>
      <c r="Q1254" s="67"/>
      <c r="R1254" s="67"/>
      <c r="S1254" s="67"/>
      <c r="T1254" s="68"/>
      <c r="U1254" s="37"/>
      <c r="V1254" s="37"/>
      <c r="W1254" s="37"/>
      <c r="X1254" s="37"/>
      <c r="Y1254" s="37"/>
      <c r="Z1254" s="37"/>
      <c r="AA1254" s="37"/>
      <c r="AB1254" s="37"/>
      <c r="AC1254" s="37"/>
      <c r="AD1254" s="37"/>
      <c r="AE1254" s="37"/>
      <c r="AT1254" s="20" t="s">
        <v>219</v>
      </c>
      <c r="AU1254" s="20" t="s">
        <v>81</v>
      </c>
    </row>
    <row r="1255" spans="1:65" s="2" customFormat="1" ht="37.9" customHeight="1">
      <c r="A1255" s="37"/>
      <c r="B1255" s="38"/>
      <c r="C1255" s="182" t="s">
        <v>1440</v>
      </c>
      <c r="D1255" s="182" t="s">
        <v>212</v>
      </c>
      <c r="E1255" s="183" t="s">
        <v>1441</v>
      </c>
      <c r="F1255" s="184" t="s">
        <v>1442</v>
      </c>
      <c r="G1255" s="185" t="s">
        <v>367</v>
      </c>
      <c r="H1255" s="186">
        <v>1</v>
      </c>
      <c r="I1255" s="187"/>
      <c r="J1255" s="188">
        <f>ROUND(I1255*H1255,2)</f>
        <v>0</v>
      </c>
      <c r="K1255" s="184" t="s">
        <v>814</v>
      </c>
      <c r="L1255" s="42"/>
      <c r="M1255" s="189" t="s">
        <v>19</v>
      </c>
      <c r="N1255" s="190" t="s">
        <v>42</v>
      </c>
      <c r="O1255" s="67"/>
      <c r="P1255" s="191">
        <f>O1255*H1255</f>
        <v>0</v>
      </c>
      <c r="Q1255" s="191">
        <v>0</v>
      </c>
      <c r="R1255" s="191">
        <f>Q1255*H1255</f>
        <v>0</v>
      </c>
      <c r="S1255" s="191">
        <v>0</v>
      </c>
      <c r="T1255" s="192">
        <f>S1255*H1255</f>
        <v>0</v>
      </c>
      <c r="U1255" s="37"/>
      <c r="V1255" s="37"/>
      <c r="W1255" s="37"/>
      <c r="X1255" s="37"/>
      <c r="Y1255" s="37"/>
      <c r="Z1255" s="37"/>
      <c r="AA1255" s="37"/>
      <c r="AB1255" s="37"/>
      <c r="AC1255" s="37"/>
      <c r="AD1255" s="37"/>
      <c r="AE1255" s="37"/>
      <c r="AR1255" s="193" t="s">
        <v>217</v>
      </c>
      <c r="AT1255" s="193" t="s">
        <v>212</v>
      </c>
      <c r="AU1255" s="193" t="s">
        <v>81</v>
      </c>
      <c r="AY1255" s="20" t="s">
        <v>210</v>
      </c>
      <c r="BE1255" s="194">
        <f>IF(N1255="základní",J1255,0)</f>
        <v>0</v>
      </c>
      <c r="BF1255" s="194">
        <f>IF(N1255="snížená",J1255,0)</f>
        <v>0</v>
      </c>
      <c r="BG1255" s="194">
        <f>IF(N1255="zákl. přenesená",J1255,0)</f>
        <v>0</v>
      </c>
      <c r="BH1255" s="194">
        <f>IF(N1255="sníž. přenesená",J1255,0)</f>
        <v>0</v>
      </c>
      <c r="BI1255" s="194">
        <f>IF(N1255="nulová",J1255,0)</f>
        <v>0</v>
      </c>
      <c r="BJ1255" s="20" t="s">
        <v>79</v>
      </c>
      <c r="BK1255" s="194">
        <f>ROUND(I1255*H1255,2)</f>
        <v>0</v>
      </c>
      <c r="BL1255" s="20" t="s">
        <v>217</v>
      </c>
      <c r="BM1255" s="193" t="s">
        <v>1443</v>
      </c>
    </row>
    <row r="1256" spans="1:65" s="2" customFormat="1" ht="29.25">
      <c r="A1256" s="37"/>
      <c r="B1256" s="38"/>
      <c r="C1256" s="39"/>
      <c r="D1256" s="195" t="s">
        <v>219</v>
      </c>
      <c r="E1256" s="39"/>
      <c r="F1256" s="196" t="s">
        <v>1442</v>
      </c>
      <c r="G1256" s="39"/>
      <c r="H1256" s="39"/>
      <c r="I1256" s="197"/>
      <c r="J1256" s="39"/>
      <c r="K1256" s="39"/>
      <c r="L1256" s="42"/>
      <c r="M1256" s="198"/>
      <c r="N1256" s="199"/>
      <c r="O1256" s="67"/>
      <c r="P1256" s="67"/>
      <c r="Q1256" s="67"/>
      <c r="R1256" s="67"/>
      <c r="S1256" s="67"/>
      <c r="T1256" s="68"/>
      <c r="U1256" s="37"/>
      <c r="V1256" s="37"/>
      <c r="W1256" s="37"/>
      <c r="X1256" s="37"/>
      <c r="Y1256" s="37"/>
      <c r="Z1256" s="37"/>
      <c r="AA1256" s="37"/>
      <c r="AB1256" s="37"/>
      <c r="AC1256" s="37"/>
      <c r="AD1256" s="37"/>
      <c r="AE1256" s="37"/>
      <c r="AT1256" s="20" t="s">
        <v>219</v>
      </c>
      <c r="AU1256" s="20" t="s">
        <v>81</v>
      </c>
    </row>
    <row r="1257" spans="1:65" s="2" customFormat="1" ht="37.9" customHeight="1">
      <c r="A1257" s="37"/>
      <c r="B1257" s="38"/>
      <c r="C1257" s="182" t="s">
        <v>1444</v>
      </c>
      <c r="D1257" s="182" t="s">
        <v>212</v>
      </c>
      <c r="E1257" s="183" t="s">
        <v>1445</v>
      </c>
      <c r="F1257" s="184" t="s">
        <v>1446</v>
      </c>
      <c r="G1257" s="185" t="s">
        <v>367</v>
      </c>
      <c r="H1257" s="186">
        <v>1</v>
      </c>
      <c r="I1257" s="187"/>
      <c r="J1257" s="188">
        <f>ROUND(I1257*H1257,2)</f>
        <v>0</v>
      </c>
      <c r="K1257" s="184" t="s">
        <v>814</v>
      </c>
      <c r="L1257" s="42"/>
      <c r="M1257" s="189" t="s">
        <v>19</v>
      </c>
      <c r="N1257" s="190" t="s">
        <v>42</v>
      </c>
      <c r="O1257" s="67"/>
      <c r="P1257" s="191">
        <f>O1257*H1257</f>
        <v>0</v>
      </c>
      <c r="Q1257" s="191">
        <v>0</v>
      </c>
      <c r="R1257" s="191">
        <f>Q1257*H1257</f>
        <v>0</v>
      </c>
      <c r="S1257" s="191">
        <v>0</v>
      </c>
      <c r="T1257" s="192">
        <f>S1257*H1257</f>
        <v>0</v>
      </c>
      <c r="U1257" s="37"/>
      <c r="V1257" s="37"/>
      <c r="W1257" s="37"/>
      <c r="X1257" s="37"/>
      <c r="Y1257" s="37"/>
      <c r="Z1257" s="37"/>
      <c r="AA1257" s="37"/>
      <c r="AB1257" s="37"/>
      <c r="AC1257" s="37"/>
      <c r="AD1257" s="37"/>
      <c r="AE1257" s="37"/>
      <c r="AR1257" s="193" t="s">
        <v>217</v>
      </c>
      <c r="AT1257" s="193" t="s">
        <v>212</v>
      </c>
      <c r="AU1257" s="193" t="s">
        <v>81</v>
      </c>
      <c r="AY1257" s="20" t="s">
        <v>210</v>
      </c>
      <c r="BE1257" s="194">
        <f>IF(N1257="základní",J1257,0)</f>
        <v>0</v>
      </c>
      <c r="BF1257" s="194">
        <f>IF(N1257="snížená",J1257,0)</f>
        <v>0</v>
      </c>
      <c r="BG1257" s="194">
        <f>IF(N1257="zákl. přenesená",J1257,0)</f>
        <v>0</v>
      </c>
      <c r="BH1257" s="194">
        <f>IF(N1257="sníž. přenesená",J1257,0)</f>
        <v>0</v>
      </c>
      <c r="BI1257" s="194">
        <f>IF(N1257="nulová",J1257,0)</f>
        <v>0</v>
      </c>
      <c r="BJ1257" s="20" t="s">
        <v>79</v>
      </c>
      <c r="BK1257" s="194">
        <f>ROUND(I1257*H1257,2)</f>
        <v>0</v>
      </c>
      <c r="BL1257" s="20" t="s">
        <v>217</v>
      </c>
      <c r="BM1257" s="193" t="s">
        <v>1447</v>
      </c>
    </row>
    <row r="1258" spans="1:65" s="2" customFormat="1" ht="29.25">
      <c r="A1258" s="37"/>
      <c r="B1258" s="38"/>
      <c r="C1258" s="39"/>
      <c r="D1258" s="195" t="s">
        <v>219</v>
      </c>
      <c r="E1258" s="39"/>
      <c r="F1258" s="196" t="s">
        <v>1446</v>
      </c>
      <c r="G1258" s="39"/>
      <c r="H1258" s="39"/>
      <c r="I1258" s="197"/>
      <c r="J1258" s="39"/>
      <c r="K1258" s="39"/>
      <c r="L1258" s="42"/>
      <c r="M1258" s="198"/>
      <c r="N1258" s="199"/>
      <c r="O1258" s="67"/>
      <c r="P1258" s="67"/>
      <c r="Q1258" s="67"/>
      <c r="R1258" s="67"/>
      <c r="S1258" s="67"/>
      <c r="T1258" s="68"/>
      <c r="U1258" s="37"/>
      <c r="V1258" s="37"/>
      <c r="W1258" s="37"/>
      <c r="X1258" s="37"/>
      <c r="Y1258" s="37"/>
      <c r="Z1258" s="37"/>
      <c r="AA1258" s="37"/>
      <c r="AB1258" s="37"/>
      <c r="AC1258" s="37"/>
      <c r="AD1258" s="37"/>
      <c r="AE1258" s="37"/>
      <c r="AT1258" s="20" t="s">
        <v>219</v>
      </c>
      <c r="AU1258" s="20" t="s">
        <v>81</v>
      </c>
    </row>
    <row r="1259" spans="1:65" s="2" customFormat="1" ht="37.9" customHeight="1">
      <c r="A1259" s="37"/>
      <c r="B1259" s="38"/>
      <c r="C1259" s="245" t="s">
        <v>1448</v>
      </c>
      <c r="D1259" s="245" t="s">
        <v>348</v>
      </c>
      <c r="E1259" s="246" t="s">
        <v>1449</v>
      </c>
      <c r="F1259" s="247" t="s">
        <v>1450</v>
      </c>
      <c r="G1259" s="248" t="s">
        <v>367</v>
      </c>
      <c r="H1259" s="249">
        <v>15</v>
      </c>
      <c r="I1259" s="250"/>
      <c r="J1259" s="251">
        <f>ROUND(I1259*H1259,2)</f>
        <v>0</v>
      </c>
      <c r="K1259" s="247" t="s">
        <v>814</v>
      </c>
      <c r="L1259" s="252"/>
      <c r="M1259" s="253" t="s">
        <v>19</v>
      </c>
      <c r="N1259" s="254" t="s">
        <v>42</v>
      </c>
      <c r="O1259" s="67"/>
      <c r="P1259" s="191">
        <f>O1259*H1259</f>
        <v>0</v>
      </c>
      <c r="Q1259" s="191">
        <v>0</v>
      </c>
      <c r="R1259" s="191">
        <f>Q1259*H1259</f>
        <v>0</v>
      </c>
      <c r="S1259" s="191">
        <v>0</v>
      </c>
      <c r="T1259" s="192">
        <f>S1259*H1259</f>
        <v>0</v>
      </c>
      <c r="U1259" s="37"/>
      <c r="V1259" s="37"/>
      <c r="W1259" s="37"/>
      <c r="X1259" s="37"/>
      <c r="Y1259" s="37"/>
      <c r="Z1259" s="37"/>
      <c r="AA1259" s="37"/>
      <c r="AB1259" s="37"/>
      <c r="AC1259" s="37"/>
      <c r="AD1259" s="37"/>
      <c r="AE1259" s="37"/>
      <c r="AR1259" s="193" t="s">
        <v>269</v>
      </c>
      <c r="AT1259" s="193" t="s">
        <v>348</v>
      </c>
      <c r="AU1259" s="193" t="s">
        <v>81</v>
      </c>
      <c r="AY1259" s="20" t="s">
        <v>210</v>
      </c>
      <c r="BE1259" s="194">
        <f>IF(N1259="základní",J1259,0)</f>
        <v>0</v>
      </c>
      <c r="BF1259" s="194">
        <f>IF(N1259="snížená",J1259,0)</f>
        <v>0</v>
      </c>
      <c r="BG1259" s="194">
        <f>IF(N1259="zákl. přenesená",J1259,0)</f>
        <v>0</v>
      </c>
      <c r="BH1259" s="194">
        <f>IF(N1259="sníž. přenesená",J1259,0)</f>
        <v>0</v>
      </c>
      <c r="BI1259" s="194">
        <f>IF(N1259="nulová",J1259,0)</f>
        <v>0</v>
      </c>
      <c r="BJ1259" s="20" t="s">
        <v>79</v>
      </c>
      <c r="BK1259" s="194">
        <f>ROUND(I1259*H1259,2)</f>
        <v>0</v>
      </c>
      <c r="BL1259" s="20" t="s">
        <v>217</v>
      </c>
      <c r="BM1259" s="193" t="s">
        <v>1451</v>
      </c>
    </row>
    <row r="1260" spans="1:65" s="2" customFormat="1" ht="19.5">
      <c r="A1260" s="37"/>
      <c r="B1260" s="38"/>
      <c r="C1260" s="39"/>
      <c r="D1260" s="195" t="s">
        <v>219</v>
      </c>
      <c r="E1260" s="39"/>
      <c r="F1260" s="196" t="s">
        <v>1450</v>
      </c>
      <c r="G1260" s="39"/>
      <c r="H1260" s="39"/>
      <c r="I1260" s="197"/>
      <c r="J1260" s="39"/>
      <c r="K1260" s="39"/>
      <c r="L1260" s="42"/>
      <c r="M1260" s="198"/>
      <c r="N1260" s="199"/>
      <c r="O1260" s="67"/>
      <c r="P1260" s="67"/>
      <c r="Q1260" s="67"/>
      <c r="R1260" s="67"/>
      <c r="S1260" s="67"/>
      <c r="T1260" s="68"/>
      <c r="U1260" s="37"/>
      <c r="V1260" s="37"/>
      <c r="W1260" s="37"/>
      <c r="X1260" s="37"/>
      <c r="Y1260" s="37"/>
      <c r="Z1260" s="37"/>
      <c r="AA1260" s="37"/>
      <c r="AB1260" s="37"/>
      <c r="AC1260" s="37"/>
      <c r="AD1260" s="37"/>
      <c r="AE1260" s="37"/>
      <c r="AT1260" s="20" t="s">
        <v>219</v>
      </c>
      <c r="AU1260" s="20" t="s">
        <v>81</v>
      </c>
    </row>
    <row r="1261" spans="1:65" s="2" customFormat="1" ht="37.9" customHeight="1">
      <c r="A1261" s="37"/>
      <c r="B1261" s="38"/>
      <c r="C1261" s="245" t="s">
        <v>1452</v>
      </c>
      <c r="D1261" s="245" t="s">
        <v>348</v>
      </c>
      <c r="E1261" s="246" t="s">
        <v>1453</v>
      </c>
      <c r="F1261" s="247" t="s">
        <v>1454</v>
      </c>
      <c r="G1261" s="248" t="s">
        <v>367</v>
      </c>
      <c r="H1261" s="249">
        <v>9</v>
      </c>
      <c r="I1261" s="250"/>
      <c r="J1261" s="251">
        <f>ROUND(I1261*H1261,2)</f>
        <v>0</v>
      </c>
      <c r="K1261" s="247" t="s">
        <v>814</v>
      </c>
      <c r="L1261" s="252"/>
      <c r="M1261" s="253" t="s">
        <v>19</v>
      </c>
      <c r="N1261" s="254" t="s">
        <v>42</v>
      </c>
      <c r="O1261" s="67"/>
      <c r="P1261" s="191">
        <f>O1261*H1261</f>
        <v>0</v>
      </c>
      <c r="Q1261" s="191">
        <v>0</v>
      </c>
      <c r="R1261" s="191">
        <f>Q1261*H1261</f>
        <v>0</v>
      </c>
      <c r="S1261" s="191">
        <v>0</v>
      </c>
      <c r="T1261" s="192">
        <f>S1261*H1261</f>
        <v>0</v>
      </c>
      <c r="U1261" s="37"/>
      <c r="V1261" s="37"/>
      <c r="W1261" s="37"/>
      <c r="X1261" s="37"/>
      <c r="Y1261" s="37"/>
      <c r="Z1261" s="37"/>
      <c r="AA1261" s="37"/>
      <c r="AB1261" s="37"/>
      <c r="AC1261" s="37"/>
      <c r="AD1261" s="37"/>
      <c r="AE1261" s="37"/>
      <c r="AR1261" s="193" t="s">
        <v>269</v>
      </c>
      <c r="AT1261" s="193" t="s">
        <v>348</v>
      </c>
      <c r="AU1261" s="193" t="s">
        <v>81</v>
      </c>
      <c r="AY1261" s="20" t="s">
        <v>210</v>
      </c>
      <c r="BE1261" s="194">
        <f>IF(N1261="základní",J1261,0)</f>
        <v>0</v>
      </c>
      <c r="BF1261" s="194">
        <f>IF(N1261="snížená",J1261,0)</f>
        <v>0</v>
      </c>
      <c r="BG1261" s="194">
        <f>IF(N1261="zákl. přenesená",J1261,0)</f>
        <v>0</v>
      </c>
      <c r="BH1261" s="194">
        <f>IF(N1261="sníž. přenesená",J1261,0)</f>
        <v>0</v>
      </c>
      <c r="BI1261" s="194">
        <f>IF(N1261="nulová",J1261,0)</f>
        <v>0</v>
      </c>
      <c r="BJ1261" s="20" t="s">
        <v>79</v>
      </c>
      <c r="BK1261" s="194">
        <f>ROUND(I1261*H1261,2)</f>
        <v>0</v>
      </c>
      <c r="BL1261" s="20" t="s">
        <v>217</v>
      </c>
      <c r="BM1261" s="193" t="s">
        <v>1455</v>
      </c>
    </row>
    <row r="1262" spans="1:65" s="2" customFormat="1" ht="19.5">
      <c r="A1262" s="37"/>
      <c r="B1262" s="38"/>
      <c r="C1262" s="39"/>
      <c r="D1262" s="195" t="s">
        <v>219</v>
      </c>
      <c r="E1262" s="39"/>
      <c r="F1262" s="196" t="s">
        <v>1454</v>
      </c>
      <c r="G1262" s="39"/>
      <c r="H1262" s="39"/>
      <c r="I1262" s="197"/>
      <c r="J1262" s="39"/>
      <c r="K1262" s="39"/>
      <c r="L1262" s="42"/>
      <c r="M1262" s="198"/>
      <c r="N1262" s="199"/>
      <c r="O1262" s="67"/>
      <c r="P1262" s="67"/>
      <c r="Q1262" s="67"/>
      <c r="R1262" s="67"/>
      <c r="S1262" s="67"/>
      <c r="T1262" s="68"/>
      <c r="U1262" s="37"/>
      <c r="V1262" s="37"/>
      <c r="W1262" s="37"/>
      <c r="X1262" s="37"/>
      <c r="Y1262" s="37"/>
      <c r="Z1262" s="37"/>
      <c r="AA1262" s="37"/>
      <c r="AB1262" s="37"/>
      <c r="AC1262" s="37"/>
      <c r="AD1262" s="37"/>
      <c r="AE1262" s="37"/>
      <c r="AT1262" s="20" t="s">
        <v>219</v>
      </c>
      <c r="AU1262" s="20" t="s">
        <v>81</v>
      </c>
    </row>
    <row r="1263" spans="1:65" s="2" customFormat="1" ht="24.2" customHeight="1">
      <c r="A1263" s="37"/>
      <c r="B1263" s="38"/>
      <c r="C1263" s="182" t="s">
        <v>1456</v>
      </c>
      <c r="D1263" s="182" t="s">
        <v>212</v>
      </c>
      <c r="E1263" s="183" t="s">
        <v>1457</v>
      </c>
      <c r="F1263" s="184" t="s">
        <v>1458</v>
      </c>
      <c r="G1263" s="185" t="s">
        <v>314</v>
      </c>
      <c r="H1263" s="186">
        <v>5.3840000000000003</v>
      </c>
      <c r="I1263" s="187"/>
      <c r="J1263" s="188">
        <f>ROUND(I1263*H1263,2)</f>
        <v>0</v>
      </c>
      <c r="K1263" s="184" t="s">
        <v>216</v>
      </c>
      <c r="L1263" s="42"/>
      <c r="M1263" s="189" t="s">
        <v>19</v>
      </c>
      <c r="N1263" s="190" t="s">
        <v>42</v>
      </c>
      <c r="O1263" s="67"/>
      <c r="P1263" s="191">
        <f>O1263*H1263</f>
        <v>0</v>
      </c>
      <c r="Q1263" s="191">
        <v>0</v>
      </c>
      <c r="R1263" s="191">
        <f>Q1263*H1263</f>
        <v>0</v>
      </c>
      <c r="S1263" s="191">
        <v>0</v>
      </c>
      <c r="T1263" s="192">
        <f>S1263*H1263</f>
        <v>0</v>
      </c>
      <c r="U1263" s="37"/>
      <c r="V1263" s="37"/>
      <c r="W1263" s="37"/>
      <c r="X1263" s="37"/>
      <c r="Y1263" s="37"/>
      <c r="Z1263" s="37"/>
      <c r="AA1263" s="37"/>
      <c r="AB1263" s="37"/>
      <c r="AC1263" s="37"/>
      <c r="AD1263" s="37"/>
      <c r="AE1263" s="37"/>
      <c r="AR1263" s="193" t="s">
        <v>326</v>
      </c>
      <c r="AT1263" s="193" t="s">
        <v>212</v>
      </c>
      <c r="AU1263" s="193" t="s">
        <v>81</v>
      </c>
      <c r="AY1263" s="20" t="s">
        <v>210</v>
      </c>
      <c r="BE1263" s="194">
        <f>IF(N1263="základní",J1263,0)</f>
        <v>0</v>
      </c>
      <c r="BF1263" s="194">
        <f>IF(N1263="snížená",J1263,0)</f>
        <v>0</v>
      </c>
      <c r="BG1263" s="194">
        <f>IF(N1263="zákl. přenesená",J1263,0)</f>
        <v>0</v>
      </c>
      <c r="BH1263" s="194">
        <f>IF(N1263="sníž. přenesená",J1263,0)</f>
        <v>0</v>
      </c>
      <c r="BI1263" s="194">
        <f>IF(N1263="nulová",J1263,0)</f>
        <v>0</v>
      </c>
      <c r="BJ1263" s="20" t="s">
        <v>79</v>
      </c>
      <c r="BK1263" s="194">
        <f>ROUND(I1263*H1263,2)</f>
        <v>0</v>
      </c>
      <c r="BL1263" s="20" t="s">
        <v>326</v>
      </c>
      <c r="BM1263" s="193" t="s">
        <v>1459</v>
      </c>
    </row>
    <row r="1264" spans="1:65" s="2" customFormat="1" ht="29.25">
      <c r="A1264" s="37"/>
      <c r="B1264" s="38"/>
      <c r="C1264" s="39"/>
      <c r="D1264" s="195" t="s">
        <v>219</v>
      </c>
      <c r="E1264" s="39"/>
      <c r="F1264" s="196" t="s">
        <v>1460</v>
      </c>
      <c r="G1264" s="39"/>
      <c r="H1264" s="39"/>
      <c r="I1264" s="197"/>
      <c r="J1264" s="39"/>
      <c r="K1264" s="39"/>
      <c r="L1264" s="42"/>
      <c r="M1264" s="198"/>
      <c r="N1264" s="199"/>
      <c r="O1264" s="67"/>
      <c r="P1264" s="67"/>
      <c r="Q1264" s="67"/>
      <c r="R1264" s="67"/>
      <c r="S1264" s="67"/>
      <c r="T1264" s="68"/>
      <c r="U1264" s="37"/>
      <c r="V1264" s="37"/>
      <c r="W1264" s="37"/>
      <c r="X1264" s="37"/>
      <c r="Y1264" s="37"/>
      <c r="Z1264" s="37"/>
      <c r="AA1264" s="37"/>
      <c r="AB1264" s="37"/>
      <c r="AC1264" s="37"/>
      <c r="AD1264" s="37"/>
      <c r="AE1264" s="37"/>
      <c r="AT1264" s="20" t="s">
        <v>219</v>
      </c>
      <c r="AU1264" s="20" t="s">
        <v>81</v>
      </c>
    </row>
    <row r="1265" spans="1:65" s="2" customFormat="1" ht="11.25">
      <c r="A1265" s="37"/>
      <c r="B1265" s="38"/>
      <c r="C1265" s="39"/>
      <c r="D1265" s="200" t="s">
        <v>221</v>
      </c>
      <c r="E1265" s="39"/>
      <c r="F1265" s="201" t="s">
        <v>1461</v>
      </c>
      <c r="G1265" s="39"/>
      <c r="H1265" s="39"/>
      <c r="I1265" s="197"/>
      <c r="J1265" s="39"/>
      <c r="K1265" s="39"/>
      <c r="L1265" s="42"/>
      <c r="M1265" s="198"/>
      <c r="N1265" s="199"/>
      <c r="O1265" s="67"/>
      <c r="P1265" s="67"/>
      <c r="Q1265" s="67"/>
      <c r="R1265" s="67"/>
      <c r="S1265" s="67"/>
      <c r="T1265" s="68"/>
      <c r="U1265" s="37"/>
      <c r="V1265" s="37"/>
      <c r="W1265" s="37"/>
      <c r="X1265" s="37"/>
      <c r="Y1265" s="37"/>
      <c r="Z1265" s="37"/>
      <c r="AA1265" s="37"/>
      <c r="AB1265" s="37"/>
      <c r="AC1265" s="37"/>
      <c r="AD1265" s="37"/>
      <c r="AE1265" s="37"/>
      <c r="AT1265" s="20" t="s">
        <v>221</v>
      </c>
      <c r="AU1265" s="20" t="s">
        <v>81</v>
      </c>
    </row>
    <row r="1266" spans="1:65" s="2" customFormat="1" ht="24.2" customHeight="1">
      <c r="A1266" s="37"/>
      <c r="B1266" s="38"/>
      <c r="C1266" s="182" t="s">
        <v>1462</v>
      </c>
      <c r="D1266" s="182" t="s">
        <v>212</v>
      </c>
      <c r="E1266" s="183" t="s">
        <v>1463</v>
      </c>
      <c r="F1266" s="184" t="s">
        <v>1464</v>
      </c>
      <c r="G1266" s="185" t="s">
        <v>314</v>
      </c>
      <c r="H1266" s="186">
        <v>5.3840000000000003</v>
      </c>
      <c r="I1266" s="187"/>
      <c r="J1266" s="188">
        <f>ROUND(I1266*H1266,2)</f>
        <v>0</v>
      </c>
      <c r="K1266" s="184" t="s">
        <v>216</v>
      </c>
      <c r="L1266" s="42"/>
      <c r="M1266" s="189" t="s">
        <v>19</v>
      </c>
      <c r="N1266" s="190" t="s">
        <v>42</v>
      </c>
      <c r="O1266" s="67"/>
      <c r="P1266" s="191">
        <f>O1266*H1266</f>
        <v>0</v>
      </c>
      <c r="Q1266" s="191">
        <v>0</v>
      </c>
      <c r="R1266" s="191">
        <f>Q1266*H1266</f>
        <v>0</v>
      </c>
      <c r="S1266" s="191">
        <v>0</v>
      </c>
      <c r="T1266" s="192">
        <f>S1266*H1266</f>
        <v>0</v>
      </c>
      <c r="U1266" s="37"/>
      <c r="V1266" s="37"/>
      <c r="W1266" s="37"/>
      <c r="X1266" s="37"/>
      <c r="Y1266" s="37"/>
      <c r="Z1266" s="37"/>
      <c r="AA1266" s="37"/>
      <c r="AB1266" s="37"/>
      <c r="AC1266" s="37"/>
      <c r="AD1266" s="37"/>
      <c r="AE1266" s="37"/>
      <c r="AR1266" s="193" t="s">
        <v>326</v>
      </c>
      <c r="AT1266" s="193" t="s">
        <v>212</v>
      </c>
      <c r="AU1266" s="193" t="s">
        <v>81</v>
      </c>
      <c r="AY1266" s="20" t="s">
        <v>210</v>
      </c>
      <c r="BE1266" s="194">
        <f>IF(N1266="základní",J1266,0)</f>
        <v>0</v>
      </c>
      <c r="BF1266" s="194">
        <f>IF(N1266="snížená",J1266,0)</f>
        <v>0</v>
      </c>
      <c r="BG1266" s="194">
        <f>IF(N1266="zákl. přenesená",J1266,0)</f>
        <v>0</v>
      </c>
      <c r="BH1266" s="194">
        <f>IF(N1266="sníž. přenesená",J1266,0)</f>
        <v>0</v>
      </c>
      <c r="BI1266" s="194">
        <f>IF(N1266="nulová",J1266,0)</f>
        <v>0</v>
      </c>
      <c r="BJ1266" s="20" t="s">
        <v>79</v>
      </c>
      <c r="BK1266" s="194">
        <f>ROUND(I1266*H1266,2)</f>
        <v>0</v>
      </c>
      <c r="BL1266" s="20" t="s">
        <v>326</v>
      </c>
      <c r="BM1266" s="193" t="s">
        <v>1465</v>
      </c>
    </row>
    <row r="1267" spans="1:65" s="2" customFormat="1" ht="29.25">
      <c r="A1267" s="37"/>
      <c r="B1267" s="38"/>
      <c r="C1267" s="39"/>
      <c r="D1267" s="195" t="s">
        <v>219</v>
      </c>
      <c r="E1267" s="39"/>
      <c r="F1267" s="196" t="s">
        <v>1466</v>
      </c>
      <c r="G1267" s="39"/>
      <c r="H1267" s="39"/>
      <c r="I1267" s="197"/>
      <c r="J1267" s="39"/>
      <c r="K1267" s="39"/>
      <c r="L1267" s="42"/>
      <c r="M1267" s="198"/>
      <c r="N1267" s="199"/>
      <c r="O1267" s="67"/>
      <c r="P1267" s="67"/>
      <c r="Q1267" s="67"/>
      <c r="R1267" s="67"/>
      <c r="S1267" s="67"/>
      <c r="T1267" s="68"/>
      <c r="U1267" s="37"/>
      <c r="V1267" s="37"/>
      <c r="W1267" s="37"/>
      <c r="X1267" s="37"/>
      <c r="Y1267" s="37"/>
      <c r="Z1267" s="37"/>
      <c r="AA1267" s="37"/>
      <c r="AB1267" s="37"/>
      <c r="AC1267" s="37"/>
      <c r="AD1267" s="37"/>
      <c r="AE1267" s="37"/>
      <c r="AT1267" s="20" t="s">
        <v>219</v>
      </c>
      <c r="AU1267" s="20" t="s">
        <v>81</v>
      </c>
    </row>
    <row r="1268" spans="1:65" s="2" customFormat="1" ht="11.25">
      <c r="A1268" s="37"/>
      <c r="B1268" s="38"/>
      <c r="C1268" s="39"/>
      <c r="D1268" s="200" t="s">
        <v>221</v>
      </c>
      <c r="E1268" s="39"/>
      <c r="F1268" s="201" t="s">
        <v>1467</v>
      </c>
      <c r="G1268" s="39"/>
      <c r="H1268" s="39"/>
      <c r="I1268" s="197"/>
      <c r="J1268" s="39"/>
      <c r="K1268" s="39"/>
      <c r="L1268" s="42"/>
      <c r="M1268" s="198"/>
      <c r="N1268" s="199"/>
      <c r="O1268" s="67"/>
      <c r="P1268" s="67"/>
      <c r="Q1268" s="67"/>
      <c r="R1268" s="67"/>
      <c r="S1268" s="67"/>
      <c r="T1268" s="68"/>
      <c r="U1268" s="37"/>
      <c r="V1268" s="37"/>
      <c r="W1268" s="37"/>
      <c r="X1268" s="37"/>
      <c r="Y1268" s="37"/>
      <c r="Z1268" s="37"/>
      <c r="AA1268" s="37"/>
      <c r="AB1268" s="37"/>
      <c r="AC1268" s="37"/>
      <c r="AD1268" s="37"/>
      <c r="AE1268" s="37"/>
      <c r="AT1268" s="20" t="s">
        <v>221</v>
      </c>
      <c r="AU1268" s="20" t="s">
        <v>81</v>
      </c>
    </row>
    <row r="1269" spans="1:65" s="12" customFormat="1" ht="22.9" customHeight="1">
      <c r="B1269" s="166"/>
      <c r="C1269" s="167"/>
      <c r="D1269" s="168" t="s">
        <v>70</v>
      </c>
      <c r="E1269" s="180" t="s">
        <v>1468</v>
      </c>
      <c r="F1269" s="180" t="s">
        <v>1469</v>
      </c>
      <c r="G1269" s="167"/>
      <c r="H1269" s="167"/>
      <c r="I1269" s="170"/>
      <c r="J1269" s="181">
        <f>BK1269</f>
        <v>0</v>
      </c>
      <c r="K1269" s="167"/>
      <c r="L1269" s="172"/>
      <c r="M1269" s="173"/>
      <c r="N1269" s="174"/>
      <c r="O1269" s="174"/>
      <c r="P1269" s="175">
        <f>SUM(P1270:P1290)</f>
        <v>0</v>
      </c>
      <c r="Q1269" s="174"/>
      <c r="R1269" s="175">
        <f>SUM(R1270:R1290)</f>
        <v>6.3499999999999997E-3</v>
      </c>
      <c r="S1269" s="174"/>
      <c r="T1269" s="176">
        <f>SUM(T1270:T1290)</f>
        <v>0.22950000000000001</v>
      </c>
      <c r="AR1269" s="177" t="s">
        <v>81</v>
      </c>
      <c r="AT1269" s="178" t="s">
        <v>70</v>
      </c>
      <c r="AU1269" s="178" t="s">
        <v>79</v>
      </c>
      <c r="AY1269" s="177" t="s">
        <v>210</v>
      </c>
      <c r="BK1269" s="179">
        <f>SUM(BK1270:BK1290)</f>
        <v>0</v>
      </c>
    </row>
    <row r="1270" spans="1:65" s="2" customFormat="1" ht="21.75" customHeight="1">
      <c r="A1270" s="37"/>
      <c r="B1270" s="38"/>
      <c r="C1270" s="182" t="s">
        <v>1470</v>
      </c>
      <c r="D1270" s="182" t="s">
        <v>212</v>
      </c>
      <c r="E1270" s="183" t="s">
        <v>1471</v>
      </c>
      <c r="F1270" s="184" t="s">
        <v>1472</v>
      </c>
      <c r="G1270" s="185" t="s">
        <v>215</v>
      </c>
      <c r="H1270" s="186">
        <v>13.5</v>
      </c>
      <c r="I1270" s="187"/>
      <c r="J1270" s="188">
        <f>ROUND(I1270*H1270,2)</f>
        <v>0</v>
      </c>
      <c r="K1270" s="184" t="s">
        <v>216</v>
      </c>
      <c r="L1270" s="42"/>
      <c r="M1270" s="189" t="s">
        <v>19</v>
      </c>
      <c r="N1270" s="190" t="s">
        <v>42</v>
      </c>
      <c r="O1270" s="67"/>
      <c r="P1270" s="191">
        <f>O1270*H1270</f>
        <v>0</v>
      </c>
      <c r="Q1270" s="191">
        <v>0</v>
      </c>
      <c r="R1270" s="191">
        <f>Q1270*H1270</f>
        <v>0</v>
      </c>
      <c r="S1270" s="191">
        <v>1.7000000000000001E-2</v>
      </c>
      <c r="T1270" s="192">
        <f>S1270*H1270</f>
        <v>0.22950000000000001</v>
      </c>
      <c r="U1270" s="37"/>
      <c r="V1270" s="37"/>
      <c r="W1270" s="37"/>
      <c r="X1270" s="37"/>
      <c r="Y1270" s="37"/>
      <c r="Z1270" s="37"/>
      <c r="AA1270" s="37"/>
      <c r="AB1270" s="37"/>
      <c r="AC1270" s="37"/>
      <c r="AD1270" s="37"/>
      <c r="AE1270" s="37"/>
      <c r="AR1270" s="193" t="s">
        <v>326</v>
      </c>
      <c r="AT1270" s="193" t="s">
        <v>212</v>
      </c>
      <c r="AU1270" s="193" t="s">
        <v>81</v>
      </c>
      <c r="AY1270" s="20" t="s">
        <v>210</v>
      </c>
      <c r="BE1270" s="194">
        <f>IF(N1270="základní",J1270,0)</f>
        <v>0</v>
      </c>
      <c r="BF1270" s="194">
        <f>IF(N1270="snížená",J1270,0)</f>
        <v>0</v>
      </c>
      <c r="BG1270" s="194">
        <f>IF(N1270="zákl. přenesená",J1270,0)</f>
        <v>0</v>
      </c>
      <c r="BH1270" s="194">
        <f>IF(N1270="sníž. přenesená",J1270,0)</f>
        <v>0</v>
      </c>
      <c r="BI1270" s="194">
        <f>IF(N1270="nulová",J1270,0)</f>
        <v>0</v>
      </c>
      <c r="BJ1270" s="20" t="s">
        <v>79</v>
      </c>
      <c r="BK1270" s="194">
        <f>ROUND(I1270*H1270,2)</f>
        <v>0</v>
      </c>
      <c r="BL1270" s="20" t="s">
        <v>326</v>
      </c>
      <c r="BM1270" s="193" t="s">
        <v>1473</v>
      </c>
    </row>
    <row r="1271" spans="1:65" s="2" customFormat="1" ht="11.25">
      <c r="A1271" s="37"/>
      <c r="B1271" s="38"/>
      <c r="C1271" s="39"/>
      <c r="D1271" s="195" t="s">
        <v>219</v>
      </c>
      <c r="E1271" s="39"/>
      <c r="F1271" s="196" t="s">
        <v>1474</v>
      </c>
      <c r="G1271" s="39"/>
      <c r="H1271" s="39"/>
      <c r="I1271" s="197"/>
      <c r="J1271" s="39"/>
      <c r="K1271" s="39"/>
      <c r="L1271" s="42"/>
      <c r="M1271" s="198"/>
      <c r="N1271" s="199"/>
      <c r="O1271" s="67"/>
      <c r="P1271" s="67"/>
      <c r="Q1271" s="67"/>
      <c r="R1271" s="67"/>
      <c r="S1271" s="67"/>
      <c r="T1271" s="68"/>
      <c r="U1271" s="37"/>
      <c r="V1271" s="37"/>
      <c r="W1271" s="37"/>
      <c r="X1271" s="37"/>
      <c r="Y1271" s="37"/>
      <c r="Z1271" s="37"/>
      <c r="AA1271" s="37"/>
      <c r="AB1271" s="37"/>
      <c r="AC1271" s="37"/>
      <c r="AD1271" s="37"/>
      <c r="AE1271" s="37"/>
      <c r="AT1271" s="20" t="s">
        <v>219</v>
      </c>
      <c r="AU1271" s="20" t="s">
        <v>81</v>
      </c>
    </row>
    <row r="1272" spans="1:65" s="2" customFormat="1" ht="11.25">
      <c r="A1272" s="37"/>
      <c r="B1272" s="38"/>
      <c r="C1272" s="39"/>
      <c r="D1272" s="200" t="s">
        <v>221</v>
      </c>
      <c r="E1272" s="39"/>
      <c r="F1272" s="201" t="s">
        <v>1475</v>
      </c>
      <c r="G1272" s="39"/>
      <c r="H1272" s="39"/>
      <c r="I1272" s="197"/>
      <c r="J1272" s="39"/>
      <c r="K1272" s="39"/>
      <c r="L1272" s="42"/>
      <c r="M1272" s="198"/>
      <c r="N1272" s="199"/>
      <c r="O1272" s="67"/>
      <c r="P1272" s="67"/>
      <c r="Q1272" s="67"/>
      <c r="R1272" s="67"/>
      <c r="S1272" s="67"/>
      <c r="T1272" s="68"/>
      <c r="U1272" s="37"/>
      <c r="V1272" s="37"/>
      <c r="W1272" s="37"/>
      <c r="X1272" s="37"/>
      <c r="Y1272" s="37"/>
      <c r="Z1272" s="37"/>
      <c r="AA1272" s="37"/>
      <c r="AB1272" s="37"/>
      <c r="AC1272" s="37"/>
      <c r="AD1272" s="37"/>
      <c r="AE1272" s="37"/>
      <c r="AT1272" s="20" t="s">
        <v>221</v>
      </c>
      <c r="AU1272" s="20" t="s">
        <v>81</v>
      </c>
    </row>
    <row r="1273" spans="1:65" s="15" customFormat="1" ht="11.25">
      <c r="B1273" s="224"/>
      <c r="C1273" s="225"/>
      <c r="D1273" s="195" t="s">
        <v>223</v>
      </c>
      <c r="E1273" s="226" t="s">
        <v>19</v>
      </c>
      <c r="F1273" s="227" t="s">
        <v>1476</v>
      </c>
      <c r="G1273" s="225"/>
      <c r="H1273" s="226" t="s">
        <v>19</v>
      </c>
      <c r="I1273" s="228"/>
      <c r="J1273" s="225"/>
      <c r="K1273" s="225"/>
      <c r="L1273" s="229"/>
      <c r="M1273" s="230"/>
      <c r="N1273" s="231"/>
      <c r="O1273" s="231"/>
      <c r="P1273" s="231"/>
      <c r="Q1273" s="231"/>
      <c r="R1273" s="231"/>
      <c r="S1273" s="231"/>
      <c r="T1273" s="232"/>
      <c r="AT1273" s="233" t="s">
        <v>223</v>
      </c>
      <c r="AU1273" s="233" t="s">
        <v>81</v>
      </c>
      <c r="AV1273" s="15" t="s">
        <v>79</v>
      </c>
      <c r="AW1273" s="15" t="s">
        <v>32</v>
      </c>
      <c r="AX1273" s="15" t="s">
        <v>71</v>
      </c>
      <c r="AY1273" s="233" t="s">
        <v>210</v>
      </c>
    </row>
    <row r="1274" spans="1:65" s="13" customFormat="1" ht="11.25">
      <c r="B1274" s="202"/>
      <c r="C1274" s="203"/>
      <c r="D1274" s="195" t="s">
        <v>223</v>
      </c>
      <c r="E1274" s="204" t="s">
        <v>19</v>
      </c>
      <c r="F1274" s="205" t="s">
        <v>1477</v>
      </c>
      <c r="G1274" s="203"/>
      <c r="H1274" s="206">
        <v>13.5</v>
      </c>
      <c r="I1274" s="207"/>
      <c r="J1274" s="203"/>
      <c r="K1274" s="203"/>
      <c r="L1274" s="208"/>
      <c r="M1274" s="209"/>
      <c r="N1274" s="210"/>
      <c r="O1274" s="210"/>
      <c r="P1274" s="210"/>
      <c r="Q1274" s="210"/>
      <c r="R1274" s="210"/>
      <c r="S1274" s="210"/>
      <c r="T1274" s="211"/>
      <c r="AT1274" s="212" t="s">
        <v>223</v>
      </c>
      <c r="AU1274" s="212" t="s">
        <v>81</v>
      </c>
      <c r="AV1274" s="13" t="s">
        <v>81</v>
      </c>
      <c r="AW1274" s="13" t="s">
        <v>32</v>
      </c>
      <c r="AX1274" s="13" t="s">
        <v>71</v>
      </c>
      <c r="AY1274" s="212" t="s">
        <v>210</v>
      </c>
    </row>
    <row r="1275" spans="1:65" s="14" customFormat="1" ht="11.25">
      <c r="B1275" s="213"/>
      <c r="C1275" s="214"/>
      <c r="D1275" s="195" t="s">
        <v>223</v>
      </c>
      <c r="E1275" s="215" t="s">
        <v>19</v>
      </c>
      <c r="F1275" s="216" t="s">
        <v>249</v>
      </c>
      <c r="G1275" s="214"/>
      <c r="H1275" s="217">
        <v>13.5</v>
      </c>
      <c r="I1275" s="218"/>
      <c r="J1275" s="214"/>
      <c r="K1275" s="214"/>
      <c r="L1275" s="219"/>
      <c r="M1275" s="220"/>
      <c r="N1275" s="221"/>
      <c r="O1275" s="221"/>
      <c r="P1275" s="221"/>
      <c r="Q1275" s="221"/>
      <c r="R1275" s="221"/>
      <c r="S1275" s="221"/>
      <c r="T1275" s="222"/>
      <c r="AT1275" s="223" t="s">
        <v>223</v>
      </c>
      <c r="AU1275" s="223" t="s">
        <v>81</v>
      </c>
      <c r="AV1275" s="14" t="s">
        <v>217</v>
      </c>
      <c r="AW1275" s="14" t="s">
        <v>32</v>
      </c>
      <c r="AX1275" s="14" t="s">
        <v>79</v>
      </c>
      <c r="AY1275" s="223" t="s">
        <v>210</v>
      </c>
    </row>
    <row r="1276" spans="1:65" s="2" customFormat="1" ht="21.75" customHeight="1">
      <c r="A1276" s="37"/>
      <c r="B1276" s="38"/>
      <c r="C1276" s="182" t="s">
        <v>1478</v>
      </c>
      <c r="D1276" s="182" t="s">
        <v>212</v>
      </c>
      <c r="E1276" s="183" t="s">
        <v>1479</v>
      </c>
      <c r="F1276" s="184" t="s">
        <v>1480</v>
      </c>
      <c r="G1276" s="185" t="s">
        <v>1481</v>
      </c>
      <c r="H1276" s="186">
        <v>5</v>
      </c>
      <c r="I1276" s="187"/>
      <c r="J1276" s="188">
        <f>ROUND(I1276*H1276,2)</f>
        <v>0</v>
      </c>
      <c r="K1276" s="184" t="s">
        <v>216</v>
      </c>
      <c r="L1276" s="42"/>
      <c r="M1276" s="189" t="s">
        <v>19</v>
      </c>
      <c r="N1276" s="190" t="s">
        <v>42</v>
      </c>
      <c r="O1276" s="67"/>
      <c r="P1276" s="191">
        <f>O1276*H1276</f>
        <v>0</v>
      </c>
      <c r="Q1276" s="191">
        <v>6.9999999999999994E-5</v>
      </c>
      <c r="R1276" s="191">
        <f>Q1276*H1276</f>
        <v>3.4999999999999994E-4</v>
      </c>
      <c r="S1276" s="191">
        <v>0</v>
      </c>
      <c r="T1276" s="192">
        <f>S1276*H1276</f>
        <v>0</v>
      </c>
      <c r="U1276" s="37"/>
      <c r="V1276" s="37"/>
      <c r="W1276" s="37"/>
      <c r="X1276" s="37"/>
      <c r="Y1276" s="37"/>
      <c r="Z1276" s="37"/>
      <c r="AA1276" s="37"/>
      <c r="AB1276" s="37"/>
      <c r="AC1276" s="37"/>
      <c r="AD1276" s="37"/>
      <c r="AE1276" s="37"/>
      <c r="AR1276" s="193" t="s">
        <v>326</v>
      </c>
      <c r="AT1276" s="193" t="s">
        <v>212</v>
      </c>
      <c r="AU1276" s="193" t="s">
        <v>81</v>
      </c>
      <c r="AY1276" s="20" t="s">
        <v>210</v>
      </c>
      <c r="BE1276" s="194">
        <f>IF(N1276="základní",J1276,0)</f>
        <v>0</v>
      </c>
      <c r="BF1276" s="194">
        <f>IF(N1276="snížená",J1276,0)</f>
        <v>0</v>
      </c>
      <c r="BG1276" s="194">
        <f>IF(N1276="zákl. přenesená",J1276,0)</f>
        <v>0</v>
      </c>
      <c r="BH1276" s="194">
        <f>IF(N1276="sníž. přenesená",J1276,0)</f>
        <v>0</v>
      </c>
      <c r="BI1276" s="194">
        <f>IF(N1276="nulová",J1276,0)</f>
        <v>0</v>
      </c>
      <c r="BJ1276" s="20" t="s">
        <v>79</v>
      </c>
      <c r="BK1276" s="194">
        <f>ROUND(I1276*H1276,2)</f>
        <v>0</v>
      </c>
      <c r="BL1276" s="20" t="s">
        <v>326</v>
      </c>
      <c r="BM1276" s="193" t="s">
        <v>1482</v>
      </c>
    </row>
    <row r="1277" spans="1:65" s="2" customFormat="1" ht="19.5">
      <c r="A1277" s="37"/>
      <c r="B1277" s="38"/>
      <c r="C1277" s="39"/>
      <c r="D1277" s="195" t="s">
        <v>219</v>
      </c>
      <c r="E1277" s="39"/>
      <c r="F1277" s="196" t="s">
        <v>1483</v>
      </c>
      <c r="G1277" s="39"/>
      <c r="H1277" s="39"/>
      <c r="I1277" s="197"/>
      <c r="J1277" s="39"/>
      <c r="K1277" s="39"/>
      <c r="L1277" s="42"/>
      <c r="M1277" s="198"/>
      <c r="N1277" s="199"/>
      <c r="O1277" s="67"/>
      <c r="P1277" s="67"/>
      <c r="Q1277" s="67"/>
      <c r="R1277" s="67"/>
      <c r="S1277" s="67"/>
      <c r="T1277" s="68"/>
      <c r="U1277" s="37"/>
      <c r="V1277" s="37"/>
      <c r="W1277" s="37"/>
      <c r="X1277" s="37"/>
      <c r="Y1277" s="37"/>
      <c r="Z1277" s="37"/>
      <c r="AA1277" s="37"/>
      <c r="AB1277" s="37"/>
      <c r="AC1277" s="37"/>
      <c r="AD1277" s="37"/>
      <c r="AE1277" s="37"/>
      <c r="AT1277" s="20" t="s">
        <v>219</v>
      </c>
      <c r="AU1277" s="20" t="s">
        <v>81</v>
      </c>
    </row>
    <row r="1278" spans="1:65" s="2" customFormat="1" ht="11.25">
      <c r="A1278" s="37"/>
      <c r="B1278" s="38"/>
      <c r="C1278" s="39"/>
      <c r="D1278" s="200" t="s">
        <v>221</v>
      </c>
      <c r="E1278" s="39"/>
      <c r="F1278" s="201" t="s">
        <v>1484</v>
      </c>
      <c r="G1278" s="39"/>
      <c r="H1278" s="39"/>
      <c r="I1278" s="197"/>
      <c r="J1278" s="39"/>
      <c r="K1278" s="39"/>
      <c r="L1278" s="42"/>
      <c r="M1278" s="198"/>
      <c r="N1278" s="199"/>
      <c r="O1278" s="67"/>
      <c r="P1278" s="67"/>
      <c r="Q1278" s="67"/>
      <c r="R1278" s="67"/>
      <c r="S1278" s="67"/>
      <c r="T1278" s="68"/>
      <c r="U1278" s="37"/>
      <c r="V1278" s="37"/>
      <c r="W1278" s="37"/>
      <c r="X1278" s="37"/>
      <c r="Y1278" s="37"/>
      <c r="Z1278" s="37"/>
      <c r="AA1278" s="37"/>
      <c r="AB1278" s="37"/>
      <c r="AC1278" s="37"/>
      <c r="AD1278" s="37"/>
      <c r="AE1278" s="37"/>
      <c r="AT1278" s="20" t="s">
        <v>221</v>
      </c>
      <c r="AU1278" s="20" t="s">
        <v>81</v>
      </c>
    </row>
    <row r="1279" spans="1:65" s="15" customFormat="1" ht="11.25">
      <c r="B1279" s="224"/>
      <c r="C1279" s="225"/>
      <c r="D1279" s="195" t="s">
        <v>223</v>
      </c>
      <c r="E1279" s="226" t="s">
        <v>19</v>
      </c>
      <c r="F1279" s="227" t="s">
        <v>1485</v>
      </c>
      <c r="G1279" s="225"/>
      <c r="H1279" s="226" t="s">
        <v>19</v>
      </c>
      <c r="I1279" s="228"/>
      <c r="J1279" s="225"/>
      <c r="K1279" s="225"/>
      <c r="L1279" s="229"/>
      <c r="M1279" s="230"/>
      <c r="N1279" s="231"/>
      <c r="O1279" s="231"/>
      <c r="P1279" s="231"/>
      <c r="Q1279" s="231"/>
      <c r="R1279" s="231"/>
      <c r="S1279" s="231"/>
      <c r="T1279" s="232"/>
      <c r="AT1279" s="233" t="s">
        <v>223</v>
      </c>
      <c r="AU1279" s="233" t="s">
        <v>81</v>
      </c>
      <c r="AV1279" s="15" t="s">
        <v>79</v>
      </c>
      <c r="AW1279" s="15" t="s">
        <v>32</v>
      </c>
      <c r="AX1279" s="15" t="s">
        <v>71</v>
      </c>
      <c r="AY1279" s="233" t="s">
        <v>210</v>
      </c>
    </row>
    <row r="1280" spans="1:65" s="13" customFormat="1" ht="11.25">
      <c r="B1280" s="202"/>
      <c r="C1280" s="203"/>
      <c r="D1280" s="195" t="s">
        <v>223</v>
      </c>
      <c r="E1280" s="204" t="s">
        <v>19</v>
      </c>
      <c r="F1280" s="205" t="s">
        <v>241</v>
      </c>
      <c r="G1280" s="203"/>
      <c r="H1280" s="206">
        <v>5</v>
      </c>
      <c r="I1280" s="207"/>
      <c r="J1280" s="203"/>
      <c r="K1280" s="203"/>
      <c r="L1280" s="208"/>
      <c r="M1280" s="209"/>
      <c r="N1280" s="210"/>
      <c r="O1280" s="210"/>
      <c r="P1280" s="210"/>
      <c r="Q1280" s="210"/>
      <c r="R1280" s="210"/>
      <c r="S1280" s="210"/>
      <c r="T1280" s="211"/>
      <c r="AT1280" s="212" t="s">
        <v>223</v>
      </c>
      <c r="AU1280" s="212" t="s">
        <v>81</v>
      </c>
      <c r="AV1280" s="13" t="s">
        <v>81</v>
      </c>
      <c r="AW1280" s="13" t="s">
        <v>32</v>
      </c>
      <c r="AX1280" s="13" t="s">
        <v>71</v>
      </c>
      <c r="AY1280" s="212" t="s">
        <v>210</v>
      </c>
    </row>
    <row r="1281" spans="1:65" s="14" customFormat="1" ht="11.25">
      <c r="B1281" s="213"/>
      <c r="C1281" s="214"/>
      <c r="D1281" s="195" t="s">
        <v>223</v>
      </c>
      <c r="E1281" s="215" t="s">
        <v>19</v>
      </c>
      <c r="F1281" s="216" t="s">
        <v>249</v>
      </c>
      <c r="G1281" s="214"/>
      <c r="H1281" s="217">
        <v>5</v>
      </c>
      <c r="I1281" s="218"/>
      <c r="J1281" s="214"/>
      <c r="K1281" s="214"/>
      <c r="L1281" s="219"/>
      <c r="M1281" s="220"/>
      <c r="N1281" s="221"/>
      <c r="O1281" s="221"/>
      <c r="P1281" s="221"/>
      <c r="Q1281" s="221"/>
      <c r="R1281" s="221"/>
      <c r="S1281" s="221"/>
      <c r="T1281" s="222"/>
      <c r="AT1281" s="223" t="s">
        <v>223</v>
      </c>
      <c r="AU1281" s="223" t="s">
        <v>81</v>
      </c>
      <c r="AV1281" s="14" t="s">
        <v>217</v>
      </c>
      <c r="AW1281" s="14" t="s">
        <v>32</v>
      </c>
      <c r="AX1281" s="14" t="s">
        <v>79</v>
      </c>
      <c r="AY1281" s="223" t="s">
        <v>210</v>
      </c>
    </row>
    <row r="1282" spans="1:65" s="2" customFormat="1" ht="21.75" customHeight="1">
      <c r="A1282" s="37"/>
      <c r="B1282" s="38"/>
      <c r="C1282" s="245" t="s">
        <v>1486</v>
      </c>
      <c r="D1282" s="245" t="s">
        <v>348</v>
      </c>
      <c r="E1282" s="246" t="s">
        <v>1487</v>
      </c>
      <c r="F1282" s="247" t="s">
        <v>1488</v>
      </c>
      <c r="G1282" s="248" t="s">
        <v>314</v>
      </c>
      <c r="H1282" s="249">
        <v>6.0000000000000001E-3</v>
      </c>
      <c r="I1282" s="250"/>
      <c r="J1282" s="251">
        <f>ROUND(I1282*H1282,2)</f>
        <v>0</v>
      </c>
      <c r="K1282" s="247" t="s">
        <v>216</v>
      </c>
      <c r="L1282" s="252"/>
      <c r="M1282" s="253" t="s">
        <v>19</v>
      </c>
      <c r="N1282" s="254" t="s">
        <v>42</v>
      </c>
      <c r="O1282" s="67"/>
      <c r="P1282" s="191">
        <f>O1282*H1282</f>
        <v>0</v>
      </c>
      <c r="Q1282" s="191">
        <v>1</v>
      </c>
      <c r="R1282" s="191">
        <f>Q1282*H1282</f>
        <v>6.0000000000000001E-3</v>
      </c>
      <c r="S1282" s="191">
        <v>0</v>
      </c>
      <c r="T1282" s="192">
        <f>S1282*H1282</f>
        <v>0</v>
      </c>
      <c r="U1282" s="37"/>
      <c r="V1282" s="37"/>
      <c r="W1282" s="37"/>
      <c r="X1282" s="37"/>
      <c r="Y1282" s="37"/>
      <c r="Z1282" s="37"/>
      <c r="AA1282" s="37"/>
      <c r="AB1282" s="37"/>
      <c r="AC1282" s="37"/>
      <c r="AD1282" s="37"/>
      <c r="AE1282" s="37"/>
      <c r="AR1282" s="193" t="s">
        <v>467</v>
      </c>
      <c r="AT1282" s="193" t="s">
        <v>348</v>
      </c>
      <c r="AU1282" s="193" t="s">
        <v>81</v>
      </c>
      <c r="AY1282" s="20" t="s">
        <v>210</v>
      </c>
      <c r="BE1282" s="194">
        <f>IF(N1282="základní",J1282,0)</f>
        <v>0</v>
      </c>
      <c r="BF1282" s="194">
        <f>IF(N1282="snížená",J1282,0)</f>
        <v>0</v>
      </c>
      <c r="BG1282" s="194">
        <f>IF(N1282="zákl. přenesená",J1282,0)</f>
        <v>0</v>
      </c>
      <c r="BH1282" s="194">
        <f>IF(N1282="sníž. přenesená",J1282,0)</f>
        <v>0</v>
      </c>
      <c r="BI1282" s="194">
        <f>IF(N1282="nulová",J1282,0)</f>
        <v>0</v>
      </c>
      <c r="BJ1282" s="20" t="s">
        <v>79</v>
      </c>
      <c r="BK1282" s="194">
        <f>ROUND(I1282*H1282,2)</f>
        <v>0</v>
      </c>
      <c r="BL1282" s="20" t="s">
        <v>326</v>
      </c>
      <c r="BM1282" s="193" t="s">
        <v>1489</v>
      </c>
    </row>
    <row r="1283" spans="1:65" s="2" customFormat="1" ht="11.25">
      <c r="A1283" s="37"/>
      <c r="B1283" s="38"/>
      <c r="C1283" s="39"/>
      <c r="D1283" s="195" t="s">
        <v>219</v>
      </c>
      <c r="E1283" s="39"/>
      <c r="F1283" s="196" t="s">
        <v>1488</v>
      </c>
      <c r="G1283" s="39"/>
      <c r="H1283" s="39"/>
      <c r="I1283" s="197"/>
      <c r="J1283" s="39"/>
      <c r="K1283" s="39"/>
      <c r="L1283" s="42"/>
      <c r="M1283" s="198"/>
      <c r="N1283" s="199"/>
      <c r="O1283" s="67"/>
      <c r="P1283" s="67"/>
      <c r="Q1283" s="67"/>
      <c r="R1283" s="67"/>
      <c r="S1283" s="67"/>
      <c r="T1283" s="68"/>
      <c r="U1283" s="37"/>
      <c r="V1283" s="37"/>
      <c r="W1283" s="37"/>
      <c r="X1283" s="37"/>
      <c r="Y1283" s="37"/>
      <c r="Z1283" s="37"/>
      <c r="AA1283" s="37"/>
      <c r="AB1283" s="37"/>
      <c r="AC1283" s="37"/>
      <c r="AD1283" s="37"/>
      <c r="AE1283" s="37"/>
      <c r="AT1283" s="20" t="s">
        <v>219</v>
      </c>
      <c r="AU1283" s="20" t="s">
        <v>81</v>
      </c>
    </row>
    <row r="1284" spans="1:65" s="13" customFormat="1" ht="11.25">
      <c r="B1284" s="202"/>
      <c r="C1284" s="203"/>
      <c r="D1284" s="195" t="s">
        <v>223</v>
      </c>
      <c r="E1284" s="204" t="s">
        <v>19</v>
      </c>
      <c r="F1284" s="205" t="s">
        <v>1490</v>
      </c>
      <c r="G1284" s="203"/>
      <c r="H1284" s="206">
        <v>6.0000000000000001E-3</v>
      </c>
      <c r="I1284" s="207"/>
      <c r="J1284" s="203"/>
      <c r="K1284" s="203"/>
      <c r="L1284" s="208"/>
      <c r="M1284" s="209"/>
      <c r="N1284" s="210"/>
      <c r="O1284" s="210"/>
      <c r="P1284" s="210"/>
      <c r="Q1284" s="210"/>
      <c r="R1284" s="210"/>
      <c r="S1284" s="210"/>
      <c r="T1284" s="211"/>
      <c r="AT1284" s="212" t="s">
        <v>223</v>
      </c>
      <c r="AU1284" s="212" t="s">
        <v>81</v>
      </c>
      <c r="AV1284" s="13" t="s">
        <v>81</v>
      </c>
      <c r="AW1284" s="13" t="s">
        <v>32</v>
      </c>
      <c r="AX1284" s="13" t="s">
        <v>79</v>
      </c>
      <c r="AY1284" s="212" t="s">
        <v>210</v>
      </c>
    </row>
    <row r="1285" spans="1:65" s="2" customFormat="1" ht="24.2" customHeight="1">
      <c r="A1285" s="37"/>
      <c r="B1285" s="38"/>
      <c r="C1285" s="182" t="s">
        <v>1491</v>
      </c>
      <c r="D1285" s="182" t="s">
        <v>212</v>
      </c>
      <c r="E1285" s="183" t="s">
        <v>1492</v>
      </c>
      <c r="F1285" s="184" t="s">
        <v>1493</v>
      </c>
      <c r="G1285" s="185" t="s">
        <v>314</v>
      </c>
      <c r="H1285" s="186">
        <v>6.0000000000000001E-3</v>
      </c>
      <c r="I1285" s="187"/>
      <c r="J1285" s="188">
        <f>ROUND(I1285*H1285,2)</f>
        <v>0</v>
      </c>
      <c r="K1285" s="184" t="s">
        <v>216</v>
      </c>
      <c r="L1285" s="42"/>
      <c r="M1285" s="189" t="s">
        <v>19</v>
      </c>
      <c r="N1285" s="190" t="s">
        <v>42</v>
      </c>
      <c r="O1285" s="67"/>
      <c r="P1285" s="191">
        <f>O1285*H1285</f>
        <v>0</v>
      </c>
      <c r="Q1285" s="191">
        <v>0</v>
      </c>
      <c r="R1285" s="191">
        <f>Q1285*H1285</f>
        <v>0</v>
      </c>
      <c r="S1285" s="191">
        <v>0</v>
      </c>
      <c r="T1285" s="192">
        <f>S1285*H1285</f>
        <v>0</v>
      </c>
      <c r="U1285" s="37"/>
      <c r="V1285" s="37"/>
      <c r="W1285" s="37"/>
      <c r="X1285" s="37"/>
      <c r="Y1285" s="37"/>
      <c r="Z1285" s="37"/>
      <c r="AA1285" s="37"/>
      <c r="AB1285" s="37"/>
      <c r="AC1285" s="37"/>
      <c r="AD1285" s="37"/>
      <c r="AE1285" s="37"/>
      <c r="AR1285" s="193" t="s">
        <v>326</v>
      </c>
      <c r="AT1285" s="193" t="s">
        <v>212</v>
      </c>
      <c r="AU1285" s="193" t="s">
        <v>81</v>
      </c>
      <c r="AY1285" s="20" t="s">
        <v>210</v>
      </c>
      <c r="BE1285" s="194">
        <f>IF(N1285="základní",J1285,0)</f>
        <v>0</v>
      </c>
      <c r="BF1285" s="194">
        <f>IF(N1285="snížená",J1285,0)</f>
        <v>0</v>
      </c>
      <c r="BG1285" s="194">
        <f>IF(N1285="zákl. přenesená",J1285,0)</f>
        <v>0</v>
      </c>
      <c r="BH1285" s="194">
        <f>IF(N1285="sníž. přenesená",J1285,0)</f>
        <v>0</v>
      </c>
      <c r="BI1285" s="194">
        <f>IF(N1285="nulová",J1285,0)</f>
        <v>0</v>
      </c>
      <c r="BJ1285" s="20" t="s">
        <v>79</v>
      </c>
      <c r="BK1285" s="194">
        <f>ROUND(I1285*H1285,2)</f>
        <v>0</v>
      </c>
      <c r="BL1285" s="20" t="s">
        <v>326</v>
      </c>
      <c r="BM1285" s="193" t="s">
        <v>1494</v>
      </c>
    </row>
    <row r="1286" spans="1:65" s="2" customFormat="1" ht="29.25">
      <c r="A1286" s="37"/>
      <c r="B1286" s="38"/>
      <c r="C1286" s="39"/>
      <c r="D1286" s="195" t="s">
        <v>219</v>
      </c>
      <c r="E1286" s="39"/>
      <c r="F1286" s="196" t="s">
        <v>1495</v>
      </c>
      <c r="G1286" s="39"/>
      <c r="H1286" s="39"/>
      <c r="I1286" s="197"/>
      <c r="J1286" s="39"/>
      <c r="K1286" s="39"/>
      <c r="L1286" s="42"/>
      <c r="M1286" s="198"/>
      <c r="N1286" s="199"/>
      <c r="O1286" s="67"/>
      <c r="P1286" s="67"/>
      <c r="Q1286" s="67"/>
      <c r="R1286" s="67"/>
      <c r="S1286" s="67"/>
      <c r="T1286" s="68"/>
      <c r="U1286" s="37"/>
      <c r="V1286" s="37"/>
      <c r="W1286" s="37"/>
      <c r="X1286" s="37"/>
      <c r="Y1286" s="37"/>
      <c r="Z1286" s="37"/>
      <c r="AA1286" s="37"/>
      <c r="AB1286" s="37"/>
      <c r="AC1286" s="37"/>
      <c r="AD1286" s="37"/>
      <c r="AE1286" s="37"/>
      <c r="AT1286" s="20" t="s">
        <v>219</v>
      </c>
      <c r="AU1286" s="20" t="s">
        <v>81</v>
      </c>
    </row>
    <row r="1287" spans="1:65" s="2" customFormat="1" ht="11.25">
      <c r="A1287" s="37"/>
      <c r="B1287" s="38"/>
      <c r="C1287" s="39"/>
      <c r="D1287" s="200" t="s">
        <v>221</v>
      </c>
      <c r="E1287" s="39"/>
      <c r="F1287" s="201" t="s">
        <v>1496</v>
      </c>
      <c r="G1287" s="39"/>
      <c r="H1287" s="39"/>
      <c r="I1287" s="197"/>
      <c r="J1287" s="39"/>
      <c r="K1287" s="39"/>
      <c r="L1287" s="42"/>
      <c r="M1287" s="198"/>
      <c r="N1287" s="199"/>
      <c r="O1287" s="67"/>
      <c r="P1287" s="67"/>
      <c r="Q1287" s="67"/>
      <c r="R1287" s="67"/>
      <c r="S1287" s="67"/>
      <c r="T1287" s="68"/>
      <c r="U1287" s="37"/>
      <c r="V1287" s="37"/>
      <c r="W1287" s="37"/>
      <c r="X1287" s="37"/>
      <c r="Y1287" s="37"/>
      <c r="Z1287" s="37"/>
      <c r="AA1287" s="37"/>
      <c r="AB1287" s="37"/>
      <c r="AC1287" s="37"/>
      <c r="AD1287" s="37"/>
      <c r="AE1287" s="37"/>
      <c r="AT1287" s="20" t="s">
        <v>221</v>
      </c>
      <c r="AU1287" s="20" t="s">
        <v>81</v>
      </c>
    </row>
    <row r="1288" spans="1:65" s="2" customFormat="1" ht="24.2" customHeight="1">
      <c r="A1288" s="37"/>
      <c r="B1288" s="38"/>
      <c r="C1288" s="182" t="s">
        <v>1497</v>
      </c>
      <c r="D1288" s="182" t="s">
        <v>212</v>
      </c>
      <c r="E1288" s="183" t="s">
        <v>1498</v>
      </c>
      <c r="F1288" s="184" t="s">
        <v>1499</v>
      </c>
      <c r="G1288" s="185" t="s">
        <v>314</v>
      </c>
      <c r="H1288" s="186">
        <v>6.0000000000000001E-3</v>
      </c>
      <c r="I1288" s="187"/>
      <c r="J1288" s="188">
        <f>ROUND(I1288*H1288,2)</f>
        <v>0</v>
      </c>
      <c r="K1288" s="184" t="s">
        <v>216</v>
      </c>
      <c r="L1288" s="42"/>
      <c r="M1288" s="189" t="s">
        <v>19</v>
      </c>
      <c r="N1288" s="190" t="s">
        <v>42</v>
      </c>
      <c r="O1288" s="67"/>
      <c r="P1288" s="191">
        <f>O1288*H1288</f>
        <v>0</v>
      </c>
      <c r="Q1288" s="191">
        <v>0</v>
      </c>
      <c r="R1288" s="191">
        <f>Q1288*H1288</f>
        <v>0</v>
      </c>
      <c r="S1288" s="191">
        <v>0</v>
      </c>
      <c r="T1288" s="192">
        <f>S1288*H1288</f>
        <v>0</v>
      </c>
      <c r="U1288" s="37"/>
      <c r="V1288" s="37"/>
      <c r="W1288" s="37"/>
      <c r="X1288" s="37"/>
      <c r="Y1288" s="37"/>
      <c r="Z1288" s="37"/>
      <c r="AA1288" s="37"/>
      <c r="AB1288" s="37"/>
      <c r="AC1288" s="37"/>
      <c r="AD1288" s="37"/>
      <c r="AE1288" s="37"/>
      <c r="AR1288" s="193" t="s">
        <v>326</v>
      </c>
      <c r="AT1288" s="193" t="s">
        <v>212</v>
      </c>
      <c r="AU1288" s="193" t="s">
        <v>81</v>
      </c>
      <c r="AY1288" s="20" t="s">
        <v>210</v>
      </c>
      <c r="BE1288" s="194">
        <f>IF(N1288="základní",J1288,0)</f>
        <v>0</v>
      </c>
      <c r="BF1288" s="194">
        <f>IF(N1288="snížená",J1288,0)</f>
        <v>0</v>
      </c>
      <c r="BG1288" s="194">
        <f>IF(N1288="zákl. přenesená",J1288,0)</f>
        <v>0</v>
      </c>
      <c r="BH1288" s="194">
        <f>IF(N1288="sníž. přenesená",J1288,0)</f>
        <v>0</v>
      </c>
      <c r="BI1288" s="194">
        <f>IF(N1288="nulová",J1288,0)</f>
        <v>0</v>
      </c>
      <c r="BJ1288" s="20" t="s">
        <v>79</v>
      </c>
      <c r="BK1288" s="194">
        <f>ROUND(I1288*H1288,2)</f>
        <v>0</v>
      </c>
      <c r="BL1288" s="20" t="s">
        <v>326</v>
      </c>
      <c r="BM1288" s="193" t="s">
        <v>1500</v>
      </c>
    </row>
    <row r="1289" spans="1:65" s="2" customFormat="1" ht="29.25">
      <c r="A1289" s="37"/>
      <c r="B1289" s="38"/>
      <c r="C1289" s="39"/>
      <c r="D1289" s="195" t="s">
        <v>219</v>
      </c>
      <c r="E1289" s="39"/>
      <c r="F1289" s="196" t="s">
        <v>1501</v>
      </c>
      <c r="G1289" s="39"/>
      <c r="H1289" s="39"/>
      <c r="I1289" s="197"/>
      <c r="J1289" s="39"/>
      <c r="K1289" s="39"/>
      <c r="L1289" s="42"/>
      <c r="M1289" s="198"/>
      <c r="N1289" s="199"/>
      <c r="O1289" s="67"/>
      <c r="P1289" s="67"/>
      <c r="Q1289" s="67"/>
      <c r="R1289" s="67"/>
      <c r="S1289" s="67"/>
      <c r="T1289" s="68"/>
      <c r="U1289" s="37"/>
      <c r="V1289" s="37"/>
      <c r="W1289" s="37"/>
      <c r="X1289" s="37"/>
      <c r="Y1289" s="37"/>
      <c r="Z1289" s="37"/>
      <c r="AA1289" s="37"/>
      <c r="AB1289" s="37"/>
      <c r="AC1289" s="37"/>
      <c r="AD1289" s="37"/>
      <c r="AE1289" s="37"/>
      <c r="AT1289" s="20" t="s">
        <v>219</v>
      </c>
      <c r="AU1289" s="20" t="s">
        <v>81</v>
      </c>
    </row>
    <row r="1290" spans="1:65" s="2" customFormat="1" ht="11.25">
      <c r="A1290" s="37"/>
      <c r="B1290" s="38"/>
      <c r="C1290" s="39"/>
      <c r="D1290" s="200" t="s">
        <v>221</v>
      </c>
      <c r="E1290" s="39"/>
      <c r="F1290" s="201" t="s">
        <v>1502</v>
      </c>
      <c r="G1290" s="39"/>
      <c r="H1290" s="39"/>
      <c r="I1290" s="197"/>
      <c r="J1290" s="39"/>
      <c r="K1290" s="39"/>
      <c r="L1290" s="42"/>
      <c r="M1290" s="198"/>
      <c r="N1290" s="199"/>
      <c r="O1290" s="67"/>
      <c r="P1290" s="67"/>
      <c r="Q1290" s="67"/>
      <c r="R1290" s="67"/>
      <c r="S1290" s="67"/>
      <c r="T1290" s="68"/>
      <c r="U1290" s="37"/>
      <c r="V1290" s="37"/>
      <c r="W1290" s="37"/>
      <c r="X1290" s="37"/>
      <c r="Y1290" s="37"/>
      <c r="Z1290" s="37"/>
      <c r="AA1290" s="37"/>
      <c r="AB1290" s="37"/>
      <c r="AC1290" s="37"/>
      <c r="AD1290" s="37"/>
      <c r="AE1290" s="37"/>
      <c r="AT1290" s="20" t="s">
        <v>221</v>
      </c>
      <c r="AU1290" s="20" t="s">
        <v>81</v>
      </c>
    </row>
    <row r="1291" spans="1:65" s="12" customFormat="1" ht="22.9" customHeight="1">
      <c r="B1291" s="166"/>
      <c r="C1291" s="167"/>
      <c r="D1291" s="168" t="s">
        <v>70</v>
      </c>
      <c r="E1291" s="180" t="s">
        <v>1503</v>
      </c>
      <c r="F1291" s="180" t="s">
        <v>1504</v>
      </c>
      <c r="G1291" s="167"/>
      <c r="H1291" s="167"/>
      <c r="I1291" s="170"/>
      <c r="J1291" s="181">
        <f>BK1291</f>
        <v>0</v>
      </c>
      <c r="K1291" s="167"/>
      <c r="L1291" s="172"/>
      <c r="M1291" s="173"/>
      <c r="N1291" s="174"/>
      <c r="O1291" s="174"/>
      <c r="P1291" s="175">
        <f>SUM(P1292:P1491)</f>
        <v>0</v>
      </c>
      <c r="Q1291" s="174"/>
      <c r="R1291" s="175">
        <f>SUM(R1292:R1491)</f>
        <v>18.98137912</v>
      </c>
      <c r="S1291" s="174"/>
      <c r="T1291" s="176">
        <f>SUM(T1292:T1491)</f>
        <v>0</v>
      </c>
      <c r="AR1291" s="177" t="s">
        <v>81</v>
      </c>
      <c r="AT1291" s="178" t="s">
        <v>70</v>
      </c>
      <c r="AU1291" s="178" t="s">
        <v>79</v>
      </c>
      <c r="AY1291" s="177" t="s">
        <v>210</v>
      </c>
      <c r="BK1291" s="179">
        <f>SUM(BK1292:BK1491)</f>
        <v>0</v>
      </c>
    </row>
    <row r="1292" spans="1:65" s="2" customFormat="1" ht="16.5" customHeight="1">
      <c r="A1292" s="37"/>
      <c r="B1292" s="38"/>
      <c r="C1292" s="182" t="s">
        <v>1505</v>
      </c>
      <c r="D1292" s="182" t="s">
        <v>212</v>
      </c>
      <c r="E1292" s="183" t="s">
        <v>1506</v>
      </c>
      <c r="F1292" s="184" t="s">
        <v>1507</v>
      </c>
      <c r="G1292" s="185" t="s">
        <v>215</v>
      </c>
      <c r="H1292" s="186">
        <v>320.8</v>
      </c>
      <c r="I1292" s="187"/>
      <c r="J1292" s="188">
        <f>ROUND(I1292*H1292,2)</f>
        <v>0</v>
      </c>
      <c r="K1292" s="184" t="s">
        <v>216</v>
      </c>
      <c r="L1292" s="42"/>
      <c r="M1292" s="189" t="s">
        <v>19</v>
      </c>
      <c r="N1292" s="190" t="s">
        <v>42</v>
      </c>
      <c r="O1292" s="67"/>
      <c r="P1292" s="191">
        <f>O1292*H1292</f>
        <v>0</v>
      </c>
      <c r="Q1292" s="191">
        <v>0</v>
      </c>
      <c r="R1292" s="191">
        <f>Q1292*H1292</f>
        <v>0</v>
      </c>
      <c r="S1292" s="191">
        <v>0</v>
      </c>
      <c r="T1292" s="192">
        <f>S1292*H1292</f>
        <v>0</v>
      </c>
      <c r="U1292" s="37"/>
      <c r="V1292" s="37"/>
      <c r="W1292" s="37"/>
      <c r="X1292" s="37"/>
      <c r="Y1292" s="37"/>
      <c r="Z1292" s="37"/>
      <c r="AA1292" s="37"/>
      <c r="AB1292" s="37"/>
      <c r="AC1292" s="37"/>
      <c r="AD1292" s="37"/>
      <c r="AE1292" s="37"/>
      <c r="AR1292" s="193" t="s">
        <v>326</v>
      </c>
      <c r="AT1292" s="193" t="s">
        <v>212</v>
      </c>
      <c r="AU1292" s="193" t="s">
        <v>81</v>
      </c>
      <c r="AY1292" s="20" t="s">
        <v>210</v>
      </c>
      <c r="BE1292" s="194">
        <f>IF(N1292="základní",J1292,0)</f>
        <v>0</v>
      </c>
      <c r="BF1292" s="194">
        <f>IF(N1292="snížená",J1292,0)</f>
        <v>0</v>
      </c>
      <c r="BG1292" s="194">
        <f>IF(N1292="zákl. přenesená",J1292,0)</f>
        <v>0</v>
      </c>
      <c r="BH1292" s="194">
        <f>IF(N1292="sníž. přenesená",J1292,0)</f>
        <v>0</v>
      </c>
      <c r="BI1292" s="194">
        <f>IF(N1292="nulová",J1292,0)</f>
        <v>0</v>
      </c>
      <c r="BJ1292" s="20" t="s">
        <v>79</v>
      </c>
      <c r="BK1292" s="194">
        <f>ROUND(I1292*H1292,2)</f>
        <v>0</v>
      </c>
      <c r="BL1292" s="20" t="s">
        <v>326</v>
      </c>
      <c r="BM1292" s="193" t="s">
        <v>1508</v>
      </c>
    </row>
    <row r="1293" spans="1:65" s="2" customFormat="1" ht="11.25">
      <c r="A1293" s="37"/>
      <c r="B1293" s="38"/>
      <c r="C1293" s="39"/>
      <c r="D1293" s="195" t="s">
        <v>219</v>
      </c>
      <c r="E1293" s="39"/>
      <c r="F1293" s="196" t="s">
        <v>1509</v>
      </c>
      <c r="G1293" s="39"/>
      <c r="H1293" s="39"/>
      <c r="I1293" s="197"/>
      <c r="J1293" s="39"/>
      <c r="K1293" s="39"/>
      <c r="L1293" s="42"/>
      <c r="M1293" s="198"/>
      <c r="N1293" s="199"/>
      <c r="O1293" s="67"/>
      <c r="P1293" s="67"/>
      <c r="Q1293" s="67"/>
      <c r="R1293" s="67"/>
      <c r="S1293" s="67"/>
      <c r="T1293" s="68"/>
      <c r="U1293" s="37"/>
      <c r="V1293" s="37"/>
      <c r="W1293" s="37"/>
      <c r="X1293" s="37"/>
      <c r="Y1293" s="37"/>
      <c r="Z1293" s="37"/>
      <c r="AA1293" s="37"/>
      <c r="AB1293" s="37"/>
      <c r="AC1293" s="37"/>
      <c r="AD1293" s="37"/>
      <c r="AE1293" s="37"/>
      <c r="AT1293" s="20" t="s">
        <v>219</v>
      </c>
      <c r="AU1293" s="20" t="s">
        <v>81</v>
      </c>
    </row>
    <row r="1294" spans="1:65" s="2" customFormat="1" ht="11.25">
      <c r="A1294" s="37"/>
      <c r="B1294" s="38"/>
      <c r="C1294" s="39"/>
      <c r="D1294" s="200" t="s">
        <v>221</v>
      </c>
      <c r="E1294" s="39"/>
      <c r="F1294" s="201" t="s">
        <v>1510</v>
      </c>
      <c r="G1294" s="39"/>
      <c r="H1294" s="39"/>
      <c r="I1294" s="197"/>
      <c r="J1294" s="39"/>
      <c r="K1294" s="39"/>
      <c r="L1294" s="42"/>
      <c r="M1294" s="198"/>
      <c r="N1294" s="199"/>
      <c r="O1294" s="67"/>
      <c r="P1294" s="67"/>
      <c r="Q1294" s="67"/>
      <c r="R1294" s="67"/>
      <c r="S1294" s="67"/>
      <c r="T1294" s="68"/>
      <c r="U1294" s="37"/>
      <c r="V1294" s="37"/>
      <c r="W1294" s="37"/>
      <c r="X1294" s="37"/>
      <c r="Y1294" s="37"/>
      <c r="Z1294" s="37"/>
      <c r="AA1294" s="37"/>
      <c r="AB1294" s="37"/>
      <c r="AC1294" s="37"/>
      <c r="AD1294" s="37"/>
      <c r="AE1294" s="37"/>
      <c r="AT1294" s="20" t="s">
        <v>221</v>
      </c>
      <c r="AU1294" s="20" t="s">
        <v>81</v>
      </c>
    </row>
    <row r="1295" spans="1:65" s="13" customFormat="1" ht="11.25">
      <c r="B1295" s="202"/>
      <c r="C1295" s="203"/>
      <c r="D1295" s="195" t="s">
        <v>223</v>
      </c>
      <c r="E1295" s="204" t="s">
        <v>19</v>
      </c>
      <c r="F1295" s="205" t="s">
        <v>1511</v>
      </c>
      <c r="G1295" s="203"/>
      <c r="H1295" s="206">
        <v>320.8</v>
      </c>
      <c r="I1295" s="207"/>
      <c r="J1295" s="203"/>
      <c r="K1295" s="203"/>
      <c r="L1295" s="208"/>
      <c r="M1295" s="209"/>
      <c r="N1295" s="210"/>
      <c r="O1295" s="210"/>
      <c r="P1295" s="210"/>
      <c r="Q1295" s="210"/>
      <c r="R1295" s="210"/>
      <c r="S1295" s="210"/>
      <c r="T1295" s="211"/>
      <c r="AT1295" s="212" t="s">
        <v>223</v>
      </c>
      <c r="AU1295" s="212" t="s">
        <v>81</v>
      </c>
      <c r="AV1295" s="13" t="s">
        <v>81</v>
      </c>
      <c r="AW1295" s="13" t="s">
        <v>32</v>
      </c>
      <c r="AX1295" s="13" t="s">
        <v>71</v>
      </c>
      <c r="AY1295" s="212" t="s">
        <v>210</v>
      </c>
    </row>
    <row r="1296" spans="1:65" s="14" customFormat="1" ht="11.25">
      <c r="B1296" s="213"/>
      <c r="C1296" s="214"/>
      <c r="D1296" s="195" t="s">
        <v>223</v>
      </c>
      <c r="E1296" s="215" t="s">
        <v>19</v>
      </c>
      <c r="F1296" s="216" t="s">
        <v>249</v>
      </c>
      <c r="G1296" s="214"/>
      <c r="H1296" s="217">
        <v>320.8</v>
      </c>
      <c r="I1296" s="218"/>
      <c r="J1296" s="214"/>
      <c r="K1296" s="214"/>
      <c r="L1296" s="219"/>
      <c r="M1296" s="220"/>
      <c r="N1296" s="221"/>
      <c r="O1296" s="221"/>
      <c r="P1296" s="221"/>
      <c r="Q1296" s="221"/>
      <c r="R1296" s="221"/>
      <c r="S1296" s="221"/>
      <c r="T1296" s="222"/>
      <c r="AT1296" s="223" t="s">
        <v>223</v>
      </c>
      <c r="AU1296" s="223" t="s">
        <v>81</v>
      </c>
      <c r="AV1296" s="14" t="s">
        <v>217</v>
      </c>
      <c r="AW1296" s="14" t="s">
        <v>32</v>
      </c>
      <c r="AX1296" s="14" t="s">
        <v>79</v>
      </c>
      <c r="AY1296" s="223" t="s">
        <v>210</v>
      </c>
    </row>
    <row r="1297" spans="1:65" s="2" customFormat="1" ht="16.5" customHeight="1">
      <c r="A1297" s="37"/>
      <c r="B1297" s="38"/>
      <c r="C1297" s="182" t="s">
        <v>1512</v>
      </c>
      <c r="D1297" s="182" t="s">
        <v>212</v>
      </c>
      <c r="E1297" s="183" t="s">
        <v>1513</v>
      </c>
      <c r="F1297" s="184" t="s">
        <v>1514</v>
      </c>
      <c r="G1297" s="185" t="s">
        <v>215</v>
      </c>
      <c r="H1297" s="186">
        <v>320.8</v>
      </c>
      <c r="I1297" s="187"/>
      <c r="J1297" s="188">
        <f>ROUND(I1297*H1297,2)</f>
        <v>0</v>
      </c>
      <c r="K1297" s="184" t="s">
        <v>216</v>
      </c>
      <c r="L1297" s="42"/>
      <c r="M1297" s="189" t="s">
        <v>19</v>
      </c>
      <c r="N1297" s="190" t="s">
        <v>42</v>
      </c>
      <c r="O1297" s="67"/>
      <c r="P1297" s="191">
        <f>O1297*H1297</f>
        <v>0</v>
      </c>
      <c r="Q1297" s="191">
        <v>2.9999999999999997E-4</v>
      </c>
      <c r="R1297" s="191">
        <f>Q1297*H1297</f>
        <v>9.6239999999999992E-2</v>
      </c>
      <c r="S1297" s="191">
        <v>0</v>
      </c>
      <c r="T1297" s="192">
        <f>S1297*H1297</f>
        <v>0</v>
      </c>
      <c r="U1297" s="37"/>
      <c r="V1297" s="37"/>
      <c r="W1297" s="37"/>
      <c r="X1297" s="37"/>
      <c r="Y1297" s="37"/>
      <c r="Z1297" s="37"/>
      <c r="AA1297" s="37"/>
      <c r="AB1297" s="37"/>
      <c r="AC1297" s="37"/>
      <c r="AD1297" s="37"/>
      <c r="AE1297" s="37"/>
      <c r="AR1297" s="193" t="s">
        <v>326</v>
      </c>
      <c r="AT1297" s="193" t="s">
        <v>212</v>
      </c>
      <c r="AU1297" s="193" t="s">
        <v>81</v>
      </c>
      <c r="AY1297" s="20" t="s">
        <v>210</v>
      </c>
      <c r="BE1297" s="194">
        <f>IF(N1297="základní",J1297,0)</f>
        <v>0</v>
      </c>
      <c r="BF1297" s="194">
        <f>IF(N1297="snížená",J1297,0)</f>
        <v>0</v>
      </c>
      <c r="BG1297" s="194">
        <f>IF(N1297="zákl. přenesená",J1297,0)</f>
        <v>0</v>
      </c>
      <c r="BH1297" s="194">
        <f>IF(N1297="sníž. přenesená",J1297,0)</f>
        <v>0</v>
      </c>
      <c r="BI1297" s="194">
        <f>IF(N1297="nulová",J1297,0)</f>
        <v>0</v>
      </c>
      <c r="BJ1297" s="20" t="s">
        <v>79</v>
      </c>
      <c r="BK1297" s="194">
        <f>ROUND(I1297*H1297,2)</f>
        <v>0</v>
      </c>
      <c r="BL1297" s="20" t="s">
        <v>326</v>
      </c>
      <c r="BM1297" s="193" t="s">
        <v>1515</v>
      </c>
    </row>
    <row r="1298" spans="1:65" s="2" customFormat="1" ht="19.5">
      <c r="A1298" s="37"/>
      <c r="B1298" s="38"/>
      <c r="C1298" s="39"/>
      <c r="D1298" s="195" t="s">
        <v>219</v>
      </c>
      <c r="E1298" s="39"/>
      <c r="F1298" s="196" t="s">
        <v>1516</v>
      </c>
      <c r="G1298" s="39"/>
      <c r="H1298" s="39"/>
      <c r="I1298" s="197"/>
      <c r="J1298" s="39"/>
      <c r="K1298" s="39"/>
      <c r="L1298" s="42"/>
      <c r="M1298" s="198"/>
      <c r="N1298" s="199"/>
      <c r="O1298" s="67"/>
      <c r="P1298" s="67"/>
      <c r="Q1298" s="67"/>
      <c r="R1298" s="67"/>
      <c r="S1298" s="67"/>
      <c r="T1298" s="68"/>
      <c r="U1298" s="37"/>
      <c r="V1298" s="37"/>
      <c r="W1298" s="37"/>
      <c r="X1298" s="37"/>
      <c r="Y1298" s="37"/>
      <c r="Z1298" s="37"/>
      <c r="AA1298" s="37"/>
      <c r="AB1298" s="37"/>
      <c r="AC1298" s="37"/>
      <c r="AD1298" s="37"/>
      <c r="AE1298" s="37"/>
      <c r="AT1298" s="20" t="s">
        <v>219</v>
      </c>
      <c r="AU1298" s="20" t="s">
        <v>81</v>
      </c>
    </row>
    <row r="1299" spans="1:65" s="2" customFormat="1" ht="11.25">
      <c r="A1299" s="37"/>
      <c r="B1299" s="38"/>
      <c r="C1299" s="39"/>
      <c r="D1299" s="200" t="s">
        <v>221</v>
      </c>
      <c r="E1299" s="39"/>
      <c r="F1299" s="201" t="s">
        <v>1517</v>
      </c>
      <c r="G1299" s="39"/>
      <c r="H1299" s="39"/>
      <c r="I1299" s="197"/>
      <c r="J1299" s="39"/>
      <c r="K1299" s="39"/>
      <c r="L1299" s="42"/>
      <c r="M1299" s="198"/>
      <c r="N1299" s="199"/>
      <c r="O1299" s="67"/>
      <c r="P1299" s="67"/>
      <c r="Q1299" s="67"/>
      <c r="R1299" s="67"/>
      <c r="S1299" s="67"/>
      <c r="T1299" s="68"/>
      <c r="U1299" s="37"/>
      <c r="V1299" s="37"/>
      <c r="W1299" s="37"/>
      <c r="X1299" s="37"/>
      <c r="Y1299" s="37"/>
      <c r="Z1299" s="37"/>
      <c r="AA1299" s="37"/>
      <c r="AB1299" s="37"/>
      <c r="AC1299" s="37"/>
      <c r="AD1299" s="37"/>
      <c r="AE1299" s="37"/>
      <c r="AT1299" s="20" t="s">
        <v>221</v>
      </c>
      <c r="AU1299" s="20" t="s">
        <v>81</v>
      </c>
    </row>
    <row r="1300" spans="1:65" s="15" customFormat="1" ht="11.25">
      <c r="B1300" s="224"/>
      <c r="C1300" s="225"/>
      <c r="D1300" s="195" t="s">
        <v>223</v>
      </c>
      <c r="E1300" s="226" t="s">
        <v>19</v>
      </c>
      <c r="F1300" s="227" t="s">
        <v>616</v>
      </c>
      <c r="G1300" s="225"/>
      <c r="H1300" s="226" t="s">
        <v>19</v>
      </c>
      <c r="I1300" s="228"/>
      <c r="J1300" s="225"/>
      <c r="K1300" s="225"/>
      <c r="L1300" s="229"/>
      <c r="M1300" s="230"/>
      <c r="N1300" s="231"/>
      <c r="O1300" s="231"/>
      <c r="P1300" s="231"/>
      <c r="Q1300" s="231"/>
      <c r="R1300" s="231"/>
      <c r="S1300" s="231"/>
      <c r="T1300" s="232"/>
      <c r="AT1300" s="233" t="s">
        <v>223</v>
      </c>
      <c r="AU1300" s="233" t="s">
        <v>81</v>
      </c>
      <c r="AV1300" s="15" t="s">
        <v>79</v>
      </c>
      <c r="AW1300" s="15" t="s">
        <v>32</v>
      </c>
      <c r="AX1300" s="15" t="s">
        <v>71</v>
      </c>
      <c r="AY1300" s="233" t="s">
        <v>210</v>
      </c>
    </row>
    <row r="1301" spans="1:65" s="13" customFormat="1" ht="11.25">
      <c r="B1301" s="202"/>
      <c r="C1301" s="203"/>
      <c r="D1301" s="195" t="s">
        <v>223</v>
      </c>
      <c r="E1301" s="204" t="s">
        <v>19</v>
      </c>
      <c r="F1301" s="205" t="s">
        <v>617</v>
      </c>
      <c r="G1301" s="203"/>
      <c r="H1301" s="206">
        <v>5.2</v>
      </c>
      <c r="I1301" s="207"/>
      <c r="J1301" s="203"/>
      <c r="K1301" s="203"/>
      <c r="L1301" s="208"/>
      <c r="M1301" s="209"/>
      <c r="N1301" s="210"/>
      <c r="O1301" s="210"/>
      <c r="P1301" s="210"/>
      <c r="Q1301" s="210"/>
      <c r="R1301" s="210"/>
      <c r="S1301" s="210"/>
      <c r="T1301" s="211"/>
      <c r="AT1301" s="212" t="s">
        <v>223</v>
      </c>
      <c r="AU1301" s="212" t="s">
        <v>81</v>
      </c>
      <c r="AV1301" s="13" t="s">
        <v>81</v>
      </c>
      <c r="AW1301" s="13" t="s">
        <v>32</v>
      </c>
      <c r="AX1301" s="13" t="s">
        <v>71</v>
      </c>
      <c r="AY1301" s="212" t="s">
        <v>210</v>
      </c>
    </row>
    <row r="1302" spans="1:65" s="15" customFormat="1" ht="11.25">
      <c r="B1302" s="224"/>
      <c r="C1302" s="225"/>
      <c r="D1302" s="195" t="s">
        <v>223</v>
      </c>
      <c r="E1302" s="226" t="s">
        <v>19</v>
      </c>
      <c r="F1302" s="227" t="s">
        <v>620</v>
      </c>
      <c r="G1302" s="225"/>
      <c r="H1302" s="226" t="s">
        <v>19</v>
      </c>
      <c r="I1302" s="228"/>
      <c r="J1302" s="225"/>
      <c r="K1302" s="225"/>
      <c r="L1302" s="229"/>
      <c r="M1302" s="230"/>
      <c r="N1302" s="231"/>
      <c r="O1302" s="231"/>
      <c r="P1302" s="231"/>
      <c r="Q1302" s="231"/>
      <c r="R1302" s="231"/>
      <c r="S1302" s="231"/>
      <c r="T1302" s="232"/>
      <c r="AT1302" s="233" t="s">
        <v>223</v>
      </c>
      <c r="AU1302" s="233" t="s">
        <v>81</v>
      </c>
      <c r="AV1302" s="15" t="s">
        <v>79</v>
      </c>
      <c r="AW1302" s="15" t="s">
        <v>32</v>
      </c>
      <c r="AX1302" s="15" t="s">
        <v>71</v>
      </c>
      <c r="AY1302" s="233" t="s">
        <v>210</v>
      </c>
    </row>
    <row r="1303" spans="1:65" s="13" customFormat="1" ht="11.25">
      <c r="B1303" s="202"/>
      <c r="C1303" s="203"/>
      <c r="D1303" s="195" t="s">
        <v>223</v>
      </c>
      <c r="E1303" s="204" t="s">
        <v>19</v>
      </c>
      <c r="F1303" s="205" t="s">
        <v>621</v>
      </c>
      <c r="G1303" s="203"/>
      <c r="H1303" s="206">
        <v>6.9</v>
      </c>
      <c r="I1303" s="207"/>
      <c r="J1303" s="203"/>
      <c r="K1303" s="203"/>
      <c r="L1303" s="208"/>
      <c r="M1303" s="209"/>
      <c r="N1303" s="210"/>
      <c r="O1303" s="210"/>
      <c r="P1303" s="210"/>
      <c r="Q1303" s="210"/>
      <c r="R1303" s="210"/>
      <c r="S1303" s="210"/>
      <c r="T1303" s="211"/>
      <c r="AT1303" s="212" t="s">
        <v>223</v>
      </c>
      <c r="AU1303" s="212" t="s">
        <v>81</v>
      </c>
      <c r="AV1303" s="13" t="s">
        <v>81</v>
      </c>
      <c r="AW1303" s="13" t="s">
        <v>32</v>
      </c>
      <c r="AX1303" s="13" t="s">
        <v>71</v>
      </c>
      <c r="AY1303" s="212" t="s">
        <v>210</v>
      </c>
    </row>
    <row r="1304" spans="1:65" s="16" customFormat="1" ht="11.25">
      <c r="B1304" s="234"/>
      <c r="C1304" s="235"/>
      <c r="D1304" s="195" t="s">
        <v>223</v>
      </c>
      <c r="E1304" s="236" t="s">
        <v>119</v>
      </c>
      <c r="F1304" s="237" t="s">
        <v>266</v>
      </c>
      <c r="G1304" s="235"/>
      <c r="H1304" s="238">
        <v>12.1</v>
      </c>
      <c r="I1304" s="239"/>
      <c r="J1304" s="235"/>
      <c r="K1304" s="235"/>
      <c r="L1304" s="240"/>
      <c r="M1304" s="241"/>
      <c r="N1304" s="242"/>
      <c r="O1304" s="242"/>
      <c r="P1304" s="242"/>
      <c r="Q1304" s="242"/>
      <c r="R1304" s="242"/>
      <c r="S1304" s="242"/>
      <c r="T1304" s="243"/>
      <c r="AT1304" s="244" t="s">
        <v>223</v>
      </c>
      <c r="AU1304" s="244" t="s">
        <v>81</v>
      </c>
      <c r="AV1304" s="16" t="s">
        <v>153</v>
      </c>
      <c r="AW1304" s="16" t="s">
        <v>32</v>
      </c>
      <c r="AX1304" s="16" t="s">
        <v>71</v>
      </c>
      <c r="AY1304" s="244" t="s">
        <v>210</v>
      </c>
    </row>
    <row r="1305" spans="1:65" s="15" customFormat="1" ht="11.25">
      <c r="B1305" s="224"/>
      <c r="C1305" s="225"/>
      <c r="D1305" s="195" t="s">
        <v>223</v>
      </c>
      <c r="E1305" s="226" t="s">
        <v>19</v>
      </c>
      <c r="F1305" s="227" t="s">
        <v>607</v>
      </c>
      <c r="G1305" s="225"/>
      <c r="H1305" s="226" t="s">
        <v>19</v>
      </c>
      <c r="I1305" s="228"/>
      <c r="J1305" s="225"/>
      <c r="K1305" s="225"/>
      <c r="L1305" s="229"/>
      <c r="M1305" s="230"/>
      <c r="N1305" s="231"/>
      <c r="O1305" s="231"/>
      <c r="P1305" s="231"/>
      <c r="Q1305" s="231"/>
      <c r="R1305" s="231"/>
      <c r="S1305" s="231"/>
      <c r="T1305" s="232"/>
      <c r="AT1305" s="233" t="s">
        <v>223</v>
      </c>
      <c r="AU1305" s="233" t="s">
        <v>81</v>
      </c>
      <c r="AV1305" s="15" t="s">
        <v>79</v>
      </c>
      <c r="AW1305" s="15" t="s">
        <v>32</v>
      </c>
      <c r="AX1305" s="15" t="s">
        <v>71</v>
      </c>
      <c r="AY1305" s="233" t="s">
        <v>210</v>
      </c>
    </row>
    <row r="1306" spans="1:65" s="13" customFormat="1" ht="11.25">
      <c r="B1306" s="202"/>
      <c r="C1306" s="203"/>
      <c r="D1306" s="195" t="s">
        <v>223</v>
      </c>
      <c r="E1306" s="204" t="s">
        <v>19</v>
      </c>
      <c r="F1306" s="205" t="s">
        <v>608</v>
      </c>
      <c r="G1306" s="203"/>
      <c r="H1306" s="206">
        <v>6.1</v>
      </c>
      <c r="I1306" s="207"/>
      <c r="J1306" s="203"/>
      <c r="K1306" s="203"/>
      <c r="L1306" s="208"/>
      <c r="M1306" s="209"/>
      <c r="N1306" s="210"/>
      <c r="O1306" s="210"/>
      <c r="P1306" s="210"/>
      <c r="Q1306" s="210"/>
      <c r="R1306" s="210"/>
      <c r="S1306" s="210"/>
      <c r="T1306" s="211"/>
      <c r="AT1306" s="212" t="s">
        <v>223</v>
      </c>
      <c r="AU1306" s="212" t="s">
        <v>81</v>
      </c>
      <c r="AV1306" s="13" t="s">
        <v>81</v>
      </c>
      <c r="AW1306" s="13" t="s">
        <v>32</v>
      </c>
      <c r="AX1306" s="13" t="s">
        <v>71</v>
      </c>
      <c r="AY1306" s="212" t="s">
        <v>210</v>
      </c>
    </row>
    <row r="1307" spans="1:65" s="15" customFormat="1" ht="11.25">
      <c r="B1307" s="224"/>
      <c r="C1307" s="225"/>
      <c r="D1307" s="195" t="s">
        <v>223</v>
      </c>
      <c r="E1307" s="226" t="s">
        <v>19</v>
      </c>
      <c r="F1307" s="227" t="s">
        <v>609</v>
      </c>
      <c r="G1307" s="225"/>
      <c r="H1307" s="226" t="s">
        <v>19</v>
      </c>
      <c r="I1307" s="228"/>
      <c r="J1307" s="225"/>
      <c r="K1307" s="225"/>
      <c r="L1307" s="229"/>
      <c r="M1307" s="230"/>
      <c r="N1307" s="231"/>
      <c r="O1307" s="231"/>
      <c r="P1307" s="231"/>
      <c r="Q1307" s="231"/>
      <c r="R1307" s="231"/>
      <c r="S1307" s="231"/>
      <c r="T1307" s="232"/>
      <c r="AT1307" s="233" t="s">
        <v>223</v>
      </c>
      <c r="AU1307" s="233" t="s">
        <v>81</v>
      </c>
      <c r="AV1307" s="15" t="s">
        <v>79</v>
      </c>
      <c r="AW1307" s="15" t="s">
        <v>32</v>
      </c>
      <c r="AX1307" s="15" t="s">
        <v>71</v>
      </c>
      <c r="AY1307" s="233" t="s">
        <v>210</v>
      </c>
    </row>
    <row r="1308" spans="1:65" s="13" customFormat="1" ht="11.25">
      <c r="B1308" s="202"/>
      <c r="C1308" s="203"/>
      <c r="D1308" s="195" t="s">
        <v>223</v>
      </c>
      <c r="E1308" s="204" t="s">
        <v>19</v>
      </c>
      <c r="F1308" s="205" t="s">
        <v>610</v>
      </c>
      <c r="G1308" s="203"/>
      <c r="H1308" s="206">
        <v>3.6</v>
      </c>
      <c r="I1308" s="207"/>
      <c r="J1308" s="203"/>
      <c r="K1308" s="203"/>
      <c r="L1308" s="208"/>
      <c r="M1308" s="209"/>
      <c r="N1308" s="210"/>
      <c r="O1308" s="210"/>
      <c r="P1308" s="210"/>
      <c r="Q1308" s="210"/>
      <c r="R1308" s="210"/>
      <c r="S1308" s="210"/>
      <c r="T1308" s="211"/>
      <c r="AT1308" s="212" t="s">
        <v>223</v>
      </c>
      <c r="AU1308" s="212" t="s">
        <v>81</v>
      </c>
      <c r="AV1308" s="13" t="s">
        <v>81</v>
      </c>
      <c r="AW1308" s="13" t="s">
        <v>32</v>
      </c>
      <c r="AX1308" s="13" t="s">
        <v>71</v>
      </c>
      <c r="AY1308" s="212" t="s">
        <v>210</v>
      </c>
    </row>
    <row r="1309" spans="1:65" s="15" customFormat="1" ht="11.25">
      <c r="B1309" s="224"/>
      <c r="C1309" s="225"/>
      <c r="D1309" s="195" t="s">
        <v>223</v>
      </c>
      <c r="E1309" s="226" t="s">
        <v>19</v>
      </c>
      <c r="F1309" s="227" t="s">
        <v>611</v>
      </c>
      <c r="G1309" s="225"/>
      <c r="H1309" s="226" t="s">
        <v>19</v>
      </c>
      <c r="I1309" s="228"/>
      <c r="J1309" s="225"/>
      <c r="K1309" s="225"/>
      <c r="L1309" s="229"/>
      <c r="M1309" s="230"/>
      <c r="N1309" s="231"/>
      <c r="O1309" s="231"/>
      <c r="P1309" s="231"/>
      <c r="Q1309" s="231"/>
      <c r="R1309" s="231"/>
      <c r="S1309" s="231"/>
      <c r="T1309" s="232"/>
      <c r="AT1309" s="233" t="s">
        <v>223</v>
      </c>
      <c r="AU1309" s="233" t="s">
        <v>81</v>
      </c>
      <c r="AV1309" s="15" t="s">
        <v>79</v>
      </c>
      <c r="AW1309" s="15" t="s">
        <v>32</v>
      </c>
      <c r="AX1309" s="15" t="s">
        <v>71</v>
      </c>
      <c r="AY1309" s="233" t="s">
        <v>210</v>
      </c>
    </row>
    <row r="1310" spans="1:65" s="13" customFormat="1" ht="11.25">
      <c r="B1310" s="202"/>
      <c r="C1310" s="203"/>
      <c r="D1310" s="195" t="s">
        <v>223</v>
      </c>
      <c r="E1310" s="204" t="s">
        <v>19</v>
      </c>
      <c r="F1310" s="205" t="s">
        <v>612</v>
      </c>
      <c r="G1310" s="203"/>
      <c r="H1310" s="206">
        <v>7.2</v>
      </c>
      <c r="I1310" s="207"/>
      <c r="J1310" s="203"/>
      <c r="K1310" s="203"/>
      <c r="L1310" s="208"/>
      <c r="M1310" s="209"/>
      <c r="N1310" s="210"/>
      <c r="O1310" s="210"/>
      <c r="P1310" s="210"/>
      <c r="Q1310" s="210"/>
      <c r="R1310" s="210"/>
      <c r="S1310" s="210"/>
      <c r="T1310" s="211"/>
      <c r="AT1310" s="212" t="s">
        <v>223</v>
      </c>
      <c r="AU1310" s="212" t="s">
        <v>81</v>
      </c>
      <c r="AV1310" s="13" t="s">
        <v>81</v>
      </c>
      <c r="AW1310" s="13" t="s">
        <v>32</v>
      </c>
      <c r="AX1310" s="13" t="s">
        <v>71</v>
      </c>
      <c r="AY1310" s="212" t="s">
        <v>210</v>
      </c>
    </row>
    <row r="1311" spans="1:65" s="15" customFormat="1" ht="11.25">
      <c r="B1311" s="224"/>
      <c r="C1311" s="225"/>
      <c r="D1311" s="195" t="s">
        <v>223</v>
      </c>
      <c r="E1311" s="226" t="s">
        <v>19</v>
      </c>
      <c r="F1311" s="227" t="s">
        <v>613</v>
      </c>
      <c r="G1311" s="225"/>
      <c r="H1311" s="226" t="s">
        <v>19</v>
      </c>
      <c r="I1311" s="228"/>
      <c r="J1311" s="225"/>
      <c r="K1311" s="225"/>
      <c r="L1311" s="229"/>
      <c r="M1311" s="230"/>
      <c r="N1311" s="231"/>
      <c r="O1311" s="231"/>
      <c r="P1311" s="231"/>
      <c r="Q1311" s="231"/>
      <c r="R1311" s="231"/>
      <c r="S1311" s="231"/>
      <c r="T1311" s="232"/>
      <c r="AT1311" s="233" t="s">
        <v>223</v>
      </c>
      <c r="AU1311" s="233" t="s">
        <v>81</v>
      </c>
      <c r="AV1311" s="15" t="s">
        <v>79</v>
      </c>
      <c r="AW1311" s="15" t="s">
        <v>32</v>
      </c>
      <c r="AX1311" s="15" t="s">
        <v>71</v>
      </c>
      <c r="AY1311" s="233" t="s">
        <v>210</v>
      </c>
    </row>
    <row r="1312" spans="1:65" s="13" customFormat="1" ht="11.25">
      <c r="B1312" s="202"/>
      <c r="C1312" s="203"/>
      <c r="D1312" s="195" t="s">
        <v>223</v>
      </c>
      <c r="E1312" s="204" t="s">
        <v>19</v>
      </c>
      <c r="F1312" s="205" t="s">
        <v>81</v>
      </c>
      <c r="G1312" s="203"/>
      <c r="H1312" s="206">
        <v>2</v>
      </c>
      <c r="I1312" s="207"/>
      <c r="J1312" s="203"/>
      <c r="K1312" s="203"/>
      <c r="L1312" s="208"/>
      <c r="M1312" s="209"/>
      <c r="N1312" s="210"/>
      <c r="O1312" s="210"/>
      <c r="P1312" s="210"/>
      <c r="Q1312" s="210"/>
      <c r="R1312" s="210"/>
      <c r="S1312" s="210"/>
      <c r="T1312" s="211"/>
      <c r="AT1312" s="212" t="s">
        <v>223</v>
      </c>
      <c r="AU1312" s="212" t="s">
        <v>81</v>
      </c>
      <c r="AV1312" s="13" t="s">
        <v>81</v>
      </c>
      <c r="AW1312" s="13" t="s">
        <v>32</v>
      </c>
      <c r="AX1312" s="13" t="s">
        <v>71</v>
      </c>
      <c r="AY1312" s="212" t="s">
        <v>210</v>
      </c>
    </row>
    <row r="1313" spans="1:65" s="15" customFormat="1" ht="11.25">
      <c r="B1313" s="224"/>
      <c r="C1313" s="225"/>
      <c r="D1313" s="195" t="s">
        <v>223</v>
      </c>
      <c r="E1313" s="226" t="s">
        <v>19</v>
      </c>
      <c r="F1313" s="227" t="s">
        <v>614</v>
      </c>
      <c r="G1313" s="225"/>
      <c r="H1313" s="226" t="s">
        <v>19</v>
      </c>
      <c r="I1313" s="228"/>
      <c r="J1313" s="225"/>
      <c r="K1313" s="225"/>
      <c r="L1313" s="229"/>
      <c r="M1313" s="230"/>
      <c r="N1313" s="231"/>
      <c r="O1313" s="231"/>
      <c r="P1313" s="231"/>
      <c r="Q1313" s="231"/>
      <c r="R1313" s="231"/>
      <c r="S1313" s="231"/>
      <c r="T1313" s="232"/>
      <c r="AT1313" s="233" t="s">
        <v>223</v>
      </c>
      <c r="AU1313" s="233" t="s">
        <v>81</v>
      </c>
      <c r="AV1313" s="15" t="s">
        <v>79</v>
      </c>
      <c r="AW1313" s="15" t="s">
        <v>32</v>
      </c>
      <c r="AX1313" s="15" t="s">
        <v>71</v>
      </c>
      <c r="AY1313" s="233" t="s">
        <v>210</v>
      </c>
    </row>
    <row r="1314" spans="1:65" s="13" customFormat="1" ht="11.25">
      <c r="B1314" s="202"/>
      <c r="C1314" s="203"/>
      <c r="D1314" s="195" t="s">
        <v>223</v>
      </c>
      <c r="E1314" s="204" t="s">
        <v>19</v>
      </c>
      <c r="F1314" s="205" t="s">
        <v>615</v>
      </c>
      <c r="G1314" s="203"/>
      <c r="H1314" s="206">
        <v>1.2</v>
      </c>
      <c r="I1314" s="207"/>
      <c r="J1314" s="203"/>
      <c r="K1314" s="203"/>
      <c r="L1314" s="208"/>
      <c r="M1314" s="209"/>
      <c r="N1314" s="210"/>
      <c r="O1314" s="210"/>
      <c r="P1314" s="210"/>
      <c r="Q1314" s="210"/>
      <c r="R1314" s="210"/>
      <c r="S1314" s="210"/>
      <c r="T1314" s="211"/>
      <c r="AT1314" s="212" t="s">
        <v>223</v>
      </c>
      <c r="AU1314" s="212" t="s">
        <v>81</v>
      </c>
      <c r="AV1314" s="13" t="s">
        <v>81</v>
      </c>
      <c r="AW1314" s="13" t="s">
        <v>32</v>
      </c>
      <c r="AX1314" s="13" t="s">
        <v>71</v>
      </c>
      <c r="AY1314" s="212" t="s">
        <v>210</v>
      </c>
    </row>
    <row r="1315" spans="1:65" s="15" customFormat="1" ht="11.25">
      <c r="B1315" s="224"/>
      <c r="C1315" s="225"/>
      <c r="D1315" s="195" t="s">
        <v>223</v>
      </c>
      <c r="E1315" s="226" t="s">
        <v>19</v>
      </c>
      <c r="F1315" s="227" t="s">
        <v>625</v>
      </c>
      <c r="G1315" s="225"/>
      <c r="H1315" s="226" t="s">
        <v>19</v>
      </c>
      <c r="I1315" s="228"/>
      <c r="J1315" s="225"/>
      <c r="K1315" s="225"/>
      <c r="L1315" s="229"/>
      <c r="M1315" s="230"/>
      <c r="N1315" s="231"/>
      <c r="O1315" s="231"/>
      <c r="P1315" s="231"/>
      <c r="Q1315" s="231"/>
      <c r="R1315" s="231"/>
      <c r="S1315" s="231"/>
      <c r="T1315" s="232"/>
      <c r="AT1315" s="233" t="s">
        <v>223</v>
      </c>
      <c r="AU1315" s="233" t="s">
        <v>81</v>
      </c>
      <c r="AV1315" s="15" t="s">
        <v>79</v>
      </c>
      <c r="AW1315" s="15" t="s">
        <v>32</v>
      </c>
      <c r="AX1315" s="15" t="s">
        <v>71</v>
      </c>
      <c r="AY1315" s="233" t="s">
        <v>210</v>
      </c>
    </row>
    <row r="1316" spans="1:65" s="13" customFormat="1" ht="11.25">
      <c r="B1316" s="202"/>
      <c r="C1316" s="203"/>
      <c r="D1316" s="195" t="s">
        <v>223</v>
      </c>
      <c r="E1316" s="204" t="s">
        <v>19</v>
      </c>
      <c r="F1316" s="205" t="s">
        <v>626</v>
      </c>
      <c r="G1316" s="203"/>
      <c r="H1316" s="206">
        <v>69</v>
      </c>
      <c r="I1316" s="207"/>
      <c r="J1316" s="203"/>
      <c r="K1316" s="203"/>
      <c r="L1316" s="208"/>
      <c r="M1316" s="209"/>
      <c r="N1316" s="210"/>
      <c r="O1316" s="210"/>
      <c r="P1316" s="210"/>
      <c r="Q1316" s="210"/>
      <c r="R1316" s="210"/>
      <c r="S1316" s="210"/>
      <c r="T1316" s="211"/>
      <c r="AT1316" s="212" t="s">
        <v>223</v>
      </c>
      <c r="AU1316" s="212" t="s">
        <v>81</v>
      </c>
      <c r="AV1316" s="13" t="s">
        <v>81</v>
      </c>
      <c r="AW1316" s="13" t="s">
        <v>32</v>
      </c>
      <c r="AX1316" s="13" t="s">
        <v>71</v>
      </c>
      <c r="AY1316" s="212" t="s">
        <v>210</v>
      </c>
    </row>
    <row r="1317" spans="1:65" s="15" customFormat="1" ht="11.25">
      <c r="B1317" s="224"/>
      <c r="C1317" s="225"/>
      <c r="D1317" s="195" t="s">
        <v>223</v>
      </c>
      <c r="E1317" s="226" t="s">
        <v>19</v>
      </c>
      <c r="F1317" s="227" t="s">
        <v>627</v>
      </c>
      <c r="G1317" s="225"/>
      <c r="H1317" s="226" t="s">
        <v>19</v>
      </c>
      <c r="I1317" s="228"/>
      <c r="J1317" s="225"/>
      <c r="K1317" s="225"/>
      <c r="L1317" s="229"/>
      <c r="M1317" s="230"/>
      <c r="N1317" s="231"/>
      <c r="O1317" s="231"/>
      <c r="P1317" s="231"/>
      <c r="Q1317" s="231"/>
      <c r="R1317" s="231"/>
      <c r="S1317" s="231"/>
      <c r="T1317" s="232"/>
      <c r="AT1317" s="233" t="s">
        <v>223</v>
      </c>
      <c r="AU1317" s="233" t="s">
        <v>81</v>
      </c>
      <c r="AV1317" s="15" t="s">
        <v>79</v>
      </c>
      <c r="AW1317" s="15" t="s">
        <v>32</v>
      </c>
      <c r="AX1317" s="15" t="s">
        <v>71</v>
      </c>
      <c r="AY1317" s="233" t="s">
        <v>210</v>
      </c>
    </row>
    <row r="1318" spans="1:65" s="13" customFormat="1" ht="11.25">
      <c r="B1318" s="202"/>
      <c r="C1318" s="203"/>
      <c r="D1318" s="195" t="s">
        <v>223</v>
      </c>
      <c r="E1318" s="204" t="s">
        <v>19</v>
      </c>
      <c r="F1318" s="205" t="s">
        <v>628</v>
      </c>
      <c r="G1318" s="203"/>
      <c r="H1318" s="206">
        <v>68</v>
      </c>
      <c r="I1318" s="207"/>
      <c r="J1318" s="203"/>
      <c r="K1318" s="203"/>
      <c r="L1318" s="208"/>
      <c r="M1318" s="209"/>
      <c r="N1318" s="210"/>
      <c r="O1318" s="210"/>
      <c r="P1318" s="210"/>
      <c r="Q1318" s="210"/>
      <c r="R1318" s="210"/>
      <c r="S1318" s="210"/>
      <c r="T1318" s="211"/>
      <c r="AT1318" s="212" t="s">
        <v>223</v>
      </c>
      <c r="AU1318" s="212" t="s">
        <v>81</v>
      </c>
      <c r="AV1318" s="13" t="s">
        <v>81</v>
      </c>
      <c r="AW1318" s="13" t="s">
        <v>32</v>
      </c>
      <c r="AX1318" s="13" t="s">
        <v>71</v>
      </c>
      <c r="AY1318" s="212" t="s">
        <v>210</v>
      </c>
    </row>
    <row r="1319" spans="1:65" s="15" customFormat="1" ht="11.25">
      <c r="B1319" s="224"/>
      <c r="C1319" s="225"/>
      <c r="D1319" s="195" t="s">
        <v>223</v>
      </c>
      <c r="E1319" s="226" t="s">
        <v>19</v>
      </c>
      <c r="F1319" s="227" t="s">
        <v>630</v>
      </c>
      <c r="G1319" s="225"/>
      <c r="H1319" s="226" t="s">
        <v>19</v>
      </c>
      <c r="I1319" s="228"/>
      <c r="J1319" s="225"/>
      <c r="K1319" s="225"/>
      <c r="L1319" s="229"/>
      <c r="M1319" s="230"/>
      <c r="N1319" s="231"/>
      <c r="O1319" s="231"/>
      <c r="P1319" s="231"/>
      <c r="Q1319" s="231"/>
      <c r="R1319" s="231"/>
      <c r="S1319" s="231"/>
      <c r="T1319" s="232"/>
      <c r="AT1319" s="233" t="s">
        <v>223</v>
      </c>
      <c r="AU1319" s="233" t="s">
        <v>81</v>
      </c>
      <c r="AV1319" s="15" t="s">
        <v>79</v>
      </c>
      <c r="AW1319" s="15" t="s">
        <v>32</v>
      </c>
      <c r="AX1319" s="15" t="s">
        <v>71</v>
      </c>
      <c r="AY1319" s="233" t="s">
        <v>210</v>
      </c>
    </row>
    <row r="1320" spans="1:65" s="13" customFormat="1" ht="11.25">
      <c r="B1320" s="202"/>
      <c r="C1320" s="203"/>
      <c r="D1320" s="195" t="s">
        <v>223</v>
      </c>
      <c r="E1320" s="204" t="s">
        <v>19</v>
      </c>
      <c r="F1320" s="205" t="s">
        <v>269</v>
      </c>
      <c r="G1320" s="203"/>
      <c r="H1320" s="206">
        <v>8</v>
      </c>
      <c r="I1320" s="207"/>
      <c r="J1320" s="203"/>
      <c r="K1320" s="203"/>
      <c r="L1320" s="208"/>
      <c r="M1320" s="209"/>
      <c r="N1320" s="210"/>
      <c r="O1320" s="210"/>
      <c r="P1320" s="210"/>
      <c r="Q1320" s="210"/>
      <c r="R1320" s="210"/>
      <c r="S1320" s="210"/>
      <c r="T1320" s="211"/>
      <c r="AT1320" s="212" t="s">
        <v>223</v>
      </c>
      <c r="AU1320" s="212" t="s">
        <v>81</v>
      </c>
      <c r="AV1320" s="13" t="s">
        <v>81</v>
      </c>
      <c r="AW1320" s="13" t="s">
        <v>32</v>
      </c>
      <c r="AX1320" s="13" t="s">
        <v>71</v>
      </c>
      <c r="AY1320" s="212" t="s">
        <v>210</v>
      </c>
    </row>
    <row r="1321" spans="1:65" s="16" customFormat="1" ht="11.25">
      <c r="B1321" s="234"/>
      <c r="C1321" s="235"/>
      <c r="D1321" s="195" t="s">
        <v>223</v>
      </c>
      <c r="E1321" s="236" t="s">
        <v>121</v>
      </c>
      <c r="F1321" s="237" t="s">
        <v>266</v>
      </c>
      <c r="G1321" s="235"/>
      <c r="H1321" s="238">
        <v>165.1</v>
      </c>
      <c r="I1321" s="239"/>
      <c r="J1321" s="235"/>
      <c r="K1321" s="235"/>
      <c r="L1321" s="240"/>
      <c r="M1321" s="241"/>
      <c r="N1321" s="242"/>
      <c r="O1321" s="242"/>
      <c r="P1321" s="242"/>
      <c r="Q1321" s="242"/>
      <c r="R1321" s="242"/>
      <c r="S1321" s="242"/>
      <c r="T1321" s="243"/>
      <c r="AT1321" s="244" t="s">
        <v>223</v>
      </c>
      <c r="AU1321" s="244" t="s">
        <v>81</v>
      </c>
      <c r="AV1321" s="16" t="s">
        <v>153</v>
      </c>
      <c r="AW1321" s="16" t="s">
        <v>32</v>
      </c>
      <c r="AX1321" s="16" t="s">
        <v>71</v>
      </c>
      <c r="AY1321" s="244" t="s">
        <v>210</v>
      </c>
    </row>
    <row r="1322" spans="1:65" s="13" customFormat="1" ht="11.25">
      <c r="B1322" s="202"/>
      <c r="C1322" s="203"/>
      <c r="D1322" s="195" t="s">
        <v>223</v>
      </c>
      <c r="E1322" s="204" t="s">
        <v>19</v>
      </c>
      <c r="F1322" s="205" t="s">
        <v>1518</v>
      </c>
      <c r="G1322" s="203"/>
      <c r="H1322" s="206">
        <v>143.6</v>
      </c>
      <c r="I1322" s="207"/>
      <c r="J1322" s="203"/>
      <c r="K1322" s="203"/>
      <c r="L1322" s="208"/>
      <c r="M1322" s="209"/>
      <c r="N1322" s="210"/>
      <c r="O1322" s="210"/>
      <c r="P1322" s="210"/>
      <c r="Q1322" s="210"/>
      <c r="R1322" s="210"/>
      <c r="S1322" s="210"/>
      <c r="T1322" s="211"/>
      <c r="AT1322" s="212" t="s">
        <v>223</v>
      </c>
      <c r="AU1322" s="212" t="s">
        <v>81</v>
      </c>
      <c r="AV1322" s="13" t="s">
        <v>81</v>
      </c>
      <c r="AW1322" s="13" t="s">
        <v>32</v>
      </c>
      <c r="AX1322" s="13" t="s">
        <v>71</v>
      </c>
      <c r="AY1322" s="212" t="s">
        <v>210</v>
      </c>
    </row>
    <row r="1323" spans="1:65" s="14" customFormat="1" ht="11.25">
      <c r="B1323" s="213"/>
      <c r="C1323" s="214"/>
      <c r="D1323" s="195" t="s">
        <v>223</v>
      </c>
      <c r="E1323" s="215" t="s">
        <v>19</v>
      </c>
      <c r="F1323" s="216" t="s">
        <v>249</v>
      </c>
      <c r="G1323" s="214"/>
      <c r="H1323" s="217">
        <v>320.8</v>
      </c>
      <c r="I1323" s="218"/>
      <c r="J1323" s="214"/>
      <c r="K1323" s="214"/>
      <c r="L1323" s="219"/>
      <c r="M1323" s="220"/>
      <c r="N1323" s="221"/>
      <c r="O1323" s="221"/>
      <c r="P1323" s="221"/>
      <c r="Q1323" s="221"/>
      <c r="R1323" s="221"/>
      <c r="S1323" s="221"/>
      <c r="T1323" s="222"/>
      <c r="AT1323" s="223" t="s">
        <v>223</v>
      </c>
      <c r="AU1323" s="223" t="s">
        <v>81</v>
      </c>
      <c r="AV1323" s="14" t="s">
        <v>217</v>
      </c>
      <c r="AW1323" s="14" t="s">
        <v>32</v>
      </c>
      <c r="AX1323" s="14" t="s">
        <v>79</v>
      </c>
      <c r="AY1323" s="223" t="s">
        <v>210</v>
      </c>
    </row>
    <row r="1324" spans="1:65" s="2" customFormat="1" ht="24.2" customHeight="1">
      <c r="A1324" s="37"/>
      <c r="B1324" s="38"/>
      <c r="C1324" s="182" t="s">
        <v>1519</v>
      </c>
      <c r="D1324" s="182" t="s">
        <v>212</v>
      </c>
      <c r="E1324" s="183" t="s">
        <v>1520</v>
      </c>
      <c r="F1324" s="184" t="s">
        <v>1521</v>
      </c>
      <c r="G1324" s="185" t="s">
        <v>215</v>
      </c>
      <c r="H1324" s="186">
        <v>320.8</v>
      </c>
      <c r="I1324" s="187"/>
      <c r="J1324" s="188">
        <f>ROUND(I1324*H1324,2)</f>
        <v>0</v>
      </c>
      <c r="K1324" s="184" t="s">
        <v>216</v>
      </c>
      <c r="L1324" s="42"/>
      <c r="M1324" s="189" t="s">
        <v>19</v>
      </c>
      <c r="N1324" s="190" t="s">
        <v>42</v>
      </c>
      <c r="O1324" s="67"/>
      <c r="P1324" s="191">
        <f>O1324*H1324</f>
        <v>0</v>
      </c>
      <c r="Q1324" s="191">
        <v>2.5499999999999998E-2</v>
      </c>
      <c r="R1324" s="191">
        <f>Q1324*H1324</f>
        <v>8.1804000000000006</v>
      </c>
      <c r="S1324" s="191">
        <v>0</v>
      </c>
      <c r="T1324" s="192">
        <f>S1324*H1324</f>
        <v>0</v>
      </c>
      <c r="U1324" s="37"/>
      <c r="V1324" s="37"/>
      <c r="W1324" s="37"/>
      <c r="X1324" s="37"/>
      <c r="Y1324" s="37"/>
      <c r="Z1324" s="37"/>
      <c r="AA1324" s="37"/>
      <c r="AB1324" s="37"/>
      <c r="AC1324" s="37"/>
      <c r="AD1324" s="37"/>
      <c r="AE1324" s="37"/>
      <c r="AR1324" s="193" t="s">
        <v>326</v>
      </c>
      <c r="AT1324" s="193" t="s">
        <v>212</v>
      </c>
      <c r="AU1324" s="193" t="s">
        <v>81</v>
      </c>
      <c r="AY1324" s="20" t="s">
        <v>210</v>
      </c>
      <c r="BE1324" s="194">
        <f>IF(N1324="základní",J1324,0)</f>
        <v>0</v>
      </c>
      <c r="BF1324" s="194">
        <f>IF(N1324="snížená",J1324,0)</f>
        <v>0</v>
      </c>
      <c r="BG1324" s="194">
        <f>IF(N1324="zákl. přenesená",J1324,0)</f>
        <v>0</v>
      </c>
      <c r="BH1324" s="194">
        <f>IF(N1324="sníž. přenesená",J1324,0)</f>
        <v>0</v>
      </c>
      <c r="BI1324" s="194">
        <f>IF(N1324="nulová",J1324,0)</f>
        <v>0</v>
      </c>
      <c r="BJ1324" s="20" t="s">
        <v>79</v>
      </c>
      <c r="BK1324" s="194">
        <f>ROUND(I1324*H1324,2)</f>
        <v>0</v>
      </c>
      <c r="BL1324" s="20" t="s">
        <v>326</v>
      </c>
      <c r="BM1324" s="193" t="s">
        <v>1522</v>
      </c>
    </row>
    <row r="1325" spans="1:65" s="2" customFormat="1" ht="19.5">
      <c r="A1325" s="37"/>
      <c r="B1325" s="38"/>
      <c r="C1325" s="39"/>
      <c r="D1325" s="195" t="s">
        <v>219</v>
      </c>
      <c r="E1325" s="39"/>
      <c r="F1325" s="196" t="s">
        <v>1523</v>
      </c>
      <c r="G1325" s="39"/>
      <c r="H1325" s="39"/>
      <c r="I1325" s="197"/>
      <c r="J1325" s="39"/>
      <c r="K1325" s="39"/>
      <c r="L1325" s="42"/>
      <c r="M1325" s="198"/>
      <c r="N1325" s="199"/>
      <c r="O1325" s="67"/>
      <c r="P1325" s="67"/>
      <c r="Q1325" s="67"/>
      <c r="R1325" s="67"/>
      <c r="S1325" s="67"/>
      <c r="T1325" s="68"/>
      <c r="U1325" s="37"/>
      <c r="V1325" s="37"/>
      <c r="W1325" s="37"/>
      <c r="X1325" s="37"/>
      <c r="Y1325" s="37"/>
      <c r="Z1325" s="37"/>
      <c r="AA1325" s="37"/>
      <c r="AB1325" s="37"/>
      <c r="AC1325" s="37"/>
      <c r="AD1325" s="37"/>
      <c r="AE1325" s="37"/>
      <c r="AT1325" s="20" t="s">
        <v>219</v>
      </c>
      <c r="AU1325" s="20" t="s">
        <v>81</v>
      </c>
    </row>
    <row r="1326" spans="1:65" s="2" customFormat="1" ht="11.25">
      <c r="A1326" s="37"/>
      <c r="B1326" s="38"/>
      <c r="C1326" s="39"/>
      <c r="D1326" s="200" t="s">
        <v>221</v>
      </c>
      <c r="E1326" s="39"/>
      <c r="F1326" s="201" t="s">
        <v>1524</v>
      </c>
      <c r="G1326" s="39"/>
      <c r="H1326" s="39"/>
      <c r="I1326" s="197"/>
      <c r="J1326" s="39"/>
      <c r="K1326" s="39"/>
      <c r="L1326" s="42"/>
      <c r="M1326" s="198"/>
      <c r="N1326" s="199"/>
      <c r="O1326" s="67"/>
      <c r="P1326" s="67"/>
      <c r="Q1326" s="67"/>
      <c r="R1326" s="67"/>
      <c r="S1326" s="67"/>
      <c r="T1326" s="68"/>
      <c r="U1326" s="37"/>
      <c r="V1326" s="37"/>
      <c r="W1326" s="37"/>
      <c r="X1326" s="37"/>
      <c r="Y1326" s="37"/>
      <c r="Z1326" s="37"/>
      <c r="AA1326" s="37"/>
      <c r="AB1326" s="37"/>
      <c r="AC1326" s="37"/>
      <c r="AD1326" s="37"/>
      <c r="AE1326" s="37"/>
      <c r="AT1326" s="20" t="s">
        <v>221</v>
      </c>
      <c r="AU1326" s="20" t="s">
        <v>81</v>
      </c>
    </row>
    <row r="1327" spans="1:65" s="13" customFormat="1" ht="11.25">
      <c r="B1327" s="202"/>
      <c r="C1327" s="203"/>
      <c r="D1327" s="195" t="s">
        <v>223</v>
      </c>
      <c r="E1327" s="204" t="s">
        <v>19</v>
      </c>
      <c r="F1327" s="205" t="s">
        <v>1511</v>
      </c>
      <c r="G1327" s="203"/>
      <c r="H1327" s="206">
        <v>320.8</v>
      </c>
      <c r="I1327" s="207"/>
      <c r="J1327" s="203"/>
      <c r="K1327" s="203"/>
      <c r="L1327" s="208"/>
      <c r="M1327" s="209"/>
      <c r="N1327" s="210"/>
      <c r="O1327" s="210"/>
      <c r="P1327" s="210"/>
      <c r="Q1327" s="210"/>
      <c r="R1327" s="210"/>
      <c r="S1327" s="210"/>
      <c r="T1327" s="211"/>
      <c r="AT1327" s="212" t="s">
        <v>223</v>
      </c>
      <c r="AU1327" s="212" t="s">
        <v>81</v>
      </c>
      <c r="AV1327" s="13" t="s">
        <v>81</v>
      </c>
      <c r="AW1327" s="13" t="s">
        <v>32</v>
      </c>
      <c r="AX1327" s="13" t="s">
        <v>71</v>
      </c>
      <c r="AY1327" s="212" t="s">
        <v>210</v>
      </c>
    </row>
    <row r="1328" spans="1:65" s="14" customFormat="1" ht="11.25">
      <c r="B1328" s="213"/>
      <c r="C1328" s="214"/>
      <c r="D1328" s="195" t="s">
        <v>223</v>
      </c>
      <c r="E1328" s="215" t="s">
        <v>19</v>
      </c>
      <c r="F1328" s="216" t="s">
        <v>249</v>
      </c>
      <c r="G1328" s="214"/>
      <c r="H1328" s="217">
        <v>320.8</v>
      </c>
      <c r="I1328" s="218"/>
      <c r="J1328" s="214"/>
      <c r="K1328" s="214"/>
      <c r="L1328" s="219"/>
      <c r="M1328" s="220"/>
      <c r="N1328" s="221"/>
      <c r="O1328" s="221"/>
      <c r="P1328" s="221"/>
      <c r="Q1328" s="221"/>
      <c r="R1328" s="221"/>
      <c r="S1328" s="221"/>
      <c r="T1328" s="222"/>
      <c r="AT1328" s="223" t="s">
        <v>223</v>
      </c>
      <c r="AU1328" s="223" t="s">
        <v>81</v>
      </c>
      <c r="AV1328" s="14" t="s">
        <v>217</v>
      </c>
      <c r="AW1328" s="14" t="s">
        <v>32</v>
      </c>
      <c r="AX1328" s="14" t="s">
        <v>79</v>
      </c>
      <c r="AY1328" s="223" t="s">
        <v>210</v>
      </c>
    </row>
    <row r="1329" spans="1:65" s="2" customFormat="1" ht="24.2" customHeight="1">
      <c r="A1329" s="37"/>
      <c r="B1329" s="38"/>
      <c r="C1329" s="182" t="s">
        <v>1525</v>
      </c>
      <c r="D1329" s="182" t="s">
        <v>212</v>
      </c>
      <c r="E1329" s="183" t="s">
        <v>1526</v>
      </c>
      <c r="F1329" s="184" t="s">
        <v>1527</v>
      </c>
      <c r="G1329" s="185" t="s">
        <v>461</v>
      </c>
      <c r="H1329" s="186">
        <v>208.34</v>
      </c>
      <c r="I1329" s="187"/>
      <c r="J1329" s="188">
        <f>ROUND(I1329*H1329,2)</f>
        <v>0</v>
      </c>
      <c r="K1329" s="184" t="s">
        <v>216</v>
      </c>
      <c r="L1329" s="42"/>
      <c r="M1329" s="189" t="s">
        <v>19</v>
      </c>
      <c r="N1329" s="190" t="s">
        <v>42</v>
      </c>
      <c r="O1329" s="67"/>
      <c r="P1329" s="191">
        <f>O1329*H1329</f>
        <v>0</v>
      </c>
      <c r="Q1329" s="191">
        <v>4.28E-4</v>
      </c>
      <c r="R1329" s="191">
        <f>Q1329*H1329</f>
        <v>8.9169520000000002E-2</v>
      </c>
      <c r="S1329" s="191">
        <v>0</v>
      </c>
      <c r="T1329" s="192">
        <f>S1329*H1329</f>
        <v>0</v>
      </c>
      <c r="U1329" s="37"/>
      <c r="V1329" s="37"/>
      <c r="W1329" s="37"/>
      <c r="X1329" s="37"/>
      <c r="Y1329" s="37"/>
      <c r="Z1329" s="37"/>
      <c r="AA1329" s="37"/>
      <c r="AB1329" s="37"/>
      <c r="AC1329" s="37"/>
      <c r="AD1329" s="37"/>
      <c r="AE1329" s="37"/>
      <c r="AR1329" s="193" t="s">
        <v>326</v>
      </c>
      <c r="AT1329" s="193" t="s">
        <v>212</v>
      </c>
      <c r="AU1329" s="193" t="s">
        <v>81</v>
      </c>
      <c r="AY1329" s="20" t="s">
        <v>210</v>
      </c>
      <c r="BE1329" s="194">
        <f>IF(N1329="základní",J1329,0)</f>
        <v>0</v>
      </c>
      <c r="BF1329" s="194">
        <f>IF(N1329="snížená",J1329,0)</f>
        <v>0</v>
      </c>
      <c r="BG1329" s="194">
        <f>IF(N1329="zákl. přenesená",J1329,0)</f>
        <v>0</v>
      </c>
      <c r="BH1329" s="194">
        <f>IF(N1329="sníž. přenesená",J1329,0)</f>
        <v>0</v>
      </c>
      <c r="BI1329" s="194">
        <f>IF(N1329="nulová",J1329,0)</f>
        <v>0</v>
      </c>
      <c r="BJ1329" s="20" t="s">
        <v>79</v>
      </c>
      <c r="BK1329" s="194">
        <f>ROUND(I1329*H1329,2)</f>
        <v>0</v>
      </c>
      <c r="BL1329" s="20" t="s">
        <v>326</v>
      </c>
      <c r="BM1329" s="193" t="s">
        <v>1528</v>
      </c>
    </row>
    <row r="1330" spans="1:65" s="2" customFormat="1" ht="19.5">
      <c r="A1330" s="37"/>
      <c r="B1330" s="38"/>
      <c r="C1330" s="39"/>
      <c r="D1330" s="195" t="s">
        <v>219</v>
      </c>
      <c r="E1330" s="39"/>
      <c r="F1330" s="196" t="s">
        <v>1529</v>
      </c>
      <c r="G1330" s="39"/>
      <c r="H1330" s="39"/>
      <c r="I1330" s="197"/>
      <c r="J1330" s="39"/>
      <c r="K1330" s="39"/>
      <c r="L1330" s="42"/>
      <c r="M1330" s="198"/>
      <c r="N1330" s="199"/>
      <c r="O1330" s="67"/>
      <c r="P1330" s="67"/>
      <c r="Q1330" s="67"/>
      <c r="R1330" s="67"/>
      <c r="S1330" s="67"/>
      <c r="T1330" s="68"/>
      <c r="U1330" s="37"/>
      <c r="V1330" s="37"/>
      <c r="W1330" s="37"/>
      <c r="X1330" s="37"/>
      <c r="Y1330" s="37"/>
      <c r="Z1330" s="37"/>
      <c r="AA1330" s="37"/>
      <c r="AB1330" s="37"/>
      <c r="AC1330" s="37"/>
      <c r="AD1330" s="37"/>
      <c r="AE1330" s="37"/>
      <c r="AT1330" s="20" t="s">
        <v>219</v>
      </c>
      <c r="AU1330" s="20" t="s">
        <v>81</v>
      </c>
    </row>
    <row r="1331" spans="1:65" s="2" customFormat="1" ht="11.25">
      <c r="A1331" s="37"/>
      <c r="B1331" s="38"/>
      <c r="C1331" s="39"/>
      <c r="D1331" s="200" t="s">
        <v>221</v>
      </c>
      <c r="E1331" s="39"/>
      <c r="F1331" s="201" t="s">
        <v>1530</v>
      </c>
      <c r="G1331" s="39"/>
      <c r="H1331" s="39"/>
      <c r="I1331" s="197"/>
      <c r="J1331" s="39"/>
      <c r="K1331" s="39"/>
      <c r="L1331" s="42"/>
      <c r="M1331" s="198"/>
      <c r="N1331" s="199"/>
      <c r="O1331" s="67"/>
      <c r="P1331" s="67"/>
      <c r="Q1331" s="67"/>
      <c r="R1331" s="67"/>
      <c r="S1331" s="67"/>
      <c r="T1331" s="68"/>
      <c r="U1331" s="37"/>
      <c r="V1331" s="37"/>
      <c r="W1331" s="37"/>
      <c r="X1331" s="37"/>
      <c r="Y1331" s="37"/>
      <c r="Z1331" s="37"/>
      <c r="AA1331" s="37"/>
      <c r="AB1331" s="37"/>
      <c r="AC1331" s="37"/>
      <c r="AD1331" s="37"/>
      <c r="AE1331" s="37"/>
      <c r="AT1331" s="20" t="s">
        <v>221</v>
      </c>
      <c r="AU1331" s="20" t="s">
        <v>81</v>
      </c>
    </row>
    <row r="1332" spans="1:65" s="15" customFormat="1" ht="11.25">
      <c r="B1332" s="224"/>
      <c r="C1332" s="225"/>
      <c r="D1332" s="195" t="s">
        <v>223</v>
      </c>
      <c r="E1332" s="226" t="s">
        <v>19</v>
      </c>
      <c r="F1332" s="227" t="s">
        <v>1531</v>
      </c>
      <c r="G1332" s="225"/>
      <c r="H1332" s="226" t="s">
        <v>19</v>
      </c>
      <c r="I1332" s="228"/>
      <c r="J1332" s="225"/>
      <c r="K1332" s="225"/>
      <c r="L1332" s="229"/>
      <c r="M1332" s="230"/>
      <c r="N1332" s="231"/>
      <c r="O1332" s="231"/>
      <c r="P1332" s="231"/>
      <c r="Q1332" s="231"/>
      <c r="R1332" s="231"/>
      <c r="S1332" s="231"/>
      <c r="T1332" s="232"/>
      <c r="AT1332" s="233" t="s">
        <v>223</v>
      </c>
      <c r="AU1332" s="233" t="s">
        <v>81</v>
      </c>
      <c r="AV1332" s="15" t="s">
        <v>79</v>
      </c>
      <c r="AW1332" s="15" t="s">
        <v>32</v>
      </c>
      <c r="AX1332" s="15" t="s">
        <v>71</v>
      </c>
      <c r="AY1332" s="233" t="s">
        <v>210</v>
      </c>
    </row>
    <row r="1333" spans="1:65" s="15" customFormat="1" ht="11.25">
      <c r="B1333" s="224"/>
      <c r="C1333" s="225"/>
      <c r="D1333" s="195" t="s">
        <v>223</v>
      </c>
      <c r="E1333" s="226" t="s">
        <v>19</v>
      </c>
      <c r="F1333" s="227" t="s">
        <v>625</v>
      </c>
      <c r="G1333" s="225"/>
      <c r="H1333" s="226" t="s">
        <v>19</v>
      </c>
      <c r="I1333" s="228"/>
      <c r="J1333" s="225"/>
      <c r="K1333" s="225"/>
      <c r="L1333" s="229"/>
      <c r="M1333" s="230"/>
      <c r="N1333" s="231"/>
      <c r="O1333" s="231"/>
      <c r="P1333" s="231"/>
      <c r="Q1333" s="231"/>
      <c r="R1333" s="231"/>
      <c r="S1333" s="231"/>
      <c r="T1333" s="232"/>
      <c r="AT1333" s="233" t="s">
        <v>223</v>
      </c>
      <c r="AU1333" s="233" t="s">
        <v>81</v>
      </c>
      <c r="AV1333" s="15" t="s">
        <v>79</v>
      </c>
      <c r="AW1333" s="15" t="s">
        <v>32</v>
      </c>
      <c r="AX1333" s="15" t="s">
        <v>71</v>
      </c>
      <c r="AY1333" s="233" t="s">
        <v>210</v>
      </c>
    </row>
    <row r="1334" spans="1:65" s="13" customFormat="1" ht="11.25">
      <c r="B1334" s="202"/>
      <c r="C1334" s="203"/>
      <c r="D1334" s="195" t="s">
        <v>223</v>
      </c>
      <c r="E1334" s="204" t="s">
        <v>19</v>
      </c>
      <c r="F1334" s="205" t="s">
        <v>490</v>
      </c>
      <c r="G1334" s="203"/>
      <c r="H1334" s="206">
        <v>35</v>
      </c>
      <c r="I1334" s="207"/>
      <c r="J1334" s="203"/>
      <c r="K1334" s="203"/>
      <c r="L1334" s="208"/>
      <c r="M1334" s="209"/>
      <c r="N1334" s="210"/>
      <c r="O1334" s="210"/>
      <c r="P1334" s="210"/>
      <c r="Q1334" s="210"/>
      <c r="R1334" s="210"/>
      <c r="S1334" s="210"/>
      <c r="T1334" s="211"/>
      <c r="AT1334" s="212" t="s">
        <v>223</v>
      </c>
      <c r="AU1334" s="212" t="s">
        <v>81</v>
      </c>
      <c r="AV1334" s="13" t="s">
        <v>81</v>
      </c>
      <c r="AW1334" s="13" t="s">
        <v>32</v>
      </c>
      <c r="AX1334" s="13" t="s">
        <v>71</v>
      </c>
      <c r="AY1334" s="212" t="s">
        <v>210</v>
      </c>
    </row>
    <row r="1335" spans="1:65" s="15" customFormat="1" ht="11.25">
      <c r="B1335" s="224"/>
      <c r="C1335" s="225"/>
      <c r="D1335" s="195" t="s">
        <v>223</v>
      </c>
      <c r="E1335" s="226" t="s">
        <v>19</v>
      </c>
      <c r="F1335" s="227" t="s">
        <v>627</v>
      </c>
      <c r="G1335" s="225"/>
      <c r="H1335" s="226" t="s">
        <v>19</v>
      </c>
      <c r="I1335" s="228"/>
      <c r="J1335" s="225"/>
      <c r="K1335" s="225"/>
      <c r="L1335" s="229"/>
      <c r="M1335" s="230"/>
      <c r="N1335" s="231"/>
      <c r="O1335" s="231"/>
      <c r="P1335" s="231"/>
      <c r="Q1335" s="231"/>
      <c r="R1335" s="231"/>
      <c r="S1335" s="231"/>
      <c r="T1335" s="232"/>
      <c r="AT1335" s="233" t="s">
        <v>223</v>
      </c>
      <c r="AU1335" s="233" t="s">
        <v>81</v>
      </c>
      <c r="AV1335" s="15" t="s">
        <v>79</v>
      </c>
      <c r="AW1335" s="15" t="s">
        <v>32</v>
      </c>
      <c r="AX1335" s="15" t="s">
        <v>71</v>
      </c>
      <c r="AY1335" s="233" t="s">
        <v>210</v>
      </c>
    </row>
    <row r="1336" spans="1:65" s="13" customFormat="1" ht="11.25">
      <c r="B1336" s="202"/>
      <c r="C1336" s="203"/>
      <c r="D1336" s="195" t="s">
        <v>223</v>
      </c>
      <c r="E1336" s="204" t="s">
        <v>19</v>
      </c>
      <c r="F1336" s="205" t="s">
        <v>500</v>
      </c>
      <c r="G1336" s="203"/>
      <c r="H1336" s="206">
        <v>36</v>
      </c>
      <c r="I1336" s="207"/>
      <c r="J1336" s="203"/>
      <c r="K1336" s="203"/>
      <c r="L1336" s="208"/>
      <c r="M1336" s="209"/>
      <c r="N1336" s="210"/>
      <c r="O1336" s="210"/>
      <c r="P1336" s="210"/>
      <c r="Q1336" s="210"/>
      <c r="R1336" s="210"/>
      <c r="S1336" s="210"/>
      <c r="T1336" s="211"/>
      <c r="AT1336" s="212" t="s">
        <v>223</v>
      </c>
      <c r="AU1336" s="212" t="s">
        <v>81</v>
      </c>
      <c r="AV1336" s="13" t="s">
        <v>81</v>
      </c>
      <c r="AW1336" s="13" t="s">
        <v>32</v>
      </c>
      <c r="AX1336" s="13" t="s">
        <v>71</v>
      </c>
      <c r="AY1336" s="212" t="s">
        <v>210</v>
      </c>
    </row>
    <row r="1337" spans="1:65" s="15" customFormat="1" ht="11.25">
      <c r="B1337" s="224"/>
      <c r="C1337" s="225"/>
      <c r="D1337" s="195" t="s">
        <v>223</v>
      </c>
      <c r="E1337" s="226" t="s">
        <v>19</v>
      </c>
      <c r="F1337" s="227" t="s">
        <v>629</v>
      </c>
      <c r="G1337" s="225"/>
      <c r="H1337" s="226" t="s">
        <v>19</v>
      </c>
      <c r="I1337" s="228"/>
      <c r="J1337" s="225"/>
      <c r="K1337" s="225"/>
      <c r="L1337" s="229"/>
      <c r="M1337" s="230"/>
      <c r="N1337" s="231"/>
      <c r="O1337" s="231"/>
      <c r="P1337" s="231"/>
      <c r="Q1337" s="231"/>
      <c r="R1337" s="231"/>
      <c r="S1337" s="231"/>
      <c r="T1337" s="232"/>
      <c r="AT1337" s="233" t="s">
        <v>223</v>
      </c>
      <c r="AU1337" s="233" t="s">
        <v>81</v>
      </c>
      <c r="AV1337" s="15" t="s">
        <v>79</v>
      </c>
      <c r="AW1337" s="15" t="s">
        <v>32</v>
      </c>
      <c r="AX1337" s="15" t="s">
        <v>71</v>
      </c>
      <c r="AY1337" s="233" t="s">
        <v>210</v>
      </c>
    </row>
    <row r="1338" spans="1:65" s="13" customFormat="1" ht="11.25">
      <c r="B1338" s="202"/>
      <c r="C1338" s="203"/>
      <c r="D1338" s="195" t="s">
        <v>223</v>
      </c>
      <c r="E1338" s="204" t="s">
        <v>19</v>
      </c>
      <c r="F1338" s="205" t="s">
        <v>430</v>
      </c>
      <c r="G1338" s="203"/>
      <c r="H1338" s="206">
        <v>28</v>
      </c>
      <c r="I1338" s="207"/>
      <c r="J1338" s="203"/>
      <c r="K1338" s="203"/>
      <c r="L1338" s="208"/>
      <c r="M1338" s="209"/>
      <c r="N1338" s="210"/>
      <c r="O1338" s="210"/>
      <c r="P1338" s="210"/>
      <c r="Q1338" s="210"/>
      <c r="R1338" s="210"/>
      <c r="S1338" s="210"/>
      <c r="T1338" s="211"/>
      <c r="AT1338" s="212" t="s">
        <v>223</v>
      </c>
      <c r="AU1338" s="212" t="s">
        <v>81</v>
      </c>
      <c r="AV1338" s="13" t="s">
        <v>81</v>
      </c>
      <c r="AW1338" s="13" t="s">
        <v>32</v>
      </c>
      <c r="AX1338" s="13" t="s">
        <v>71</v>
      </c>
      <c r="AY1338" s="212" t="s">
        <v>210</v>
      </c>
    </row>
    <row r="1339" spans="1:65" s="16" customFormat="1" ht="11.25">
      <c r="B1339" s="234"/>
      <c r="C1339" s="235"/>
      <c r="D1339" s="195" t="s">
        <v>223</v>
      </c>
      <c r="E1339" s="236" t="s">
        <v>19</v>
      </c>
      <c r="F1339" s="237" t="s">
        <v>266</v>
      </c>
      <c r="G1339" s="235"/>
      <c r="H1339" s="238">
        <v>99</v>
      </c>
      <c r="I1339" s="239"/>
      <c r="J1339" s="235"/>
      <c r="K1339" s="235"/>
      <c r="L1339" s="240"/>
      <c r="M1339" s="241"/>
      <c r="N1339" s="242"/>
      <c r="O1339" s="242"/>
      <c r="P1339" s="242"/>
      <c r="Q1339" s="242"/>
      <c r="R1339" s="242"/>
      <c r="S1339" s="242"/>
      <c r="T1339" s="243"/>
      <c r="AT1339" s="244" t="s">
        <v>223</v>
      </c>
      <c r="AU1339" s="244" t="s">
        <v>81</v>
      </c>
      <c r="AV1339" s="16" t="s">
        <v>153</v>
      </c>
      <c r="AW1339" s="16" t="s">
        <v>32</v>
      </c>
      <c r="AX1339" s="16" t="s">
        <v>71</v>
      </c>
      <c r="AY1339" s="244" t="s">
        <v>210</v>
      </c>
    </row>
    <row r="1340" spans="1:65" s="15" customFormat="1" ht="11.25">
      <c r="B1340" s="224"/>
      <c r="C1340" s="225"/>
      <c r="D1340" s="195" t="s">
        <v>223</v>
      </c>
      <c r="E1340" s="226" t="s">
        <v>19</v>
      </c>
      <c r="F1340" s="227" t="s">
        <v>1532</v>
      </c>
      <c r="G1340" s="225"/>
      <c r="H1340" s="226" t="s">
        <v>19</v>
      </c>
      <c r="I1340" s="228"/>
      <c r="J1340" s="225"/>
      <c r="K1340" s="225"/>
      <c r="L1340" s="229"/>
      <c r="M1340" s="230"/>
      <c r="N1340" s="231"/>
      <c r="O1340" s="231"/>
      <c r="P1340" s="231"/>
      <c r="Q1340" s="231"/>
      <c r="R1340" s="231"/>
      <c r="S1340" s="231"/>
      <c r="T1340" s="232"/>
      <c r="AT1340" s="233" t="s">
        <v>223</v>
      </c>
      <c r="AU1340" s="233" t="s">
        <v>81</v>
      </c>
      <c r="AV1340" s="15" t="s">
        <v>79</v>
      </c>
      <c r="AW1340" s="15" t="s">
        <v>32</v>
      </c>
      <c r="AX1340" s="15" t="s">
        <v>71</v>
      </c>
      <c r="AY1340" s="233" t="s">
        <v>210</v>
      </c>
    </row>
    <row r="1341" spans="1:65" s="15" customFormat="1" ht="11.25">
      <c r="B1341" s="224"/>
      <c r="C1341" s="225"/>
      <c r="D1341" s="195" t="s">
        <v>223</v>
      </c>
      <c r="E1341" s="226" t="s">
        <v>19</v>
      </c>
      <c r="F1341" s="227" t="s">
        <v>605</v>
      </c>
      <c r="G1341" s="225"/>
      <c r="H1341" s="226" t="s">
        <v>19</v>
      </c>
      <c r="I1341" s="228"/>
      <c r="J1341" s="225"/>
      <c r="K1341" s="225"/>
      <c r="L1341" s="229"/>
      <c r="M1341" s="230"/>
      <c r="N1341" s="231"/>
      <c r="O1341" s="231"/>
      <c r="P1341" s="231"/>
      <c r="Q1341" s="231"/>
      <c r="R1341" s="231"/>
      <c r="S1341" s="231"/>
      <c r="T1341" s="232"/>
      <c r="AT1341" s="233" t="s">
        <v>223</v>
      </c>
      <c r="AU1341" s="233" t="s">
        <v>81</v>
      </c>
      <c r="AV1341" s="15" t="s">
        <v>79</v>
      </c>
      <c r="AW1341" s="15" t="s">
        <v>32</v>
      </c>
      <c r="AX1341" s="15" t="s">
        <v>71</v>
      </c>
      <c r="AY1341" s="233" t="s">
        <v>210</v>
      </c>
    </row>
    <row r="1342" spans="1:65" s="13" customFormat="1" ht="11.25">
      <c r="B1342" s="202"/>
      <c r="C1342" s="203"/>
      <c r="D1342" s="195" t="s">
        <v>223</v>
      </c>
      <c r="E1342" s="204" t="s">
        <v>19</v>
      </c>
      <c r="F1342" s="205" t="s">
        <v>8</v>
      </c>
      <c r="G1342" s="203"/>
      <c r="H1342" s="206">
        <v>15</v>
      </c>
      <c r="I1342" s="207"/>
      <c r="J1342" s="203"/>
      <c r="K1342" s="203"/>
      <c r="L1342" s="208"/>
      <c r="M1342" s="209"/>
      <c r="N1342" s="210"/>
      <c r="O1342" s="210"/>
      <c r="P1342" s="210"/>
      <c r="Q1342" s="210"/>
      <c r="R1342" s="210"/>
      <c r="S1342" s="210"/>
      <c r="T1342" s="211"/>
      <c r="AT1342" s="212" t="s">
        <v>223</v>
      </c>
      <c r="AU1342" s="212" t="s">
        <v>81</v>
      </c>
      <c r="AV1342" s="13" t="s">
        <v>81</v>
      </c>
      <c r="AW1342" s="13" t="s">
        <v>32</v>
      </c>
      <c r="AX1342" s="13" t="s">
        <v>71</v>
      </c>
      <c r="AY1342" s="212" t="s">
        <v>210</v>
      </c>
    </row>
    <row r="1343" spans="1:65" s="15" customFormat="1" ht="11.25">
      <c r="B1343" s="224"/>
      <c r="C1343" s="225"/>
      <c r="D1343" s="195" t="s">
        <v>223</v>
      </c>
      <c r="E1343" s="226" t="s">
        <v>19</v>
      </c>
      <c r="F1343" s="227" t="s">
        <v>607</v>
      </c>
      <c r="G1343" s="225"/>
      <c r="H1343" s="226" t="s">
        <v>19</v>
      </c>
      <c r="I1343" s="228"/>
      <c r="J1343" s="225"/>
      <c r="K1343" s="225"/>
      <c r="L1343" s="229"/>
      <c r="M1343" s="230"/>
      <c r="N1343" s="231"/>
      <c r="O1343" s="231"/>
      <c r="P1343" s="231"/>
      <c r="Q1343" s="231"/>
      <c r="R1343" s="231"/>
      <c r="S1343" s="231"/>
      <c r="T1343" s="232"/>
      <c r="AT1343" s="233" t="s">
        <v>223</v>
      </c>
      <c r="AU1343" s="233" t="s">
        <v>81</v>
      </c>
      <c r="AV1343" s="15" t="s">
        <v>79</v>
      </c>
      <c r="AW1343" s="15" t="s">
        <v>32</v>
      </c>
      <c r="AX1343" s="15" t="s">
        <v>71</v>
      </c>
      <c r="AY1343" s="233" t="s">
        <v>210</v>
      </c>
    </row>
    <row r="1344" spans="1:65" s="13" customFormat="1" ht="11.25">
      <c r="B1344" s="202"/>
      <c r="C1344" s="203"/>
      <c r="D1344" s="195" t="s">
        <v>223</v>
      </c>
      <c r="E1344" s="204" t="s">
        <v>19</v>
      </c>
      <c r="F1344" s="205" t="s">
        <v>937</v>
      </c>
      <c r="G1344" s="203"/>
      <c r="H1344" s="206">
        <v>9.9</v>
      </c>
      <c r="I1344" s="207"/>
      <c r="J1344" s="203"/>
      <c r="K1344" s="203"/>
      <c r="L1344" s="208"/>
      <c r="M1344" s="209"/>
      <c r="N1344" s="210"/>
      <c r="O1344" s="210"/>
      <c r="P1344" s="210"/>
      <c r="Q1344" s="210"/>
      <c r="R1344" s="210"/>
      <c r="S1344" s="210"/>
      <c r="T1344" s="211"/>
      <c r="AT1344" s="212" t="s">
        <v>223</v>
      </c>
      <c r="AU1344" s="212" t="s">
        <v>81</v>
      </c>
      <c r="AV1344" s="13" t="s">
        <v>81</v>
      </c>
      <c r="AW1344" s="13" t="s">
        <v>32</v>
      </c>
      <c r="AX1344" s="13" t="s">
        <v>71</v>
      </c>
      <c r="AY1344" s="212" t="s">
        <v>210</v>
      </c>
    </row>
    <row r="1345" spans="2:51" s="15" customFormat="1" ht="11.25">
      <c r="B1345" s="224"/>
      <c r="C1345" s="225"/>
      <c r="D1345" s="195" t="s">
        <v>223</v>
      </c>
      <c r="E1345" s="226" t="s">
        <v>19</v>
      </c>
      <c r="F1345" s="227" t="s">
        <v>611</v>
      </c>
      <c r="G1345" s="225"/>
      <c r="H1345" s="226" t="s">
        <v>19</v>
      </c>
      <c r="I1345" s="228"/>
      <c r="J1345" s="225"/>
      <c r="K1345" s="225"/>
      <c r="L1345" s="229"/>
      <c r="M1345" s="230"/>
      <c r="N1345" s="231"/>
      <c r="O1345" s="231"/>
      <c r="P1345" s="231"/>
      <c r="Q1345" s="231"/>
      <c r="R1345" s="231"/>
      <c r="S1345" s="231"/>
      <c r="T1345" s="232"/>
      <c r="AT1345" s="233" t="s">
        <v>223</v>
      </c>
      <c r="AU1345" s="233" t="s">
        <v>81</v>
      </c>
      <c r="AV1345" s="15" t="s">
        <v>79</v>
      </c>
      <c r="AW1345" s="15" t="s">
        <v>32</v>
      </c>
      <c r="AX1345" s="15" t="s">
        <v>71</v>
      </c>
      <c r="AY1345" s="233" t="s">
        <v>210</v>
      </c>
    </row>
    <row r="1346" spans="2:51" s="13" customFormat="1" ht="11.25">
      <c r="B1346" s="202"/>
      <c r="C1346" s="203"/>
      <c r="D1346" s="195" t="s">
        <v>223</v>
      </c>
      <c r="E1346" s="204" t="s">
        <v>19</v>
      </c>
      <c r="F1346" s="205" t="s">
        <v>1533</v>
      </c>
      <c r="G1346" s="203"/>
      <c r="H1346" s="206">
        <v>11.2</v>
      </c>
      <c r="I1346" s="207"/>
      <c r="J1346" s="203"/>
      <c r="K1346" s="203"/>
      <c r="L1346" s="208"/>
      <c r="M1346" s="209"/>
      <c r="N1346" s="210"/>
      <c r="O1346" s="210"/>
      <c r="P1346" s="210"/>
      <c r="Q1346" s="210"/>
      <c r="R1346" s="210"/>
      <c r="S1346" s="210"/>
      <c r="T1346" s="211"/>
      <c r="AT1346" s="212" t="s">
        <v>223</v>
      </c>
      <c r="AU1346" s="212" t="s">
        <v>81</v>
      </c>
      <c r="AV1346" s="13" t="s">
        <v>81</v>
      </c>
      <c r="AW1346" s="13" t="s">
        <v>32</v>
      </c>
      <c r="AX1346" s="13" t="s">
        <v>71</v>
      </c>
      <c r="AY1346" s="212" t="s">
        <v>210</v>
      </c>
    </row>
    <row r="1347" spans="2:51" s="15" customFormat="1" ht="11.25">
      <c r="B1347" s="224"/>
      <c r="C1347" s="225"/>
      <c r="D1347" s="195" t="s">
        <v>223</v>
      </c>
      <c r="E1347" s="226" t="s">
        <v>19</v>
      </c>
      <c r="F1347" s="227" t="s">
        <v>630</v>
      </c>
      <c r="G1347" s="225"/>
      <c r="H1347" s="226" t="s">
        <v>19</v>
      </c>
      <c r="I1347" s="228"/>
      <c r="J1347" s="225"/>
      <c r="K1347" s="225"/>
      <c r="L1347" s="229"/>
      <c r="M1347" s="230"/>
      <c r="N1347" s="231"/>
      <c r="O1347" s="231"/>
      <c r="P1347" s="231"/>
      <c r="Q1347" s="231"/>
      <c r="R1347" s="231"/>
      <c r="S1347" s="231"/>
      <c r="T1347" s="232"/>
      <c r="AT1347" s="233" t="s">
        <v>223</v>
      </c>
      <c r="AU1347" s="233" t="s">
        <v>81</v>
      </c>
      <c r="AV1347" s="15" t="s">
        <v>79</v>
      </c>
      <c r="AW1347" s="15" t="s">
        <v>32</v>
      </c>
      <c r="AX1347" s="15" t="s">
        <v>71</v>
      </c>
      <c r="AY1347" s="233" t="s">
        <v>210</v>
      </c>
    </row>
    <row r="1348" spans="2:51" s="13" customFormat="1" ht="11.25">
      <c r="B1348" s="202"/>
      <c r="C1348" s="203"/>
      <c r="D1348" s="195" t="s">
        <v>223</v>
      </c>
      <c r="E1348" s="204" t="s">
        <v>19</v>
      </c>
      <c r="F1348" s="205" t="s">
        <v>1534</v>
      </c>
      <c r="G1348" s="203"/>
      <c r="H1348" s="206">
        <v>11.38</v>
      </c>
      <c r="I1348" s="207"/>
      <c r="J1348" s="203"/>
      <c r="K1348" s="203"/>
      <c r="L1348" s="208"/>
      <c r="M1348" s="209"/>
      <c r="N1348" s="210"/>
      <c r="O1348" s="210"/>
      <c r="P1348" s="210"/>
      <c r="Q1348" s="210"/>
      <c r="R1348" s="210"/>
      <c r="S1348" s="210"/>
      <c r="T1348" s="211"/>
      <c r="AT1348" s="212" t="s">
        <v>223</v>
      </c>
      <c r="AU1348" s="212" t="s">
        <v>81</v>
      </c>
      <c r="AV1348" s="13" t="s">
        <v>81</v>
      </c>
      <c r="AW1348" s="13" t="s">
        <v>32</v>
      </c>
      <c r="AX1348" s="13" t="s">
        <v>71</v>
      </c>
      <c r="AY1348" s="212" t="s">
        <v>210</v>
      </c>
    </row>
    <row r="1349" spans="2:51" s="16" customFormat="1" ht="11.25">
      <c r="B1349" s="234"/>
      <c r="C1349" s="235"/>
      <c r="D1349" s="195" t="s">
        <v>223</v>
      </c>
      <c r="E1349" s="236" t="s">
        <v>19</v>
      </c>
      <c r="F1349" s="237" t="s">
        <v>266</v>
      </c>
      <c r="G1349" s="235"/>
      <c r="H1349" s="238">
        <v>47.48</v>
      </c>
      <c r="I1349" s="239"/>
      <c r="J1349" s="235"/>
      <c r="K1349" s="235"/>
      <c r="L1349" s="240"/>
      <c r="M1349" s="241"/>
      <c r="N1349" s="242"/>
      <c r="O1349" s="242"/>
      <c r="P1349" s="242"/>
      <c r="Q1349" s="242"/>
      <c r="R1349" s="242"/>
      <c r="S1349" s="242"/>
      <c r="T1349" s="243"/>
      <c r="AT1349" s="244" t="s">
        <v>223</v>
      </c>
      <c r="AU1349" s="244" t="s">
        <v>81</v>
      </c>
      <c r="AV1349" s="16" t="s">
        <v>153</v>
      </c>
      <c r="AW1349" s="16" t="s">
        <v>32</v>
      </c>
      <c r="AX1349" s="16" t="s">
        <v>71</v>
      </c>
      <c r="AY1349" s="244" t="s">
        <v>210</v>
      </c>
    </row>
    <row r="1350" spans="2:51" s="15" customFormat="1" ht="11.25">
      <c r="B1350" s="224"/>
      <c r="C1350" s="225"/>
      <c r="D1350" s="195" t="s">
        <v>223</v>
      </c>
      <c r="E1350" s="226" t="s">
        <v>19</v>
      </c>
      <c r="F1350" s="227" t="s">
        <v>1535</v>
      </c>
      <c r="G1350" s="225"/>
      <c r="H1350" s="226" t="s">
        <v>19</v>
      </c>
      <c r="I1350" s="228"/>
      <c r="J1350" s="225"/>
      <c r="K1350" s="225"/>
      <c r="L1350" s="229"/>
      <c r="M1350" s="230"/>
      <c r="N1350" s="231"/>
      <c r="O1350" s="231"/>
      <c r="P1350" s="231"/>
      <c r="Q1350" s="231"/>
      <c r="R1350" s="231"/>
      <c r="S1350" s="231"/>
      <c r="T1350" s="232"/>
      <c r="AT1350" s="233" t="s">
        <v>223</v>
      </c>
      <c r="AU1350" s="233" t="s">
        <v>81</v>
      </c>
      <c r="AV1350" s="15" t="s">
        <v>79</v>
      </c>
      <c r="AW1350" s="15" t="s">
        <v>32</v>
      </c>
      <c r="AX1350" s="15" t="s">
        <v>71</v>
      </c>
      <c r="AY1350" s="233" t="s">
        <v>210</v>
      </c>
    </row>
    <row r="1351" spans="2:51" s="15" customFormat="1" ht="11.25">
      <c r="B1351" s="224"/>
      <c r="C1351" s="225"/>
      <c r="D1351" s="195" t="s">
        <v>223</v>
      </c>
      <c r="E1351" s="226" t="s">
        <v>19</v>
      </c>
      <c r="F1351" s="227" t="s">
        <v>622</v>
      </c>
      <c r="G1351" s="225"/>
      <c r="H1351" s="226" t="s">
        <v>19</v>
      </c>
      <c r="I1351" s="228"/>
      <c r="J1351" s="225"/>
      <c r="K1351" s="225"/>
      <c r="L1351" s="229"/>
      <c r="M1351" s="230"/>
      <c r="N1351" s="231"/>
      <c r="O1351" s="231"/>
      <c r="P1351" s="231"/>
      <c r="Q1351" s="231"/>
      <c r="R1351" s="231"/>
      <c r="S1351" s="231"/>
      <c r="T1351" s="232"/>
      <c r="AT1351" s="233" t="s">
        <v>223</v>
      </c>
      <c r="AU1351" s="233" t="s">
        <v>81</v>
      </c>
      <c r="AV1351" s="15" t="s">
        <v>79</v>
      </c>
      <c r="AW1351" s="15" t="s">
        <v>32</v>
      </c>
      <c r="AX1351" s="15" t="s">
        <v>71</v>
      </c>
      <c r="AY1351" s="233" t="s">
        <v>210</v>
      </c>
    </row>
    <row r="1352" spans="2:51" s="13" customFormat="1" ht="11.25">
      <c r="B1352" s="202"/>
      <c r="C1352" s="203"/>
      <c r="D1352" s="195" t="s">
        <v>223</v>
      </c>
      <c r="E1352" s="204" t="s">
        <v>19</v>
      </c>
      <c r="F1352" s="205" t="s">
        <v>467</v>
      </c>
      <c r="G1352" s="203"/>
      <c r="H1352" s="206">
        <v>32</v>
      </c>
      <c r="I1352" s="207"/>
      <c r="J1352" s="203"/>
      <c r="K1352" s="203"/>
      <c r="L1352" s="208"/>
      <c r="M1352" s="209"/>
      <c r="N1352" s="210"/>
      <c r="O1352" s="210"/>
      <c r="P1352" s="210"/>
      <c r="Q1352" s="210"/>
      <c r="R1352" s="210"/>
      <c r="S1352" s="210"/>
      <c r="T1352" s="211"/>
      <c r="AT1352" s="212" t="s">
        <v>223</v>
      </c>
      <c r="AU1352" s="212" t="s">
        <v>81</v>
      </c>
      <c r="AV1352" s="13" t="s">
        <v>81</v>
      </c>
      <c r="AW1352" s="13" t="s">
        <v>32</v>
      </c>
      <c r="AX1352" s="13" t="s">
        <v>71</v>
      </c>
      <c r="AY1352" s="212" t="s">
        <v>210</v>
      </c>
    </row>
    <row r="1353" spans="2:51" s="15" customFormat="1" ht="11.25">
      <c r="B1353" s="224"/>
      <c r="C1353" s="225"/>
      <c r="D1353" s="195" t="s">
        <v>223</v>
      </c>
      <c r="E1353" s="226" t="s">
        <v>19</v>
      </c>
      <c r="F1353" s="227" t="s">
        <v>624</v>
      </c>
      <c r="G1353" s="225"/>
      <c r="H1353" s="226" t="s">
        <v>19</v>
      </c>
      <c r="I1353" s="228"/>
      <c r="J1353" s="225"/>
      <c r="K1353" s="225"/>
      <c r="L1353" s="229"/>
      <c r="M1353" s="230"/>
      <c r="N1353" s="231"/>
      <c r="O1353" s="231"/>
      <c r="P1353" s="231"/>
      <c r="Q1353" s="231"/>
      <c r="R1353" s="231"/>
      <c r="S1353" s="231"/>
      <c r="T1353" s="232"/>
      <c r="AT1353" s="233" t="s">
        <v>223</v>
      </c>
      <c r="AU1353" s="233" t="s">
        <v>81</v>
      </c>
      <c r="AV1353" s="15" t="s">
        <v>79</v>
      </c>
      <c r="AW1353" s="15" t="s">
        <v>32</v>
      </c>
      <c r="AX1353" s="15" t="s">
        <v>71</v>
      </c>
      <c r="AY1353" s="233" t="s">
        <v>210</v>
      </c>
    </row>
    <row r="1354" spans="2:51" s="13" customFormat="1" ht="11.25">
      <c r="B1354" s="202"/>
      <c r="C1354" s="203"/>
      <c r="D1354" s="195" t="s">
        <v>223</v>
      </c>
      <c r="E1354" s="204" t="s">
        <v>19</v>
      </c>
      <c r="F1354" s="205" t="s">
        <v>1536</v>
      </c>
      <c r="G1354" s="203"/>
      <c r="H1354" s="206">
        <v>22.15</v>
      </c>
      <c r="I1354" s="207"/>
      <c r="J1354" s="203"/>
      <c r="K1354" s="203"/>
      <c r="L1354" s="208"/>
      <c r="M1354" s="209"/>
      <c r="N1354" s="210"/>
      <c r="O1354" s="210"/>
      <c r="P1354" s="210"/>
      <c r="Q1354" s="210"/>
      <c r="R1354" s="210"/>
      <c r="S1354" s="210"/>
      <c r="T1354" s="211"/>
      <c r="AT1354" s="212" t="s">
        <v>223</v>
      </c>
      <c r="AU1354" s="212" t="s">
        <v>81</v>
      </c>
      <c r="AV1354" s="13" t="s">
        <v>81</v>
      </c>
      <c r="AW1354" s="13" t="s">
        <v>32</v>
      </c>
      <c r="AX1354" s="13" t="s">
        <v>71</v>
      </c>
      <c r="AY1354" s="212" t="s">
        <v>210</v>
      </c>
    </row>
    <row r="1355" spans="2:51" s="16" customFormat="1" ht="11.25">
      <c r="B1355" s="234"/>
      <c r="C1355" s="235"/>
      <c r="D1355" s="195" t="s">
        <v>223</v>
      </c>
      <c r="E1355" s="236" t="s">
        <v>19</v>
      </c>
      <c r="F1355" s="237" t="s">
        <v>266</v>
      </c>
      <c r="G1355" s="235"/>
      <c r="H1355" s="238">
        <v>54.15</v>
      </c>
      <c r="I1355" s="239"/>
      <c r="J1355" s="235"/>
      <c r="K1355" s="235"/>
      <c r="L1355" s="240"/>
      <c r="M1355" s="241"/>
      <c r="N1355" s="242"/>
      <c r="O1355" s="242"/>
      <c r="P1355" s="242"/>
      <c r="Q1355" s="242"/>
      <c r="R1355" s="242"/>
      <c r="S1355" s="242"/>
      <c r="T1355" s="243"/>
      <c r="AT1355" s="244" t="s">
        <v>223</v>
      </c>
      <c r="AU1355" s="244" t="s">
        <v>81</v>
      </c>
      <c r="AV1355" s="16" t="s">
        <v>153</v>
      </c>
      <c r="AW1355" s="16" t="s">
        <v>32</v>
      </c>
      <c r="AX1355" s="16" t="s">
        <v>71</v>
      </c>
      <c r="AY1355" s="244" t="s">
        <v>210</v>
      </c>
    </row>
    <row r="1356" spans="2:51" s="15" customFormat="1" ht="33.75">
      <c r="B1356" s="224"/>
      <c r="C1356" s="225"/>
      <c r="D1356" s="195" t="s">
        <v>223</v>
      </c>
      <c r="E1356" s="226" t="s">
        <v>19</v>
      </c>
      <c r="F1356" s="227" t="s">
        <v>1537</v>
      </c>
      <c r="G1356" s="225"/>
      <c r="H1356" s="226" t="s">
        <v>19</v>
      </c>
      <c r="I1356" s="228"/>
      <c r="J1356" s="225"/>
      <c r="K1356" s="225"/>
      <c r="L1356" s="229"/>
      <c r="M1356" s="230"/>
      <c r="N1356" s="231"/>
      <c r="O1356" s="231"/>
      <c r="P1356" s="231"/>
      <c r="Q1356" s="231"/>
      <c r="R1356" s="231"/>
      <c r="S1356" s="231"/>
      <c r="T1356" s="232"/>
      <c r="AT1356" s="233" t="s">
        <v>223</v>
      </c>
      <c r="AU1356" s="233" t="s">
        <v>81</v>
      </c>
      <c r="AV1356" s="15" t="s">
        <v>79</v>
      </c>
      <c r="AW1356" s="15" t="s">
        <v>32</v>
      </c>
      <c r="AX1356" s="15" t="s">
        <v>71</v>
      </c>
      <c r="AY1356" s="233" t="s">
        <v>210</v>
      </c>
    </row>
    <row r="1357" spans="2:51" s="15" customFormat="1" ht="22.5">
      <c r="B1357" s="224"/>
      <c r="C1357" s="225"/>
      <c r="D1357" s="195" t="s">
        <v>223</v>
      </c>
      <c r="E1357" s="226" t="s">
        <v>19</v>
      </c>
      <c r="F1357" s="227" t="s">
        <v>1538</v>
      </c>
      <c r="G1357" s="225"/>
      <c r="H1357" s="226" t="s">
        <v>19</v>
      </c>
      <c r="I1357" s="228"/>
      <c r="J1357" s="225"/>
      <c r="K1357" s="225"/>
      <c r="L1357" s="229"/>
      <c r="M1357" s="230"/>
      <c r="N1357" s="231"/>
      <c r="O1357" s="231"/>
      <c r="P1357" s="231"/>
      <c r="Q1357" s="231"/>
      <c r="R1357" s="231"/>
      <c r="S1357" s="231"/>
      <c r="T1357" s="232"/>
      <c r="AT1357" s="233" t="s">
        <v>223</v>
      </c>
      <c r="AU1357" s="233" t="s">
        <v>81</v>
      </c>
      <c r="AV1357" s="15" t="s">
        <v>79</v>
      </c>
      <c r="AW1357" s="15" t="s">
        <v>32</v>
      </c>
      <c r="AX1357" s="15" t="s">
        <v>71</v>
      </c>
      <c r="AY1357" s="233" t="s">
        <v>210</v>
      </c>
    </row>
    <row r="1358" spans="2:51" s="13" customFormat="1" ht="11.25">
      <c r="B1358" s="202"/>
      <c r="C1358" s="203"/>
      <c r="D1358" s="195" t="s">
        <v>223</v>
      </c>
      <c r="E1358" s="204" t="s">
        <v>19</v>
      </c>
      <c r="F1358" s="205" t="s">
        <v>1539</v>
      </c>
      <c r="G1358" s="203"/>
      <c r="H1358" s="206">
        <v>7.71</v>
      </c>
      <c r="I1358" s="207"/>
      <c r="J1358" s="203"/>
      <c r="K1358" s="203"/>
      <c r="L1358" s="208"/>
      <c r="M1358" s="209"/>
      <c r="N1358" s="210"/>
      <c r="O1358" s="210"/>
      <c r="P1358" s="210"/>
      <c r="Q1358" s="210"/>
      <c r="R1358" s="210"/>
      <c r="S1358" s="210"/>
      <c r="T1358" s="211"/>
      <c r="AT1358" s="212" t="s">
        <v>223</v>
      </c>
      <c r="AU1358" s="212" t="s">
        <v>81</v>
      </c>
      <c r="AV1358" s="13" t="s">
        <v>81</v>
      </c>
      <c r="AW1358" s="13" t="s">
        <v>32</v>
      </c>
      <c r="AX1358" s="13" t="s">
        <v>71</v>
      </c>
      <c r="AY1358" s="212" t="s">
        <v>210</v>
      </c>
    </row>
    <row r="1359" spans="2:51" s="16" customFormat="1" ht="11.25">
      <c r="B1359" s="234"/>
      <c r="C1359" s="235"/>
      <c r="D1359" s="195" t="s">
        <v>223</v>
      </c>
      <c r="E1359" s="236" t="s">
        <v>19</v>
      </c>
      <c r="F1359" s="237" t="s">
        <v>266</v>
      </c>
      <c r="G1359" s="235"/>
      <c r="H1359" s="238">
        <v>7.71</v>
      </c>
      <c r="I1359" s="239"/>
      <c r="J1359" s="235"/>
      <c r="K1359" s="235"/>
      <c r="L1359" s="240"/>
      <c r="M1359" s="241"/>
      <c r="N1359" s="242"/>
      <c r="O1359" s="242"/>
      <c r="P1359" s="242"/>
      <c r="Q1359" s="242"/>
      <c r="R1359" s="242"/>
      <c r="S1359" s="242"/>
      <c r="T1359" s="243"/>
      <c r="AT1359" s="244" t="s">
        <v>223</v>
      </c>
      <c r="AU1359" s="244" t="s">
        <v>81</v>
      </c>
      <c r="AV1359" s="16" t="s">
        <v>153</v>
      </c>
      <c r="AW1359" s="16" t="s">
        <v>32</v>
      </c>
      <c r="AX1359" s="16" t="s">
        <v>71</v>
      </c>
      <c r="AY1359" s="244" t="s">
        <v>210</v>
      </c>
    </row>
    <row r="1360" spans="2:51" s="14" customFormat="1" ht="11.25">
      <c r="B1360" s="213"/>
      <c r="C1360" s="214"/>
      <c r="D1360" s="195" t="s">
        <v>223</v>
      </c>
      <c r="E1360" s="215" t="s">
        <v>19</v>
      </c>
      <c r="F1360" s="216" t="s">
        <v>249</v>
      </c>
      <c r="G1360" s="214"/>
      <c r="H1360" s="217">
        <v>208.34</v>
      </c>
      <c r="I1360" s="218"/>
      <c r="J1360" s="214"/>
      <c r="K1360" s="214"/>
      <c r="L1360" s="219"/>
      <c r="M1360" s="220"/>
      <c r="N1360" s="221"/>
      <c r="O1360" s="221"/>
      <c r="P1360" s="221"/>
      <c r="Q1360" s="221"/>
      <c r="R1360" s="221"/>
      <c r="S1360" s="221"/>
      <c r="T1360" s="222"/>
      <c r="AT1360" s="223" t="s">
        <v>223</v>
      </c>
      <c r="AU1360" s="223" t="s">
        <v>81</v>
      </c>
      <c r="AV1360" s="14" t="s">
        <v>217</v>
      </c>
      <c r="AW1360" s="14" t="s">
        <v>32</v>
      </c>
      <c r="AX1360" s="14" t="s">
        <v>79</v>
      </c>
      <c r="AY1360" s="223" t="s">
        <v>210</v>
      </c>
    </row>
    <row r="1361" spans="1:65" s="2" customFormat="1" ht="33" customHeight="1">
      <c r="A1361" s="37"/>
      <c r="B1361" s="38"/>
      <c r="C1361" s="245" t="s">
        <v>1540</v>
      </c>
      <c r="D1361" s="245" t="s">
        <v>348</v>
      </c>
      <c r="E1361" s="246" t="s">
        <v>1541</v>
      </c>
      <c r="F1361" s="247" t="s">
        <v>1542</v>
      </c>
      <c r="G1361" s="248" t="s">
        <v>367</v>
      </c>
      <c r="H1361" s="249">
        <v>170</v>
      </c>
      <c r="I1361" s="250"/>
      <c r="J1361" s="251">
        <f>ROUND(I1361*H1361,2)</f>
        <v>0</v>
      </c>
      <c r="K1361" s="247" t="s">
        <v>216</v>
      </c>
      <c r="L1361" s="252"/>
      <c r="M1361" s="253" t="s">
        <v>19</v>
      </c>
      <c r="N1361" s="254" t="s">
        <v>42</v>
      </c>
      <c r="O1361" s="67"/>
      <c r="P1361" s="191">
        <f>O1361*H1361</f>
        <v>0</v>
      </c>
      <c r="Q1361" s="191">
        <v>9.7000000000000005E-4</v>
      </c>
      <c r="R1361" s="191">
        <f>Q1361*H1361</f>
        <v>0.16490000000000002</v>
      </c>
      <c r="S1361" s="191">
        <v>0</v>
      </c>
      <c r="T1361" s="192">
        <f>S1361*H1361</f>
        <v>0</v>
      </c>
      <c r="U1361" s="37"/>
      <c r="V1361" s="37"/>
      <c r="W1361" s="37"/>
      <c r="X1361" s="37"/>
      <c r="Y1361" s="37"/>
      <c r="Z1361" s="37"/>
      <c r="AA1361" s="37"/>
      <c r="AB1361" s="37"/>
      <c r="AC1361" s="37"/>
      <c r="AD1361" s="37"/>
      <c r="AE1361" s="37"/>
      <c r="AR1361" s="193" t="s">
        <v>467</v>
      </c>
      <c r="AT1361" s="193" t="s">
        <v>348</v>
      </c>
      <c r="AU1361" s="193" t="s">
        <v>81</v>
      </c>
      <c r="AY1361" s="20" t="s">
        <v>210</v>
      </c>
      <c r="BE1361" s="194">
        <f>IF(N1361="základní",J1361,0)</f>
        <v>0</v>
      </c>
      <c r="BF1361" s="194">
        <f>IF(N1361="snížená",J1361,0)</f>
        <v>0</v>
      </c>
      <c r="BG1361" s="194">
        <f>IF(N1361="zákl. přenesená",J1361,0)</f>
        <v>0</v>
      </c>
      <c r="BH1361" s="194">
        <f>IF(N1361="sníž. přenesená",J1361,0)</f>
        <v>0</v>
      </c>
      <c r="BI1361" s="194">
        <f>IF(N1361="nulová",J1361,0)</f>
        <v>0</v>
      </c>
      <c r="BJ1361" s="20" t="s">
        <v>79</v>
      </c>
      <c r="BK1361" s="194">
        <f>ROUND(I1361*H1361,2)</f>
        <v>0</v>
      </c>
      <c r="BL1361" s="20" t="s">
        <v>326</v>
      </c>
      <c r="BM1361" s="193" t="s">
        <v>1543</v>
      </c>
    </row>
    <row r="1362" spans="1:65" s="2" customFormat="1" ht="19.5">
      <c r="A1362" s="37"/>
      <c r="B1362" s="38"/>
      <c r="C1362" s="39"/>
      <c r="D1362" s="195" t="s">
        <v>219</v>
      </c>
      <c r="E1362" s="39"/>
      <c r="F1362" s="196" t="s">
        <v>1542</v>
      </c>
      <c r="G1362" s="39"/>
      <c r="H1362" s="39"/>
      <c r="I1362" s="197"/>
      <c r="J1362" s="39"/>
      <c r="K1362" s="39"/>
      <c r="L1362" s="42"/>
      <c r="M1362" s="198"/>
      <c r="N1362" s="199"/>
      <c r="O1362" s="67"/>
      <c r="P1362" s="67"/>
      <c r="Q1362" s="67"/>
      <c r="R1362" s="67"/>
      <c r="S1362" s="67"/>
      <c r="T1362" s="68"/>
      <c r="U1362" s="37"/>
      <c r="V1362" s="37"/>
      <c r="W1362" s="37"/>
      <c r="X1362" s="37"/>
      <c r="Y1362" s="37"/>
      <c r="Z1362" s="37"/>
      <c r="AA1362" s="37"/>
      <c r="AB1362" s="37"/>
      <c r="AC1362" s="37"/>
      <c r="AD1362" s="37"/>
      <c r="AE1362" s="37"/>
      <c r="AT1362" s="20" t="s">
        <v>219</v>
      </c>
      <c r="AU1362" s="20" t="s">
        <v>81</v>
      </c>
    </row>
    <row r="1363" spans="1:65" s="13" customFormat="1" ht="11.25">
      <c r="B1363" s="202"/>
      <c r="C1363" s="203"/>
      <c r="D1363" s="195" t="s">
        <v>223</v>
      </c>
      <c r="E1363" s="204" t="s">
        <v>19</v>
      </c>
      <c r="F1363" s="205" t="s">
        <v>1544</v>
      </c>
      <c r="G1363" s="203"/>
      <c r="H1363" s="206">
        <v>169.95</v>
      </c>
      <c r="I1363" s="207"/>
      <c r="J1363" s="203"/>
      <c r="K1363" s="203"/>
      <c r="L1363" s="208"/>
      <c r="M1363" s="209"/>
      <c r="N1363" s="210"/>
      <c r="O1363" s="210"/>
      <c r="P1363" s="210"/>
      <c r="Q1363" s="210"/>
      <c r="R1363" s="210"/>
      <c r="S1363" s="210"/>
      <c r="T1363" s="211"/>
      <c r="AT1363" s="212" t="s">
        <v>223</v>
      </c>
      <c r="AU1363" s="212" t="s">
        <v>81</v>
      </c>
      <c r="AV1363" s="13" t="s">
        <v>81</v>
      </c>
      <c r="AW1363" s="13" t="s">
        <v>32</v>
      </c>
      <c r="AX1363" s="13" t="s">
        <v>71</v>
      </c>
      <c r="AY1363" s="212" t="s">
        <v>210</v>
      </c>
    </row>
    <row r="1364" spans="1:65" s="16" customFormat="1" ht="11.25">
      <c r="B1364" s="234"/>
      <c r="C1364" s="235"/>
      <c r="D1364" s="195" t="s">
        <v>223</v>
      </c>
      <c r="E1364" s="236" t="s">
        <v>19</v>
      </c>
      <c r="F1364" s="237" t="s">
        <v>266</v>
      </c>
      <c r="G1364" s="235"/>
      <c r="H1364" s="238">
        <v>169.95</v>
      </c>
      <c r="I1364" s="239"/>
      <c r="J1364" s="235"/>
      <c r="K1364" s="235"/>
      <c r="L1364" s="240"/>
      <c r="M1364" s="241"/>
      <c r="N1364" s="242"/>
      <c r="O1364" s="242"/>
      <c r="P1364" s="242"/>
      <c r="Q1364" s="242"/>
      <c r="R1364" s="242"/>
      <c r="S1364" s="242"/>
      <c r="T1364" s="243"/>
      <c r="AT1364" s="244" t="s">
        <v>223</v>
      </c>
      <c r="AU1364" s="244" t="s">
        <v>81</v>
      </c>
      <c r="AV1364" s="16" t="s">
        <v>153</v>
      </c>
      <c r="AW1364" s="16" t="s">
        <v>32</v>
      </c>
      <c r="AX1364" s="16" t="s">
        <v>71</v>
      </c>
      <c r="AY1364" s="244" t="s">
        <v>210</v>
      </c>
    </row>
    <row r="1365" spans="1:65" s="13" customFormat="1" ht="11.25">
      <c r="B1365" s="202"/>
      <c r="C1365" s="203"/>
      <c r="D1365" s="195" t="s">
        <v>223</v>
      </c>
      <c r="E1365" s="204" t="s">
        <v>19</v>
      </c>
      <c r="F1365" s="205" t="s">
        <v>1462</v>
      </c>
      <c r="G1365" s="203"/>
      <c r="H1365" s="206">
        <v>170</v>
      </c>
      <c r="I1365" s="207"/>
      <c r="J1365" s="203"/>
      <c r="K1365" s="203"/>
      <c r="L1365" s="208"/>
      <c r="M1365" s="209"/>
      <c r="N1365" s="210"/>
      <c r="O1365" s="210"/>
      <c r="P1365" s="210"/>
      <c r="Q1365" s="210"/>
      <c r="R1365" s="210"/>
      <c r="S1365" s="210"/>
      <c r="T1365" s="211"/>
      <c r="AT1365" s="212" t="s">
        <v>223</v>
      </c>
      <c r="AU1365" s="212" t="s">
        <v>81</v>
      </c>
      <c r="AV1365" s="13" t="s">
        <v>81</v>
      </c>
      <c r="AW1365" s="13" t="s">
        <v>32</v>
      </c>
      <c r="AX1365" s="13" t="s">
        <v>79</v>
      </c>
      <c r="AY1365" s="212" t="s">
        <v>210</v>
      </c>
    </row>
    <row r="1366" spans="1:65" s="2" customFormat="1" ht="33" customHeight="1">
      <c r="A1366" s="37"/>
      <c r="B1366" s="38"/>
      <c r="C1366" s="245" t="s">
        <v>1545</v>
      </c>
      <c r="D1366" s="245" t="s">
        <v>348</v>
      </c>
      <c r="E1366" s="246" t="s">
        <v>1546</v>
      </c>
      <c r="F1366" s="247" t="s">
        <v>1547</v>
      </c>
      <c r="G1366" s="248" t="s">
        <v>367</v>
      </c>
      <c r="H1366" s="249">
        <v>170</v>
      </c>
      <c r="I1366" s="250"/>
      <c r="J1366" s="251">
        <f>ROUND(I1366*H1366,2)</f>
        <v>0</v>
      </c>
      <c r="K1366" s="247" t="s">
        <v>216</v>
      </c>
      <c r="L1366" s="252"/>
      <c r="M1366" s="253" t="s">
        <v>19</v>
      </c>
      <c r="N1366" s="254" t="s">
        <v>42</v>
      </c>
      <c r="O1366" s="67"/>
      <c r="P1366" s="191">
        <f>O1366*H1366</f>
        <v>0</v>
      </c>
      <c r="Q1366" s="191">
        <v>4.4999999999999999E-4</v>
      </c>
      <c r="R1366" s="191">
        <f>Q1366*H1366</f>
        <v>7.6499999999999999E-2</v>
      </c>
      <c r="S1366" s="191">
        <v>0</v>
      </c>
      <c r="T1366" s="192">
        <f>S1366*H1366</f>
        <v>0</v>
      </c>
      <c r="U1366" s="37"/>
      <c r="V1366" s="37"/>
      <c r="W1366" s="37"/>
      <c r="X1366" s="37"/>
      <c r="Y1366" s="37"/>
      <c r="Z1366" s="37"/>
      <c r="AA1366" s="37"/>
      <c r="AB1366" s="37"/>
      <c r="AC1366" s="37"/>
      <c r="AD1366" s="37"/>
      <c r="AE1366" s="37"/>
      <c r="AR1366" s="193" t="s">
        <v>467</v>
      </c>
      <c r="AT1366" s="193" t="s">
        <v>348</v>
      </c>
      <c r="AU1366" s="193" t="s">
        <v>81</v>
      </c>
      <c r="AY1366" s="20" t="s">
        <v>210</v>
      </c>
      <c r="BE1366" s="194">
        <f>IF(N1366="základní",J1366,0)</f>
        <v>0</v>
      </c>
      <c r="BF1366" s="194">
        <f>IF(N1366="snížená",J1366,0)</f>
        <v>0</v>
      </c>
      <c r="BG1366" s="194">
        <f>IF(N1366="zákl. přenesená",J1366,0)</f>
        <v>0</v>
      </c>
      <c r="BH1366" s="194">
        <f>IF(N1366="sníž. přenesená",J1366,0)</f>
        <v>0</v>
      </c>
      <c r="BI1366" s="194">
        <f>IF(N1366="nulová",J1366,0)</f>
        <v>0</v>
      </c>
      <c r="BJ1366" s="20" t="s">
        <v>79</v>
      </c>
      <c r="BK1366" s="194">
        <f>ROUND(I1366*H1366,2)</f>
        <v>0</v>
      </c>
      <c r="BL1366" s="20" t="s">
        <v>326</v>
      </c>
      <c r="BM1366" s="193" t="s">
        <v>1548</v>
      </c>
    </row>
    <row r="1367" spans="1:65" s="2" customFormat="1" ht="19.5">
      <c r="A1367" s="37"/>
      <c r="B1367" s="38"/>
      <c r="C1367" s="39"/>
      <c r="D1367" s="195" t="s">
        <v>219</v>
      </c>
      <c r="E1367" s="39"/>
      <c r="F1367" s="196" t="s">
        <v>1547</v>
      </c>
      <c r="G1367" s="39"/>
      <c r="H1367" s="39"/>
      <c r="I1367" s="197"/>
      <c r="J1367" s="39"/>
      <c r="K1367" s="39"/>
      <c r="L1367" s="42"/>
      <c r="M1367" s="198"/>
      <c r="N1367" s="199"/>
      <c r="O1367" s="67"/>
      <c r="P1367" s="67"/>
      <c r="Q1367" s="67"/>
      <c r="R1367" s="67"/>
      <c r="S1367" s="67"/>
      <c r="T1367" s="68"/>
      <c r="U1367" s="37"/>
      <c r="V1367" s="37"/>
      <c r="W1367" s="37"/>
      <c r="X1367" s="37"/>
      <c r="Y1367" s="37"/>
      <c r="Z1367" s="37"/>
      <c r="AA1367" s="37"/>
      <c r="AB1367" s="37"/>
      <c r="AC1367" s="37"/>
      <c r="AD1367" s="37"/>
      <c r="AE1367" s="37"/>
      <c r="AT1367" s="20" t="s">
        <v>219</v>
      </c>
      <c r="AU1367" s="20" t="s">
        <v>81</v>
      </c>
    </row>
    <row r="1368" spans="1:65" s="13" customFormat="1" ht="11.25">
      <c r="B1368" s="202"/>
      <c r="C1368" s="203"/>
      <c r="D1368" s="195" t="s">
        <v>223</v>
      </c>
      <c r="E1368" s="204" t="s">
        <v>19</v>
      </c>
      <c r="F1368" s="205" t="s">
        <v>1549</v>
      </c>
      <c r="G1368" s="203"/>
      <c r="H1368" s="206">
        <v>166.44800000000001</v>
      </c>
      <c r="I1368" s="207"/>
      <c r="J1368" s="203"/>
      <c r="K1368" s="203"/>
      <c r="L1368" s="208"/>
      <c r="M1368" s="209"/>
      <c r="N1368" s="210"/>
      <c r="O1368" s="210"/>
      <c r="P1368" s="210"/>
      <c r="Q1368" s="210"/>
      <c r="R1368" s="210"/>
      <c r="S1368" s="210"/>
      <c r="T1368" s="211"/>
      <c r="AT1368" s="212" t="s">
        <v>223</v>
      </c>
      <c r="AU1368" s="212" t="s">
        <v>81</v>
      </c>
      <c r="AV1368" s="13" t="s">
        <v>81</v>
      </c>
      <c r="AW1368" s="13" t="s">
        <v>32</v>
      </c>
      <c r="AX1368" s="13" t="s">
        <v>71</v>
      </c>
      <c r="AY1368" s="212" t="s">
        <v>210</v>
      </c>
    </row>
    <row r="1369" spans="1:65" s="16" customFormat="1" ht="11.25">
      <c r="B1369" s="234"/>
      <c r="C1369" s="235"/>
      <c r="D1369" s="195" t="s">
        <v>223</v>
      </c>
      <c r="E1369" s="236" t="s">
        <v>19</v>
      </c>
      <c r="F1369" s="237" t="s">
        <v>266</v>
      </c>
      <c r="G1369" s="235"/>
      <c r="H1369" s="238">
        <v>166.44800000000001</v>
      </c>
      <c r="I1369" s="239"/>
      <c r="J1369" s="235"/>
      <c r="K1369" s="235"/>
      <c r="L1369" s="240"/>
      <c r="M1369" s="241"/>
      <c r="N1369" s="242"/>
      <c r="O1369" s="242"/>
      <c r="P1369" s="242"/>
      <c r="Q1369" s="242"/>
      <c r="R1369" s="242"/>
      <c r="S1369" s="242"/>
      <c r="T1369" s="243"/>
      <c r="AT1369" s="244" t="s">
        <v>223</v>
      </c>
      <c r="AU1369" s="244" t="s">
        <v>81</v>
      </c>
      <c r="AV1369" s="16" t="s">
        <v>153</v>
      </c>
      <c r="AW1369" s="16" t="s">
        <v>32</v>
      </c>
      <c r="AX1369" s="16" t="s">
        <v>71</v>
      </c>
      <c r="AY1369" s="244" t="s">
        <v>210</v>
      </c>
    </row>
    <row r="1370" spans="1:65" s="13" customFormat="1" ht="11.25">
      <c r="B1370" s="202"/>
      <c r="C1370" s="203"/>
      <c r="D1370" s="195" t="s">
        <v>223</v>
      </c>
      <c r="E1370" s="204" t="s">
        <v>19</v>
      </c>
      <c r="F1370" s="205" t="s">
        <v>1462</v>
      </c>
      <c r="G1370" s="203"/>
      <c r="H1370" s="206">
        <v>170</v>
      </c>
      <c r="I1370" s="207"/>
      <c r="J1370" s="203"/>
      <c r="K1370" s="203"/>
      <c r="L1370" s="208"/>
      <c r="M1370" s="209"/>
      <c r="N1370" s="210"/>
      <c r="O1370" s="210"/>
      <c r="P1370" s="210"/>
      <c r="Q1370" s="210"/>
      <c r="R1370" s="210"/>
      <c r="S1370" s="210"/>
      <c r="T1370" s="211"/>
      <c r="AT1370" s="212" t="s">
        <v>223</v>
      </c>
      <c r="AU1370" s="212" t="s">
        <v>81</v>
      </c>
      <c r="AV1370" s="13" t="s">
        <v>81</v>
      </c>
      <c r="AW1370" s="13" t="s">
        <v>32</v>
      </c>
      <c r="AX1370" s="13" t="s">
        <v>79</v>
      </c>
      <c r="AY1370" s="212" t="s">
        <v>210</v>
      </c>
    </row>
    <row r="1371" spans="1:65" s="2" customFormat="1" ht="24.2" customHeight="1">
      <c r="A1371" s="37"/>
      <c r="B1371" s="38"/>
      <c r="C1371" s="245" t="s">
        <v>1550</v>
      </c>
      <c r="D1371" s="245" t="s">
        <v>348</v>
      </c>
      <c r="E1371" s="246" t="s">
        <v>1551</v>
      </c>
      <c r="F1371" s="247" t="s">
        <v>1552</v>
      </c>
      <c r="G1371" s="248" t="s">
        <v>367</v>
      </c>
      <c r="H1371" s="249">
        <v>285</v>
      </c>
      <c r="I1371" s="250"/>
      <c r="J1371" s="251">
        <f>ROUND(I1371*H1371,2)</f>
        <v>0</v>
      </c>
      <c r="K1371" s="247" t="s">
        <v>814</v>
      </c>
      <c r="L1371" s="252"/>
      <c r="M1371" s="253" t="s">
        <v>19</v>
      </c>
      <c r="N1371" s="254" t="s">
        <v>42</v>
      </c>
      <c r="O1371" s="67"/>
      <c r="P1371" s="191">
        <f>O1371*H1371</f>
        <v>0</v>
      </c>
      <c r="Q1371" s="191">
        <v>2.9999999999999997E-4</v>
      </c>
      <c r="R1371" s="191">
        <f>Q1371*H1371</f>
        <v>8.5499999999999993E-2</v>
      </c>
      <c r="S1371" s="191">
        <v>0</v>
      </c>
      <c r="T1371" s="192">
        <f>S1371*H1371</f>
        <v>0</v>
      </c>
      <c r="U1371" s="37"/>
      <c r="V1371" s="37"/>
      <c r="W1371" s="37"/>
      <c r="X1371" s="37"/>
      <c r="Y1371" s="37"/>
      <c r="Z1371" s="37"/>
      <c r="AA1371" s="37"/>
      <c r="AB1371" s="37"/>
      <c r="AC1371" s="37"/>
      <c r="AD1371" s="37"/>
      <c r="AE1371" s="37"/>
      <c r="AR1371" s="193" t="s">
        <v>467</v>
      </c>
      <c r="AT1371" s="193" t="s">
        <v>348</v>
      </c>
      <c r="AU1371" s="193" t="s">
        <v>81</v>
      </c>
      <c r="AY1371" s="20" t="s">
        <v>210</v>
      </c>
      <c r="BE1371" s="194">
        <f>IF(N1371="základní",J1371,0)</f>
        <v>0</v>
      </c>
      <c r="BF1371" s="194">
        <f>IF(N1371="snížená",J1371,0)</f>
        <v>0</v>
      </c>
      <c r="BG1371" s="194">
        <f>IF(N1371="zákl. přenesená",J1371,0)</f>
        <v>0</v>
      </c>
      <c r="BH1371" s="194">
        <f>IF(N1371="sníž. přenesená",J1371,0)</f>
        <v>0</v>
      </c>
      <c r="BI1371" s="194">
        <f>IF(N1371="nulová",J1371,0)</f>
        <v>0</v>
      </c>
      <c r="BJ1371" s="20" t="s">
        <v>79</v>
      </c>
      <c r="BK1371" s="194">
        <f>ROUND(I1371*H1371,2)</f>
        <v>0</v>
      </c>
      <c r="BL1371" s="20" t="s">
        <v>326</v>
      </c>
      <c r="BM1371" s="193" t="s">
        <v>1553</v>
      </c>
    </row>
    <row r="1372" spans="1:65" s="2" customFormat="1" ht="19.5">
      <c r="A1372" s="37"/>
      <c r="B1372" s="38"/>
      <c r="C1372" s="39"/>
      <c r="D1372" s="195" t="s">
        <v>219</v>
      </c>
      <c r="E1372" s="39"/>
      <c r="F1372" s="196" t="s">
        <v>1552</v>
      </c>
      <c r="G1372" s="39"/>
      <c r="H1372" s="39"/>
      <c r="I1372" s="197"/>
      <c r="J1372" s="39"/>
      <c r="K1372" s="39"/>
      <c r="L1372" s="42"/>
      <c r="M1372" s="198"/>
      <c r="N1372" s="199"/>
      <c r="O1372" s="67"/>
      <c r="P1372" s="67"/>
      <c r="Q1372" s="67"/>
      <c r="R1372" s="67"/>
      <c r="S1372" s="67"/>
      <c r="T1372" s="68"/>
      <c r="U1372" s="37"/>
      <c r="V1372" s="37"/>
      <c r="W1372" s="37"/>
      <c r="X1372" s="37"/>
      <c r="Y1372" s="37"/>
      <c r="Z1372" s="37"/>
      <c r="AA1372" s="37"/>
      <c r="AB1372" s="37"/>
      <c r="AC1372" s="37"/>
      <c r="AD1372" s="37"/>
      <c r="AE1372" s="37"/>
      <c r="AT1372" s="20" t="s">
        <v>219</v>
      </c>
      <c r="AU1372" s="20" t="s">
        <v>81</v>
      </c>
    </row>
    <row r="1373" spans="1:65" s="13" customFormat="1" ht="11.25">
      <c r="B1373" s="202"/>
      <c r="C1373" s="203"/>
      <c r="D1373" s="195" t="s">
        <v>223</v>
      </c>
      <c r="E1373" s="204" t="s">
        <v>19</v>
      </c>
      <c r="F1373" s="205" t="s">
        <v>1554</v>
      </c>
      <c r="G1373" s="203"/>
      <c r="H1373" s="206">
        <v>284.02300000000002</v>
      </c>
      <c r="I1373" s="207"/>
      <c r="J1373" s="203"/>
      <c r="K1373" s="203"/>
      <c r="L1373" s="208"/>
      <c r="M1373" s="209"/>
      <c r="N1373" s="210"/>
      <c r="O1373" s="210"/>
      <c r="P1373" s="210"/>
      <c r="Q1373" s="210"/>
      <c r="R1373" s="210"/>
      <c r="S1373" s="210"/>
      <c r="T1373" s="211"/>
      <c r="AT1373" s="212" t="s">
        <v>223</v>
      </c>
      <c r="AU1373" s="212" t="s">
        <v>81</v>
      </c>
      <c r="AV1373" s="13" t="s">
        <v>81</v>
      </c>
      <c r="AW1373" s="13" t="s">
        <v>32</v>
      </c>
      <c r="AX1373" s="13" t="s">
        <v>71</v>
      </c>
      <c r="AY1373" s="212" t="s">
        <v>210</v>
      </c>
    </row>
    <row r="1374" spans="1:65" s="16" customFormat="1" ht="11.25">
      <c r="B1374" s="234"/>
      <c r="C1374" s="235"/>
      <c r="D1374" s="195" t="s">
        <v>223</v>
      </c>
      <c r="E1374" s="236" t="s">
        <v>19</v>
      </c>
      <c r="F1374" s="237" t="s">
        <v>266</v>
      </c>
      <c r="G1374" s="235"/>
      <c r="H1374" s="238">
        <v>284.02300000000002</v>
      </c>
      <c r="I1374" s="239"/>
      <c r="J1374" s="235"/>
      <c r="K1374" s="235"/>
      <c r="L1374" s="240"/>
      <c r="M1374" s="241"/>
      <c r="N1374" s="242"/>
      <c r="O1374" s="242"/>
      <c r="P1374" s="242"/>
      <c r="Q1374" s="242"/>
      <c r="R1374" s="242"/>
      <c r="S1374" s="242"/>
      <c r="T1374" s="243"/>
      <c r="AT1374" s="244" t="s">
        <v>223</v>
      </c>
      <c r="AU1374" s="244" t="s">
        <v>81</v>
      </c>
      <c r="AV1374" s="16" t="s">
        <v>153</v>
      </c>
      <c r="AW1374" s="16" t="s">
        <v>32</v>
      </c>
      <c r="AX1374" s="16" t="s">
        <v>71</v>
      </c>
      <c r="AY1374" s="244" t="s">
        <v>210</v>
      </c>
    </row>
    <row r="1375" spans="1:65" s="13" customFormat="1" ht="11.25">
      <c r="B1375" s="202"/>
      <c r="C1375" s="203"/>
      <c r="D1375" s="195" t="s">
        <v>223</v>
      </c>
      <c r="E1375" s="204" t="s">
        <v>19</v>
      </c>
      <c r="F1375" s="205" t="s">
        <v>1555</v>
      </c>
      <c r="G1375" s="203"/>
      <c r="H1375" s="206">
        <v>285</v>
      </c>
      <c r="I1375" s="207"/>
      <c r="J1375" s="203"/>
      <c r="K1375" s="203"/>
      <c r="L1375" s="208"/>
      <c r="M1375" s="209"/>
      <c r="N1375" s="210"/>
      <c r="O1375" s="210"/>
      <c r="P1375" s="210"/>
      <c r="Q1375" s="210"/>
      <c r="R1375" s="210"/>
      <c r="S1375" s="210"/>
      <c r="T1375" s="211"/>
      <c r="AT1375" s="212" t="s">
        <v>223</v>
      </c>
      <c r="AU1375" s="212" t="s">
        <v>81</v>
      </c>
      <c r="AV1375" s="13" t="s">
        <v>81</v>
      </c>
      <c r="AW1375" s="13" t="s">
        <v>32</v>
      </c>
      <c r="AX1375" s="13" t="s">
        <v>79</v>
      </c>
      <c r="AY1375" s="212" t="s">
        <v>210</v>
      </c>
    </row>
    <row r="1376" spans="1:65" s="2" customFormat="1" ht="33" customHeight="1">
      <c r="A1376" s="37"/>
      <c r="B1376" s="38"/>
      <c r="C1376" s="245" t="s">
        <v>1556</v>
      </c>
      <c r="D1376" s="245" t="s">
        <v>348</v>
      </c>
      <c r="E1376" s="246" t="s">
        <v>1557</v>
      </c>
      <c r="F1376" s="247" t="s">
        <v>1558</v>
      </c>
      <c r="G1376" s="248" t="s">
        <v>461</v>
      </c>
      <c r="H1376" s="249">
        <v>3.855</v>
      </c>
      <c r="I1376" s="250"/>
      <c r="J1376" s="251">
        <f>ROUND(I1376*H1376,2)</f>
        <v>0</v>
      </c>
      <c r="K1376" s="247" t="s">
        <v>814</v>
      </c>
      <c r="L1376" s="252"/>
      <c r="M1376" s="253" t="s">
        <v>19</v>
      </c>
      <c r="N1376" s="254" t="s">
        <v>42</v>
      </c>
      <c r="O1376" s="67"/>
      <c r="P1376" s="191">
        <f>O1376*H1376</f>
        <v>0</v>
      </c>
      <c r="Q1376" s="191">
        <v>0</v>
      </c>
      <c r="R1376" s="191">
        <f>Q1376*H1376</f>
        <v>0</v>
      </c>
      <c r="S1376" s="191">
        <v>0</v>
      </c>
      <c r="T1376" s="192">
        <f>S1376*H1376</f>
        <v>0</v>
      </c>
      <c r="U1376" s="37"/>
      <c r="V1376" s="37"/>
      <c r="W1376" s="37"/>
      <c r="X1376" s="37"/>
      <c r="Y1376" s="37"/>
      <c r="Z1376" s="37"/>
      <c r="AA1376" s="37"/>
      <c r="AB1376" s="37"/>
      <c r="AC1376" s="37"/>
      <c r="AD1376" s="37"/>
      <c r="AE1376" s="37"/>
      <c r="AR1376" s="193" t="s">
        <v>467</v>
      </c>
      <c r="AT1376" s="193" t="s">
        <v>348</v>
      </c>
      <c r="AU1376" s="193" t="s">
        <v>81</v>
      </c>
      <c r="AY1376" s="20" t="s">
        <v>210</v>
      </c>
      <c r="BE1376" s="194">
        <f>IF(N1376="základní",J1376,0)</f>
        <v>0</v>
      </c>
      <c r="BF1376" s="194">
        <f>IF(N1376="snížená",J1376,0)</f>
        <v>0</v>
      </c>
      <c r="BG1376" s="194">
        <f>IF(N1376="zákl. přenesená",J1376,0)</f>
        <v>0</v>
      </c>
      <c r="BH1376" s="194">
        <f>IF(N1376="sníž. přenesená",J1376,0)</f>
        <v>0</v>
      </c>
      <c r="BI1376" s="194">
        <f>IF(N1376="nulová",J1376,0)</f>
        <v>0</v>
      </c>
      <c r="BJ1376" s="20" t="s">
        <v>79</v>
      </c>
      <c r="BK1376" s="194">
        <f>ROUND(I1376*H1376,2)</f>
        <v>0</v>
      </c>
      <c r="BL1376" s="20" t="s">
        <v>326</v>
      </c>
      <c r="BM1376" s="193" t="s">
        <v>1559</v>
      </c>
    </row>
    <row r="1377" spans="1:65" s="2" customFormat="1" ht="19.5">
      <c r="A1377" s="37"/>
      <c r="B1377" s="38"/>
      <c r="C1377" s="39"/>
      <c r="D1377" s="195" t="s">
        <v>219</v>
      </c>
      <c r="E1377" s="39"/>
      <c r="F1377" s="196" t="s">
        <v>1558</v>
      </c>
      <c r="G1377" s="39"/>
      <c r="H1377" s="39"/>
      <c r="I1377" s="197"/>
      <c r="J1377" s="39"/>
      <c r="K1377" s="39"/>
      <c r="L1377" s="42"/>
      <c r="M1377" s="198"/>
      <c r="N1377" s="199"/>
      <c r="O1377" s="67"/>
      <c r="P1377" s="67"/>
      <c r="Q1377" s="67"/>
      <c r="R1377" s="67"/>
      <c r="S1377" s="67"/>
      <c r="T1377" s="68"/>
      <c r="U1377" s="37"/>
      <c r="V1377" s="37"/>
      <c r="W1377" s="37"/>
      <c r="X1377" s="37"/>
      <c r="Y1377" s="37"/>
      <c r="Z1377" s="37"/>
      <c r="AA1377" s="37"/>
      <c r="AB1377" s="37"/>
      <c r="AC1377" s="37"/>
      <c r="AD1377" s="37"/>
      <c r="AE1377" s="37"/>
      <c r="AT1377" s="20" t="s">
        <v>219</v>
      </c>
      <c r="AU1377" s="20" t="s">
        <v>81</v>
      </c>
    </row>
    <row r="1378" spans="1:65" s="13" customFormat="1" ht="11.25">
      <c r="B1378" s="202"/>
      <c r="C1378" s="203"/>
      <c r="D1378" s="195" t="s">
        <v>223</v>
      </c>
      <c r="E1378" s="204" t="s">
        <v>19</v>
      </c>
      <c r="F1378" s="205" t="s">
        <v>1560</v>
      </c>
      <c r="G1378" s="203"/>
      <c r="H1378" s="206">
        <v>3.855</v>
      </c>
      <c r="I1378" s="207"/>
      <c r="J1378" s="203"/>
      <c r="K1378" s="203"/>
      <c r="L1378" s="208"/>
      <c r="M1378" s="209"/>
      <c r="N1378" s="210"/>
      <c r="O1378" s="210"/>
      <c r="P1378" s="210"/>
      <c r="Q1378" s="210"/>
      <c r="R1378" s="210"/>
      <c r="S1378" s="210"/>
      <c r="T1378" s="211"/>
      <c r="AT1378" s="212" t="s">
        <v>223</v>
      </c>
      <c r="AU1378" s="212" t="s">
        <v>81</v>
      </c>
      <c r="AV1378" s="13" t="s">
        <v>81</v>
      </c>
      <c r="AW1378" s="13" t="s">
        <v>32</v>
      </c>
      <c r="AX1378" s="13" t="s">
        <v>79</v>
      </c>
      <c r="AY1378" s="212" t="s">
        <v>210</v>
      </c>
    </row>
    <row r="1379" spans="1:65" s="2" customFormat="1" ht="33" customHeight="1">
      <c r="A1379" s="37"/>
      <c r="B1379" s="38"/>
      <c r="C1379" s="245" t="s">
        <v>1561</v>
      </c>
      <c r="D1379" s="245" t="s">
        <v>348</v>
      </c>
      <c r="E1379" s="246" t="s">
        <v>1562</v>
      </c>
      <c r="F1379" s="247" t="s">
        <v>1563</v>
      </c>
      <c r="G1379" s="248" t="s">
        <v>461</v>
      </c>
      <c r="H1379" s="249">
        <v>3.855</v>
      </c>
      <c r="I1379" s="250"/>
      <c r="J1379" s="251">
        <f>ROUND(I1379*H1379,2)</f>
        <v>0</v>
      </c>
      <c r="K1379" s="247" t="s">
        <v>814</v>
      </c>
      <c r="L1379" s="252"/>
      <c r="M1379" s="253" t="s">
        <v>19</v>
      </c>
      <c r="N1379" s="254" t="s">
        <v>42</v>
      </c>
      <c r="O1379" s="67"/>
      <c r="P1379" s="191">
        <f>O1379*H1379</f>
        <v>0</v>
      </c>
      <c r="Q1379" s="191">
        <v>0</v>
      </c>
      <c r="R1379" s="191">
        <f>Q1379*H1379</f>
        <v>0</v>
      </c>
      <c r="S1379" s="191">
        <v>0</v>
      </c>
      <c r="T1379" s="192">
        <f>S1379*H1379</f>
        <v>0</v>
      </c>
      <c r="U1379" s="37"/>
      <c r="V1379" s="37"/>
      <c r="W1379" s="37"/>
      <c r="X1379" s="37"/>
      <c r="Y1379" s="37"/>
      <c r="Z1379" s="37"/>
      <c r="AA1379" s="37"/>
      <c r="AB1379" s="37"/>
      <c r="AC1379" s="37"/>
      <c r="AD1379" s="37"/>
      <c r="AE1379" s="37"/>
      <c r="AR1379" s="193" t="s">
        <v>467</v>
      </c>
      <c r="AT1379" s="193" t="s">
        <v>348</v>
      </c>
      <c r="AU1379" s="193" t="s">
        <v>81</v>
      </c>
      <c r="AY1379" s="20" t="s">
        <v>210</v>
      </c>
      <c r="BE1379" s="194">
        <f>IF(N1379="základní",J1379,0)</f>
        <v>0</v>
      </c>
      <c r="BF1379" s="194">
        <f>IF(N1379="snížená",J1379,0)</f>
        <v>0</v>
      </c>
      <c r="BG1379" s="194">
        <f>IF(N1379="zákl. přenesená",J1379,0)</f>
        <v>0</v>
      </c>
      <c r="BH1379" s="194">
        <f>IF(N1379="sníž. přenesená",J1379,0)</f>
        <v>0</v>
      </c>
      <c r="BI1379" s="194">
        <f>IF(N1379="nulová",J1379,0)</f>
        <v>0</v>
      </c>
      <c r="BJ1379" s="20" t="s">
        <v>79</v>
      </c>
      <c r="BK1379" s="194">
        <f>ROUND(I1379*H1379,2)</f>
        <v>0</v>
      </c>
      <c r="BL1379" s="20" t="s">
        <v>326</v>
      </c>
      <c r="BM1379" s="193" t="s">
        <v>1564</v>
      </c>
    </row>
    <row r="1380" spans="1:65" s="2" customFormat="1" ht="19.5">
      <c r="A1380" s="37"/>
      <c r="B1380" s="38"/>
      <c r="C1380" s="39"/>
      <c r="D1380" s="195" t="s">
        <v>219</v>
      </c>
      <c r="E1380" s="39"/>
      <c r="F1380" s="196" t="s">
        <v>1563</v>
      </c>
      <c r="G1380" s="39"/>
      <c r="H1380" s="39"/>
      <c r="I1380" s="197"/>
      <c r="J1380" s="39"/>
      <c r="K1380" s="39"/>
      <c r="L1380" s="42"/>
      <c r="M1380" s="198"/>
      <c r="N1380" s="199"/>
      <c r="O1380" s="67"/>
      <c r="P1380" s="67"/>
      <c r="Q1380" s="67"/>
      <c r="R1380" s="67"/>
      <c r="S1380" s="67"/>
      <c r="T1380" s="68"/>
      <c r="U1380" s="37"/>
      <c r="V1380" s="37"/>
      <c r="W1380" s="37"/>
      <c r="X1380" s="37"/>
      <c r="Y1380" s="37"/>
      <c r="Z1380" s="37"/>
      <c r="AA1380" s="37"/>
      <c r="AB1380" s="37"/>
      <c r="AC1380" s="37"/>
      <c r="AD1380" s="37"/>
      <c r="AE1380" s="37"/>
      <c r="AT1380" s="20" t="s">
        <v>219</v>
      </c>
      <c r="AU1380" s="20" t="s">
        <v>81</v>
      </c>
    </row>
    <row r="1381" spans="1:65" s="13" customFormat="1" ht="11.25">
      <c r="B1381" s="202"/>
      <c r="C1381" s="203"/>
      <c r="D1381" s="195" t="s">
        <v>223</v>
      </c>
      <c r="E1381" s="204" t="s">
        <v>19</v>
      </c>
      <c r="F1381" s="205" t="s">
        <v>1560</v>
      </c>
      <c r="G1381" s="203"/>
      <c r="H1381" s="206">
        <v>3.855</v>
      </c>
      <c r="I1381" s="207"/>
      <c r="J1381" s="203"/>
      <c r="K1381" s="203"/>
      <c r="L1381" s="208"/>
      <c r="M1381" s="209"/>
      <c r="N1381" s="210"/>
      <c r="O1381" s="210"/>
      <c r="P1381" s="210"/>
      <c r="Q1381" s="210"/>
      <c r="R1381" s="210"/>
      <c r="S1381" s="210"/>
      <c r="T1381" s="211"/>
      <c r="AT1381" s="212" t="s">
        <v>223</v>
      </c>
      <c r="AU1381" s="212" t="s">
        <v>81</v>
      </c>
      <c r="AV1381" s="13" t="s">
        <v>81</v>
      </c>
      <c r="AW1381" s="13" t="s">
        <v>32</v>
      </c>
      <c r="AX1381" s="13" t="s">
        <v>79</v>
      </c>
      <c r="AY1381" s="212" t="s">
        <v>210</v>
      </c>
    </row>
    <row r="1382" spans="1:65" s="2" customFormat="1" ht="24.2" customHeight="1">
      <c r="A1382" s="37"/>
      <c r="B1382" s="38"/>
      <c r="C1382" s="182" t="s">
        <v>1565</v>
      </c>
      <c r="D1382" s="182" t="s">
        <v>212</v>
      </c>
      <c r="E1382" s="183" t="s">
        <v>1566</v>
      </c>
      <c r="F1382" s="184" t="s">
        <v>1567</v>
      </c>
      <c r="G1382" s="185" t="s">
        <v>215</v>
      </c>
      <c r="H1382" s="186">
        <v>39.700000000000003</v>
      </c>
      <c r="I1382" s="187"/>
      <c r="J1382" s="188">
        <f>ROUND(I1382*H1382,2)</f>
        <v>0</v>
      </c>
      <c r="K1382" s="184" t="s">
        <v>216</v>
      </c>
      <c r="L1382" s="42"/>
      <c r="M1382" s="189" t="s">
        <v>19</v>
      </c>
      <c r="N1382" s="190" t="s">
        <v>42</v>
      </c>
      <c r="O1382" s="67"/>
      <c r="P1382" s="191">
        <f>O1382*H1382</f>
        <v>0</v>
      </c>
      <c r="Q1382" s="191">
        <v>6.3E-3</v>
      </c>
      <c r="R1382" s="191">
        <f>Q1382*H1382</f>
        <v>0.25011</v>
      </c>
      <c r="S1382" s="191">
        <v>0</v>
      </c>
      <c r="T1382" s="192">
        <f>S1382*H1382</f>
        <v>0</v>
      </c>
      <c r="U1382" s="37"/>
      <c r="V1382" s="37"/>
      <c r="W1382" s="37"/>
      <c r="X1382" s="37"/>
      <c r="Y1382" s="37"/>
      <c r="Z1382" s="37"/>
      <c r="AA1382" s="37"/>
      <c r="AB1382" s="37"/>
      <c r="AC1382" s="37"/>
      <c r="AD1382" s="37"/>
      <c r="AE1382" s="37"/>
      <c r="AR1382" s="193" t="s">
        <v>326</v>
      </c>
      <c r="AT1382" s="193" t="s">
        <v>212</v>
      </c>
      <c r="AU1382" s="193" t="s">
        <v>81</v>
      </c>
      <c r="AY1382" s="20" t="s">
        <v>210</v>
      </c>
      <c r="BE1382" s="194">
        <f>IF(N1382="základní",J1382,0)</f>
        <v>0</v>
      </c>
      <c r="BF1382" s="194">
        <f>IF(N1382="snížená",J1382,0)</f>
        <v>0</v>
      </c>
      <c r="BG1382" s="194">
        <f>IF(N1382="zákl. přenesená",J1382,0)</f>
        <v>0</v>
      </c>
      <c r="BH1382" s="194">
        <f>IF(N1382="sníž. přenesená",J1382,0)</f>
        <v>0</v>
      </c>
      <c r="BI1382" s="194">
        <f>IF(N1382="nulová",J1382,0)</f>
        <v>0</v>
      </c>
      <c r="BJ1382" s="20" t="s">
        <v>79</v>
      </c>
      <c r="BK1382" s="194">
        <f>ROUND(I1382*H1382,2)</f>
        <v>0</v>
      </c>
      <c r="BL1382" s="20" t="s">
        <v>326</v>
      </c>
      <c r="BM1382" s="193" t="s">
        <v>1568</v>
      </c>
    </row>
    <row r="1383" spans="1:65" s="2" customFormat="1" ht="19.5">
      <c r="A1383" s="37"/>
      <c r="B1383" s="38"/>
      <c r="C1383" s="39"/>
      <c r="D1383" s="195" t="s">
        <v>219</v>
      </c>
      <c r="E1383" s="39"/>
      <c r="F1383" s="196" t="s">
        <v>1569</v>
      </c>
      <c r="G1383" s="39"/>
      <c r="H1383" s="39"/>
      <c r="I1383" s="197"/>
      <c r="J1383" s="39"/>
      <c r="K1383" s="39"/>
      <c r="L1383" s="42"/>
      <c r="M1383" s="198"/>
      <c r="N1383" s="199"/>
      <c r="O1383" s="67"/>
      <c r="P1383" s="67"/>
      <c r="Q1383" s="67"/>
      <c r="R1383" s="67"/>
      <c r="S1383" s="67"/>
      <c r="T1383" s="68"/>
      <c r="U1383" s="37"/>
      <c r="V1383" s="37"/>
      <c r="W1383" s="37"/>
      <c r="X1383" s="37"/>
      <c r="Y1383" s="37"/>
      <c r="Z1383" s="37"/>
      <c r="AA1383" s="37"/>
      <c r="AB1383" s="37"/>
      <c r="AC1383" s="37"/>
      <c r="AD1383" s="37"/>
      <c r="AE1383" s="37"/>
      <c r="AT1383" s="20" t="s">
        <v>219</v>
      </c>
      <c r="AU1383" s="20" t="s">
        <v>81</v>
      </c>
    </row>
    <row r="1384" spans="1:65" s="2" customFormat="1" ht="11.25">
      <c r="A1384" s="37"/>
      <c r="B1384" s="38"/>
      <c r="C1384" s="39"/>
      <c r="D1384" s="200" t="s">
        <v>221</v>
      </c>
      <c r="E1384" s="39"/>
      <c r="F1384" s="201" t="s">
        <v>1570</v>
      </c>
      <c r="G1384" s="39"/>
      <c r="H1384" s="39"/>
      <c r="I1384" s="197"/>
      <c r="J1384" s="39"/>
      <c r="K1384" s="39"/>
      <c r="L1384" s="42"/>
      <c r="M1384" s="198"/>
      <c r="N1384" s="199"/>
      <c r="O1384" s="67"/>
      <c r="P1384" s="67"/>
      <c r="Q1384" s="67"/>
      <c r="R1384" s="67"/>
      <c r="S1384" s="67"/>
      <c r="T1384" s="68"/>
      <c r="U1384" s="37"/>
      <c r="V1384" s="37"/>
      <c r="W1384" s="37"/>
      <c r="X1384" s="37"/>
      <c r="Y1384" s="37"/>
      <c r="Z1384" s="37"/>
      <c r="AA1384" s="37"/>
      <c r="AB1384" s="37"/>
      <c r="AC1384" s="37"/>
      <c r="AD1384" s="37"/>
      <c r="AE1384" s="37"/>
      <c r="AT1384" s="20" t="s">
        <v>221</v>
      </c>
      <c r="AU1384" s="20" t="s">
        <v>81</v>
      </c>
    </row>
    <row r="1385" spans="1:65" s="15" customFormat="1" ht="11.25">
      <c r="B1385" s="224"/>
      <c r="C1385" s="225"/>
      <c r="D1385" s="195" t="s">
        <v>223</v>
      </c>
      <c r="E1385" s="226" t="s">
        <v>19</v>
      </c>
      <c r="F1385" s="227" t="s">
        <v>605</v>
      </c>
      <c r="G1385" s="225"/>
      <c r="H1385" s="226" t="s">
        <v>19</v>
      </c>
      <c r="I1385" s="228"/>
      <c r="J1385" s="225"/>
      <c r="K1385" s="225"/>
      <c r="L1385" s="229"/>
      <c r="M1385" s="230"/>
      <c r="N1385" s="231"/>
      <c r="O1385" s="231"/>
      <c r="P1385" s="231"/>
      <c r="Q1385" s="231"/>
      <c r="R1385" s="231"/>
      <c r="S1385" s="231"/>
      <c r="T1385" s="232"/>
      <c r="AT1385" s="233" t="s">
        <v>223</v>
      </c>
      <c r="AU1385" s="233" t="s">
        <v>81</v>
      </c>
      <c r="AV1385" s="15" t="s">
        <v>79</v>
      </c>
      <c r="AW1385" s="15" t="s">
        <v>32</v>
      </c>
      <c r="AX1385" s="15" t="s">
        <v>71</v>
      </c>
      <c r="AY1385" s="233" t="s">
        <v>210</v>
      </c>
    </row>
    <row r="1386" spans="1:65" s="13" customFormat="1" ht="11.25">
      <c r="B1386" s="202"/>
      <c r="C1386" s="203"/>
      <c r="D1386" s="195" t="s">
        <v>223</v>
      </c>
      <c r="E1386" s="204" t="s">
        <v>19</v>
      </c>
      <c r="F1386" s="205" t="s">
        <v>130</v>
      </c>
      <c r="G1386" s="203"/>
      <c r="H1386" s="206">
        <v>11.6</v>
      </c>
      <c r="I1386" s="207"/>
      <c r="J1386" s="203"/>
      <c r="K1386" s="203"/>
      <c r="L1386" s="208"/>
      <c r="M1386" s="209"/>
      <c r="N1386" s="210"/>
      <c r="O1386" s="210"/>
      <c r="P1386" s="210"/>
      <c r="Q1386" s="210"/>
      <c r="R1386" s="210"/>
      <c r="S1386" s="210"/>
      <c r="T1386" s="211"/>
      <c r="AT1386" s="212" t="s">
        <v>223</v>
      </c>
      <c r="AU1386" s="212" t="s">
        <v>81</v>
      </c>
      <c r="AV1386" s="13" t="s">
        <v>81</v>
      </c>
      <c r="AW1386" s="13" t="s">
        <v>32</v>
      </c>
      <c r="AX1386" s="13" t="s">
        <v>71</v>
      </c>
      <c r="AY1386" s="212" t="s">
        <v>210</v>
      </c>
    </row>
    <row r="1387" spans="1:65" s="16" customFormat="1" ht="11.25">
      <c r="B1387" s="234"/>
      <c r="C1387" s="235"/>
      <c r="D1387" s="195" t="s">
        <v>223</v>
      </c>
      <c r="E1387" s="236" t="s">
        <v>129</v>
      </c>
      <c r="F1387" s="237" t="s">
        <v>266</v>
      </c>
      <c r="G1387" s="235"/>
      <c r="H1387" s="238">
        <v>11.6</v>
      </c>
      <c r="I1387" s="239"/>
      <c r="J1387" s="235"/>
      <c r="K1387" s="235"/>
      <c r="L1387" s="240"/>
      <c r="M1387" s="241"/>
      <c r="N1387" s="242"/>
      <c r="O1387" s="242"/>
      <c r="P1387" s="242"/>
      <c r="Q1387" s="242"/>
      <c r="R1387" s="242"/>
      <c r="S1387" s="242"/>
      <c r="T1387" s="243"/>
      <c r="AT1387" s="244" t="s">
        <v>223</v>
      </c>
      <c r="AU1387" s="244" t="s">
        <v>81</v>
      </c>
      <c r="AV1387" s="16" t="s">
        <v>153</v>
      </c>
      <c r="AW1387" s="16" t="s">
        <v>32</v>
      </c>
      <c r="AX1387" s="16" t="s">
        <v>71</v>
      </c>
      <c r="AY1387" s="244" t="s">
        <v>210</v>
      </c>
    </row>
    <row r="1388" spans="1:65" s="15" customFormat="1" ht="11.25">
      <c r="B1388" s="224"/>
      <c r="C1388" s="225"/>
      <c r="D1388" s="195" t="s">
        <v>223</v>
      </c>
      <c r="E1388" s="226" t="s">
        <v>19</v>
      </c>
      <c r="F1388" s="227" t="s">
        <v>607</v>
      </c>
      <c r="G1388" s="225"/>
      <c r="H1388" s="226" t="s">
        <v>19</v>
      </c>
      <c r="I1388" s="228"/>
      <c r="J1388" s="225"/>
      <c r="K1388" s="225"/>
      <c r="L1388" s="229"/>
      <c r="M1388" s="230"/>
      <c r="N1388" s="231"/>
      <c r="O1388" s="231"/>
      <c r="P1388" s="231"/>
      <c r="Q1388" s="231"/>
      <c r="R1388" s="231"/>
      <c r="S1388" s="231"/>
      <c r="T1388" s="232"/>
      <c r="AT1388" s="233" t="s">
        <v>223</v>
      </c>
      <c r="AU1388" s="233" t="s">
        <v>81</v>
      </c>
      <c r="AV1388" s="15" t="s">
        <v>79</v>
      </c>
      <c r="AW1388" s="15" t="s">
        <v>32</v>
      </c>
      <c r="AX1388" s="15" t="s">
        <v>71</v>
      </c>
      <c r="AY1388" s="233" t="s">
        <v>210</v>
      </c>
    </row>
    <row r="1389" spans="1:65" s="13" customFormat="1" ht="11.25">
      <c r="B1389" s="202"/>
      <c r="C1389" s="203"/>
      <c r="D1389" s="195" t="s">
        <v>223</v>
      </c>
      <c r="E1389" s="204" t="s">
        <v>19</v>
      </c>
      <c r="F1389" s="205" t="s">
        <v>608</v>
      </c>
      <c r="G1389" s="203"/>
      <c r="H1389" s="206">
        <v>6.1</v>
      </c>
      <c r="I1389" s="207"/>
      <c r="J1389" s="203"/>
      <c r="K1389" s="203"/>
      <c r="L1389" s="208"/>
      <c r="M1389" s="209"/>
      <c r="N1389" s="210"/>
      <c r="O1389" s="210"/>
      <c r="P1389" s="210"/>
      <c r="Q1389" s="210"/>
      <c r="R1389" s="210"/>
      <c r="S1389" s="210"/>
      <c r="T1389" s="211"/>
      <c r="AT1389" s="212" t="s">
        <v>223</v>
      </c>
      <c r="AU1389" s="212" t="s">
        <v>81</v>
      </c>
      <c r="AV1389" s="13" t="s">
        <v>81</v>
      </c>
      <c r="AW1389" s="13" t="s">
        <v>32</v>
      </c>
      <c r="AX1389" s="13" t="s">
        <v>71</v>
      </c>
      <c r="AY1389" s="212" t="s">
        <v>210</v>
      </c>
    </row>
    <row r="1390" spans="1:65" s="15" customFormat="1" ht="11.25">
      <c r="B1390" s="224"/>
      <c r="C1390" s="225"/>
      <c r="D1390" s="195" t="s">
        <v>223</v>
      </c>
      <c r="E1390" s="226" t="s">
        <v>19</v>
      </c>
      <c r="F1390" s="227" t="s">
        <v>609</v>
      </c>
      <c r="G1390" s="225"/>
      <c r="H1390" s="226" t="s">
        <v>19</v>
      </c>
      <c r="I1390" s="228"/>
      <c r="J1390" s="225"/>
      <c r="K1390" s="225"/>
      <c r="L1390" s="229"/>
      <c r="M1390" s="230"/>
      <c r="N1390" s="231"/>
      <c r="O1390" s="231"/>
      <c r="P1390" s="231"/>
      <c r="Q1390" s="231"/>
      <c r="R1390" s="231"/>
      <c r="S1390" s="231"/>
      <c r="T1390" s="232"/>
      <c r="AT1390" s="233" t="s">
        <v>223</v>
      </c>
      <c r="AU1390" s="233" t="s">
        <v>81</v>
      </c>
      <c r="AV1390" s="15" t="s">
        <v>79</v>
      </c>
      <c r="AW1390" s="15" t="s">
        <v>32</v>
      </c>
      <c r="AX1390" s="15" t="s">
        <v>71</v>
      </c>
      <c r="AY1390" s="233" t="s">
        <v>210</v>
      </c>
    </row>
    <row r="1391" spans="1:65" s="13" customFormat="1" ht="11.25">
      <c r="B1391" s="202"/>
      <c r="C1391" s="203"/>
      <c r="D1391" s="195" t="s">
        <v>223</v>
      </c>
      <c r="E1391" s="204" t="s">
        <v>19</v>
      </c>
      <c r="F1391" s="205" t="s">
        <v>610</v>
      </c>
      <c r="G1391" s="203"/>
      <c r="H1391" s="206">
        <v>3.6</v>
      </c>
      <c r="I1391" s="207"/>
      <c r="J1391" s="203"/>
      <c r="K1391" s="203"/>
      <c r="L1391" s="208"/>
      <c r="M1391" s="209"/>
      <c r="N1391" s="210"/>
      <c r="O1391" s="210"/>
      <c r="P1391" s="210"/>
      <c r="Q1391" s="210"/>
      <c r="R1391" s="210"/>
      <c r="S1391" s="210"/>
      <c r="T1391" s="211"/>
      <c r="AT1391" s="212" t="s">
        <v>223</v>
      </c>
      <c r="AU1391" s="212" t="s">
        <v>81</v>
      </c>
      <c r="AV1391" s="13" t="s">
        <v>81</v>
      </c>
      <c r="AW1391" s="13" t="s">
        <v>32</v>
      </c>
      <c r="AX1391" s="13" t="s">
        <v>71</v>
      </c>
      <c r="AY1391" s="212" t="s">
        <v>210</v>
      </c>
    </row>
    <row r="1392" spans="1:65" s="15" customFormat="1" ht="11.25">
      <c r="B1392" s="224"/>
      <c r="C1392" s="225"/>
      <c r="D1392" s="195" t="s">
        <v>223</v>
      </c>
      <c r="E1392" s="226" t="s">
        <v>19</v>
      </c>
      <c r="F1392" s="227" t="s">
        <v>611</v>
      </c>
      <c r="G1392" s="225"/>
      <c r="H1392" s="226" t="s">
        <v>19</v>
      </c>
      <c r="I1392" s="228"/>
      <c r="J1392" s="225"/>
      <c r="K1392" s="225"/>
      <c r="L1392" s="229"/>
      <c r="M1392" s="230"/>
      <c r="N1392" s="231"/>
      <c r="O1392" s="231"/>
      <c r="P1392" s="231"/>
      <c r="Q1392" s="231"/>
      <c r="R1392" s="231"/>
      <c r="S1392" s="231"/>
      <c r="T1392" s="232"/>
      <c r="AT1392" s="233" t="s">
        <v>223</v>
      </c>
      <c r="AU1392" s="233" t="s">
        <v>81</v>
      </c>
      <c r="AV1392" s="15" t="s">
        <v>79</v>
      </c>
      <c r="AW1392" s="15" t="s">
        <v>32</v>
      </c>
      <c r="AX1392" s="15" t="s">
        <v>71</v>
      </c>
      <c r="AY1392" s="233" t="s">
        <v>210</v>
      </c>
    </row>
    <row r="1393" spans="1:65" s="13" customFormat="1" ht="11.25">
      <c r="B1393" s="202"/>
      <c r="C1393" s="203"/>
      <c r="D1393" s="195" t="s">
        <v>223</v>
      </c>
      <c r="E1393" s="204" t="s">
        <v>19</v>
      </c>
      <c r="F1393" s="205" t="s">
        <v>612</v>
      </c>
      <c r="G1393" s="203"/>
      <c r="H1393" s="206">
        <v>7.2</v>
      </c>
      <c r="I1393" s="207"/>
      <c r="J1393" s="203"/>
      <c r="K1393" s="203"/>
      <c r="L1393" s="208"/>
      <c r="M1393" s="209"/>
      <c r="N1393" s="210"/>
      <c r="O1393" s="210"/>
      <c r="P1393" s="210"/>
      <c r="Q1393" s="210"/>
      <c r="R1393" s="210"/>
      <c r="S1393" s="210"/>
      <c r="T1393" s="211"/>
      <c r="AT1393" s="212" t="s">
        <v>223</v>
      </c>
      <c r="AU1393" s="212" t="s">
        <v>81</v>
      </c>
      <c r="AV1393" s="13" t="s">
        <v>81</v>
      </c>
      <c r="AW1393" s="13" t="s">
        <v>32</v>
      </c>
      <c r="AX1393" s="13" t="s">
        <v>71</v>
      </c>
      <c r="AY1393" s="212" t="s">
        <v>210</v>
      </c>
    </row>
    <row r="1394" spans="1:65" s="15" customFormat="1" ht="11.25">
      <c r="B1394" s="224"/>
      <c r="C1394" s="225"/>
      <c r="D1394" s="195" t="s">
        <v>223</v>
      </c>
      <c r="E1394" s="226" t="s">
        <v>19</v>
      </c>
      <c r="F1394" s="227" t="s">
        <v>613</v>
      </c>
      <c r="G1394" s="225"/>
      <c r="H1394" s="226" t="s">
        <v>19</v>
      </c>
      <c r="I1394" s="228"/>
      <c r="J1394" s="225"/>
      <c r="K1394" s="225"/>
      <c r="L1394" s="229"/>
      <c r="M1394" s="230"/>
      <c r="N1394" s="231"/>
      <c r="O1394" s="231"/>
      <c r="P1394" s="231"/>
      <c r="Q1394" s="231"/>
      <c r="R1394" s="231"/>
      <c r="S1394" s="231"/>
      <c r="T1394" s="232"/>
      <c r="AT1394" s="233" t="s">
        <v>223</v>
      </c>
      <c r="AU1394" s="233" t="s">
        <v>81</v>
      </c>
      <c r="AV1394" s="15" t="s">
        <v>79</v>
      </c>
      <c r="AW1394" s="15" t="s">
        <v>32</v>
      </c>
      <c r="AX1394" s="15" t="s">
        <v>71</v>
      </c>
      <c r="AY1394" s="233" t="s">
        <v>210</v>
      </c>
    </row>
    <row r="1395" spans="1:65" s="13" customFormat="1" ht="11.25">
      <c r="B1395" s="202"/>
      <c r="C1395" s="203"/>
      <c r="D1395" s="195" t="s">
        <v>223</v>
      </c>
      <c r="E1395" s="204" t="s">
        <v>19</v>
      </c>
      <c r="F1395" s="205" t="s">
        <v>81</v>
      </c>
      <c r="G1395" s="203"/>
      <c r="H1395" s="206">
        <v>2</v>
      </c>
      <c r="I1395" s="207"/>
      <c r="J1395" s="203"/>
      <c r="K1395" s="203"/>
      <c r="L1395" s="208"/>
      <c r="M1395" s="209"/>
      <c r="N1395" s="210"/>
      <c r="O1395" s="210"/>
      <c r="P1395" s="210"/>
      <c r="Q1395" s="210"/>
      <c r="R1395" s="210"/>
      <c r="S1395" s="210"/>
      <c r="T1395" s="211"/>
      <c r="AT1395" s="212" t="s">
        <v>223</v>
      </c>
      <c r="AU1395" s="212" t="s">
        <v>81</v>
      </c>
      <c r="AV1395" s="13" t="s">
        <v>81</v>
      </c>
      <c r="AW1395" s="13" t="s">
        <v>32</v>
      </c>
      <c r="AX1395" s="13" t="s">
        <v>71</v>
      </c>
      <c r="AY1395" s="212" t="s">
        <v>210</v>
      </c>
    </row>
    <row r="1396" spans="1:65" s="15" customFormat="1" ht="11.25">
      <c r="B1396" s="224"/>
      <c r="C1396" s="225"/>
      <c r="D1396" s="195" t="s">
        <v>223</v>
      </c>
      <c r="E1396" s="226" t="s">
        <v>19</v>
      </c>
      <c r="F1396" s="227" t="s">
        <v>614</v>
      </c>
      <c r="G1396" s="225"/>
      <c r="H1396" s="226" t="s">
        <v>19</v>
      </c>
      <c r="I1396" s="228"/>
      <c r="J1396" s="225"/>
      <c r="K1396" s="225"/>
      <c r="L1396" s="229"/>
      <c r="M1396" s="230"/>
      <c r="N1396" s="231"/>
      <c r="O1396" s="231"/>
      <c r="P1396" s="231"/>
      <c r="Q1396" s="231"/>
      <c r="R1396" s="231"/>
      <c r="S1396" s="231"/>
      <c r="T1396" s="232"/>
      <c r="AT1396" s="233" t="s">
        <v>223</v>
      </c>
      <c r="AU1396" s="233" t="s">
        <v>81</v>
      </c>
      <c r="AV1396" s="15" t="s">
        <v>79</v>
      </c>
      <c r="AW1396" s="15" t="s">
        <v>32</v>
      </c>
      <c r="AX1396" s="15" t="s">
        <v>71</v>
      </c>
      <c r="AY1396" s="233" t="s">
        <v>210</v>
      </c>
    </row>
    <row r="1397" spans="1:65" s="13" customFormat="1" ht="11.25">
      <c r="B1397" s="202"/>
      <c r="C1397" s="203"/>
      <c r="D1397" s="195" t="s">
        <v>223</v>
      </c>
      <c r="E1397" s="204" t="s">
        <v>19</v>
      </c>
      <c r="F1397" s="205" t="s">
        <v>615</v>
      </c>
      <c r="G1397" s="203"/>
      <c r="H1397" s="206">
        <v>1.2</v>
      </c>
      <c r="I1397" s="207"/>
      <c r="J1397" s="203"/>
      <c r="K1397" s="203"/>
      <c r="L1397" s="208"/>
      <c r="M1397" s="209"/>
      <c r="N1397" s="210"/>
      <c r="O1397" s="210"/>
      <c r="P1397" s="210"/>
      <c r="Q1397" s="210"/>
      <c r="R1397" s="210"/>
      <c r="S1397" s="210"/>
      <c r="T1397" s="211"/>
      <c r="AT1397" s="212" t="s">
        <v>223</v>
      </c>
      <c r="AU1397" s="212" t="s">
        <v>81</v>
      </c>
      <c r="AV1397" s="13" t="s">
        <v>81</v>
      </c>
      <c r="AW1397" s="13" t="s">
        <v>32</v>
      </c>
      <c r="AX1397" s="13" t="s">
        <v>71</v>
      </c>
      <c r="AY1397" s="212" t="s">
        <v>210</v>
      </c>
    </row>
    <row r="1398" spans="1:65" s="15" customFormat="1" ht="11.25">
      <c r="B1398" s="224"/>
      <c r="C1398" s="225"/>
      <c r="D1398" s="195" t="s">
        <v>223</v>
      </c>
      <c r="E1398" s="226" t="s">
        <v>19</v>
      </c>
      <c r="F1398" s="227" t="s">
        <v>630</v>
      </c>
      <c r="G1398" s="225"/>
      <c r="H1398" s="226" t="s">
        <v>19</v>
      </c>
      <c r="I1398" s="228"/>
      <c r="J1398" s="225"/>
      <c r="K1398" s="225"/>
      <c r="L1398" s="229"/>
      <c r="M1398" s="230"/>
      <c r="N1398" s="231"/>
      <c r="O1398" s="231"/>
      <c r="P1398" s="231"/>
      <c r="Q1398" s="231"/>
      <c r="R1398" s="231"/>
      <c r="S1398" s="231"/>
      <c r="T1398" s="232"/>
      <c r="AT1398" s="233" t="s">
        <v>223</v>
      </c>
      <c r="AU1398" s="233" t="s">
        <v>81</v>
      </c>
      <c r="AV1398" s="15" t="s">
        <v>79</v>
      </c>
      <c r="AW1398" s="15" t="s">
        <v>32</v>
      </c>
      <c r="AX1398" s="15" t="s">
        <v>71</v>
      </c>
      <c r="AY1398" s="233" t="s">
        <v>210</v>
      </c>
    </row>
    <row r="1399" spans="1:65" s="13" customFormat="1" ht="11.25">
      <c r="B1399" s="202"/>
      <c r="C1399" s="203"/>
      <c r="D1399" s="195" t="s">
        <v>223</v>
      </c>
      <c r="E1399" s="204" t="s">
        <v>19</v>
      </c>
      <c r="F1399" s="205" t="s">
        <v>269</v>
      </c>
      <c r="G1399" s="203"/>
      <c r="H1399" s="206">
        <v>8</v>
      </c>
      <c r="I1399" s="207"/>
      <c r="J1399" s="203"/>
      <c r="K1399" s="203"/>
      <c r="L1399" s="208"/>
      <c r="M1399" s="209"/>
      <c r="N1399" s="210"/>
      <c r="O1399" s="210"/>
      <c r="P1399" s="210"/>
      <c r="Q1399" s="210"/>
      <c r="R1399" s="210"/>
      <c r="S1399" s="210"/>
      <c r="T1399" s="211"/>
      <c r="AT1399" s="212" t="s">
        <v>223</v>
      </c>
      <c r="AU1399" s="212" t="s">
        <v>81</v>
      </c>
      <c r="AV1399" s="13" t="s">
        <v>81</v>
      </c>
      <c r="AW1399" s="13" t="s">
        <v>32</v>
      </c>
      <c r="AX1399" s="13" t="s">
        <v>71</v>
      </c>
      <c r="AY1399" s="212" t="s">
        <v>210</v>
      </c>
    </row>
    <row r="1400" spans="1:65" s="16" customFormat="1" ht="11.25">
      <c r="B1400" s="234"/>
      <c r="C1400" s="235"/>
      <c r="D1400" s="195" t="s">
        <v>223</v>
      </c>
      <c r="E1400" s="236" t="s">
        <v>19</v>
      </c>
      <c r="F1400" s="237" t="s">
        <v>266</v>
      </c>
      <c r="G1400" s="235"/>
      <c r="H1400" s="238">
        <v>28.1</v>
      </c>
      <c r="I1400" s="239"/>
      <c r="J1400" s="235"/>
      <c r="K1400" s="235"/>
      <c r="L1400" s="240"/>
      <c r="M1400" s="241"/>
      <c r="N1400" s="242"/>
      <c r="O1400" s="242"/>
      <c r="P1400" s="242"/>
      <c r="Q1400" s="242"/>
      <c r="R1400" s="242"/>
      <c r="S1400" s="242"/>
      <c r="T1400" s="243"/>
      <c r="AT1400" s="244" t="s">
        <v>223</v>
      </c>
      <c r="AU1400" s="244" t="s">
        <v>81</v>
      </c>
      <c r="AV1400" s="16" t="s">
        <v>153</v>
      </c>
      <c r="AW1400" s="16" t="s">
        <v>32</v>
      </c>
      <c r="AX1400" s="16" t="s">
        <v>71</v>
      </c>
      <c r="AY1400" s="244" t="s">
        <v>210</v>
      </c>
    </row>
    <row r="1401" spans="1:65" s="14" customFormat="1" ht="11.25">
      <c r="B1401" s="213"/>
      <c r="C1401" s="214"/>
      <c r="D1401" s="195" t="s">
        <v>223</v>
      </c>
      <c r="E1401" s="215" t="s">
        <v>19</v>
      </c>
      <c r="F1401" s="216" t="s">
        <v>249</v>
      </c>
      <c r="G1401" s="214"/>
      <c r="H1401" s="217">
        <v>39.700000000000003</v>
      </c>
      <c r="I1401" s="218"/>
      <c r="J1401" s="214"/>
      <c r="K1401" s="214"/>
      <c r="L1401" s="219"/>
      <c r="M1401" s="220"/>
      <c r="N1401" s="221"/>
      <c r="O1401" s="221"/>
      <c r="P1401" s="221"/>
      <c r="Q1401" s="221"/>
      <c r="R1401" s="221"/>
      <c r="S1401" s="221"/>
      <c r="T1401" s="222"/>
      <c r="AT1401" s="223" t="s">
        <v>223</v>
      </c>
      <c r="AU1401" s="223" t="s">
        <v>81</v>
      </c>
      <c r="AV1401" s="14" t="s">
        <v>217</v>
      </c>
      <c r="AW1401" s="14" t="s">
        <v>32</v>
      </c>
      <c r="AX1401" s="14" t="s">
        <v>79</v>
      </c>
      <c r="AY1401" s="223" t="s">
        <v>210</v>
      </c>
    </row>
    <row r="1402" spans="1:65" s="2" customFormat="1" ht="33" customHeight="1">
      <c r="A1402" s="37"/>
      <c r="B1402" s="38"/>
      <c r="C1402" s="245" t="s">
        <v>1571</v>
      </c>
      <c r="D1402" s="245" t="s">
        <v>348</v>
      </c>
      <c r="E1402" s="246" t="s">
        <v>1572</v>
      </c>
      <c r="F1402" s="247" t="s">
        <v>1573</v>
      </c>
      <c r="G1402" s="248" t="s">
        <v>215</v>
      </c>
      <c r="H1402" s="249">
        <v>43.67</v>
      </c>
      <c r="I1402" s="250"/>
      <c r="J1402" s="251">
        <f>ROUND(I1402*H1402,2)</f>
        <v>0</v>
      </c>
      <c r="K1402" s="247" t="s">
        <v>216</v>
      </c>
      <c r="L1402" s="252"/>
      <c r="M1402" s="253" t="s">
        <v>19</v>
      </c>
      <c r="N1402" s="254" t="s">
        <v>42</v>
      </c>
      <c r="O1402" s="67"/>
      <c r="P1402" s="191">
        <f>O1402*H1402</f>
        <v>0</v>
      </c>
      <c r="Q1402" s="191">
        <v>1.77E-2</v>
      </c>
      <c r="R1402" s="191">
        <f>Q1402*H1402</f>
        <v>0.77295900000000006</v>
      </c>
      <c r="S1402" s="191">
        <v>0</v>
      </c>
      <c r="T1402" s="192">
        <f>S1402*H1402</f>
        <v>0</v>
      </c>
      <c r="U1402" s="37"/>
      <c r="V1402" s="37"/>
      <c r="W1402" s="37"/>
      <c r="X1402" s="37"/>
      <c r="Y1402" s="37"/>
      <c r="Z1402" s="37"/>
      <c r="AA1402" s="37"/>
      <c r="AB1402" s="37"/>
      <c r="AC1402" s="37"/>
      <c r="AD1402" s="37"/>
      <c r="AE1402" s="37"/>
      <c r="AR1402" s="193" t="s">
        <v>467</v>
      </c>
      <c r="AT1402" s="193" t="s">
        <v>348</v>
      </c>
      <c r="AU1402" s="193" t="s">
        <v>81</v>
      </c>
      <c r="AY1402" s="20" t="s">
        <v>210</v>
      </c>
      <c r="BE1402" s="194">
        <f>IF(N1402="základní",J1402,0)</f>
        <v>0</v>
      </c>
      <c r="BF1402" s="194">
        <f>IF(N1402="snížená",J1402,0)</f>
        <v>0</v>
      </c>
      <c r="BG1402" s="194">
        <f>IF(N1402="zákl. přenesená",J1402,0)</f>
        <v>0</v>
      </c>
      <c r="BH1402" s="194">
        <f>IF(N1402="sníž. přenesená",J1402,0)</f>
        <v>0</v>
      </c>
      <c r="BI1402" s="194">
        <f>IF(N1402="nulová",J1402,0)</f>
        <v>0</v>
      </c>
      <c r="BJ1402" s="20" t="s">
        <v>79</v>
      </c>
      <c r="BK1402" s="194">
        <f>ROUND(I1402*H1402,2)</f>
        <v>0</v>
      </c>
      <c r="BL1402" s="20" t="s">
        <v>326</v>
      </c>
      <c r="BM1402" s="193" t="s">
        <v>1574</v>
      </c>
    </row>
    <row r="1403" spans="1:65" s="2" customFormat="1" ht="19.5">
      <c r="A1403" s="37"/>
      <c r="B1403" s="38"/>
      <c r="C1403" s="39"/>
      <c r="D1403" s="195" t="s">
        <v>219</v>
      </c>
      <c r="E1403" s="39"/>
      <c r="F1403" s="196" t="s">
        <v>1573</v>
      </c>
      <c r="G1403" s="39"/>
      <c r="H1403" s="39"/>
      <c r="I1403" s="197"/>
      <c r="J1403" s="39"/>
      <c r="K1403" s="39"/>
      <c r="L1403" s="42"/>
      <c r="M1403" s="198"/>
      <c r="N1403" s="199"/>
      <c r="O1403" s="67"/>
      <c r="P1403" s="67"/>
      <c r="Q1403" s="67"/>
      <c r="R1403" s="67"/>
      <c r="S1403" s="67"/>
      <c r="T1403" s="68"/>
      <c r="U1403" s="37"/>
      <c r="V1403" s="37"/>
      <c r="W1403" s="37"/>
      <c r="X1403" s="37"/>
      <c r="Y1403" s="37"/>
      <c r="Z1403" s="37"/>
      <c r="AA1403" s="37"/>
      <c r="AB1403" s="37"/>
      <c r="AC1403" s="37"/>
      <c r="AD1403" s="37"/>
      <c r="AE1403" s="37"/>
      <c r="AT1403" s="20" t="s">
        <v>219</v>
      </c>
      <c r="AU1403" s="20" t="s">
        <v>81</v>
      </c>
    </row>
    <row r="1404" spans="1:65" s="13" customFormat="1" ht="11.25">
      <c r="B1404" s="202"/>
      <c r="C1404" s="203"/>
      <c r="D1404" s="195" t="s">
        <v>223</v>
      </c>
      <c r="E1404" s="203"/>
      <c r="F1404" s="205" t="s">
        <v>1575</v>
      </c>
      <c r="G1404" s="203"/>
      <c r="H1404" s="206">
        <v>43.67</v>
      </c>
      <c r="I1404" s="207"/>
      <c r="J1404" s="203"/>
      <c r="K1404" s="203"/>
      <c r="L1404" s="208"/>
      <c r="M1404" s="209"/>
      <c r="N1404" s="210"/>
      <c r="O1404" s="210"/>
      <c r="P1404" s="210"/>
      <c r="Q1404" s="210"/>
      <c r="R1404" s="210"/>
      <c r="S1404" s="210"/>
      <c r="T1404" s="211"/>
      <c r="AT1404" s="212" t="s">
        <v>223</v>
      </c>
      <c r="AU1404" s="212" t="s">
        <v>81</v>
      </c>
      <c r="AV1404" s="13" t="s">
        <v>81</v>
      </c>
      <c r="AW1404" s="13" t="s">
        <v>4</v>
      </c>
      <c r="AX1404" s="13" t="s">
        <v>79</v>
      </c>
      <c r="AY1404" s="212" t="s">
        <v>210</v>
      </c>
    </row>
    <row r="1405" spans="1:65" s="2" customFormat="1" ht="24.2" customHeight="1">
      <c r="A1405" s="37"/>
      <c r="B1405" s="38"/>
      <c r="C1405" s="182" t="s">
        <v>1576</v>
      </c>
      <c r="D1405" s="182" t="s">
        <v>212</v>
      </c>
      <c r="E1405" s="183" t="s">
        <v>1577</v>
      </c>
      <c r="F1405" s="184" t="s">
        <v>1578</v>
      </c>
      <c r="G1405" s="185" t="s">
        <v>215</v>
      </c>
      <c r="H1405" s="186">
        <v>99.1</v>
      </c>
      <c r="I1405" s="187"/>
      <c r="J1405" s="188">
        <f>ROUND(I1405*H1405,2)</f>
        <v>0</v>
      </c>
      <c r="K1405" s="184" t="s">
        <v>216</v>
      </c>
      <c r="L1405" s="42"/>
      <c r="M1405" s="189" t="s">
        <v>19</v>
      </c>
      <c r="N1405" s="190" t="s">
        <v>42</v>
      </c>
      <c r="O1405" s="67"/>
      <c r="P1405" s="191">
        <f>O1405*H1405</f>
        <v>0</v>
      </c>
      <c r="Q1405" s="191">
        <v>5.4000000000000003E-3</v>
      </c>
      <c r="R1405" s="191">
        <f>Q1405*H1405</f>
        <v>0.53513999999999995</v>
      </c>
      <c r="S1405" s="191">
        <v>0</v>
      </c>
      <c r="T1405" s="192">
        <f>S1405*H1405</f>
        <v>0</v>
      </c>
      <c r="U1405" s="37"/>
      <c r="V1405" s="37"/>
      <c r="W1405" s="37"/>
      <c r="X1405" s="37"/>
      <c r="Y1405" s="37"/>
      <c r="Z1405" s="37"/>
      <c r="AA1405" s="37"/>
      <c r="AB1405" s="37"/>
      <c r="AC1405" s="37"/>
      <c r="AD1405" s="37"/>
      <c r="AE1405" s="37"/>
      <c r="AR1405" s="193" t="s">
        <v>326</v>
      </c>
      <c r="AT1405" s="193" t="s">
        <v>212</v>
      </c>
      <c r="AU1405" s="193" t="s">
        <v>81</v>
      </c>
      <c r="AY1405" s="20" t="s">
        <v>210</v>
      </c>
      <c r="BE1405" s="194">
        <f>IF(N1405="základní",J1405,0)</f>
        <v>0</v>
      </c>
      <c r="BF1405" s="194">
        <f>IF(N1405="snížená",J1405,0)</f>
        <v>0</v>
      </c>
      <c r="BG1405" s="194">
        <f>IF(N1405="zákl. přenesená",J1405,0)</f>
        <v>0</v>
      </c>
      <c r="BH1405" s="194">
        <f>IF(N1405="sníž. přenesená",J1405,0)</f>
        <v>0</v>
      </c>
      <c r="BI1405" s="194">
        <f>IF(N1405="nulová",J1405,0)</f>
        <v>0</v>
      </c>
      <c r="BJ1405" s="20" t="s">
        <v>79</v>
      </c>
      <c r="BK1405" s="194">
        <f>ROUND(I1405*H1405,2)</f>
        <v>0</v>
      </c>
      <c r="BL1405" s="20" t="s">
        <v>326</v>
      </c>
      <c r="BM1405" s="193" t="s">
        <v>1579</v>
      </c>
    </row>
    <row r="1406" spans="1:65" s="2" customFormat="1" ht="19.5">
      <c r="A1406" s="37"/>
      <c r="B1406" s="38"/>
      <c r="C1406" s="39"/>
      <c r="D1406" s="195" t="s">
        <v>219</v>
      </c>
      <c r="E1406" s="39"/>
      <c r="F1406" s="196" t="s">
        <v>1580</v>
      </c>
      <c r="G1406" s="39"/>
      <c r="H1406" s="39"/>
      <c r="I1406" s="197"/>
      <c r="J1406" s="39"/>
      <c r="K1406" s="39"/>
      <c r="L1406" s="42"/>
      <c r="M1406" s="198"/>
      <c r="N1406" s="199"/>
      <c r="O1406" s="67"/>
      <c r="P1406" s="67"/>
      <c r="Q1406" s="67"/>
      <c r="R1406" s="67"/>
      <c r="S1406" s="67"/>
      <c r="T1406" s="68"/>
      <c r="U1406" s="37"/>
      <c r="V1406" s="37"/>
      <c r="W1406" s="37"/>
      <c r="X1406" s="37"/>
      <c r="Y1406" s="37"/>
      <c r="Z1406" s="37"/>
      <c r="AA1406" s="37"/>
      <c r="AB1406" s="37"/>
      <c r="AC1406" s="37"/>
      <c r="AD1406" s="37"/>
      <c r="AE1406" s="37"/>
      <c r="AT1406" s="20" t="s">
        <v>219</v>
      </c>
      <c r="AU1406" s="20" t="s">
        <v>81</v>
      </c>
    </row>
    <row r="1407" spans="1:65" s="2" customFormat="1" ht="11.25">
      <c r="A1407" s="37"/>
      <c r="B1407" s="38"/>
      <c r="C1407" s="39"/>
      <c r="D1407" s="200" t="s">
        <v>221</v>
      </c>
      <c r="E1407" s="39"/>
      <c r="F1407" s="201" t="s">
        <v>1581</v>
      </c>
      <c r="G1407" s="39"/>
      <c r="H1407" s="39"/>
      <c r="I1407" s="197"/>
      <c r="J1407" s="39"/>
      <c r="K1407" s="39"/>
      <c r="L1407" s="42"/>
      <c r="M1407" s="198"/>
      <c r="N1407" s="199"/>
      <c r="O1407" s="67"/>
      <c r="P1407" s="67"/>
      <c r="Q1407" s="67"/>
      <c r="R1407" s="67"/>
      <c r="S1407" s="67"/>
      <c r="T1407" s="68"/>
      <c r="U1407" s="37"/>
      <c r="V1407" s="37"/>
      <c r="W1407" s="37"/>
      <c r="X1407" s="37"/>
      <c r="Y1407" s="37"/>
      <c r="Z1407" s="37"/>
      <c r="AA1407" s="37"/>
      <c r="AB1407" s="37"/>
      <c r="AC1407" s="37"/>
      <c r="AD1407" s="37"/>
      <c r="AE1407" s="37"/>
      <c r="AT1407" s="20" t="s">
        <v>221</v>
      </c>
      <c r="AU1407" s="20" t="s">
        <v>81</v>
      </c>
    </row>
    <row r="1408" spans="1:65" s="15" customFormat="1" ht="11.25">
      <c r="B1408" s="224"/>
      <c r="C1408" s="225"/>
      <c r="D1408" s="195" t="s">
        <v>223</v>
      </c>
      <c r="E1408" s="226" t="s">
        <v>19</v>
      </c>
      <c r="F1408" s="227" t="s">
        <v>1582</v>
      </c>
      <c r="G1408" s="225"/>
      <c r="H1408" s="226" t="s">
        <v>19</v>
      </c>
      <c r="I1408" s="228"/>
      <c r="J1408" s="225"/>
      <c r="K1408" s="225"/>
      <c r="L1408" s="229"/>
      <c r="M1408" s="230"/>
      <c r="N1408" s="231"/>
      <c r="O1408" s="231"/>
      <c r="P1408" s="231"/>
      <c r="Q1408" s="231"/>
      <c r="R1408" s="231"/>
      <c r="S1408" s="231"/>
      <c r="T1408" s="232"/>
      <c r="AT1408" s="233" t="s">
        <v>223</v>
      </c>
      <c r="AU1408" s="233" t="s">
        <v>81</v>
      </c>
      <c r="AV1408" s="15" t="s">
        <v>79</v>
      </c>
      <c r="AW1408" s="15" t="s">
        <v>32</v>
      </c>
      <c r="AX1408" s="15" t="s">
        <v>71</v>
      </c>
      <c r="AY1408" s="233" t="s">
        <v>210</v>
      </c>
    </row>
    <row r="1409" spans="1:65" s="13" customFormat="1" ht="11.25">
      <c r="B1409" s="202"/>
      <c r="C1409" s="203"/>
      <c r="D1409" s="195" t="s">
        <v>223</v>
      </c>
      <c r="E1409" s="204" t="s">
        <v>19</v>
      </c>
      <c r="F1409" s="205" t="s">
        <v>1583</v>
      </c>
      <c r="G1409" s="203"/>
      <c r="H1409" s="206">
        <v>99.1</v>
      </c>
      <c r="I1409" s="207"/>
      <c r="J1409" s="203"/>
      <c r="K1409" s="203"/>
      <c r="L1409" s="208"/>
      <c r="M1409" s="209"/>
      <c r="N1409" s="210"/>
      <c r="O1409" s="210"/>
      <c r="P1409" s="210"/>
      <c r="Q1409" s="210"/>
      <c r="R1409" s="210"/>
      <c r="S1409" s="210"/>
      <c r="T1409" s="211"/>
      <c r="AT1409" s="212" t="s">
        <v>223</v>
      </c>
      <c r="AU1409" s="212" t="s">
        <v>81</v>
      </c>
      <c r="AV1409" s="13" t="s">
        <v>81</v>
      </c>
      <c r="AW1409" s="13" t="s">
        <v>32</v>
      </c>
      <c r="AX1409" s="13" t="s">
        <v>71</v>
      </c>
      <c r="AY1409" s="212" t="s">
        <v>210</v>
      </c>
    </row>
    <row r="1410" spans="1:65" s="14" customFormat="1" ht="11.25">
      <c r="B1410" s="213"/>
      <c r="C1410" s="214"/>
      <c r="D1410" s="195" t="s">
        <v>223</v>
      </c>
      <c r="E1410" s="215" t="s">
        <v>19</v>
      </c>
      <c r="F1410" s="216" t="s">
        <v>249</v>
      </c>
      <c r="G1410" s="214"/>
      <c r="H1410" s="217">
        <v>99.1</v>
      </c>
      <c r="I1410" s="218"/>
      <c r="J1410" s="214"/>
      <c r="K1410" s="214"/>
      <c r="L1410" s="219"/>
      <c r="M1410" s="220"/>
      <c r="N1410" s="221"/>
      <c r="O1410" s="221"/>
      <c r="P1410" s="221"/>
      <c r="Q1410" s="221"/>
      <c r="R1410" s="221"/>
      <c r="S1410" s="221"/>
      <c r="T1410" s="222"/>
      <c r="AT1410" s="223" t="s">
        <v>223</v>
      </c>
      <c r="AU1410" s="223" t="s">
        <v>81</v>
      </c>
      <c r="AV1410" s="14" t="s">
        <v>217</v>
      </c>
      <c r="AW1410" s="14" t="s">
        <v>32</v>
      </c>
      <c r="AX1410" s="14" t="s">
        <v>79</v>
      </c>
      <c r="AY1410" s="223" t="s">
        <v>210</v>
      </c>
    </row>
    <row r="1411" spans="1:65" s="2" customFormat="1" ht="37.9" customHeight="1">
      <c r="A1411" s="37"/>
      <c r="B1411" s="38"/>
      <c r="C1411" s="245" t="s">
        <v>1584</v>
      </c>
      <c r="D1411" s="245" t="s">
        <v>348</v>
      </c>
      <c r="E1411" s="246" t="s">
        <v>1585</v>
      </c>
      <c r="F1411" s="247" t="s">
        <v>1586</v>
      </c>
      <c r="G1411" s="248" t="s">
        <v>215</v>
      </c>
      <c r="H1411" s="249">
        <v>109.01</v>
      </c>
      <c r="I1411" s="250"/>
      <c r="J1411" s="251">
        <f>ROUND(I1411*H1411,2)</f>
        <v>0</v>
      </c>
      <c r="K1411" s="247" t="s">
        <v>216</v>
      </c>
      <c r="L1411" s="252"/>
      <c r="M1411" s="253" t="s">
        <v>19</v>
      </c>
      <c r="N1411" s="254" t="s">
        <v>42</v>
      </c>
      <c r="O1411" s="67"/>
      <c r="P1411" s="191">
        <f>O1411*H1411</f>
        <v>0</v>
      </c>
      <c r="Q1411" s="191">
        <v>1.9199999999999998E-2</v>
      </c>
      <c r="R1411" s="191">
        <f>Q1411*H1411</f>
        <v>2.0929919999999997</v>
      </c>
      <c r="S1411" s="191">
        <v>0</v>
      </c>
      <c r="T1411" s="192">
        <f>S1411*H1411</f>
        <v>0</v>
      </c>
      <c r="U1411" s="37"/>
      <c r="V1411" s="37"/>
      <c r="W1411" s="37"/>
      <c r="X1411" s="37"/>
      <c r="Y1411" s="37"/>
      <c r="Z1411" s="37"/>
      <c r="AA1411" s="37"/>
      <c r="AB1411" s="37"/>
      <c r="AC1411" s="37"/>
      <c r="AD1411" s="37"/>
      <c r="AE1411" s="37"/>
      <c r="AR1411" s="193" t="s">
        <v>467</v>
      </c>
      <c r="AT1411" s="193" t="s">
        <v>348</v>
      </c>
      <c r="AU1411" s="193" t="s">
        <v>81</v>
      </c>
      <c r="AY1411" s="20" t="s">
        <v>210</v>
      </c>
      <c r="BE1411" s="194">
        <f>IF(N1411="základní",J1411,0)</f>
        <v>0</v>
      </c>
      <c r="BF1411" s="194">
        <f>IF(N1411="snížená",J1411,0)</f>
        <v>0</v>
      </c>
      <c r="BG1411" s="194">
        <f>IF(N1411="zákl. přenesená",J1411,0)</f>
        <v>0</v>
      </c>
      <c r="BH1411" s="194">
        <f>IF(N1411="sníž. přenesená",J1411,0)</f>
        <v>0</v>
      </c>
      <c r="BI1411" s="194">
        <f>IF(N1411="nulová",J1411,0)</f>
        <v>0</v>
      </c>
      <c r="BJ1411" s="20" t="s">
        <v>79</v>
      </c>
      <c r="BK1411" s="194">
        <f>ROUND(I1411*H1411,2)</f>
        <v>0</v>
      </c>
      <c r="BL1411" s="20" t="s">
        <v>326</v>
      </c>
      <c r="BM1411" s="193" t="s">
        <v>1587</v>
      </c>
    </row>
    <row r="1412" spans="1:65" s="2" customFormat="1" ht="29.25">
      <c r="A1412" s="37"/>
      <c r="B1412" s="38"/>
      <c r="C1412" s="39"/>
      <c r="D1412" s="195" t="s">
        <v>219</v>
      </c>
      <c r="E1412" s="39"/>
      <c r="F1412" s="196" t="s">
        <v>1586</v>
      </c>
      <c r="G1412" s="39"/>
      <c r="H1412" s="39"/>
      <c r="I1412" s="197"/>
      <c r="J1412" s="39"/>
      <c r="K1412" s="39"/>
      <c r="L1412" s="42"/>
      <c r="M1412" s="198"/>
      <c r="N1412" s="199"/>
      <c r="O1412" s="67"/>
      <c r="P1412" s="67"/>
      <c r="Q1412" s="67"/>
      <c r="R1412" s="67"/>
      <c r="S1412" s="67"/>
      <c r="T1412" s="68"/>
      <c r="U1412" s="37"/>
      <c r="V1412" s="37"/>
      <c r="W1412" s="37"/>
      <c r="X1412" s="37"/>
      <c r="Y1412" s="37"/>
      <c r="Z1412" s="37"/>
      <c r="AA1412" s="37"/>
      <c r="AB1412" s="37"/>
      <c r="AC1412" s="37"/>
      <c r="AD1412" s="37"/>
      <c r="AE1412" s="37"/>
      <c r="AT1412" s="20" t="s">
        <v>219</v>
      </c>
      <c r="AU1412" s="20" t="s">
        <v>81</v>
      </c>
    </row>
    <row r="1413" spans="1:65" s="13" customFormat="1" ht="11.25">
      <c r="B1413" s="202"/>
      <c r="C1413" s="203"/>
      <c r="D1413" s="195" t="s">
        <v>223</v>
      </c>
      <c r="E1413" s="203"/>
      <c r="F1413" s="205" t="s">
        <v>1588</v>
      </c>
      <c r="G1413" s="203"/>
      <c r="H1413" s="206">
        <v>109.01</v>
      </c>
      <c r="I1413" s="207"/>
      <c r="J1413" s="203"/>
      <c r="K1413" s="203"/>
      <c r="L1413" s="208"/>
      <c r="M1413" s="209"/>
      <c r="N1413" s="210"/>
      <c r="O1413" s="210"/>
      <c r="P1413" s="210"/>
      <c r="Q1413" s="210"/>
      <c r="R1413" s="210"/>
      <c r="S1413" s="210"/>
      <c r="T1413" s="211"/>
      <c r="AT1413" s="212" t="s">
        <v>223</v>
      </c>
      <c r="AU1413" s="212" t="s">
        <v>81</v>
      </c>
      <c r="AV1413" s="13" t="s">
        <v>81</v>
      </c>
      <c r="AW1413" s="13" t="s">
        <v>4</v>
      </c>
      <c r="AX1413" s="13" t="s">
        <v>79</v>
      </c>
      <c r="AY1413" s="212" t="s">
        <v>210</v>
      </c>
    </row>
    <row r="1414" spans="1:65" s="2" customFormat="1" ht="33" customHeight="1">
      <c r="A1414" s="37"/>
      <c r="B1414" s="38"/>
      <c r="C1414" s="182" t="s">
        <v>1589</v>
      </c>
      <c r="D1414" s="182" t="s">
        <v>212</v>
      </c>
      <c r="E1414" s="183" t="s">
        <v>1590</v>
      </c>
      <c r="F1414" s="184" t="s">
        <v>1591</v>
      </c>
      <c r="G1414" s="185" t="s">
        <v>215</v>
      </c>
      <c r="H1414" s="186">
        <v>182</v>
      </c>
      <c r="I1414" s="187"/>
      <c r="J1414" s="188">
        <f>ROUND(I1414*H1414,2)</f>
        <v>0</v>
      </c>
      <c r="K1414" s="184" t="s">
        <v>216</v>
      </c>
      <c r="L1414" s="42"/>
      <c r="M1414" s="189" t="s">
        <v>19</v>
      </c>
      <c r="N1414" s="190" t="s">
        <v>42</v>
      </c>
      <c r="O1414" s="67"/>
      <c r="P1414" s="191">
        <f>O1414*H1414</f>
        <v>0</v>
      </c>
      <c r="Q1414" s="191">
        <v>8.9999999999999993E-3</v>
      </c>
      <c r="R1414" s="191">
        <f>Q1414*H1414</f>
        <v>1.6379999999999999</v>
      </c>
      <c r="S1414" s="191">
        <v>0</v>
      </c>
      <c r="T1414" s="192">
        <f>S1414*H1414</f>
        <v>0</v>
      </c>
      <c r="U1414" s="37"/>
      <c r="V1414" s="37"/>
      <c r="W1414" s="37"/>
      <c r="X1414" s="37"/>
      <c r="Y1414" s="37"/>
      <c r="Z1414" s="37"/>
      <c r="AA1414" s="37"/>
      <c r="AB1414" s="37"/>
      <c r="AC1414" s="37"/>
      <c r="AD1414" s="37"/>
      <c r="AE1414" s="37"/>
      <c r="AR1414" s="193" t="s">
        <v>326</v>
      </c>
      <c r="AT1414" s="193" t="s">
        <v>212</v>
      </c>
      <c r="AU1414" s="193" t="s">
        <v>81</v>
      </c>
      <c r="AY1414" s="20" t="s">
        <v>210</v>
      </c>
      <c r="BE1414" s="194">
        <f>IF(N1414="základní",J1414,0)</f>
        <v>0</v>
      </c>
      <c r="BF1414" s="194">
        <f>IF(N1414="snížená",J1414,0)</f>
        <v>0</v>
      </c>
      <c r="BG1414" s="194">
        <f>IF(N1414="zákl. přenesená",J1414,0)</f>
        <v>0</v>
      </c>
      <c r="BH1414" s="194">
        <f>IF(N1414="sníž. přenesená",J1414,0)</f>
        <v>0</v>
      </c>
      <c r="BI1414" s="194">
        <f>IF(N1414="nulová",J1414,0)</f>
        <v>0</v>
      </c>
      <c r="BJ1414" s="20" t="s">
        <v>79</v>
      </c>
      <c r="BK1414" s="194">
        <f>ROUND(I1414*H1414,2)</f>
        <v>0</v>
      </c>
      <c r="BL1414" s="20" t="s">
        <v>326</v>
      </c>
      <c r="BM1414" s="193" t="s">
        <v>1592</v>
      </c>
    </row>
    <row r="1415" spans="1:65" s="2" customFormat="1" ht="19.5">
      <c r="A1415" s="37"/>
      <c r="B1415" s="38"/>
      <c r="C1415" s="39"/>
      <c r="D1415" s="195" t="s">
        <v>219</v>
      </c>
      <c r="E1415" s="39"/>
      <c r="F1415" s="196" t="s">
        <v>1593</v>
      </c>
      <c r="G1415" s="39"/>
      <c r="H1415" s="39"/>
      <c r="I1415" s="197"/>
      <c r="J1415" s="39"/>
      <c r="K1415" s="39"/>
      <c r="L1415" s="42"/>
      <c r="M1415" s="198"/>
      <c r="N1415" s="199"/>
      <c r="O1415" s="67"/>
      <c r="P1415" s="67"/>
      <c r="Q1415" s="67"/>
      <c r="R1415" s="67"/>
      <c r="S1415" s="67"/>
      <c r="T1415" s="68"/>
      <c r="U1415" s="37"/>
      <c r="V1415" s="37"/>
      <c r="W1415" s="37"/>
      <c r="X1415" s="37"/>
      <c r="Y1415" s="37"/>
      <c r="Z1415" s="37"/>
      <c r="AA1415" s="37"/>
      <c r="AB1415" s="37"/>
      <c r="AC1415" s="37"/>
      <c r="AD1415" s="37"/>
      <c r="AE1415" s="37"/>
      <c r="AT1415" s="20" t="s">
        <v>219</v>
      </c>
      <c r="AU1415" s="20" t="s">
        <v>81</v>
      </c>
    </row>
    <row r="1416" spans="1:65" s="2" customFormat="1" ht="11.25">
      <c r="A1416" s="37"/>
      <c r="B1416" s="38"/>
      <c r="C1416" s="39"/>
      <c r="D1416" s="200" t="s">
        <v>221</v>
      </c>
      <c r="E1416" s="39"/>
      <c r="F1416" s="201" t="s">
        <v>1594</v>
      </c>
      <c r="G1416" s="39"/>
      <c r="H1416" s="39"/>
      <c r="I1416" s="197"/>
      <c r="J1416" s="39"/>
      <c r="K1416" s="39"/>
      <c r="L1416" s="42"/>
      <c r="M1416" s="198"/>
      <c r="N1416" s="199"/>
      <c r="O1416" s="67"/>
      <c r="P1416" s="67"/>
      <c r="Q1416" s="67"/>
      <c r="R1416" s="67"/>
      <c r="S1416" s="67"/>
      <c r="T1416" s="68"/>
      <c r="U1416" s="37"/>
      <c r="V1416" s="37"/>
      <c r="W1416" s="37"/>
      <c r="X1416" s="37"/>
      <c r="Y1416" s="37"/>
      <c r="Z1416" s="37"/>
      <c r="AA1416" s="37"/>
      <c r="AB1416" s="37"/>
      <c r="AC1416" s="37"/>
      <c r="AD1416" s="37"/>
      <c r="AE1416" s="37"/>
      <c r="AT1416" s="20" t="s">
        <v>221</v>
      </c>
      <c r="AU1416" s="20" t="s">
        <v>81</v>
      </c>
    </row>
    <row r="1417" spans="1:65" s="15" customFormat="1" ht="11.25">
      <c r="B1417" s="224"/>
      <c r="C1417" s="225"/>
      <c r="D1417" s="195" t="s">
        <v>223</v>
      </c>
      <c r="E1417" s="226" t="s">
        <v>19</v>
      </c>
      <c r="F1417" s="227" t="s">
        <v>625</v>
      </c>
      <c r="G1417" s="225"/>
      <c r="H1417" s="226" t="s">
        <v>19</v>
      </c>
      <c r="I1417" s="228"/>
      <c r="J1417" s="225"/>
      <c r="K1417" s="225"/>
      <c r="L1417" s="229"/>
      <c r="M1417" s="230"/>
      <c r="N1417" s="231"/>
      <c r="O1417" s="231"/>
      <c r="P1417" s="231"/>
      <c r="Q1417" s="231"/>
      <c r="R1417" s="231"/>
      <c r="S1417" s="231"/>
      <c r="T1417" s="232"/>
      <c r="AT1417" s="233" t="s">
        <v>223</v>
      </c>
      <c r="AU1417" s="233" t="s">
        <v>81</v>
      </c>
      <c r="AV1417" s="15" t="s">
        <v>79</v>
      </c>
      <c r="AW1417" s="15" t="s">
        <v>32</v>
      </c>
      <c r="AX1417" s="15" t="s">
        <v>71</v>
      </c>
      <c r="AY1417" s="233" t="s">
        <v>210</v>
      </c>
    </row>
    <row r="1418" spans="1:65" s="13" customFormat="1" ht="11.25">
      <c r="B1418" s="202"/>
      <c r="C1418" s="203"/>
      <c r="D1418" s="195" t="s">
        <v>223</v>
      </c>
      <c r="E1418" s="204" t="s">
        <v>19</v>
      </c>
      <c r="F1418" s="205" t="s">
        <v>626</v>
      </c>
      <c r="G1418" s="203"/>
      <c r="H1418" s="206">
        <v>69</v>
      </c>
      <c r="I1418" s="207"/>
      <c r="J1418" s="203"/>
      <c r="K1418" s="203"/>
      <c r="L1418" s="208"/>
      <c r="M1418" s="209"/>
      <c r="N1418" s="210"/>
      <c r="O1418" s="210"/>
      <c r="P1418" s="210"/>
      <c r="Q1418" s="210"/>
      <c r="R1418" s="210"/>
      <c r="S1418" s="210"/>
      <c r="T1418" s="211"/>
      <c r="AT1418" s="212" t="s">
        <v>223</v>
      </c>
      <c r="AU1418" s="212" t="s">
        <v>81</v>
      </c>
      <c r="AV1418" s="13" t="s">
        <v>81</v>
      </c>
      <c r="AW1418" s="13" t="s">
        <v>32</v>
      </c>
      <c r="AX1418" s="13" t="s">
        <v>71</v>
      </c>
      <c r="AY1418" s="212" t="s">
        <v>210</v>
      </c>
    </row>
    <row r="1419" spans="1:65" s="15" customFormat="1" ht="11.25">
      <c r="B1419" s="224"/>
      <c r="C1419" s="225"/>
      <c r="D1419" s="195" t="s">
        <v>223</v>
      </c>
      <c r="E1419" s="226" t="s">
        <v>19</v>
      </c>
      <c r="F1419" s="227" t="s">
        <v>627</v>
      </c>
      <c r="G1419" s="225"/>
      <c r="H1419" s="226" t="s">
        <v>19</v>
      </c>
      <c r="I1419" s="228"/>
      <c r="J1419" s="225"/>
      <c r="K1419" s="225"/>
      <c r="L1419" s="229"/>
      <c r="M1419" s="230"/>
      <c r="N1419" s="231"/>
      <c r="O1419" s="231"/>
      <c r="P1419" s="231"/>
      <c r="Q1419" s="231"/>
      <c r="R1419" s="231"/>
      <c r="S1419" s="231"/>
      <c r="T1419" s="232"/>
      <c r="AT1419" s="233" t="s">
        <v>223</v>
      </c>
      <c r="AU1419" s="233" t="s">
        <v>81</v>
      </c>
      <c r="AV1419" s="15" t="s">
        <v>79</v>
      </c>
      <c r="AW1419" s="15" t="s">
        <v>32</v>
      </c>
      <c r="AX1419" s="15" t="s">
        <v>71</v>
      </c>
      <c r="AY1419" s="233" t="s">
        <v>210</v>
      </c>
    </row>
    <row r="1420" spans="1:65" s="13" customFormat="1" ht="11.25">
      <c r="B1420" s="202"/>
      <c r="C1420" s="203"/>
      <c r="D1420" s="195" t="s">
        <v>223</v>
      </c>
      <c r="E1420" s="204" t="s">
        <v>19</v>
      </c>
      <c r="F1420" s="205" t="s">
        <v>628</v>
      </c>
      <c r="G1420" s="203"/>
      <c r="H1420" s="206">
        <v>68</v>
      </c>
      <c r="I1420" s="207"/>
      <c r="J1420" s="203"/>
      <c r="K1420" s="203"/>
      <c r="L1420" s="208"/>
      <c r="M1420" s="209"/>
      <c r="N1420" s="210"/>
      <c r="O1420" s="210"/>
      <c r="P1420" s="210"/>
      <c r="Q1420" s="210"/>
      <c r="R1420" s="210"/>
      <c r="S1420" s="210"/>
      <c r="T1420" s="211"/>
      <c r="AT1420" s="212" t="s">
        <v>223</v>
      </c>
      <c r="AU1420" s="212" t="s">
        <v>81</v>
      </c>
      <c r="AV1420" s="13" t="s">
        <v>81</v>
      </c>
      <c r="AW1420" s="13" t="s">
        <v>32</v>
      </c>
      <c r="AX1420" s="13" t="s">
        <v>71</v>
      </c>
      <c r="AY1420" s="212" t="s">
        <v>210</v>
      </c>
    </row>
    <row r="1421" spans="1:65" s="15" customFormat="1" ht="11.25">
      <c r="B1421" s="224"/>
      <c r="C1421" s="225"/>
      <c r="D1421" s="195" t="s">
        <v>223</v>
      </c>
      <c r="E1421" s="226" t="s">
        <v>19</v>
      </c>
      <c r="F1421" s="227" t="s">
        <v>1595</v>
      </c>
      <c r="G1421" s="225"/>
      <c r="H1421" s="226" t="s">
        <v>19</v>
      </c>
      <c r="I1421" s="228"/>
      <c r="J1421" s="225"/>
      <c r="K1421" s="225"/>
      <c r="L1421" s="229"/>
      <c r="M1421" s="230"/>
      <c r="N1421" s="231"/>
      <c r="O1421" s="231"/>
      <c r="P1421" s="231"/>
      <c r="Q1421" s="231"/>
      <c r="R1421" s="231"/>
      <c r="S1421" s="231"/>
      <c r="T1421" s="232"/>
      <c r="AT1421" s="233" t="s">
        <v>223</v>
      </c>
      <c r="AU1421" s="233" t="s">
        <v>81</v>
      </c>
      <c r="AV1421" s="15" t="s">
        <v>79</v>
      </c>
      <c r="AW1421" s="15" t="s">
        <v>32</v>
      </c>
      <c r="AX1421" s="15" t="s">
        <v>71</v>
      </c>
      <c r="AY1421" s="233" t="s">
        <v>210</v>
      </c>
    </row>
    <row r="1422" spans="1:65" s="13" customFormat="1" ht="11.25">
      <c r="B1422" s="202"/>
      <c r="C1422" s="203"/>
      <c r="D1422" s="195" t="s">
        <v>223</v>
      </c>
      <c r="E1422" s="204" t="s">
        <v>19</v>
      </c>
      <c r="F1422" s="205" t="s">
        <v>124</v>
      </c>
      <c r="G1422" s="203"/>
      <c r="H1422" s="206">
        <v>45</v>
      </c>
      <c r="I1422" s="207"/>
      <c r="J1422" s="203"/>
      <c r="K1422" s="203"/>
      <c r="L1422" s="208"/>
      <c r="M1422" s="209"/>
      <c r="N1422" s="210"/>
      <c r="O1422" s="210"/>
      <c r="P1422" s="210"/>
      <c r="Q1422" s="210"/>
      <c r="R1422" s="210"/>
      <c r="S1422" s="210"/>
      <c r="T1422" s="211"/>
      <c r="AT1422" s="212" t="s">
        <v>223</v>
      </c>
      <c r="AU1422" s="212" t="s">
        <v>81</v>
      </c>
      <c r="AV1422" s="13" t="s">
        <v>81</v>
      </c>
      <c r="AW1422" s="13" t="s">
        <v>32</v>
      </c>
      <c r="AX1422" s="13" t="s">
        <v>71</v>
      </c>
      <c r="AY1422" s="212" t="s">
        <v>210</v>
      </c>
    </row>
    <row r="1423" spans="1:65" s="14" customFormat="1" ht="11.25">
      <c r="B1423" s="213"/>
      <c r="C1423" s="214"/>
      <c r="D1423" s="195" t="s">
        <v>223</v>
      </c>
      <c r="E1423" s="215" t="s">
        <v>19</v>
      </c>
      <c r="F1423" s="216" t="s">
        <v>249</v>
      </c>
      <c r="G1423" s="214"/>
      <c r="H1423" s="217">
        <v>182</v>
      </c>
      <c r="I1423" s="218"/>
      <c r="J1423" s="214"/>
      <c r="K1423" s="214"/>
      <c r="L1423" s="219"/>
      <c r="M1423" s="220"/>
      <c r="N1423" s="221"/>
      <c r="O1423" s="221"/>
      <c r="P1423" s="221"/>
      <c r="Q1423" s="221"/>
      <c r="R1423" s="221"/>
      <c r="S1423" s="221"/>
      <c r="T1423" s="222"/>
      <c r="AT1423" s="223" t="s">
        <v>223</v>
      </c>
      <c r="AU1423" s="223" t="s">
        <v>81</v>
      </c>
      <c r="AV1423" s="14" t="s">
        <v>217</v>
      </c>
      <c r="AW1423" s="14" t="s">
        <v>32</v>
      </c>
      <c r="AX1423" s="14" t="s">
        <v>79</v>
      </c>
      <c r="AY1423" s="223" t="s">
        <v>210</v>
      </c>
    </row>
    <row r="1424" spans="1:65" s="2" customFormat="1" ht="37.9" customHeight="1">
      <c r="A1424" s="37"/>
      <c r="B1424" s="38"/>
      <c r="C1424" s="245" t="s">
        <v>1596</v>
      </c>
      <c r="D1424" s="245" t="s">
        <v>348</v>
      </c>
      <c r="E1424" s="246" t="s">
        <v>1597</v>
      </c>
      <c r="F1424" s="247" t="s">
        <v>1598</v>
      </c>
      <c r="G1424" s="248" t="s">
        <v>215</v>
      </c>
      <c r="H1424" s="249">
        <v>209.3</v>
      </c>
      <c r="I1424" s="250"/>
      <c r="J1424" s="251">
        <f>ROUND(I1424*H1424,2)</f>
        <v>0</v>
      </c>
      <c r="K1424" s="247" t="s">
        <v>216</v>
      </c>
      <c r="L1424" s="252"/>
      <c r="M1424" s="253" t="s">
        <v>19</v>
      </c>
      <c r="N1424" s="254" t="s">
        <v>42</v>
      </c>
      <c r="O1424" s="67"/>
      <c r="P1424" s="191">
        <f>O1424*H1424</f>
        <v>0</v>
      </c>
      <c r="Q1424" s="191">
        <v>2.3E-2</v>
      </c>
      <c r="R1424" s="191">
        <f>Q1424*H1424</f>
        <v>4.8139000000000003</v>
      </c>
      <c r="S1424" s="191">
        <v>0</v>
      </c>
      <c r="T1424" s="192">
        <f>S1424*H1424</f>
        <v>0</v>
      </c>
      <c r="U1424" s="37"/>
      <c r="V1424" s="37"/>
      <c r="W1424" s="37"/>
      <c r="X1424" s="37"/>
      <c r="Y1424" s="37"/>
      <c r="Z1424" s="37"/>
      <c r="AA1424" s="37"/>
      <c r="AB1424" s="37"/>
      <c r="AC1424" s="37"/>
      <c r="AD1424" s="37"/>
      <c r="AE1424" s="37"/>
      <c r="AR1424" s="193" t="s">
        <v>467</v>
      </c>
      <c r="AT1424" s="193" t="s">
        <v>348</v>
      </c>
      <c r="AU1424" s="193" t="s">
        <v>81</v>
      </c>
      <c r="AY1424" s="20" t="s">
        <v>210</v>
      </c>
      <c r="BE1424" s="194">
        <f>IF(N1424="základní",J1424,0)</f>
        <v>0</v>
      </c>
      <c r="BF1424" s="194">
        <f>IF(N1424="snížená",J1424,0)</f>
        <v>0</v>
      </c>
      <c r="BG1424" s="194">
        <f>IF(N1424="zákl. přenesená",J1424,0)</f>
        <v>0</v>
      </c>
      <c r="BH1424" s="194">
        <f>IF(N1424="sníž. přenesená",J1424,0)</f>
        <v>0</v>
      </c>
      <c r="BI1424" s="194">
        <f>IF(N1424="nulová",J1424,0)</f>
        <v>0</v>
      </c>
      <c r="BJ1424" s="20" t="s">
        <v>79</v>
      </c>
      <c r="BK1424" s="194">
        <f>ROUND(I1424*H1424,2)</f>
        <v>0</v>
      </c>
      <c r="BL1424" s="20" t="s">
        <v>326</v>
      </c>
      <c r="BM1424" s="193" t="s">
        <v>1599</v>
      </c>
    </row>
    <row r="1425" spans="1:65" s="2" customFormat="1" ht="19.5">
      <c r="A1425" s="37"/>
      <c r="B1425" s="38"/>
      <c r="C1425" s="39"/>
      <c r="D1425" s="195" t="s">
        <v>219</v>
      </c>
      <c r="E1425" s="39"/>
      <c r="F1425" s="196" t="s">
        <v>1598</v>
      </c>
      <c r="G1425" s="39"/>
      <c r="H1425" s="39"/>
      <c r="I1425" s="197"/>
      <c r="J1425" s="39"/>
      <c r="K1425" s="39"/>
      <c r="L1425" s="42"/>
      <c r="M1425" s="198"/>
      <c r="N1425" s="199"/>
      <c r="O1425" s="67"/>
      <c r="P1425" s="67"/>
      <c r="Q1425" s="67"/>
      <c r="R1425" s="67"/>
      <c r="S1425" s="67"/>
      <c r="T1425" s="68"/>
      <c r="U1425" s="37"/>
      <c r="V1425" s="37"/>
      <c r="W1425" s="37"/>
      <c r="X1425" s="37"/>
      <c r="Y1425" s="37"/>
      <c r="Z1425" s="37"/>
      <c r="AA1425" s="37"/>
      <c r="AB1425" s="37"/>
      <c r="AC1425" s="37"/>
      <c r="AD1425" s="37"/>
      <c r="AE1425" s="37"/>
      <c r="AT1425" s="20" t="s">
        <v>219</v>
      </c>
      <c r="AU1425" s="20" t="s">
        <v>81</v>
      </c>
    </row>
    <row r="1426" spans="1:65" s="13" customFormat="1" ht="11.25">
      <c r="B1426" s="202"/>
      <c r="C1426" s="203"/>
      <c r="D1426" s="195" t="s">
        <v>223</v>
      </c>
      <c r="E1426" s="203"/>
      <c r="F1426" s="205" t="s">
        <v>1600</v>
      </c>
      <c r="G1426" s="203"/>
      <c r="H1426" s="206">
        <v>209.3</v>
      </c>
      <c r="I1426" s="207"/>
      <c r="J1426" s="203"/>
      <c r="K1426" s="203"/>
      <c r="L1426" s="208"/>
      <c r="M1426" s="209"/>
      <c r="N1426" s="210"/>
      <c r="O1426" s="210"/>
      <c r="P1426" s="210"/>
      <c r="Q1426" s="210"/>
      <c r="R1426" s="210"/>
      <c r="S1426" s="210"/>
      <c r="T1426" s="211"/>
      <c r="AT1426" s="212" t="s">
        <v>223</v>
      </c>
      <c r="AU1426" s="212" t="s">
        <v>81</v>
      </c>
      <c r="AV1426" s="13" t="s">
        <v>81</v>
      </c>
      <c r="AW1426" s="13" t="s">
        <v>4</v>
      </c>
      <c r="AX1426" s="13" t="s">
        <v>79</v>
      </c>
      <c r="AY1426" s="212" t="s">
        <v>210</v>
      </c>
    </row>
    <row r="1427" spans="1:65" s="2" customFormat="1" ht="24.2" customHeight="1">
      <c r="A1427" s="37"/>
      <c r="B1427" s="38"/>
      <c r="C1427" s="182" t="s">
        <v>1601</v>
      </c>
      <c r="D1427" s="182" t="s">
        <v>212</v>
      </c>
      <c r="E1427" s="183" t="s">
        <v>1602</v>
      </c>
      <c r="F1427" s="184" t="s">
        <v>1603</v>
      </c>
      <c r="G1427" s="185" t="s">
        <v>215</v>
      </c>
      <c r="H1427" s="186">
        <v>99.1</v>
      </c>
      <c r="I1427" s="187"/>
      <c r="J1427" s="188">
        <f>ROUND(I1427*H1427,2)</f>
        <v>0</v>
      </c>
      <c r="K1427" s="184" t="s">
        <v>216</v>
      </c>
      <c r="L1427" s="42"/>
      <c r="M1427" s="189" t="s">
        <v>19</v>
      </c>
      <c r="N1427" s="190" t="s">
        <v>42</v>
      </c>
      <c r="O1427" s="67"/>
      <c r="P1427" s="191">
        <f>O1427*H1427</f>
        <v>0</v>
      </c>
      <c r="Q1427" s="191">
        <v>1.5E-3</v>
      </c>
      <c r="R1427" s="191">
        <f>Q1427*H1427</f>
        <v>0.14865</v>
      </c>
      <c r="S1427" s="191">
        <v>0</v>
      </c>
      <c r="T1427" s="192">
        <f>S1427*H1427</f>
        <v>0</v>
      </c>
      <c r="U1427" s="37"/>
      <c r="V1427" s="37"/>
      <c r="W1427" s="37"/>
      <c r="X1427" s="37"/>
      <c r="Y1427" s="37"/>
      <c r="Z1427" s="37"/>
      <c r="AA1427" s="37"/>
      <c r="AB1427" s="37"/>
      <c r="AC1427" s="37"/>
      <c r="AD1427" s="37"/>
      <c r="AE1427" s="37"/>
      <c r="AR1427" s="193" t="s">
        <v>326</v>
      </c>
      <c r="AT1427" s="193" t="s">
        <v>212</v>
      </c>
      <c r="AU1427" s="193" t="s">
        <v>81</v>
      </c>
      <c r="AY1427" s="20" t="s">
        <v>210</v>
      </c>
      <c r="BE1427" s="194">
        <f>IF(N1427="základní",J1427,0)</f>
        <v>0</v>
      </c>
      <c r="BF1427" s="194">
        <f>IF(N1427="snížená",J1427,0)</f>
        <v>0</v>
      </c>
      <c r="BG1427" s="194">
        <f>IF(N1427="zákl. přenesená",J1427,0)</f>
        <v>0</v>
      </c>
      <c r="BH1427" s="194">
        <f>IF(N1427="sníž. přenesená",J1427,0)</f>
        <v>0</v>
      </c>
      <c r="BI1427" s="194">
        <f>IF(N1427="nulová",J1427,0)</f>
        <v>0</v>
      </c>
      <c r="BJ1427" s="20" t="s">
        <v>79</v>
      </c>
      <c r="BK1427" s="194">
        <f>ROUND(I1427*H1427,2)</f>
        <v>0</v>
      </c>
      <c r="BL1427" s="20" t="s">
        <v>326</v>
      </c>
      <c r="BM1427" s="193" t="s">
        <v>1604</v>
      </c>
    </row>
    <row r="1428" spans="1:65" s="2" customFormat="1" ht="11.25">
      <c r="A1428" s="37"/>
      <c r="B1428" s="38"/>
      <c r="C1428" s="39"/>
      <c r="D1428" s="195" t="s">
        <v>219</v>
      </c>
      <c r="E1428" s="39"/>
      <c r="F1428" s="196" t="s">
        <v>1605</v>
      </c>
      <c r="G1428" s="39"/>
      <c r="H1428" s="39"/>
      <c r="I1428" s="197"/>
      <c r="J1428" s="39"/>
      <c r="K1428" s="39"/>
      <c r="L1428" s="42"/>
      <c r="M1428" s="198"/>
      <c r="N1428" s="199"/>
      <c r="O1428" s="67"/>
      <c r="P1428" s="67"/>
      <c r="Q1428" s="67"/>
      <c r="R1428" s="67"/>
      <c r="S1428" s="67"/>
      <c r="T1428" s="68"/>
      <c r="U1428" s="37"/>
      <c r="V1428" s="37"/>
      <c r="W1428" s="37"/>
      <c r="X1428" s="37"/>
      <c r="Y1428" s="37"/>
      <c r="Z1428" s="37"/>
      <c r="AA1428" s="37"/>
      <c r="AB1428" s="37"/>
      <c r="AC1428" s="37"/>
      <c r="AD1428" s="37"/>
      <c r="AE1428" s="37"/>
      <c r="AT1428" s="20" t="s">
        <v>219</v>
      </c>
      <c r="AU1428" s="20" t="s">
        <v>81</v>
      </c>
    </row>
    <row r="1429" spans="1:65" s="2" customFormat="1" ht="11.25">
      <c r="A1429" s="37"/>
      <c r="B1429" s="38"/>
      <c r="C1429" s="39"/>
      <c r="D1429" s="200" t="s">
        <v>221</v>
      </c>
      <c r="E1429" s="39"/>
      <c r="F1429" s="201" t="s">
        <v>1606</v>
      </c>
      <c r="G1429" s="39"/>
      <c r="H1429" s="39"/>
      <c r="I1429" s="197"/>
      <c r="J1429" s="39"/>
      <c r="K1429" s="39"/>
      <c r="L1429" s="42"/>
      <c r="M1429" s="198"/>
      <c r="N1429" s="199"/>
      <c r="O1429" s="67"/>
      <c r="P1429" s="67"/>
      <c r="Q1429" s="67"/>
      <c r="R1429" s="67"/>
      <c r="S1429" s="67"/>
      <c r="T1429" s="68"/>
      <c r="U1429" s="37"/>
      <c r="V1429" s="37"/>
      <c r="W1429" s="37"/>
      <c r="X1429" s="37"/>
      <c r="Y1429" s="37"/>
      <c r="Z1429" s="37"/>
      <c r="AA1429" s="37"/>
      <c r="AB1429" s="37"/>
      <c r="AC1429" s="37"/>
      <c r="AD1429" s="37"/>
      <c r="AE1429" s="37"/>
      <c r="AT1429" s="20" t="s">
        <v>221</v>
      </c>
      <c r="AU1429" s="20" t="s">
        <v>81</v>
      </c>
    </row>
    <row r="1430" spans="1:65" s="13" customFormat="1" ht="11.25">
      <c r="B1430" s="202"/>
      <c r="C1430" s="203"/>
      <c r="D1430" s="195" t="s">
        <v>223</v>
      </c>
      <c r="E1430" s="204" t="s">
        <v>19</v>
      </c>
      <c r="F1430" s="205" t="s">
        <v>1583</v>
      </c>
      <c r="G1430" s="203"/>
      <c r="H1430" s="206">
        <v>99.1</v>
      </c>
      <c r="I1430" s="207"/>
      <c r="J1430" s="203"/>
      <c r="K1430" s="203"/>
      <c r="L1430" s="208"/>
      <c r="M1430" s="209"/>
      <c r="N1430" s="210"/>
      <c r="O1430" s="210"/>
      <c r="P1430" s="210"/>
      <c r="Q1430" s="210"/>
      <c r="R1430" s="210"/>
      <c r="S1430" s="210"/>
      <c r="T1430" s="211"/>
      <c r="AT1430" s="212" t="s">
        <v>223</v>
      </c>
      <c r="AU1430" s="212" t="s">
        <v>81</v>
      </c>
      <c r="AV1430" s="13" t="s">
        <v>81</v>
      </c>
      <c r="AW1430" s="13" t="s">
        <v>32</v>
      </c>
      <c r="AX1430" s="13" t="s">
        <v>71</v>
      </c>
      <c r="AY1430" s="212" t="s">
        <v>210</v>
      </c>
    </row>
    <row r="1431" spans="1:65" s="14" customFormat="1" ht="11.25">
      <c r="B1431" s="213"/>
      <c r="C1431" s="214"/>
      <c r="D1431" s="195" t="s">
        <v>223</v>
      </c>
      <c r="E1431" s="215" t="s">
        <v>19</v>
      </c>
      <c r="F1431" s="216" t="s">
        <v>249</v>
      </c>
      <c r="G1431" s="214"/>
      <c r="H1431" s="217">
        <v>99.1</v>
      </c>
      <c r="I1431" s="218"/>
      <c r="J1431" s="214"/>
      <c r="K1431" s="214"/>
      <c r="L1431" s="219"/>
      <c r="M1431" s="220"/>
      <c r="N1431" s="221"/>
      <c r="O1431" s="221"/>
      <c r="P1431" s="221"/>
      <c r="Q1431" s="221"/>
      <c r="R1431" s="221"/>
      <c r="S1431" s="221"/>
      <c r="T1431" s="222"/>
      <c r="AT1431" s="223" t="s">
        <v>223</v>
      </c>
      <c r="AU1431" s="223" t="s">
        <v>81</v>
      </c>
      <c r="AV1431" s="14" t="s">
        <v>217</v>
      </c>
      <c r="AW1431" s="14" t="s">
        <v>32</v>
      </c>
      <c r="AX1431" s="14" t="s">
        <v>79</v>
      </c>
      <c r="AY1431" s="223" t="s">
        <v>210</v>
      </c>
    </row>
    <row r="1432" spans="1:65" s="2" customFormat="1" ht="16.5" customHeight="1">
      <c r="A1432" s="37"/>
      <c r="B1432" s="38"/>
      <c r="C1432" s="182" t="s">
        <v>1607</v>
      </c>
      <c r="D1432" s="182" t="s">
        <v>212</v>
      </c>
      <c r="E1432" s="183" t="s">
        <v>1608</v>
      </c>
      <c r="F1432" s="184" t="s">
        <v>1609</v>
      </c>
      <c r="G1432" s="185" t="s">
        <v>461</v>
      </c>
      <c r="H1432" s="186">
        <v>89.06</v>
      </c>
      <c r="I1432" s="187"/>
      <c r="J1432" s="188">
        <f>ROUND(I1432*H1432,2)</f>
        <v>0</v>
      </c>
      <c r="K1432" s="184" t="s">
        <v>216</v>
      </c>
      <c r="L1432" s="42"/>
      <c r="M1432" s="189" t="s">
        <v>19</v>
      </c>
      <c r="N1432" s="190" t="s">
        <v>42</v>
      </c>
      <c r="O1432" s="67"/>
      <c r="P1432" s="191">
        <f>O1432*H1432</f>
        <v>0</v>
      </c>
      <c r="Q1432" s="191">
        <v>3.0000000000000001E-5</v>
      </c>
      <c r="R1432" s="191">
        <f>Q1432*H1432</f>
        <v>2.6718000000000002E-3</v>
      </c>
      <c r="S1432" s="191">
        <v>0</v>
      </c>
      <c r="T1432" s="192">
        <f>S1432*H1432</f>
        <v>0</v>
      </c>
      <c r="U1432" s="37"/>
      <c r="V1432" s="37"/>
      <c r="W1432" s="37"/>
      <c r="X1432" s="37"/>
      <c r="Y1432" s="37"/>
      <c r="Z1432" s="37"/>
      <c r="AA1432" s="37"/>
      <c r="AB1432" s="37"/>
      <c r="AC1432" s="37"/>
      <c r="AD1432" s="37"/>
      <c r="AE1432" s="37"/>
      <c r="AR1432" s="193" t="s">
        <v>326</v>
      </c>
      <c r="AT1432" s="193" t="s">
        <v>212</v>
      </c>
      <c r="AU1432" s="193" t="s">
        <v>81</v>
      </c>
      <c r="AY1432" s="20" t="s">
        <v>210</v>
      </c>
      <c r="BE1432" s="194">
        <f>IF(N1432="základní",J1432,0)</f>
        <v>0</v>
      </c>
      <c r="BF1432" s="194">
        <f>IF(N1432="snížená",J1432,0)</f>
        <v>0</v>
      </c>
      <c r="BG1432" s="194">
        <f>IF(N1432="zákl. přenesená",J1432,0)</f>
        <v>0</v>
      </c>
      <c r="BH1432" s="194">
        <f>IF(N1432="sníž. přenesená",J1432,0)</f>
        <v>0</v>
      </c>
      <c r="BI1432" s="194">
        <f>IF(N1432="nulová",J1432,0)</f>
        <v>0</v>
      </c>
      <c r="BJ1432" s="20" t="s">
        <v>79</v>
      </c>
      <c r="BK1432" s="194">
        <f>ROUND(I1432*H1432,2)</f>
        <v>0</v>
      </c>
      <c r="BL1432" s="20" t="s">
        <v>326</v>
      </c>
      <c r="BM1432" s="193" t="s">
        <v>1610</v>
      </c>
    </row>
    <row r="1433" spans="1:65" s="2" customFormat="1" ht="11.25">
      <c r="A1433" s="37"/>
      <c r="B1433" s="38"/>
      <c r="C1433" s="39"/>
      <c r="D1433" s="195" t="s">
        <v>219</v>
      </c>
      <c r="E1433" s="39"/>
      <c r="F1433" s="196" t="s">
        <v>1611</v>
      </c>
      <c r="G1433" s="39"/>
      <c r="H1433" s="39"/>
      <c r="I1433" s="197"/>
      <c r="J1433" s="39"/>
      <c r="K1433" s="39"/>
      <c r="L1433" s="42"/>
      <c r="M1433" s="198"/>
      <c r="N1433" s="199"/>
      <c r="O1433" s="67"/>
      <c r="P1433" s="67"/>
      <c r="Q1433" s="67"/>
      <c r="R1433" s="67"/>
      <c r="S1433" s="67"/>
      <c r="T1433" s="68"/>
      <c r="U1433" s="37"/>
      <c r="V1433" s="37"/>
      <c r="W1433" s="37"/>
      <c r="X1433" s="37"/>
      <c r="Y1433" s="37"/>
      <c r="Z1433" s="37"/>
      <c r="AA1433" s="37"/>
      <c r="AB1433" s="37"/>
      <c r="AC1433" s="37"/>
      <c r="AD1433" s="37"/>
      <c r="AE1433" s="37"/>
      <c r="AT1433" s="20" t="s">
        <v>219</v>
      </c>
      <c r="AU1433" s="20" t="s">
        <v>81</v>
      </c>
    </row>
    <row r="1434" spans="1:65" s="2" customFormat="1" ht="11.25">
      <c r="A1434" s="37"/>
      <c r="B1434" s="38"/>
      <c r="C1434" s="39"/>
      <c r="D1434" s="200" t="s">
        <v>221</v>
      </c>
      <c r="E1434" s="39"/>
      <c r="F1434" s="201" t="s">
        <v>1612</v>
      </c>
      <c r="G1434" s="39"/>
      <c r="H1434" s="39"/>
      <c r="I1434" s="197"/>
      <c r="J1434" s="39"/>
      <c r="K1434" s="39"/>
      <c r="L1434" s="42"/>
      <c r="M1434" s="198"/>
      <c r="N1434" s="199"/>
      <c r="O1434" s="67"/>
      <c r="P1434" s="67"/>
      <c r="Q1434" s="67"/>
      <c r="R1434" s="67"/>
      <c r="S1434" s="67"/>
      <c r="T1434" s="68"/>
      <c r="U1434" s="37"/>
      <c r="V1434" s="37"/>
      <c r="W1434" s="37"/>
      <c r="X1434" s="37"/>
      <c r="Y1434" s="37"/>
      <c r="Z1434" s="37"/>
      <c r="AA1434" s="37"/>
      <c r="AB1434" s="37"/>
      <c r="AC1434" s="37"/>
      <c r="AD1434" s="37"/>
      <c r="AE1434" s="37"/>
      <c r="AT1434" s="20" t="s">
        <v>221</v>
      </c>
      <c r="AU1434" s="20" t="s">
        <v>81</v>
      </c>
    </row>
    <row r="1435" spans="1:65" s="15" customFormat="1" ht="11.25">
      <c r="B1435" s="224"/>
      <c r="C1435" s="225"/>
      <c r="D1435" s="195" t="s">
        <v>223</v>
      </c>
      <c r="E1435" s="226" t="s">
        <v>19</v>
      </c>
      <c r="F1435" s="227" t="s">
        <v>609</v>
      </c>
      <c r="G1435" s="225"/>
      <c r="H1435" s="226" t="s">
        <v>19</v>
      </c>
      <c r="I1435" s="228"/>
      <c r="J1435" s="225"/>
      <c r="K1435" s="225"/>
      <c r="L1435" s="229"/>
      <c r="M1435" s="230"/>
      <c r="N1435" s="231"/>
      <c r="O1435" s="231"/>
      <c r="P1435" s="231"/>
      <c r="Q1435" s="231"/>
      <c r="R1435" s="231"/>
      <c r="S1435" s="231"/>
      <c r="T1435" s="232"/>
      <c r="AT1435" s="233" t="s">
        <v>223</v>
      </c>
      <c r="AU1435" s="233" t="s">
        <v>81</v>
      </c>
      <c r="AV1435" s="15" t="s">
        <v>79</v>
      </c>
      <c r="AW1435" s="15" t="s">
        <v>32</v>
      </c>
      <c r="AX1435" s="15" t="s">
        <v>71</v>
      </c>
      <c r="AY1435" s="233" t="s">
        <v>210</v>
      </c>
    </row>
    <row r="1436" spans="1:65" s="13" customFormat="1" ht="11.25">
      <c r="B1436" s="202"/>
      <c r="C1436" s="203"/>
      <c r="D1436" s="195" t="s">
        <v>223</v>
      </c>
      <c r="E1436" s="204" t="s">
        <v>19</v>
      </c>
      <c r="F1436" s="205" t="s">
        <v>937</v>
      </c>
      <c r="G1436" s="203"/>
      <c r="H1436" s="206">
        <v>9.9</v>
      </c>
      <c r="I1436" s="207"/>
      <c r="J1436" s="203"/>
      <c r="K1436" s="203"/>
      <c r="L1436" s="208"/>
      <c r="M1436" s="209"/>
      <c r="N1436" s="210"/>
      <c r="O1436" s="210"/>
      <c r="P1436" s="210"/>
      <c r="Q1436" s="210"/>
      <c r="R1436" s="210"/>
      <c r="S1436" s="210"/>
      <c r="T1436" s="211"/>
      <c r="AT1436" s="212" t="s">
        <v>223</v>
      </c>
      <c r="AU1436" s="212" t="s">
        <v>81</v>
      </c>
      <c r="AV1436" s="13" t="s">
        <v>81</v>
      </c>
      <c r="AW1436" s="13" t="s">
        <v>32</v>
      </c>
      <c r="AX1436" s="13" t="s">
        <v>71</v>
      </c>
      <c r="AY1436" s="212" t="s">
        <v>210</v>
      </c>
    </row>
    <row r="1437" spans="1:65" s="15" customFormat="1" ht="11.25">
      <c r="B1437" s="224"/>
      <c r="C1437" s="225"/>
      <c r="D1437" s="195" t="s">
        <v>223</v>
      </c>
      <c r="E1437" s="226" t="s">
        <v>19</v>
      </c>
      <c r="F1437" s="227" t="s">
        <v>613</v>
      </c>
      <c r="G1437" s="225"/>
      <c r="H1437" s="226" t="s">
        <v>19</v>
      </c>
      <c r="I1437" s="228"/>
      <c r="J1437" s="225"/>
      <c r="K1437" s="225"/>
      <c r="L1437" s="229"/>
      <c r="M1437" s="230"/>
      <c r="N1437" s="231"/>
      <c r="O1437" s="231"/>
      <c r="P1437" s="231"/>
      <c r="Q1437" s="231"/>
      <c r="R1437" s="231"/>
      <c r="S1437" s="231"/>
      <c r="T1437" s="232"/>
      <c r="AT1437" s="233" t="s">
        <v>223</v>
      </c>
      <c r="AU1437" s="233" t="s">
        <v>81</v>
      </c>
      <c r="AV1437" s="15" t="s">
        <v>79</v>
      </c>
      <c r="AW1437" s="15" t="s">
        <v>32</v>
      </c>
      <c r="AX1437" s="15" t="s">
        <v>71</v>
      </c>
      <c r="AY1437" s="233" t="s">
        <v>210</v>
      </c>
    </row>
    <row r="1438" spans="1:65" s="13" customFormat="1" ht="11.25">
      <c r="B1438" s="202"/>
      <c r="C1438" s="203"/>
      <c r="D1438" s="195" t="s">
        <v>223</v>
      </c>
      <c r="E1438" s="204" t="s">
        <v>19</v>
      </c>
      <c r="F1438" s="205" t="s">
        <v>1613</v>
      </c>
      <c r="G1438" s="203"/>
      <c r="H1438" s="206">
        <v>6.5</v>
      </c>
      <c r="I1438" s="207"/>
      <c r="J1438" s="203"/>
      <c r="K1438" s="203"/>
      <c r="L1438" s="208"/>
      <c r="M1438" s="209"/>
      <c r="N1438" s="210"/>
      <c r="O1438" s="210"/>
      <c r="P1438" s="210"/>
      <c r="Q1438" s="210"/>
      <c r="R1438" s="210"/>
      <c r="S1438" s="210"/>
      <c r="T1438" s="211"/>
      <c r="AT1438" s="212" t="s">
        <v>223</v>
      </c>
      <c r="AU1438" s="212" t="s">
        <v>81</v>
      </c>
      <c r="AV1438" s="13" t="s">
        <v>81</v>
      </c>
      <c r="AW1438" s="13" t="s">
        <v>32</v>
      </c>
      <c r="AX1438" s="13" t="s">
        <v>71</v>
      </c>
      <c r="AY1438" s="212" t="s">
        <v>210</v>
      </c>
    </row>
    <row r="1439" spans="1:65" s="15" customFormat="1" ht="11.25">
      <c r="B1439" s="224"/>
      <c r="C1439" s="225"/>
      <c r="D1439" s="195" t="s">
        <v>223</v>
      </c>
      <c r="E1439" s="226" t="s">
        <v>19</v>
      </c>
      <c r="F1439" s="227" t="s">
        <v>614</v>
      </c>
      <c r="G1439" s="225"/>
      <c r="H1439" s="226" t="s">
        <v>19</v>
      </c>
      <c r="I1439" s="228"/>
      <c r="J1439" s="225"/>
      <c r="K1439" s="225"/>
      <c r="L1439" s="229"/>
      <c r="M1439" s="230"/>
      <c r="N1439" s="231"/>
      <c r="O1439" s="231"/>
      <c r="P1439" s="231"/>
      <c r="Q1439" s="231"/>
      <c r="R1439" s="231"/>
      <c r="S1439" s="231"/>
      <c r="T1439" s="232"/>
      <c r="AT1439" s="233" t="s">
        <v>223</v>
      </c>
      <c r="AU1439" s="233" t="s">
        <v>81</v>
      </c>
      <c r="AV1439" s="15" t="s">
        <v>79</v>
      </c>
      <c r="AW1439" s="15" t="s">
        <v>32</v>
      </c>
      <c r="AX1439" s="15" t="s">
        <v>71</v>
      </c>
      <c r="AY1439" s="233" t="s">
        <v>210</v>
      </c>
    </row>
    <row r="1440" spans="1:65" s="13" customFormat="1" ht="11.25">
      <c r="B1440" s="202"/>
      <c r="C1440" s="203"/>
      <c r="D1440" s="195" t="s">
        <v>223</v>
      </c>
      <c r="E1440" s="204" t="s">
        <v>19</v>
      </c>
      <c r="F1440" s="205" t="s">
        <v>1614</v>
      </c>
      <c r="G1440" s="203"/>
      <c r="H1440" s="206">
        <v>4.9000000000000004</v>
      </c>
      <c r="I1440" s="207"/>
      <c r="J1440" s="203"/>
      <c r="K1440" s="203"/>
      <c r="L1440" s="208"/>
      <c r="M1440" s="209"/>
      <c r="N1440" s="210"/>
      <c r="O1440" s="210"/>
      <c r="P1440" s="210"/>
      <c r="Q1440" s="210"/>
      <c r="R1440" s="210"/>
      <c r="S1440" s="210"/>
      <c r="T1440" s="211"/>
      <c r="AT1440" s="212" t="s">
        <v>223</v>
      </c>
      <c r="AU1440" s="212" t="s">
        <v>81</v>
      </c>
      <c r="AV1440" s="13" t="s">
        <v>81</v>
      </c>
      <c r="AW1440" s="13" t="s">
        <v>32</v>
      </c>
      <c r="AX1440" s="13" t="s">
        <v>71</v>
      </c>
      <c r="AY1440" s="212" t="s">
        <v>210</v>
      </c>
    </row>
    <row r="1441" spans="1:65" s="15" customFormat="1" ht="11.25">
      <c r="B1441" s="224"/>
      <c r="C1441" s="225"/>
      <c r="D1441" s="195" t="s">
        <v>223</v>
      </c>
      <c r="E1441" s="226" t="s">
        <v>19</v>
      </c>
      <c r="F1441" s="227" t="s">
        <v>620</v>
      </c>
      <c r="G1441" s="225"/>
      <c r="H1441" s="226" t="s">
        <v>19</v>
      </c>
      <c r="I1441" s="228"/>
      <c r="J1441" s="225"/>
      <c r="K1441" s="225"/>
      <c r="L1441" s="229"/>
      <c r="M1441" s="230"/>
      <c r="N1441" s="231"/>
      <c r="O1441" s="231"/>
      <c r="P1441" s="231"/>
      <c r="Q1441" s="231"/>
      <c r="R1441" s="231"/>
      <c r="S1441" s="231"/>
      <c r="T1441" s="232"/>
      <c r="AT1441" s="233" t="s">
        <v>223</v>
      </c>
      <c r="AU1441" s="233" t="s">
        <v>81</v>
      </c>
      <c r="AV1441" s="15" t="s">
        <v>79</v>
      </c>
      <c r="AW1441" s="15" t="s">
        <v>32</v>
      </c>
      <c r="AX1441" s="15" t="s">
        <v>71</v>
      </c>
      <c r="AY1441" s="233" t="s">
        <v>210</v>
      </c>
    </row>
    <row r="1442" spans="1:65" s="13" customFormat="1" ht="11.25">
      <c r="B1442" s="202"/>
      <c r="C1442" s="203"/>
      <c r="D1442" s="195" t="s">
        <v>223</v>
      </c>
      <c r="E1442" s="204" t="s">
        <v>19</v>
      </c>
      <c r="F1442" s="205" t="s">
        <v>1615</v>
      </c>
      <c r="G1442" s="203"/>
      <c r="H1442" s="206">
        <v>0.7</v>
      </c>
      <c r="I1442" s="207"/>
      <c r="J1442" s="203"/>
      <c r="K1442" s="203"/>
      <c r="L1442" s="208"/>
      <c r="M1442" s="209"/>
      <c r="N1442" s="210"/>
      <c r="O1442" s="210"/>
      <c r="P1442" s="210"/>
      <c r="Q1442" s="210"/>
      <c r="R1442" s="210"/>
      <c r="S1442" s="210"/>
      <c r="T1442" s="211"/>
      <c r="AT1442" s="212" t="s">
        <v>223</v>
      </c>
      <c r="AU1442" s="212" t="s">
        <v>81</v>
      </c>
      <c r="AV1442" s="13" t="s">
        <v>81</v>
      </c>
      <c r="AW1442" s="13" t="s">
        <v>32</v>
      </c>
      <c r="AX1442" s="13" t="s">
        <v>71</v>
      </c>
      <c r="AY1442" s="212" t="s">
        <v>210</v>
      </c>
    </row>
    <row r="1443" spans="1:65" s="15" customFormat="1" ht="11.25">
      <c r="B1443" s="224"/>
      <c r="C1443" s="225"/>
      <c r="D1443" s="195" t="s">
        <v>223</v>
      </c>
      <c r="E1443" s="226" t="s">
        <v>19</v>
      </c>
      <c r="F1443" s="227" t="s">
        <v>622</v>
      </c>
      <c r="G1443" s="225"/>
      <c r="H1443" s="226" t="s">
        <v>19</v>
      </c>
      <c r="I1443" s="228"/>
      <c r="J1443" s="225"/>
      <c r="K1443" s="225"/>
      <c r="L1443" s="229"/>
      <c r="M1443" s="230"/>
      <c r="N1443" s="231"/>
      <c r="O1443" s="231"/>
      <c r="P1443" s="231"/>
      <c r="Q1443" s="231"/>
      <c r="R1443" s="231"/>
      <c r="S1443" s="231"/>
      <c r="T1443" s="232"/>
      <c r="AT1443" s="233" t="s">
        <v>223</v>
      </c>
      <c r="AU1443" s="233" t="s">
        <v>81</v>
      </c>
      <c r="AV1443" s="15" t="s">
        <v>79</v>
      </c>
      <c r="AW1443" s="15" t="s">
        <v>32</v>
      </c>
      <c r="AX1443" s="15" t="s">
        <v>71</v>
      </c>
      <c r="AY1443" s="233" t="s">
        <v>210</v>
      </c>
    </row>
    <row r="1444" spans="1:65" s="13" customFormat="1" ht="11.25">
      <c r="B1444" s="202"/>
      <c r="C1444" s="203"/>
      <c r="D1444" s="195" t="s">
        <v>223</v>
      </c>
      <c r="E1444" s="204" t="s">
        <v>19</v>
      </c>
      <c r="F1444" s="205" t="s">
        <v>467</v>
      </c>
      <c r="G1444" s="203"/>
      <c r="H1444" s="206">
        <v>32</v>
      </c>
      <c r="I1444" s="207"/>
      <c r="J1444" s="203"/>
      <c r="K1444" s="203"/>
      <c r="L1444" s="208"/>
      <c r="M1444" s="209"/>
      <c r="N1444" s="210"/>
      <c r="O1444" s="210"/>
      <c r="P1444" s="210"/>
      <c r="Q1444" s="210"/>
      <c r="R1444" s="210"/>
      <c r="S1444" s="210"/>
      <c r="T1444" s="211"/>
      <c r="AT1444" s="212" t="s">
        <v>223</v>
      </c>
      <c r="AU1444" s="212" t="s">
        <v>81</v>
      </c>
      <c r="AV1444" s="13" t="s">
        <v>81</v>
      </c>
      <c r="AW1444" s="13" t="s">
        <v>32</v>
      </c>
      <c r="AX1444" s="13" t="s">
        <v>71</v>
      </c>
      <c r="AY1444" s="212" t="s">
        <v>210</v>
      </c>
    </row>
    <row r="1445" spans="1:65" s="13" customFormat="1" ht="11.25">
      <c r="B1445" s="202"/>
      <c r="C1445" s="203"/>
      <c r="D1445" s="195" t="s">
        <v>223</v>
      </c>
      <c r="E1445" s="204" t="s">
        <v>19</v>
      </c>
      <c r="F1445" s="205" t="s">
        <v>1616</v>
      </c>
      <c r="G1445" s="203"/>
      <c r="H1445" s="206">
        <v>10.41</v>
      </c>
      <c r="I1445" s="207"/>
      <c r="J1445" s="203"/>
      <c r="K1445" s="203"/>
      <c r="L1445" s="208"/>
      <c r="M1445" s="209"/>
      <c r="N1445" s="210"/>
      <c r="O1445" s="210"/>
      <c r="P1445" s="210"/>
      <c r="Q1445" s="210"/>
      <c r="R1445" s="210"/>
      <c r="S1445" s="210"/>
      <c r="T1445" s="211"/>
      <c r="AT1445" s="212" t="s">
        <v>223</v>
      </c>
      <c r="AU1445" s="212" t="s">
        <v>81</v>
      </c>
      <c r="AV1445" s="13" t="s">
        <v>81</v>
      </c>
      <c r="AW1445" s="13" t="s">
        <v>32</v>
      </c>
      <c r="AX1445" s="13" t="s">
        <v>71</v>
      </c>
      <c r="AY1445" s="212" t="s">
        <v>210</v>
      </c>
    </row>
    <row r="1446" spans="1:65" s="15" customFormat="1" ht="11.25">
      <c r="B1446" s="224"/>
      <c r="C1446" s="225"/>
      <c r="D1446" s="195" t="s">
        <v>223</v>
      </c>
      <c r="E1446" s="226" t="s">
        <v>19</v>
      </c>
      <c r="F1446" s="227" t="s">
        <v>624</v>
      </c>
      <c r="G1446" s="225"/>
      <c r="H1446" s="226" t="s">
        <v>19</v>
      </c>
      <c r="I1446" s="228"/>
      <c r="J1446" s="225"/>
      <c r="K1446" s="225"/>
      <c r="L1446" s="229"/>
      <c r="M1446" s="230"/>
      <c r="N1446" s="231"/>
      <c r="O1446" s="231"/>
      <c r="P1446" s="231"/>
      <c r="Q1446" s="231"/>
      <c r="R1446" s="231"/>
      <c r="S1446" s="231"/>
      <c r="T1446" s="232"/>
      <c r="AT1446" s="233" t="s">
        <v>223</v>
      </c>
      <c r="AU1446" s="233" t="s">
        <v>81</v>
      </c>
      <c r="AV1446" s="15" t="s">
        <v>79</v>
      </c>
      <c r="AW1446" s="15" t="s">
        <v>32</v>
      </c>
      <c r="AX1446" s="15" t="s">
        <v>71</v>
      </c>
      <c r="AY1446" s="233" t="s">
        <v>210</v>
      </c>
    </row>
    <row r="1447" spans="1:65" s="13" customFormat="1" ht="11.25">
      <c r="B1447" s="202"/>
      <c r="C1447" s="203"/>
      <c r="D1447" s="195" t="s">
        <v>223</v>
      </c>
      <c r="E1447" s="204" t="s">
        <v>19</v>
      </c>
      <c r="F1447" s="205" t="s">
        <v>1536</v>
      </c>
      <c r="G1447" s="203"/>
      <c r="H1447" s="206">
        <v>22.15</v>
      </c>
      <c r="I1447" s="207"/>
      <c r="J1447" s="203"/>
      <c r="K1447" s="203"/>
      <c r="L1447" s="208"/>
      <c r="M1447" s="209"/>
      <c r="N1447" s="210"/>
      <c r="O1447" s="210"/>
      <c r="P1447" s="210"/>
      <c r="Q1447" s="210"/>
      <c r="R1447" s="210"/>
      <c r="S1447" s="210"/>
      <c r="T1447" s="211"/>
      <c r="AT1447" s="212" t="s">
        <v>223</v>
      </c>
      <c r="AU1447" s="212" t="s">
        <v>81</v>
      </c>
      <c r="AV1447" s="13" t="s">
        <v>81</v>
      </c>
      <c r="AW1447" s="13" t="s">
        <v>32</v>
      </c>
      <c r="AX1447" s="13" t="s">
        <v>71</v>
      </c>
      <c r="AY1447" s="212" t="s">
        <v>210</v>
      </c>
    </row>
    <row r="1448" spans="1:65" s="13" customFormat="1" ht="11.25">
      <c r="B1448" s="202"/>
      <c r="C1448" s="203"/>
      <c r="D1448" s="195" t="s">
        <v>223</v>
      </c>
      <c r="E1448" s="204" t="s">
        <v>19</v>
      </c>
      <c r="F1448" s="205" t="s">
        <v>1617</v>
      </c>
      <c r="G1448" s="203"/>
      <c r="H1448" s="206">
        <v>2.5</v>
      </c>
      <c r="I1448" s="207"/>
      <c r="J1448" s="203"/>
      <c r="K1448" s="203"/>
      <c r="L1448" s="208"/>
      <c r="M1448" s="209"/>
      <c r="N1448" s="210"/>
      <c r="O1448" s="210"/>
      <c r="P1448" s="210"/>
      <c r="Q1448" s="210"/>
      <c r="R1448" s="210"/>
      <c r="S1448" s="210"/>
      <c r="T1448" s="211"/>
      <c r="AT1448" s="212" t="s">
        <v>223</v>
      </c>
      <c r="AU1448" s="212" t="s">
        <v>81</v>
      </c>
      <c r="AV1448" s="13" t="s">
        <v>81</v>
      </c>
      <c r="AW1448" s="13" t="s">
        <v>32</v>
      </c>
      <c r="AX1448" s="13" t="s">
        <v>71</v>
      </c>
      <c r="AY1448" s="212" t="s">
        <v>210</v>
      </c>
    </row>
    <row r="1449" spans="1:65" s="14" customFormat="1" ht="11.25">
      <c r="B1449" s="213"/>
      <c r="C1449" s="214"/>
      <c r="D1449" s="195" t="s">
        <v>223</v>
      </c>
      <c r="E1449" s="215" t="s">
        <v>19</v>
      </c>
      <c r="F1449" s="216" t="s">
        <v>249</v>
      </c>
      <c r="G1449" s="214"/>
      <c r="H1449" s="217">
        <v>89.06</v>
      </c>
      <c r="I1449" s="218"/>
      <c r="J1449" s="214"/>
      <c r="K1449" s="214"/>
      <c r="L1449" s="219"/>
      <c r="M1449" s="220"/>
      <c r="N1449" s="221"/>
      <c r="O1449" s="221"/>
      <c r="P1449" s="221"/>
      <c r="Q1449" s="221"/>
      <c r="R1449" s="221"/>
      <c r="S1449" s="221"/>
      <c r="T1449" s="222"/>
      <c r="AT1449" s="223" t="s">
        <v>223</v>
      </c>
      <c r="AU1449" s="223" t="s">
        <v>81</v>
      </c>
      <c r="AV1449" s="14" t="s">
        <v>217</v>
      </c>
      <c r="AW1449" s="14" t="s">
        <v>32</v>
      </c>
      <c r="AX1449" s="14" t="s">
        <v>79</v>
      </c>
      <c r="AY1449" s="223" t="s">
        <v>210</v>
      </c>
    </row>
    <row r="1450" spans="1:65" s="2" customFormat="1" ht="16.5" customHeight="1">
      <c r="A1450" s="37"/>
      <c r="B1450" s="38"/>
      <c r="C1450" s="182" t="s">
        <v>1618</v>
      </c>
      <c r="D1450" s="182" t="s">
        <v>212</v>
      </c>
      <c r="E1450" s="183" t="s">
        <v>1619</v>
      </c>
      <c r="F1450" s="184" t="s">
        <v>1620</v>
      </c>
      <c r="G1450" s="185" t="s">
        <v>367</v>
      </c>
      <c r="H1450" s="186">
        <v>29</v>
      </c>
      <c r="I1450" s="187"/>
      <c r="J1450" s="188">
        <f>ROUND(I1450*H1450,2)</f>
        <v>0</v>
      </c>
      <c r="K1450" s="184" t="s">
        <v>216</v>
      </c>
      <c r="L1450" s="42"/>
      <c r="M1450" s="189" t="s">
        <v>19</v>
      </c>
      <c r="N1450" s="190" t="s">
        <v>42</v>
      </c>
      <c r="O1450" s="67"/>
      <c r="P1450" s="191">
        <f>O1450*H1450</f>
        <v>0</v>
      </c>
      <c r="Q1450" s="191">
        <v>2.1000000000000001E-4</v>
      </c>
      <c r="R1450" s="191">
        <f>Q1450*H1450</f>
        <v>6.0899999999999999E-3</v>
      </c>
      <c r="S1450" s="191">
        <v>0</v>
      </c>
      <c r="T1450" s="192">
        <f>S1450*H1450</f>
        <v>0</v>
      </c>
      <c r="U1450" s="37"/>
      <c r="V1450" s="37"/>
      <c r="W1450" s="37"/>
      <c r="X1450" s="37"/>
      <c r="Y1450" s="37"/>
      <c r="Z1450" s="37"/>
      <c r="AA1450" s="37"/>
      <c r="AB1450" s="37"/>
      <c r="AC1450" s="37"/>
      <c r="AD1450" s="37"/>
      <c r="AE1450" s="37"/>
      <c r="AR1450" s="193" t="s">
        <v>326</v>
      </c>
      <c r="AT1450" s="193" t="s">
        <v>212</v>
      </c>
      <c r="AU1450" s="193" t="s">
        <v>81</v>
      </c>
      <c r="AY1450" s="20" t="s">
        <v>210</v>
      </c>
      <c r="BE1450" s="194">
        <f>IF(N1450="základní",J1450,0)</f>
        <v>0</v>
      </c>
      <c r="BF1450" s="194">
        <f>IF(N1450="snížená",J1450,0)</f>
        <v>0</v>
      </c>
      <c r="BG1450" s="194">
        <f>IF(N1450="zákl. přenesená",J1450,0)</f>
        <v>0</v>
      </c>
      <c r="BH1450" s="194">
        <f>IF(N1450="sníž. přenesená",J1450,0)</f>
        <v>0</v>
      </c>
      <c r="BI1450" s="194">
        <f>IF(N1450="nulová",J1450,0)</f>
        <v>0</v>
      </c>
      <c r="BJ1450" s="20" t="s">
        <v>79</v>
      </c>
      <c r="BK1450" s="194">
        <f>ROUND(I1450*H1450,2)</f>
        <v>0</v>
      </c>
      <c r="BL1450" s="20" t="s">
        <v>326</v>
      </c>
      <c r="BM1450" s="193" t="s">
        <v>1621</v>
      </c>
    </row>
    <row r="1451" spans="1:65" s="2" customFormat="1" ht="11.25">
      <c r="A1451" s="37"/>
      <c r="B1451" s="38"/>
      <c r="C1451" s="39"/>
      <c r="D1451" s="195" t="s">
        <v>219</v>
      </c>
      <c r="E1451" s="39"/>
      <c r="F1451" s="196" t="s">
        <v>1622</v>
      </c>
      <c r="G1451" s="39"/>
      <c r="H1451" s="39"/>
      <c r="I1451" s="197"/>
      <c r="J1451" s="39"/>
      <c r="K1451" s="39"/>
      <c r="L1451" s="42"/>
      <c r="M1451" s="198"/>
      <c r="N1451" s="199"/>
      <c r="O1451" s="67"/>
      <c r="P1451" s="67"/>
      <c r="Q1451" s="67"/>
      <c r="R1451" s="67"/>
      <c r="S1451" s="67"/>
      <c r="T1451" s="68"/>
      <c r="U1451" s="37"/>
      <c r="V1451" s="37"/>
      <c r="W1451" s="37"/>
      <c r="X1451" s="37"/>
      <c r="Y1451" s="37"/>
      <c r="Z1451" s="37"/>
      <c r="AA1451" s="37"/>
      <c r="AB1451" s="37"/>
      <c r="AC1451" s="37"/>
      <c r="AD1451" s="37"/>
      <c r="AE1451" s="37"/>
      <c r="AT1451" s="20" t="s">
        <v>219</v>
      </c>
      <c r="AU1451" s="20" t="s">
        <v>81</v>
      </c>
    </row>
    <row r="1452" spans="1:65" s="2" customFormat="1" ht="11.25">
      <c r="A1452" s="37"/>
      <c r="B1452" s="38"/>
      <c r="C1452" s="39"/>
      <c r="D1452" s="200" t="s">
        <v>221</v>
      </c>
      <c r="E1452" s="39"/>
      <c r="F1452" s="201" t="s">
        <v>1623</v>
      </c>
      <c r="G1452" s="39"/>
      <c r="H1452" s="39"/>
      <c r="I1452" s="197"/>
      <c r="J1452" s="39"/>
      <c r="K1452" s="39"/>
      <c r="L1452" s="42"/>
      <c r="M1452" s="198"/>
      <c r="N1452" s="199"/>
      <c r="O1452" s="67"/>
      <c r="P1452" s="67"/>
      <c r="Q1452" s="67"/>
      <c r="R1452" s="67"/>
      <c r="S1452" s="67"/>
      <c r="T1452" s="68"/>
      <c r="U1452" s="37"/>
      <c r="V1452" s="37"/>
      <c r="W1452" s="37"/>
      <c r="X1452" s="37"/>
      <c r="Y1452" s="37"/>
      <c r="Z1452" s="37"/>
      <c r="AA1452" s="37"/>
      <c r="AB1452" s="37"/>
      <c r="AC1452" s="37"/>
      <c r="AD1452" s="37"/>
      <c r="AE1452" s="37"/>
      <c r="AT1452" s="20" t="s">
        <v>221</v>
      </c>
      <c r="AU1452" s="20" t="s">
        <v>81</v>
      </c>
    </row>
    <row r="1453" spans="1:65" s="15" customFormat="1" ht="11.25">
      <c r="B1453" s="224"/>
      <c r="C1453" s="225"/>
      <c r="D1453" s="195" t="s">
        <v>223</v>
      </c>
      <c r="E1453" s="226" t="s">
        <v>19</v>
      </c>
      <c r="F1453" s="227" t="s">
        <v>616</v>
      </c>
      <c r="G1453" s="225"/>
      <c r="H1453" s="226" t="s">
        <v>19</v>
      </c>
      <c r="I1453" s="228"/>
      <c r="J1453" s="225"/>
      <c r="K1453" s="225"/>
      <c r="L1453" s="229"/>
      <c r="M1453" s="230"/>
      <c r="N1453" s="231"/>
      <c r="O1453" s="231"/>
      <c r="P1453" s="231"/>
      <c r="Q1453" s="231"/>
      <c r="R1453" s="231"/>
      <c r="S1453" s="231"/>
      <c r="T1453" s="232"/>
      <c r="AT1453" s="233" t="s">
        <v>223</v>
      </c>
      <c r="AU1453" s="233" t="s">
        <v>81</v>
      </c>
      <c r="AV1453" s="15" t="s">
        <v>79</v>
      </c>
      <c r="AW1453" s="15" t="s">
        <v>32</v>
      </c>
      <c r="AX1453" s="15" t="s">
        <v>71</v>
      </c>
      <c r="AY1453" s="233" t="s">
        <v>210</v>
      </c>
    </row>
    <row r="1454" spans="1:65" s="13" customFormat="1" ht="11.25">
      <c r="B1454" s="202"/>
      <c r="C1454" s="203"/>
      <c r="D1454" s="195" t="s">
        <v>223</v>
      </c>
      <c r="E1454" s="204" t="s">
        <v>19</v>
      </c>
      <c r="F1454" s="205" t="s">
        <v>250</v>
      </c>
      <c r="G1454" s="203"/>
      <c r="H1454" s="206">
        <v>6</v>
      </c>
      <c r="I1454" s="207"/>
      <c r="J1454" s="203"/>
      <c r="K1454" s="203"/>
      <c r="L1454" s="208"/>
      <c r="M1454" s="209"/>
      <c r="N1454" s="210"/>
      <c r="O1454" s="210"/>
      <c r="P1454" s="210"/>
      <c r="Q1454" s="210"/>
      <c r="R1454" s="210"/>
      <c r="S1454" s="210"/>
      <c r="T1454" s="211"/>
      <c r="AT1454" s="212" t="s">
        <v>223</v>
      </c>
      <c r="AU1454" s="212" t="s">
        <v>81</v>
      </c>
      <c r="AV1454" s="13" t="s">
        <v>81</v>
      </c>
      <c r="AW1454" s="13" t="s">
        <v>32</v>
      </c>
      <c r="AX1454" s="13" t="s">
        <v>71</v>
      </c>
      <c r="AY1454" s="212" t="s">
        <v>210</v>
      </c>
    </row>
    <row r="1455" spans="1:65" s="15" customFormat="1" ht="11.25">
      <c r="B1455" s="224"/>
      <c r="C1455" s="225"/>
      <c r="D1455" s="195" t="s">
        <v>223</v>
      </c>
      <c r="E1455" s="226" t="s">
        <v>19</v>
      </c>
      <c r="F1455" s="227" t="s">
        <v>620</v>
      </c>
      <c r="G1455" s="225"/>
      <c r="H1455" s="226" t="s">
        <v>19</v>
      </c>
      <c r="I1455" s="228"/>
      <c r="J1455" s="225"/>
      <c r="K1455" s="225"/>
      <c r="L1455" s="229"/>
      <c r="M1455" s="230"/>
      <c r="N1455" s="231"/>
      <c r="O1455" s="231"/>
      <c r="P1455" s="231"/>
      <c r="Q1455" s="231"/>
      <c r="R1455" s="231"/>
      <c r="S1455" s="231"/>
      <c r="T1455" s="232"/>
      <c r="AT1455" s="233" t="s">
        <v>223</v>
      </c>
      <c r="AU1455" s="233" t="s">
        <v>81</v>
      </c>
      <c r="AV1455" s="15" t="s">
        <v>79</v>
      </c>
      <c r="AW1455" s="15" t="s">
        <v>32</v>
      </c>
      <c r="AX1455" s="15" t="s">
        <v>71</v>
      </c>
      <c r="AY1455" s="233" t="s">
        <v>210</v>
      </c>
    </row>
    <row r="1456" spans="1:65" s="13" customFormat="1" ht="11.25">
      <c r="B1456" s="202"/>
      <c r="C1456" s="203"/>
      <c r="D1456" s="195" t="s">
        <v>223</v>
      </c>
      <c r="E1456" s="204" t="s">
        <v>19</v>
      </c>
      <c r="F1456" s="205" t="s">
        <v>250</v>
      </c>
      <c r="G1456" s="203"/>
      <c r="H1456" s="206">
        <v>6</v>
      </c>
      <c r="I1456" s="207"/>
      <c r="J1456" s="203"/>
      <c r="K1456" s="203"/>
      <c r="L1456" s="208"/>
      <c r="M1456" s="209"/>
      <c r="N1456" s="210"/>
      <c r="O1456" s="210"/>
      <c r="P1456" s="210"/>
      <c r="Q1456" s="210"/>
      <c r="R1456" s="210"/>
      <c r="S1456" s="210"/>
      <c r="T1456" s="211"/>
      <c r="AT1456" s="212" t="s">
        <v>223</v>
      </c>
      <c r="AU1456" s="212" t="s">
        <v>81</v>
      </c>
      <c r="AV1456" s="13" t="s">
        <v>81</v>
      </c>
      <c r="AW1456" s="13" t="s">
        <v>32</v>
      </c>
      <c r="AX1456" s="13" t="s">
        <v>71</v>
      </c>
      <c r="AY1456" s="212" t="s">
        <v>210</v>
      </c>
    </row>
    <row r="1457" spans="1:65" s="15" customFormat="1" ht="11.25">
      <c r="B1457" s="224"/>
      <c r="C1457" s="225"/>
      <c r="D1457" s="195" t="s">
        <v>223</v>
      </c>
      <c r="E1457" s="226" t="s">
        <v>19</v>
      </c>
      <c r="F1457" s="227" t="s">
        <v>622</v>
      </c>
      <c r="G1457" s="225"/>
      <c r="H1457" s="226" t="s">
        <v>19</v>
      </c>
      <c r="I1457" s="228"/>
      <c r="J1457" s="225"/>
      <c r="K1457" s="225"/>
      <c r="L1457" s="229"/>
      <c r="M1457" s="230"/>
      <c r="N1457" s="231"/>
      <c r="O1457" s="231"/>
      <c r="P1457" s="231"/>
      <c r="Q1457" s="231"/>
      <c r="R1457" s="231"/>
      <c r="S1457" s="231"/>
      <c r="T1457" s="232"/>
      <c r="AT1457" s="233" t="s">
        <v>223</v>
      </c>
      <c r="AU1457" s="233" t="s">
        <v>81</v>
      </c>
      <c r="AV1457" s="15" t="s">
        <v>79</v>
      </c>
      <c r="AW1457" s="15" t="s">
        <v>32</v>
      </c>
      <c r="AX1457" s="15" t="s">
        <v>71</v>
      </c>
      <c r="AY1457" s="233" t="s">
        <v>210</v>
      </c>
    </row>
    <row r="1458" spans="1:65" s="13" customFormat="1" ht="11.25">
      <c r="B1458" s="202"/>
      <c r="C1458" s="203"/>
      <c r="D1458" s="195" t="s">
        <v>223</v>
      </c>
      <c r="E1458" s="204" t="s">
        <v>19</v>
      </c>
      <c r="F1458" s="205" t="s">
        <v>282</v>
      </c>
      <c r="G1458" s="203"/>
      <c r="H1458" s="206">
        <v>10</v>
      </c>
      <c r="I1458" s="207"/>
      <c r="J1458" s="203"/>
      <c r="K1458" s="203"/>
      <c r="L1458" s="208"/>
      <c r="M1458" s="209"/>
      <c r="N1458" s="210"/>
      <c r="O1458" s="210"/>
      <c r="P1458" s="210"/>
      <c r="Q1458" s="210"/>
      <c r="R1458" s="210"/>
      <c r="S1458" s="210"/>
      <c r="T1458" s="211"/>
      <c r="AT1458" s="212" t="s">
        <v>223</v>
      </c>
      <c r="AU1458" s="212" t="s">
        <v>81</v>
      </c>
      <c r="AV1458" s="13" t="s">
        <v>81</v>
      </c>
      <c r="AW1458" s="13" t="s">
        <v>32</v>
      </c>
      <c r="AX1458" s="13" t="s">
        <v>71</v>
      </c>
      <c r="AY1458" s="212" t="s">
        <v>210</v>
      </c>
    </row>
    <row r="1459" spans="1:65" s="15" customFormat="1" ht="11.25">
      <c r="B1459" s="224"/>
      <c r="C1459" s="225"/>
      <c r="D1459" s="195" t="s">
        <v>223</v>
      </c>
      <c r="E1459" s="226" t="s">
        <v>19</v>
      </c>
      <c r="F1459" s="227" t="s">
        <v>624</v>
      </c>
      <c r="G1459" s="225"/>
      <c r="H1459" s="226" t="s">
        <v>19</v>
      </c>
      <c r="I1459" s="228"/>
      <c r="J1459" s="225"/>
      <c r="K1459" s="225"/>
      <c r="L1459" s="229"/>
      <c r="M1459" s="230"/>
      <c r="N1459" s="231"/>
      <c r="O1459" s="231"/>
      <c r="P1459" s="231"/>
      <c r="Q1459" s="231"/>
      <c r="R1459" s="231"/>
      <c r="S1459" s="231"/>
      <c r="T1459" s="232"/>
      <c r="AT1459" s="233" t="s">
        <v>223</v>
      </c>
      <c r="AU1459" s="233" t="s">
        <v>81</v>
      </c>
      <c r="AV1459" s="15" t="s">
        <v>79</v>
      </c>
      <c r="AW1459" s="15" t="s">
        <v>32</v>
      </c>
      <c r="AX1459" s="15" t="s">
        <v>71</v>
      </c>
      <c r="AY1459" s="233" t="s">
        <v>210</v>
      </c>
    </row>
    <row r="1460" spans="1:65" s="13" customFormat="1" ht="11.25">
      <c r="B1460" s="202"/>
      <c r="C1460" s="203"/>
      <c r="D1460" s="195" t="s">
        <v>223</v>
      </c>
      <c r="E1460" s="204" t="s">
        <v>19</v>
      </c>
      <c r="F1460" s="205" t="s">
        <v>257</v>
      </c>
      <c r="G1460" s="203"/>
      <c r="H1460" s="206">
        <v>7</v>
      </c>
      <c r="I1460" s="207"/>
      <c r="J1460" s="203"/>
      <c r="K1460" s="203"/>
      <c r="L1460" s="208"/>
      <c r="M1460" s="209"/>
      <c r="N1460" s="210"/>
      <c r="O1460" s="210"/>
      <c r="P1460" s="210"/>
      <c r="Q1460" s="210"/>
      <c r="R1460" s="210"/>
      <c r="S1460" s="210"/>
      <c r="T1460" s="211"/>
      <c r="AT1460" s="212" t="s">
        <v>223</v>
      </c>
      <c r="AU1460" s="212" t="s">
        <v>81</v>
      </c>
      <c r="AV1460" s="13" t="s">
        <v>81</v>
      </c>
      <c r="AW1460" s="13" t="s">
        <v>32</v>
      </c>
      <c r="AX1460" s="13" t="s">
        <v>71</v>
      </c>
      <c r="AY1460" s="212" t="s">
        <v>210</v>
      </c>
    </row>
    <row r="1461" spans="1:65" s="14" customFormat="1" ht="11.25">
      <c r="B1461" s="213"/>
      <c r="C1461" s="214"/>
      <c r="D1461" s="195" t="s">
        <v>223</v>
      </c>
      <c r="E1461" s="215" t="s">
        <v>19</v>
      </c>
      <c r="F1461" s="216" t="s">
        <v>249</v>
      </c>
      <c r="G1461" s="214"/>
      <c r="H1461" s="217">
        <v>29</v>
      </c>
      <c r="I1461" s="218"/>
      <c r="J1461" s="214"/>
      <c r="K1461" s="214"/>
      <c r="L1461" s="219"/>
      <c r="M1461" s="220"/>
      <c r="N1461" s="221"/>
      <c r="O1461" s="221"/>
      <c r="P1461" s="221"/>
      <c r="Q1461" s="221"/>
      <c r="R1461" s="221"/>
      <c r="S1461" s="221"/>
      <c r="T1461" s="222"/>
      <c r="AT1461" s="223" t="s">
        <v>223</v>
      </c>
      <c r="AU1461" s="223" t="s">
        <v>81</v>
      </c>
      <c r="AV1461" s="14" t="s">
        <v>217</v>
      </c>
      <c r="AW1461" s="14" t="s">
        <v>32</v>
      </c>
      <c r="AX1461" s="14" t="s">
        <v>79</v>
      </c>
      <c r="AY1461" s="223" t="s">
        <v>210</v>
      </c>
    </row>
    <row r="1462" spans="1:65" s="2" customFormat="1" ht="16.5" customHeight="1">
      <c r="A1462" s="37"/>
      <c r="B1462" s="38"/>
      <c r="C1462" s="182" t="s">
        <v>1624</v>
      </c>
      <c r="D1462" s="182" t="s">
        <v>212</v>
      </c>
      <c r="E1462" s="183" t="s">
        <v>1625</v>
      </c>
      <c r="F1462" s="184" t="s">
        <v>1626</v>
      </c>
      <c r="G1462" s="185" t="s">
        <v>367</v>
      </c>
      <c r="H1462" s="186">
        <v>20</v>
      </c>
      <c r="I1462" s="187"/>
      <c r="J1462" s="188">
        <f>ROUND(I1462*H1462,2)</f>
        <v>0</v>
      </c>
      <c r="K1462" s="184" t="s">
        <v>216</v>
      </c>
      <c r="L1462" s="42"/>
      <c r="M1462" s="189" t="s">
        <v>19</v>
      </c>
      <c r="N1462" s="190" t="s">
        <v>42</v>
      </c>
      <c r="O1462" s="67"/>
      <c r="P1462" s="191">
        <f>O1462*H1462</f>
        <v>0</v>
      </c>
      <c r="Q1462" s="191">
        <v>2.0000000000000001E-4</v>
      </c>
      <c r="R1462" s="191">
        <f>Q1462*H1462</f>
        <v>4.0000000000000001E-3</v>
      </c>
      <c r="S1462" s="191">
        <v>0</v>
      </c>
      <c r="T1462" s="192">
        <f>S1462*H1462</f>
        <v>0</v>
      </c>
      <c r="U1462" s="37"/>
      <c r="V1462" s="37"/>
      <c r="W1462" s="37"/>
      <c r="X1462" s="37"/>
      <c r="Y1462" s="37"/>
      <c r="Z1462" s="37"/>
      <c r="AA1462" s="37"/>
      <c r="AB1462" s="37"/>
      <c r="AC1462" s="37"/>
      <c r="AD1462" s="37"/>
      <c r="AE1462" s="37"/>
      <c r="AR1462" s="193" t="s">
        <v>326</v>
      </c>
      <c r="AT1462" s="193" t="s">
        <v>212</v>
      </c>
      <c r="AU1462" s="193" t="s">
        <v>81</v>
      </c>
      <c r="AY1462" s="20" t="s">
        <v>210</v>
      </c>
      <c r="BE1462" s="194">
        <f>IF(N1462="základní",J1462,0)</f>
        <v>0</v>
      </c>
      <c r="BF1462" s="194">
        <f>IF(N1462="snížená",J1462,0)</f>
        <v>0</v>
      </c>
      <c r="BG1462" s="194">
        <f>IF(N1462="zákl. přenesená",J1462,0)</f>
        <v>0</v>
      </c>
      <c r="BH1462" s="194">
        <f>IF(N1462="sníž. přenesená",J1462,0)</f>
        <v>0</v>
      </c>
      <c r="BI1462" s="194">
        <f>IF(N1462="nulová",J1462,0)</f>
        <v>0</v>
      </c>
      <c r="BJ1462" s="20" t="s">
        <v>79</v>
      </c>
      <c r="BK1462" s="194">
        <f>ROUND(I1462*H1462,2)</f>
        <v>0</v>
      </c>
      <c r="BL1462" s="20" t="s">
        <v>326</v>
      </c>
      <c r="BM1462" s="193" t="s">
        <v>1627</v>
      </c>
    </row>
    <row r="1463" spans="1:65" s="2" customFormat="1" ht="11.25">
      <c r="A1463" s="37"/>
      <c r="B1463" s="38"/>
      <c r="C1463" s="39"/>
      <c r="D1463" s="195" t="s">
        <v>219</v>
      </c>
      <c r="E1463" s="39"/>
      <c r="F1463" s="196" t="s">
        <v>1628</v>
      </c>
      <c r="G1463" s="39"/>
      <c r="H1463" s="39"/>
      <c r="I1463" s="197"/>
      <c r="J1463" s="39"/>
      <c r="K1463" s="39"/>
      <c r="L1463" s="42"/>
      <c r="M1463" s="198"/>
      <c r="N1463" s="199"/>
      <c r="O1463" s="67"/>
      <c r="P1463" s="67"/>
      <c r="Q1463" s="67"/>
      <c r="R1463" s="67"/>
      <c r="S1463" s="67"/>
      <c r="T1463" s="68"/>
      <c r="U1463" s="37"/>
      <c r="V1463" s="37"/>
      <c r="W1463" s="37"/>
      <c r="X1463" s="37"/>
      <c r="Y1463" s="37"/>
      <c r="Z1463" s="37"/>
      <c r="AA1463" s="37"/>
      <c r="AB1463" s="37"/>
      <c r="AC1463" s="37"/>
      <c r="AD1463" s="37"/>
      <c r="AE1463" s="37"/>
      <c r="AT1463" s="20" t="s">
        <v>219</v>
      </c>
      <c r="AU1463" s="20" t="s">
        <v>81</v>
      </c>
    </row>
    <row r="1464" spans="1:65" s="2" customFormat="1" ht="11.25">
      <c r="A1464" s="37"/>
      <c r="B1464" s="38"/>
      <c r="C1464" s="39"/>
      <c r="D1464" s="200" t="s">
        <v>221</v>
      </c>
      <c r="E1464" s="39"/>
      <c r="F1464" s="201" t="s">
        <v>1629</v>
      </c>
      <c r="G1464" s="39"/>
      <c r="H1464" s="39"/>
      <c r="I1464" s="197"/>
      <c r="J1464" s="39"/>
      <c r="K1464" s="39"/>
      <c r="L1464" s="42"/>
      <c r="M1464" s="198"/>
      <c r="N1464" s="199"/>
      <c r="O1464" s="67"/>
      <c r="P1464" s="67"/>
      <c r="Q1464" s="67"/>
      <c r="R1464" s="67"/>
      <c r="S1464" s="67"/>
      <c r="T1464" s="68"/>
      <c r="U1464" s="37"/>
      <c r="V1464" s="37"/>
      <c r="W1464" s="37"/>
      <c r="X1464" s="37"/>
      <c r="Y1464" s="37"/>
      <c r="Z1464" s="37"/>
      <c r="AA1464" s="37"/>
      <c r="AB1464" s="37"/>
      <c r="AC1464" s="37"/>
      <c r="AD1464" s="37"/>
      <c r="AE1464" s="37"/>
      <c r="AT1464" s="20" t="s">
        <v>221</v>
      </c>
      <c r="AU1464" s="20" t="s">
        <v>81</v>
      </c>
    </row>
    <row r="1465" spans="1:65" s="15" customFormat="1" ht="11.25">
      <c r="B1465" s="224"/>
      <c r="C1465" s="225"/>
      <c r="D1465" s="195" t="s">
        <v>223</v>
      </c>
      <c r="E1465" s="226" t="s">
        <v>19</v>
      </c>
      <c r="F1465" s="227" t="s">
        <v>616</v>
      </c>
      <c r="G1465" s="225"/>
      <c r="H1465" s="226" t="s">
        <v>19</v>
      </c>
      <c r="I1465" s="228"/>
      <c r="J1465" s="225"/>
      <c r="K1465" s="225"/>
      <c r="L1465" s="229"/>
      <c r="M1465" s="230"/>
      <c r="N1465" s="231"/>
      <c r="O1465" s="231"/>
      <c r="P1465" s="231"/>
      <c r="Q1465" s="231"/>
      <c r="R1465" s="231"/>
      <c r="S1465" s="231"/>
      <c r="T1465" s="232"/>
      <c r="AT1465" s="233" t="s">
        <v>223</v>
      </c>
      <c r="AU1465" s="233" t="s">
        <v>81</v>
      </c>
      <c r="AV1465" s="15" t="s">
        <v>79</v>
      </c>
      <c r="AW1465" s="15" t="s">
        <v>32</v>
      </c>
      <c r="AX1465" s="15" t="s">
        <v>71</v>
      </c>
      <c r="AY1465" s="233" t="s">
        <v>210</v>
      </c>
    </row>
    <row r="1466" spans="1:65" s="13" customFormat="1" ht="11.25">
      <c r="B1466" s="202"/>
      <c r="C1466" s="203"/>
      <c r="D1466" s="195" t="s">
        <v>223</v>
      </c>
      <c r="E1466" s="204" t="s">
        <v>19</v>
      </c>
      <c r="F1466" s="205" t="s">
        <v>81</v>
      </c>
      <c r="G1466" s="203"/>
      <c r="H1466" s="206">
        <v>2</v>
      </c>
      <c r="I1466" s="207"/>
      <c r="J1466" s="203"/>
      <c r="K1466" s="203"/>
      <c r="L1466" s="208"/>
      <c r="M1466" s="209"/>
      <c r="N1466" s="210"/>
      <c r="O1466" s="210"/>
      <c r="P1466" s="210"/>
      <c r="Q1466" s="210"/>
      <c r="R1466" s="210"/>
      <c r="S1466" s="210"/>
      <c r="T1466" s="211"/>
      <c r="AT1466" s="212" t="s">
        <v>223</v>
      </c>
      <c r="AU1466" s="212" t="s">
        <v>81</v>
      </c>
      <c r="AV1466" s="13" t="s">
        <v>81</v>
      </c>
      <c r="AW1466" s="13" t="s">
        <v>32</v>
      </c>
      <c r="AX1466" s="13" t="s">
        <v>71</v>
      </c>
      <c r="AY1466" s="212" t="s">
        <v>210</v>
      </c>
    </row>
    <row r="1467" spans="1:65" s="15" customFormat="1" ht="11.25">
      <c r="B1467" s="224"/>
      <c r="C1467" s="225"/>
      <c r="D1467" s="195" t="s">
        <v>223</v>
      </c>
      <c r="E1467" s="226" t="s">
        <v>19</v>
      </c>
      <c r="F1467" s="227" t="s">
        <v>620</v>
      </c>
      <c r="G1467" s="225"/>
      <c r="H1467" s="226" t="s">
        <v>19</v>
      </c>
      <c r="I1467" s="228"/>
      <c r="J1467" s="225"/>
      <c r="K1467" s="225"/>
      <c r="L1467" s="229"/>
      <c r="M1467" s="230"/>
      <c r="N1467" s="231"/>
      <c r="O1467" s="231"/>
      <c r="P1467" s="231"/>
      <c r="Q1467" s="231"/>
      <c r="R1467" s="231"/>
      <c r="S1467" s="231"/>
      <c r="T1467" s="232"/>
      <c r="AT1467" s="233" t="s">
        <v>223</v>
      </c>
      <c r="AU1467" s="233" t="s">
        <v>81</v>
      </c>
      <c r="AV1467" s="15" t="s">
        <v>79</v>
      </c>
      <c r="AW1467" s="15" t="s">
        <v>32</v>
      </c>
      <c r="AX1467" s="15" t="s">
        <v>71</v>
      </c>
      <c r="AY1467" s="233" t="s">
        <v>210</v>
      </c>
    </row>
    <row r="1468" spans="1:65" s="13" customFormat="1" ht="11.25">
      <c r="B1468" s="202"/>
      <c r="C1468" s="203"/>
      <c r="D1468" s="195" t="s">
        <v>223</v>
      </c>
      <c r="E1468" s="204" t="s">
        <v>19</v>
      </c>
      <c r="F1468" s="205" t="s">
        <v>81</v>
      </c>
      <c r="G1468" s="203"/>
      <c r="H1468" s="206">
        <v>2</v>
      </c>
      <c r="I1468" s="207"/>
      <c r="J1468" s="203"/>
      <c r="K1468" s="203"/>
      <c r="L1468" s="208"/>
      <c r="M1468" s="209"/>
      <c r="N1468" s="210"/>
      <c r="O1468" s="210"/>
      <c r="P1468" s="210"/>
      <c r="Q1468" s="210"/>
      <c r="R1468" s="210"/>
      <c r="S1468" s="210"/>
      <c r="T1468" s="211"/>
      <c r="AT1468" s="212" t="s">
        <v>223</v>
      </c>
      <c r="AU1468" s="212" t="s">
        <v>81</v>
      </c>
      <c r="AV1468" s="13" t="s">
        <v>81</v>
      </c>
      <c r="AW1468" s="13" t="s">
        <v>32</v>
      </c>
      <c r="AX1468" s="13" t="s">
        <v>71</v>
      </c>
      <c r="AY1468" s="212" t="s">
        <v>210</v>
      </c>
    </row>
    <row r="1469" spans="1:65" s="15" customFormat="1" ht="11.25">
      <c r="B1469" s="224"/>
      <c r="C1469" s="225"/>
      <c r="D1469" s="195" t="s">
        <v>223</v>
      </c>
      <c r="E1469" s="226" t="s">
        <v>19</v>
      </c>
      <c r="F1469" s="227" t="s">
        <v>622</v>
      </c>
      <c r="G1469" s="225"/>
      <c r="H1469" s="226" t="s">
        <v>19</v>
      </c>
      <c r="I1469" s="228"/>
      <c r="J1469" s="225"/>
      <c r="K1469" s="225"/>
      <c r="L1469" s="229"/>
      <c r="M1469" s="230"/>
      <c r="N1469" s="231"/>
      <c r="O1469" s="231"/>
      <c r="P1469" s="231"/>
      <c r="Q1469" s="231"/>
      <c r="R1469" s="231"/>
      <c r="S1469" s="231"/>
      <c r="T1469" s="232"/>
      <c r="AT1469" s="233" t="s">
        <v>223</v>
      </c>
      <c r="AU1469" s="233" t="s">
        <v>81</v>
      </c>
      <c r="AV1469" s="15" t="s">
        <v>79</v>
      </c>
      <c r="AW1469" s="15" t="s">
        <v>32</v>
      </c>
      <c r="AX1469" s="15" t="s">
        <v>71</v>
      </c>
      <c r="AY1469" s="233" t="s">
        <v>210</v>
      </c>
    </row>
    <row r="1470" spans="1:65" s="13" customFormat="1" ht="11.25">
      <c r="B1470" s="202"/>
      <c r="C1470" s="203"/>
      <c r="D1470" s="195" t="s">
        <v>223</v>
      </c>
      <c r="E1470" s="204" t="s">
        <v>19</v>
      </c>
      <c r="F1470" s="205" t="s">
        <v>282</v>
      </c>
      <c r="G1470" s="203"/>
      <c r="H1470" s="206">
        <v>10</v>
      </c>
      <c r="I1470" s="207"/>
      <c r="J1470" s="203"/>
      <c r="K1470" s="203"/>
      <c r="L1470" s="208"/>
      <c r="M1470" s="209"/>
      <c r="N1470" s="210"/>
      <c r="O1470" s="210"/>
      <c r="P1470" s="210"/>
      <c r="Q1470" s="210"/>
      <c r="R1470" s="210"/>
      <c r="S1470" s="210"/>
      <c r="T1470" s="211"/>
      <c r="AT1470" s="212" t="s">
        <v>223</v>
      </c>
      <c r="AU1470" s="212" t="s">
        <v>81</v>
      </c>
      <c r="AV1470" s="13" t="s">
        <v>81</v>
      </c>
      <c r="AW1470" s="13" t="s">
        <v>32</v>
      </c>
      <c r="AX1470" s="13" t="s">
        <v>71</v>
      </c>
      <c r="AY1470" s="212" t="s">
        <v>210</v>
      </c>
    </row>
    <row r="1471" spans="1:65" s="15" customFormat="1" ht="11.25">
      <c r="B1471" s="224"/>
      <c r="C1471" s="225"/>
      <c r="D1471" s="195" t="s">
        <v>223</v>
      </c>
      <c r="E1471" s="226" t="s">
        <v>19</v>
      </c>
      <c r="F1471" s="227" t="s">
        <v>624</v>
      </c>
      <c r="G1471" s="225"/>
      <c r="H1471" s="226" t="s">
        <v>19</v>
      </c>
      <c r="I1471" s="228"/>
      <c r="J1471" s="225"/>
      <c r="K1471" s="225"/>
      <c r="L1471" s="229"/>
      <c r="M1471" s="230"/>
      <c r="N1471" s="231"/>
      <c r="O1471" s="231"/>
      <c r="P1471" s="231"/>
      <c r="Q1471" s="231"/>
      <c r="R1471" s="231"/>
      <c r="S1471" s="231"/>
      <c r="T1471" s="232"/>
      <c r="AT1471" s="233" t="s">
        <v>223</v>
      </c>
      <c r="AU1471" s="233" t="s">
        <v>81</v>
      </c>
      <c r="AV1471" s="15" t="s">
        <v>79</v>
      </c>
      <c r="AW1471" s="15" t="s">
        <v>32</v>
      </c>
      <c r="AX1471" s="15" t="s">
        <v>71</v>
      </c>
      <c r="AY1471" s="233" t="s">
        <v>210</v>
      </c>
    </row>
    <row r="1472" spans="1:65" s="13" customFormat="1" ht="11.25">
      <c r="B1472" s="202"/>
      <c r="C1472" s="203"/>
      <c r="D1472" s="195" t="s">
        <v>223</v>
      </c>
      <c r="E1472" s="204" t="s">
        <v>19</v>
      </c>
      <c r="F1472" s="205" t="s">
        <v>250</v>
      </c>
      <c r="G1472" s="203"/>
      <c r="H1472" s="206">
        <v>6</v>
      </c>
      <c r="I1472" s="207"/>
      <c r="J1472" s="203"/>
      <c r="K1472" s="203"/>
      <c r="L1472" s="208"/>
      <c r="M1472" s="209"/>
      <c r="N1472" s="210"/>
      <c r="O1472" s="210"/>
      <c r="P1472" s="210"/>
      <c r="Q1472" s="210"/>
      <c r="R1472" s="210"/>
      <c r="S1472" s="210"/>
      <c r="T1472" s="211"/>
      <c r="AT1472" s="212" t="s">
        <v>223</v>
      </c>
      <c r="AU1472" s="212" t="s">
        <v>81</v>
      </c>
      <c r="AV1472" s="13" t="s">
        <v>81</v>
      </c>
      <c r="AW1472" s="13" t="s">
        <v>32</v>
      </c>
      <c r="AX1472" s="13" t="s">
        <v>71</v>
      </c>
      <c r="AY1472" s="212" t="s">
        <v>210</v>
      </c>
    </row>
    <row r="1473" spans="1:65" s="14" customFormat="1" ht="11.25">
      <c r="B1473" s="213"/>
      <c r="C1473" s="214"/>
      <c r="D1473" s="195" t="s">
        <v>223</v>
      </c>
      <c r="E1473" s="215" t="s">
        <v>19</v>
      </c>
      <c r="F1473" s="216" t="s">
        <v>249</v>
      </c>
      <c r="G1473" s="214"/>
      <c r="H1473" s="217">
        <v>20</v>
      </c>
      <c r="I1473" s="218"/>
      <c r="J1473" s="214"/>
      <c r="K1473" s="214"/>
      <c r="L1473" s="219"/>
      <c r="M1473" s="220"/>
      <c r="N1473" s="221"/>
      <c r="O1473" s="221"/>
      <c r="P1473" s="221"/>
      <c r="Q1473" s="221"/>
      <c r="R1473" s="221"/>
      <c r="S1473" s="221"/>
      <c r="T1473" s="222"/>
      <c r="AT1473" s="223" t="s">
        <v>223</v>
      </c>
      <c r="AU1473" s="223" t="s">
        <v>81</v>
      </c>
      <c r="AV1473" s="14" t="s">
        <v>217</v>
      </c>
      <c r="AW1473" s="14" t="s">
        <v>32</v>
      </c>
      <c r="AX1473" s="14" t="s">
        <v>79</v>
      </c>
      <c r="AY1473" s="223" t="s">
        <v>210</v>
      </c>
    </row>
    <row r="1474" spans="1:65" s="2" customFormat="1" ht="16.5" customHeight="1">
      <c r="A1474" s="37"/>
      <c r="B1474" s="38"/>
      <c r="C1474" s="182" t="s">
        <v>1630</v>
      </c>
      <c r="D1474" s="182" t="s">
        <v>212</v>
      </c>
      <c r="E1474" s="183" t="s">
        <v>1631</v>
      </c>
      <c r="F1474" s="184" t="s">
        <v>1632</v>
      </c>
      <c r="G1474" s="185" t="s">
        <v>461</v>
      </c>
      <c r="H1474" s="186">
        <v>75.489999999999995</v>
      </c>
      <c r="I1474" s="187"/>
      <c r="J1474" s="188">
        <f>ROUND(I1474*H1474,2)</f>
        <v>0</v>
      </c>
      <c r="K1474" s="184" t="s">
        <v>216</v>
      </c>
      <c r="L1474" s="42"/>
      <c r="M1474" s="189" t="s">
        <v>19</v>
      </c>
      <c r="N1474" s="190" t="s">
        <v>42</v>
      </c>
      <c r="O1474" s="67"/>
      <c r="P1474" s="191">
        <f>O1474*H1474</f>
        <v>0</v>
      </c>
      <c r="Q1474" s="191">
        <v>3.2000000000000003E-4</v>
      </c>
      <c r="R1474" s="191">
        <f>Q1474*H1474</f>
        <v>2.4156799999999999E-2</v>
      </c>
      <c r="S1474" s="191">
        <v>0</v>
      </c>
      <c r="T1474" s="192">
        <f>S1474*H1474</f>
        <v>0</v>
      </c>
      <c r="U1474" s="37"/>
      <c r="V1474" s="37"/>
      <c r="W1474" s="37"/>
      <c r="X1474" s="37"/>
      <c r="Y1474" s="37"/>
      <c r="Z1474" s="37"/>
      <c r="AA1474" s="37"/>
      <c r="AB1474" s="37"/>
      <c r="AC1474" s="37"/>
      <c r="AD1474" s="37"/>
      <c r="AE1474" s="37"/>
      <c r="AR1474" s="193" t="s">
        <v>217</v>
      </c>
      <c r="AT1474" s="193" t="s">
        <v>212</v>
      </c>
      <c r="AU1474" s="193" t="s">
        <v>81</v>
      </c>
      <c r="AY1474" s="20" t="s">
        <v>210</v>
      </c>
      <c r="BE1474" s="194">
        <f>IF(N1474="základní",J1474,0)</f>
        <v>0</v>
      </c>
      <c r="BF1474" s="194">
        <f>IF(N1474="snížená",J1474,0)</f>
        <v>0</v>
      </c>
      <c r="BG1474" s="194">
        <f>IF(N1474="zákl. přenesená",J1474,0)</f>
        <v>0</v>
      </c>
      <c r="BH1474" s="194">
        <f>IF(N1474="sníž. přenesená",J1474,0)</f>
        <v>0</v>
      </c>
      <c r="BI1474" s="194">
        <f>IF(N1474="nulová",J1474,0)</f>
        <v>0</v>
      </c>
      <c r="BJ1474" s="20" t="s">
        <v>79</v>
      </c>
      <c r="BK1474" s="194">
        <f>ROUND(I1474*H1474,2)</f>
        <v>0</v>
      </c>
      <c r="BL1474" s="20" t="s">
        <v>217</v>
      </c>
      <c r="BM1474" s="193" t="s">
        <v>1633</v>
      </c>
    </row>
    <row r="1475" spans="1:65" s="2" customFormat="1" ht="19.5">
      <c r="A1475" s="37"/>
      <c r="B1475" s="38"/>
      <c r="C1475" s="39"/>
      <c r="D1475" s="195" t="s">
        <v>219</v>
      </c>
      <c r="E1475" s="39"/>
      <c r="F1475" s="196" t="s">
        <v>1634</v>
      </c>
      <c r="G1475" s="39"/>
      <c r="H1475" s="39"/>
      <c r="I1475" s="197"/>
      <c r="J1475" s="39"/>
      <c r="K1475" s="39"/>
      <c r="L1475" s="42"/>
      <c r="M1475" s="198"/>
      <c r="N1475" s="199"/>
      <c r="O1475" s="67"/>
      <c r="P1475" s="67"/>
      <c r="Q1475" s="67"/>
      <c r="R1475" s="67"/>
      <c r="S1475" s="67"/>
      <c r="T1475" s="68"/>
      <c r="U1475" s="37"/>
      <c r="V1475" s="37"/>
      <c r="W1475" s="37"/>
      <c r="X1475" s="37"/>
      <c r="Y1475" s="37"/>
      <c r="Z1475" s="37"/>
      <c r="AA1475" s="37"/>
      <c r="AB1475" s="37"/>
      <c r="AC1475" s="37"/>
      <c r="AD1475" s="37"/>
      <c r="AE1475" s="37"/>
      <c r="AT1475" s="20" t="s">
        <v>219</v>
      </c>
      <c r="AU1475" s="20" t="s">
        <v>81</v>
      </c>
    </row>
    <row r="1476" spans="1:65" s="2" customFormat="1" ht="11.25">
      <c r="A1476" s="37"/>
      <c r="B1476" s="38"/>
      <c r="C1476" s="39"/>
      <c r="D1476" s="200" t="s">
        <v>221</v>
      </c>
      <c r="E1476" s="39"/>
      <c r="F1476" s="201" t="s">
        <v>1635</v>
      </c>
      <c r="G1476" s="39"/>
      <c r="H1476" s="39"/>
      <c r="I1476" s="197"/>
      <c r="J1476" s="39"/>
      <c r="K1476" s="39"/>
      <c r="L1476" s="42"/>
      <c r="M1476" s="198"/>
      <c r="N1476" s="199"/>
      <c r="O1476" s="67"/>
      <c r="P1476" s="67"/>
      <c r="Q1476" s="67"/>
      <c r="R1476" s="67"/>
      <c r="S1476" s="67"/>
      <c r="T1476" s="68"/>
      <c r="U1476" s="37"/>
      <c r="V1476" s="37"/>
      <c r="W1476" s="37"/>
      <c r="X1476" s="37"/>
      <c r="Y1476" s="37"/>
      <c r="Z1476" s="37"/>
      <c r="AA1476" s="37"/>
      <c r="AB1476" s="37"/>
      <c r="AC1476" s="37"/>
      <c r="AD1476" s="37"/>
      <c r="AE1476" s="37"/>
      <c r="AT1476" s="20" t="s">
        <v>221</v>
      </c>
      <c r="AU1476" s="20" t="s">
        <v>81</v>
      </c>
    </row>
    <row r="1477" spans="1:65" s="15" customFormat="1" ht="11.25">
      <c r="B1477" s="224"/>
      <c r="C1477" s="225"/>
      <c r="D1477" s="195" t="s">
        <v>223</v>
      </c>
      <c r="E1477" s="226" t="s">
        <v>19</v>
      </c>
      <c r="F1477" s="227" t="s">
        <v>616</v>
      </c>
      <c r="G1477" s="225"/>
      <c r="H1477" s="226" t="s">
        <v>19</v>
      </c>
      <c r="I1477" s="228"/>
      <c r="J1477" s="225"/>
      <c r="K1477" s="225"/>
      <c r="L1477" s="229"/>
      <c r="M1477" s="230"/>
      <c r="N1477" s="231"/>
      <c r="O1477" s="231"/>
      <c r="P1477" s="231"/>
      <c r="Q1477" s="231"/>
      <c r="R1477" s="231"/>
      <c r="S1477" s="231"/>
      <c r="T1477" s="232"/>
      <c r="AT1477" s="233" t="s">
        <v>223</v>
      </c>
      <c r="AU1477" s="233" t="s">
        <v>81</v>
      </c>
      <c r="AV1477" s="15" t="s">
        <v>79</v>
      </c>
      <c r="AW1477" s="15" t="s">
        <v>32</v>
      </c>
      <c r="AX1477" s="15" t="s">
        <v>71</v>
      </c>
      <c r="AY1477" s="233" t="s">
        <v>210</v>
      </c>
    </row>
    <row r="1478" spans="1:65" s="13" customFormat="1" ht="11.25">
      <c r="B1478" s="202"/>
      <c r="C1478" s="203"/>
      <c r="D1478" s="195" t="s">
        <v>223</v>
      </c>
      <c r="E1478" s="204" t="s">
        <v>19</v>
      </c>
      <c r="F1478" s="205" t="s">
        <v>1636</v>
      </c>
      <c r="G1478" s="203"/>
      <c r="H1478" s="206">
        <v>10.5</v>
      </c>
      <c r="I1478" s="207"/>
      <c r="J1478" s="203"/>
      <c r="K1478" s="203"/>
      <c r="L1478" s="208"/>
      <c r="M1478" s="209"/>
      <c r="N1478" s="210"/>
      <c r="O1478" s="210"/>
      <c r="P1478" s="210"/>
      <c r="Q1478" s="210"/>
      <c r="R1478" s="210"/>
      <c r="S1478" s="210"/>
      <c r="T1478" s="211"/>
      <c r="AT1478" s="212" t="s">
        <v>223</v>
      </c>
      <c r="AU1478" s="212" t="s">
        <v>81</v>
      </c>
      <c r="AV1478" s="13" t="s">
        <v>81</v>
      </c>
      <c r="AW1478" s="13" t="s">
        <v>32</v>
      </c>
      <c r="AX1478" s="13" t="s">
        <v>71</v>
      </c>
      <c r="AY1478" s="212" t="s">
        <v>210</v>
      </c>
    </row>
    <row r="1479" spans="1:65" s="15" customFormat="1" ht="11.25">
      <c r="B1479" s="224"/>
      <c r="C1479" s="225"/>
      <c r="D1479" s="195" t="s">
        <v>223</v>
      </c>
      <c r="E1479" s="226" t="s">
        <v>19</v>
      </c>
      <c r="F1479" s="227" t="s">
        <v>620</v>
      </c>
      <c r="G1479" s="225"/>
      <c r="H1479" s="226" t="s">
        <v>19</v>
      </c>
      <c r="I1479" s="228"/>
      <c r="J1479" s="225"/>
      <c r="K1479" s="225"/>
      <c r="L1479" s="229"/>
      <c r="M1479" s="230"/>
      <c r="N1479" s="231"/>
      <c r="O1479" s="231"/>
      <c r="P1479" s="231"/>
      <c r="Q1479" s="231"/>
      <c r="R1479" s="231"/>
      <c r="S1479" s="231"/>
      <c r="T1479" s="232"/>
      <c r="AT1479" s="233" t="s">
        <v>223</v>
      </c>
      <c r="AU1479" s="233" t="s">
        <v>81</v>
      </c>
      <c r="AV1479" s="15" t="s">
        <v>79</v>
      </c>
      <c r="AW1479" s="15" t="s">
        <v>32</v>
      </c>
      <c r="AX1479" s="15" t="s">
        <v>71</v>
      </c>
      <c r="AY1479" s="233" t="s">
        <v>210</v>
      </c>
    </row>
    <row r="1480" spans="1:65" s="13" customFormat="1" ht="11.25">
      <c r="B1480" s="202"/>
      <c r="C1480" s="203"/>
      <c r="D1480" s="195" t="s">
        <v>223</v>
      </c>
      <c r="E1480" s="204" t="s">
        <v>19</v>
      </c>
      <c r="F1480" s="205" t="s">
        <v>1637</v>
      </c>
      <c r="G1480" s="203"/>
      <c r="H1480" s="206">
        <v>10.84</v>
      </c>
      <c r="I1480" s="207"/>
      <c r="J1480" s="203"/>
      <c r="K1480" s="203"/>
      <c r="L1480" s="208"/>
      <c r="M1480" s="209"/>
      <c r="N1480" s="210"/>
      <c r="O1480" s="210"/>
      <c r="P1480" s="210"/>
      <c r="Q1480" s="210"/>
      <c r="R1480" s="210"/>
      <c r="S1480" s="210"/>
      <c r="T1480" s="211"/>
      <c r="AT1480" s="212" t="s">
        <v>223</v>
      </c>
      <c r="AU1480" s="212" t="s">
        <v>81</v>
      </c>
      <c r="AV1480" s="13" t="s">
        <v>81</v>
      </c>
      <c r="AW1480" s="13" t="s">
        <v>32</v>
      </c>
      <c r="AX1480" s="13" t="s">
        <v>71</v>
      </c>
      <c r="AY1480" s="212" t="s">
        <v>210</v>
      </c>
    </row>
    <row r="1481" spans="1:65" s="15" customFormat="1" ht="11.25">
      <c r="B1481" s="224"/>
      <c r="C1481" s="225"/>
      <c r="D1481" s="195" t="s">
        <v>223</v>
      </c>
      <c r="E1481" s="226" t="s">
        <v>19</v>
      </c>
      <c r="F1481" s="227" t="s">
        <v>622</v>
      </c>
      <c r="G1481" s="225"/>
      <c r="H1481" s="226" t="s">
        <v>19</v>
      </c>
      <c r="I1481" s="228"/>
      <c r="J1481" s="225"/>
      <c r="K1481" s="225"/>
      <c r="L1481" s="229"/>
      <c r="M1481" s="230"/>
      <c r="N1481" s="231"/>
      <c r="O1481" s="231"/>
      <c r="P1481" s="231"/>
      <c r="Q1481" s="231"/>
      <c r="R1481" s="231"/>
      <c r="S1481" s="231"/>
      <c r="T1481" s="232"/>
      <c r="AT1481" s="233" t="s">
        <v>223</v>
      </c>
      <c r="AU1481" s="233" t="s">
        <v>81</v>
      </c>
      <c r="AV1481" s="15" t="s">
        <v>79</v>
      </c>
      <c r="AW1481" s="15" t="s">
        <v>32</v>
      </c>
      <c r="AX1481" s="15" t="s">
        <v>71</v>
      </c>
      <c r="AY1481" s="233" t="s">
        <v>210</v>
      </c>
    </row>
    <row r="1482" spans="1:65" s="13" customFormat="1" ht="11.25">
      <c r="B1482" s="202"/>
      <c r="C1482" s="203"/>
      <c r="D1482" s="195" t="s">
        <v>223</v>
      </c>
      <c r="E1482" s="204" t="s">
        <v>19</v>
      </c>
      <c r="F1482" s="205" t="s">
        <v>467</v>
      </c>
      <c r="G1482" s="203"/>
      <c r="H1482" s="206">
        <v>32</v>
      </c>
      <c r="I1482" s="207"/>
      <c r="J1482" s="203"/>
      <c r="K1482" s="203"/>
      <c r="L1482" s="208"/>
      <c r="M1482" s="209"/>
      <c r="N1482" s="210"/>
      <c r="O1482" s="210"/>
      <c r="P1482" s="210"/>
      <c r="Q1482" s="210"/>
      <c r="R1482" s="210"/>
      <c r="S1482" s="210"/>
      <c r="T1482" s="211"/>
      <c r="AT1482" s="212" t="s">
        <v>223</v>
      </c>
      <c r="AU1482" s="212" t="s">
        <v>81</v>
      </c>
      <c r="AV1482" s="13" t="s">
        <v>81</v>
      </c>
      <c r="AW1482" s="13" t="s">
        <v>32</v>
      </c>
      <c r="AX1482" s="13" t="s">
        <v>71</v>
      </c>
      <c r="AY1482" s="212" t="s">
        <v>210</v>
      </c>
    </row>
    <row r="1483" spans="1:65" s="15" customFormat="1" ht="11.25">
      <c r="B1483" s="224"/>
      <c r="C1483" s="225"/>
      <c r="D1483" s="195" t="s">
        <v>223</v>
      </c>
      <c r="E1483" s="226" t="s">
        <v>19</v>
      </c>
      <c r="F1483" s="227" t="s">
        <v>624</v>
      </c>
      <c r="G1483" s="225"/>
      <c r="H1483" s="226" t="s">
        <v>19</v>
      </c>
      <c r="I1483" s="228"/>
      <c r="J1483" s="225"/>
      <c r="K1483" s="225"/>
      <c r="L1483" s="229"/>
      <c r="M1483" s="230"/>
      <c r="N1483" s="231"/>
      <c r="O1483" s="231"/>
      <c r="P1483" s="231"/>
      <c r="Q1483" s="231"/>
      <c r="R1483" s="231"/>
      <c r="S1483" s="231"/>
      <c r="T1483" s="232"/>
      <c r="AT1483" s="233" t="s">
        <v>223</v>
      </c>
      <c r="AU1483" s="233" t="s">
        <v>81</v>
      </c>
      <c r="AV1483" s="15" t="s">
        <v>79</v>
      </c>
      <c r="AW1483" s="15" t="s">
        <v>32</v>
      </c>
      <c r="AX1483" s="15" t="s">
        <v>71</v>
      </c>
      <c r="AY1483" s="233" t="s">
        <v>210</v>
      </c>
    </row>
    <row r="1484" spans="1:65" s="13" customFormat="1" ht="11.25">
      <c r="B1484" s="202"/>
      <c r="C1484" s="203"/>
      <c r="D1484" s="195" t="s">
        <v>223</v>
      </c>
      <c r="E1484" s="204" t="s">
        <v>19</v>
      </c>
      <c r="F1484" s="205" t="s">
        <v>1536</v>
      </c>
      <c r="G1484" s="203"/>
      <c r="H1484" s="206">
        <v>22.15</v>
      </c>
      <c r="I1484" s="207"/>
      <c r="J1484" s="203"/>
      <c r="K1484" s="203"/>
      <c r="L1484" s="208"/>
      <c r="M1484" s="209"/>
      <c r="N1484" s="210"/>
      <c r="O1484" s="210"/>
      <c r="P1484" s="210"/>
      <c r="Q1484" s="210"/>
      <c r="R1484" s="210"/>
      <c r="S1484" s="210"/>
      <c r="T1484" s="211"/>
      <c r="AT1484" s="212" t="s">
        <v>223</v>
      </c>
      <c r="AU1484" s="212" t="s">
        <v>81</v>
      </c>
      <c r="AV1484" s="13" t="s">
        <v>81</v>
      </c>
      <c r="AW1484" s="13" t="s">
        <v>32</v>
      </c>
      <c r="AX1484" s="13" t="s">
        <v>71</v>
      </c>
      <c r="AY1484" s="212" t="s">
        <v>210</v>
      </c>
    </row>
    <row r="1485" spans="1:65" s="14" customFormat="1" ht="11.25">
      <c r="B1485" s="213"/>
      <c r="C1485" s="214"/>
      <c r="D1485" s="195" t="s">
        <v>223</v>
      </c>
      <c r="E1485" s="215" t="s">
        <v>19</v>
      </c>
      <c r="F1485" s="216" t="s">
        <v>249</v>
      </c>
      <c r="G1485" s="214"/>
      <c r="H1485" s="217">
        <v>75.489999999999995</v>
      </c>
      <c r="I1485" s="218"/>
      <c r="J1485" s="214"/>
      <c r="K1485" s="214"/>
      <c r="L1485" s="219"/>
      <c r="M1485" s="220"/>
      <c r="N1485" s="221"/>
      <c r="O1485" s="221"/>
      <c r="P1485" s="221"/>
      <c r="Q1485" s="221"/>
      <c r="R1485" s="221"/>
      <c r="S1485" s="221"/>
      <c r="T1485" s="222"/>
      <c r="AT1485" s="223" t="s">
        <v>223</v>
      </c>
      <c r="AU1485" s="223" t="s">
        <v>81</v>
      </c>
      <c r="AV1485" s="14" t="s">
        <v>217</v>
      </c>
      <c r="AW1485" s="14" t="s">
        <v>32</v>
      </c>
      <c r="AX1485" s="14" t="s">
        <v>79</v>
      </c>
      <c r="AY1485" s="223" t="s">
        <v>210</v>
      </c>
    </row>
    <row r="1486" spans="1:65" s="2" customFormat="1" ht="24.2" customHeight="1">
      <c r="A1486" s="37"/>
      <c r="B1486" s="38"/>
      <c r="C1486" s="182" t="s">
        <v>1638</v>
      </c>
      <c r="D1486" s="182" t="s">
        <v>212</v>
      </c>
      <c r="E1486" s="183" t="s">
        <v>1639</v>
      </c>
      <c r="F1486" s="184" t="s">
        <v>1640</v>
      </c>
      <c r="G1486" s="185" t="s">
        <v>314</v>
      </c>
      <c r="H1486" s="186">
        <v>18.957000000000001</v>
      </c>
      <c r="I1486" s="187"/>
      <c r="J1486" s="188">
        <f>ROUND(I1486*H1486,2)</f>
        <v>0</v>
      </c>
      <c r="K1486" s="184" t="s">
        <v>216</v>
      </c>
      <c r="L1486" s="42"/>
      <c r="M1486" s="189" t="s">
        <v>19</v>
      </c>
      <c r="N1486" s="190" t="s">
        <v>42</v>
      </c>
      <c r="O1486" s="67"/>
      <c r="P1486" s="191">
        <f>O1486*H1486</f>
        <v>0</v>
      </c>
      <c r="Q1486" s="191">
        <v>0</v>
      </c>
      <c r="R1486" s="191">
        <f>Q1486*H1486</f>
        <v>0</v>
      </c>
      <c r="S1486" s="191">
        <v>0</v>
      </c>
      <c r="T1486" s="192">
        <f>S1486*H1486</f>
        <v>0</v>
      </c>
      <c r="U1486" s="37"/>
      <c r="V1486" s="37"/>
      <c r="W1486" s="37"/>
      <c r="X1486" s="37"/>
      <c r="Y1486" s="37"/>
      <c r="Z1486" s="37"/>
      <c r="AA1486" s="37"/>
      <c r="AB1486" s="37"/>
      <c r="AC1486" s="37"/>
      <c r="AD1486" s="37"/>
      <c r="AE1486" s="37"/>
      <c r="AR1486" s="193" t="s">
        <v>326</v>
      </c>
      <c r="AT1486" s="193" t="s">
        <v>212</v>
      </c>
      <c r="AU1486" s="193" t="s">
        <v>81</v>
      </c>
      <c r="AY1486" s="20" t="s">
        <v>210</v>
      </c>
      <c r="BE1486" s="194">
        <f>IF(N1486="základní",J1486,0)</f>
        <v>0</v>
      </c>
      <c r="BF1486" s="194">
        <f>IF(N1486="snížená",J1486,0)</f>
        <v>0</v>
      </c>
      <c r="BG1486" s="194">
        <f>IF(N1486="zákl. přenesená",J1486,0)</f>
        <v>0</v>
      </c>
      <c r="BH1486" s="194">
        <f>IF(N1486="sníž. přenesená",J1486,0)</f>
        <v>0</v>
      </c>
      <c r="BI1486" s="194">
        <f>IF(N1486="nulová",J1486,0)</f>
        <v>0</v>
      </c>
      <c r="BJ1486" s="20" t="s">
        <v>79</v>
      </c>
      <c r="BK1486" s="194">
        <f>ROUND(I1486*H1486,2)</f>
        <v>0</v>
      </c>
      <c r="BL1486" s="20" t="s">
        <v>326</v>
      </c>
      <c r="BM1486" s="193" t="s">
        <v>1641</v>
      </c>
    </row>
    <row r="1487" spans="1:65" s="2" customFormat="1" ht="29.25">
      <c r="A1487" s="37"/>
      <c r="B1487" s="38"/>
      <c r="C1487" s="39"/>
      <c r="D1487" s="195" t="s">
        <v>219</v>
      </c>
      <c r="E1487" s="39"/>
      <c r="F1487" s="196" t="s">
        <v>1642</v>
      </c>
      <c r="G1487" s="39"/>
      <c r="H1487" s="39"/>
      <c r="I1487" s="197"/>
      <c r="J1487" s="39"/>
      <c r="K1487" s="39"/>
      <c r="L1487" s="42"/>
      <c r="M1487" s="198"/>
      <c r="N1487" s="199"/>
      <c r="O1487" s="67"/>
      <c r="P1487" s="67"/>
      <c r="Q1487" s="67"/>
      <c r="R1487" s="67"/>
      <c r="S1487" s="67"/>
      <c r="T1487" s="68"/>
      <c r="U1487" s="37"/>
      <c r="V1487" s="37"/>
      <c r="W1487" s="37"/>
      <c r="X1487" s="37"/>
      <c r="Y1487" s="37"/>
      <c r="Z1487" s="37"/>
      <c r="AA1487" s="37"/>
      <c r="AB1487" s="37"/>
      <c r="AC1487" s="37"/>
      <c r="AD1487" s="37"/>
      <c r="AE1487" s="37"/>
      <c r="AT1487" s="20" t="s">
        <v>219</v>
      </c>
      <c r="AU1487" s="20" t="s">
        <v>81</v>
      </c>
    </row>
    <row r="1488" spans="1:65" s="2" customFormat="1" ht="11.25">
      <c r="A1488" s="37"/>
      <c r="B1488" s="38"/>
      <c r="C1488" s="39"/>
      <c r="D1488" s="200" t="s">
        <v>221</v>
      </c>
      <c r="E1488" s="39"/>
      <c r="F1488" s="201" t="s">
        <v>1643</v>
      </c>
      <c r="G1488" s="39"/>
      <c r="H1488" s="39"/>
      <c r="I1488" s="197"/>
      <c r="J1488" s="39"/>
      <c r="K1488" s="39"/>
      <c r="L1488" s="42"/>
      <c r="M1488" s="198"/>
      <c r="N1488" s="199"/>
      <c r="O1488" s="67"/>
      <c r="P1488" s="67"/>
      <c r="Q1488" s="67"/>
      <c r="R1488" s="67"/>
      <c r="S1488" s="67"/>
      <c r="T1488" s="68"/>
      <c r="U1488" s="37"/>
      <c r="V1488" s="37"/>
      <c r="W1488" s="37"/>
      <c r="X1488" s="37"/>
      <c r="Y1488" s="37"/>
      <c r="Z1488" s="37"/>
      <c r="AA1488" s="37"/>
      <c r="AB1488" s="37"/>
      <c r="AC1488" s="37"/>
      <c r="AD1488" s="37"/>
      <c r="AE1488" s="37"/>
      <c r="AT1488" s="20" t="s">
        <v>221</v>
      </c>
      <c r="AU1488" s="20" t="s">
        <v>81</v>
      </c>
    </row>
    <row r="1489" spans="1:65" s="2" customFormat="1" ht="24.2" customHeight="1">
      <c r="A1489" s="37"/>
      <c r="B1489" s="38"/>
      <c r="C1489" s="182" t="s">
        <v>1644</v>
      </c>
      <c r="D1489" s="182" t="s">
        <v>212</v>
      </c>
      <c r="E1489" s="183" t="s">
        <v>1645</v>
      </c>
      <c r="F1489" s="184" t="s">
        <v>1646</v>
      </c>
      <c r="G1489" s="185" t="s">
        <v>314</v>
      </c>
      <c r="H1489" s="186">
        <v>18.957000000000001</v>
      </c>
      <c r="I1489" s="187"/>
      <c r="J1489" s="188">
        <f>ROUND(I1489*H1489,2)</f>
        <v>0</v>
      </c>
      <c r="K1489" s="184" t="s">
        <v>216</v>
      </c>
      <c r="L1489" s="42"/>
      <c r="M1489" s="189" t="s">
        <v>19</v>
      </c>
      <c r="N1489" s="190" t="s">
        <v>42</v>
      </c>
      <c r="O1489" s="67"/>
      <c r="P1489" s="191">
        <f>O1489*H1489</f>
        <v>0</v>
      </c>
      <c r="Q1489" s="191">
        <v>0</v>
      </c>
      <c r="R1489" s="191">
        <f>Q1489*H1489</f>
        <v>0</v>
      </c>
      <c r="S1489" s="191">
        <v>0</v>
      </c>
      <c r="T1489" s="192">
        <f>S1489*H1489</f>
        <v>0</v>
      </c>
      <c r="U1489" s="37"/>
      <c r="V1489" s="37"/>
      <c r="W1489" s="37"/>
      <c r="X1489" s="37"/>
      <c r="Y1489" s="37"/>
      <c r="Z1489" s="37"/>
      <c r="AA1489" s="37"/>
      <c r="AB1489" s="37"/>
      <c r="AC1489" s="37"/>
      <c r="AD1489" s="37"/>
      <c r="AE1489" s="37"/>
      <c r="AR1489" s="193" t="s">
        <v>326</v>
      </c>
      <c r="AT1489" s="193" t="s">
        <v>212</v>
      </c>
      <c r="AU1489" s="193" t="s">
        <v>81</v>
      </c>
      <c r="AY1489" s="20" t="s">
        <v>210</v>
      </c>
      <c r="BE1489" s="194">
        <f>IF(N1489="základní",J1489,0)</f>
        <v>0</v>
      </c>
      <c r="BF1489" s="194">
        <f>IF(N1489="snížená",J1489,0)</f>
        <v>0</v>
      </c>
      <c r="BG1489" s="194">
        <f>IF(N1489="zákl. přenesená",J1489,0)</f>
        <v>0</v>
      </c>
      <c r="BH1489" s="194">
        <f>IF(N1489="sníž. přenesená",J1489,0)</f>
        <v>0</v>
      </c>
      <c r="BI1489" s="194">
        <f>IF(N1489="nulová",J1489,0)</f>
        <v>0</v>
      </c>
      <c r="BJ1489" s="20" t="s">
        <v>79</v>
      </c>
      <c r="BK1489" s="194">
        <f>ROUND(I1489*H1489,2)</f>
        <v>0</v>
      </c>
      <c r="BL1489" s="20" t="s">
        <v>326</v>
      </c>
      <c r="BM1489" s="193" t="s">
        <v>1647</v>
      </c>
    </row>
    <row r="1490" spans="1:65" s="2" customFormat="1" ht="29.25">
      <c r="A1490" s="37"/>
      <c r="B1490" s="38"/>
      <c r="C1490" s="39"/>
      <c r="D1490" s="195" t="s">
        <v>219</v>
      </c>
      <c r="E1490" s="39"/>
      <c r="F1490" s="196" t="s">
        <v>1648</v>
      </c>
      <c r="G1490" s="39"/>
      <c r="H1490" s="39"/>
      <c r="I1490" s="197"/>
      <c r="J1490" s="39"/>
      <c r="K1490" s="39"/>
      <c r="L1490" s="42"/>
      <c r="M1490" s="198"/>
      <c r="N1490" s="199"/>
      <c r="O1490" s="67"/>
      <c r="P1490" s="67"/>
      <c r="Q1490" s="67"/>
      <c r="R1490" s="67"/>
      <c r="S1490" s="67"/>
      <c r="T1490" s="68"/>
      <c r="U1490" s="37"/>
      <c r="V1490" s="37"/>
      <c r="W1490" s="37"/>
      <c r="X1490" s="37"/>
      <c r="Y1490" s="37"/>
      <c r="Z1490" s="37"/>
      <c r="AA1490" s="37"/>
      <c r="AB1490" s="37"/>
      <c r="AC1490" s="37"/>
      <c r="AD1490" s="37"/>
      <c r="AE1490" s="37"/>
      <c r="AT1490" s="20" t="s">
        <v>219</v>
      </c>
      <c r="AU1490" s="20" t="s">
        <v>81</v>
      </c>
    </row>
    <row r="1491" spans="1:65" s="2" customFormat="1" ht="11.25">
      <c r="A1491" s="37"/>
      <c r="B1491" s="38"/>
      <c r="C1491" s="39"/>
      <c r="D1491" s="200" t="s">
        <v>221</v>
      </c>
      <c r="E1491" s="39"/>
      <c r="F1491" s="201" t="s">
        <v>1649</v>
      </c>
      <c r="G1491" s="39"/>
      <c r="H1491" s="39"/>
      <c r="I1491" s="197"/>
      <c r="J1491" s="39"/>
      <c r="K1491" s="39"/>
      <c r="L1491" s="42"/>
      <c r="M1491" s="198"/>
      <c r="N1491" s="199"/>
      <c r="O1491" s="67"/>
      <c r="P1491" s="67"/>
      <c r="Q1491" s="67"/>
      <c r="R1491" s="67"/>
      <c r="S1491" s="67"/>
      <c r="T1491" s="68"/>
      <c r="U1491" s="37"/>
      <c r="V1491" s="37"/>
      <c r="W1491" s="37"/>
      <c r="X1491" s="37"/>
      <c r="Y1491" s="37"/>
      <c r="Z1491" s="37"/>
      <c r="AA1491" s="37"/>
      <c r="AB1491" s="37"/>
      <c r="AC1491" s="37"/>
      <c r="AD1491" s="37"/>
      <c r="AE1491" s="37"/>
      <c r="AT1491" s="20" t="s">
        <v>221</v>
      </c>
      <c r="AU1491" s="20" t="s">
        <v>81</v>
      </c>
    </row>
    <row r="1492" spans="1:65" s="12" customFormat="1" ht="22.9" customHeight="1">
      <c r="B1492" s="166"/>
      <c r="C1492" s="167"/>
      <c r="D1492" s="168" t="s">
        <v>70</v>
      </c>
      <c r="E1492" s="180" t="s">
        <v>1650</v>
      </c>
      <c r="F1492" s="180" t="s">
        <v>1651</v>
      </c>
      <c r="G1492" s="167"/>
      <c r="H1492" s="167"/>
      <c r="I1492" s="170"/>
      <c r="J1492" s="181">
        <f>BK1492</f>
        <v>0</v>
      </c>
      <c r="K1492" s="167"/>
      <c r="L1492" s="172"/>
      <c r="M1492" s="173"/>
      <c r="N1492" s="174"/>
      <c r="O1492" s="174"/>
      <c r="P1492" s="175">
        <f>SUM(P1493:P1543)</f>
        <v>0</v>
      </c>
      <c r="Q1492" s="174"/>
      <c r="R1492" s="175">
        <f>SUM(R1493:R1543)</f>
        <v>0.27901079999999995</v>
      </c>
      <c r="S1492" s="174"/>
      <c r="T1492" s="176">
        <f>SUM(T1493:T1543)</f>
        <v>0</v>
      </c>
      <c r="AR1492" s="177" t="s">
        <v>81</v>
      </c>
      <c r="AT1492" s="178" t="s">
        <v>70</v>
      </c>
      <c r="AU1492" s="178" t="s">
        <v>79</v>
      </c>
      <c r="AY1492" s="177" t="s">
        <v>210</v>
      </c>
      <c r="BK1492" s="179">
        <f>SUM(BK1493:BK1543)</f>
        <v>0</v>
      </c>
    </row>
    <row r="1493" spans="1:65" s="2" customFormat="1" ht="16.5" customHeight="1">
      <c r="A1493" s="37"/>
      <c r="B1493" s="38"/>
      <c r="C1493" s="182" t="s">
        <v>1652</v>
      </c>
      <c r="D1493" s="182" t="s">
        <v>212</v>
      </c>
      <c r="E1493" s="183" t="s">
        <v>1653</v>
      </c>
      <c r="F1493" s="184" t="s">
        <v>1654</v>
      </c>
      <c r="G1493" s="185" t="s">
        <v>215</v>
      </c>
      <c r="H1493" s="186">
        <v>11.8</v>
      </c>
      <c r="I1493" s="187"/>
      <c r="J1493" s="188">
        <f>ROUND(I1493*H1493,2)</f>
        <v>0</v>
      </c>
      <c r="K1493" s="184" t="s">
        <v>216</v>
      </c>
      <c r="L1493" s="42"/>
      <c r="M1493" s="189" t="s">
        <v>19</v>
      </c>
      <c r="N1493" s="190" t="s">
        <v>42</v>
      </c>
      <c r="O1493" s="67"/>
      <c r="P1493" s="191">
        <f>O1493*H1493</f>
        <v>0</v>
      </c>
      <c r="Q1493" s="191">
        <v>0</v>
      </c>
      <c r="R1493" s="191">
        <f>Q1493*H1493</f>
        <v>0</v>
      </c>
      <c r="S1493" s="191">
        <v>0</v>
      </c>
      <c r="T1493" s="192">
        <f>S1493*H1493</f>
        <v>0</v>
      </c>
      <c r="U1493" s="37"/>
      <c r="V1493" s="37"/>
      <c r="W1493" s="37"/>
      <c r="X1493" s="37"/>
      <c r="Y1493" s="37"/>
      <c r="Z1493" s="37"/>
      <c r="AA1493" s="37"/>
      <c r="AB1493" s="37"/>
      <c r="AC1493" s="37"/>
      <c r="AD1493" s="37"/>
      <c r="AE1493" s="37"/>
      <c r="AR1493" s="193" t="s">
        <v>326</v>
      </c>
      <c r="AT1493" s="193" t="s">
        <v>212</v>
      </c>
      <c r="AU1493" s="193" t="s">
        <v>81</v>
      </c>
      <c r="AY1493" s="20" t="s">
        <v>210</v>
      </c>
      <c r="BE1493" s="194">
        <f>IF(N1493="základní",J1493,0)</f>
        <v>0</v>
      </c>
      <c r="BF1493" s="194">
        <f>IF(N1493="snížená",J1493,0)</f>
        <v>0</v>
      </c>
      <c r="BG1493" s="194">
        <f>IF(N1493="zákl. přenesená",J1493,0)</f>
        <v>0</v>
      </c>
      <c r="BH1493" s="194">
        <f>IF(N1493="sníž. přenesená",J1493,0)</f>
        <v>0</v>
      </c>
      <c r="BI1493" s="194">
        <f>IF(N1493="nulová",J1493,0)</f>
        <v>0</v>
      </c>
      <c r="BJ1493" s="20" t="s">
        <v>79</v>
      </c>
      <c r="BK1493" s="194">
        <f>ROUND(I1493*H1493,2)</f>
        <v>0</v>
      </c>
      <c r="BL1493" s="20" t="s">
        <v>326</v>
      </c>
      <c r="BM1493" s="193" t="s">
        <v>1655</v>
      </c>
    </row>
    <row r="1494" spans="1:65" s="2" customFormat="1" ht="11.25">
      <c r="A1494" s="37"/>
      <c r="B1494" s="38"/>
      <c r="C1494" s="39"/>
      <c r="D1494" s="195" t="s">
        <v>219</v>
      </c>
      <c r="E1494" s="39"/>
      <c r="F1494" s="196" t="s">
        <v>1656</v>
      </c>
      <c r="G1494" s="39"/>
      <c r="H1494" s="39"/>
      <c r="I1494" s="197"/>
      <c r="J1494" s="39"/>
      <c r="K1494" s="39"/>
      <c r="L1494" s="42"/>
      <c r="M1494" s="198"/>
      <c r="N1494" s="199"/>
      <c r="O1494" s="67"/>
      <c r="P1494" s="67"/>
      <c r="Q1494" s="67"/>
      <c r="R1494" s="67"/>
      <c r="S1494" s="67"/>
      <c r="T1494" s="68"/>
      <c r="U1494" s="37"/>
      <c r="V1494" s="37"/>
      <c r="W1494" s="37"/>
      <c r="X1494" s="37"/>
      <c r="Y1494" s="37"/>
      <c r="Z1494" s="37"/>
      <c r="AA1494" s="37"/>
      <c r="AB1494" s="37"/>
      <c r="AC1494" s="37"/>
      <c r="AD1494" s="37"/>
      <c r="AE1494" s="37"/>
      <c r="AT1494" s="20" t="s">
        <v>219</v>
      </c>
      <c r="AU1494" s="20" t="s">
        <v>81</v>
      </c>
    </row>
    <row r="1495" spans="1:65" s="2" customFormat="1" ht="11.25">
      <c r="A1495" s="37"/>
      <c r="B1495" s="38"/>
      <c r="C1495" s="39"/>
      <c r="D1495" s="200" t="s">
        <v>221</v>
      </c>
      <c r="E1495" s="39"/>
      <c r="F1495" s="201" t="s">
        <v>1657</v>
      </c>
      <c r="G1495" s="39"/>
      <c r="H1495" s="39"/>
      <c r="I1495" s="197"/>
      <c r="J1495" s="39"/>
      <c r="K1495" s="39"/>
      <c r="L1495" s="42"/>
      <c r="M1495" s="198"/>
      <c r="N1495" s="199"/>
      <c r="O1495" s="67"/>
      <c r="P1495" s="67"/>
      <c r="Q1495" s="67"/>
      <c r="R1495" s="67"/>
      <c r="S1495" s="67"/>
      <c r="T1495" s="68"/>
      <c r="U1495" s="37"/>
      <c r="V1495" s="37"/>
      <c r="W1495" s="37"/>
      <c r="X1495" s="37"/>
      <c r="Y1495" s="37"/>
      <c r="Z1495" s="37"/>
      <c r="AA1495" s="37"/>
      <c r="AB1495" s="37"/>
      <c r="AC1495" s="37"/>
      <c r="AD1495" s="37"/>
      <c r="AE1495" s="37"/>
      <c r="AT1495" s="20" t="s">
        <v>221</v>
      </c>
      <c r="AU1495" s="20" t="s">
        <v>81</v>
      </c>
    </row>
    <row r="1496" spans="1:65" s="15" customFormat="1" ht="11.25">
      <c r="B1496" s="224"/>
      <c r="C1496" s="225"/>
      <c r="D1496" s="195" t="s">
        <v>223</v>
      </c>
      <c r="E1496" s="226" t="s">
        <v>19</v>
      </c>
      <c r="F1496" s="227" t="s">
        <v>606</v>
      </c>
      <c r="G1496" s="225"/>
      <c r="H1496" s="226" t="s">
        <v>19</v>
      </c>
      <c r="I1496" s="228"/>
      <c r="J1496" s="225"/>
      <c r="K1496" s="225"/>
      <c r="L1496" s="229"/>
      <c r="M1496" s="230"/>
      <c r="N1496" s="231"/>
      <c r="O1496" s="231"/>
      <c r="P1496" s="231"/>
      <c r="Q1496" s="231"/>
      <c r="R1496" s="231"/>
      <c r="S1496" s="231"/>
      <c r="T1496" s="232"/>
      <c r="AT1496" s="233" t="s">
        <v>223</v>
      </c>
      <c r="AU1496" s="233" t="s">
        <v>81</v>
      </c>
      <c r="AV1496" s="15" t="s">
        <v>79</v>
      </c>
      <c r="AW1496" s="15" t="s">
        <v>32</v>
      </c>
      <c r="AX1496" s="15" t="s">
        <v>71</v>
      </c>
      <c r="AY1496" s="233" t="s">
        <v>210</v>
      </c>
    </row>
    <row r="1497" spans="1:65" s="13" customFormat="1" ht="11.25">
      <c r="B1497" s="202"/>
      <c r="C1497" s="203"/>
      <c r="D1497" s="195" t="s">
        <v>223</v>
      </c>
      <c r="E1497" s="204" t="s">
        <v>19</v>
      </c>
      <c r="F1497" s="205" t="s">
        <v>118</v>
      </c>
      <c r="G1497" s="203"/>
      <c r="H1497" s="206">
        <v>11.8</v>
      </c>
      <c r="I1497" s="207"/>
      <c r="J1497" s="203"/>
      <c r="K1497" s="203"/>
      <c r="L1497" s="208"/>
      <c r="M1497" s="209"/>
      <c r="N1497" s="210"/>
      <c r="O1497" s="210"/>
      <c r="P1497" s="210"/>
      <c r="Q1497" s="210"/>
      <c r="R1497" s="210"/>
      <c r="S1497" s="210"/>
      <c r="T1497" s="211"/>
      <c r="AT1497" s="212" t="s">
        <v>223</v>
      </c>
      <c r="AU1497" s="212" t="s">
        <v>81</v>
      </c>
      <c r="AV1497" s="13" t="s">
        <v>81</v>
      </c>
      <c r="AW1497" s="13" t="s">
        <v>32</v>
      </c>
      <c r="AX1497" s="13" t="s">
        <v>71</v>
      </c>
      <c r="AY1497" s="212" t="s">
        <v>210</v>
      </c>
    </row>
    <row r="1498" spans="1:65" s="14" customFormat="1" ht="11.25">
      <c r="B1498" s="213"/>
      <c r="C1498" s="214"/>
      <c r="D1498" s="195" t="s">
        <v>223</v>
      </c>
      <c r="E1498" s="215" t="s">
        <v>117</v>
      </c>
      <c r="F1498" s="216" t="s">
        <v>249</v>
      </c>
      <c r="G1498" s="214"/>
      <c r="H1498" s="217">
        <v>11.8</v>
      </c>
      <c r="I1498" s="218"/>
      <c r="J1498" s="214"/>
      <c r="K1498" s="214"/>
      <c r="L1498" s="219"/>
      <c r="M1498" s="220"/>
      <c r="N1498" s="221"/>
      <c r="O1498" s="221"/>
      <c r="P1498" s="221"/>
      <c r="Q1498" s="221"/>
      <c r="R1498" s="221"/>
      <c r="S1498" s="221"/>
      <c r="T1498" s="222"/>
      <c r="AT1498" s="223" t="s">
        <v>223</v>
      </c>
      <c r="AU1498" s="223" t="s">
        <v>81</v>
      </c>
      <c r="AV1498" s="14" t="s">
        <v>217</v>
      </c>
      <c r="AW1498" s="14" t="s">
        <v>32</v>
      </c>
      <c r="AX1498" s="14" t="s">
        <v>79</v>
      </c>
      <c r="AY1498" s="223" t="s">
        <v>210</v>
      </c>
    </row>
    <row r="1499" spans="1:65" s="2" customFormat="1" ht="24.2" customHeight="1">
      <c r="A1499" s="37"/>
      <c r="B1499" s="38"/>
      <c r="C1499" s="182" t="s">
        <v>1658</v>
      </c>
      <c r="D1499" s="182" t="s">
        <v>212</v>
      </c>
      <c r="E1499" s="183" t="s">
        <v>1659</v>
      </c>
      <c r="F1499" s="184" t="s">
        <v>1660</v>
      </c>
      <c r="G1499" s="185" t="s">
        <v>215</v>
      </c>
      <c r="H1499" s="186">
        <v>11.8</v>
      </c>
      <c r="I1499" s="187"/>
      <c r="J1499" s="188">
        <f>ROUND(I1499*H1499,2)</f>
        <v>0</v>
      </c>
      <c r="K1499" s="184" t="s">
        <v>216</v>
      </c>
      <c r="L1499" s="42"/>
      <c r="M1499" s="189" t="s">
        <v>19</v>
      </c>
      <c r="N1499" s="190" t="s">
        <v>42</v>
      </c>
      <c r="O1499" s="67"/>
      <c r="P1499" s="191">
        <f>O1499*H1499</f>
        <v>0</v>
      </c>
      <c r="Q1499" s="191">
        <v>3.0000000000000001E-5</v>
      </c>
      <c r="R1499" s="191">
        <f>Q1499*H1499</f>
        <v>3.5400000000000004E-4</v>
      </c>
      <c r="S1499" s="191">
        <v>0</v>
      </c>
      <c r="T1499" s="192">
        <f>S1499*H1499</f>
        <v>0</v>
      </c>
      <c r="U1499" s="37"/>
      <c r="V1499" s="37"/>
      <c r="W1499" s="37"/>
      <c r="X1499" s="37"/>
      <c r="Y1499" s="37"/>
      <c r="Z1499" s="37"/>
      <c r="AA1499" s="37"/>
      <c r="AB1499" s="37"/>
      <c r="AC1499" s="37"/>
      <c r="AD1499" s="37"/>
      <c r="AE1499" s="37"/>
      <c r="AR1499" s="193" t="s">
        <v>326</v>
      </c>
      <c r="AT1499" s="193" t="s">
        <v>212</v>
      </c>
      <c r="AU1499" s="193" t="s">
        <v>81</v>
      </c>
      <c r="AY1499" s="20" t="s">
        <v>210</v>
      </c>
      <c r="BE1499" s="194">
        <f>IF(N1499="základní",J1499,0)</f>
        <v>0</v>
      </c>
      <c r="BF1499" s="194">
        <f>IF(N1499="snížená",J1499,0)</f>
        <v>0</v>
      </c>
      <c r="BG1499" s="194">
        <f>IF(N1499="zákl. přenesená",J1499,0)</f>
        <v>0</v>
      </c>
      <c r="BH1499" s="194">
        <f>IF(N1499="sníž. přenesená",J1499,0)</f>
        <v>0</v>
      </c>
      <c r="BI1499" s="194">
        <f>IF(N1499="nulová",J1499,0)</f>
        <v>0</v>
      </c>
      <c r="BJ1499" s="20" t="s">
        <v>79</v>
      </c>
      <c r="BK1499" s="194">
        <f>ROUND(I1499*H1499,2)</f>
        <v>0</v>
      </c>
      <c r="BL1499" s="20" t="s">
        <v>326</v>
      </c>
      <c r="BM1499" s="193" t="s">
        <v>1661</v>
      </c>
    </row>
    <row r="1500" spans="1:65" s="2" customFormat="1" ht="19.5">
      <c r="A1500" s="37"/>
      <c r="B1500" s="38"/>
      <c r="C1500" s="39"/>
      <c r="D1500" s="195" t="s">
        <v>219</v>
      </c>
      <c r="E1500" s="39"/>
      <c r="F1500" s="196" t="s">
        <v>1662</v>
      </c>
      <c r="G1500" s="39"/>
      <c r="H1500" s="39"/>
      <c r="I1500" s="197"/>
      <c r="J1500" s="39"/>
      <c r="K1500" s="39"/>
      <c r="L1500" s="42"/>
      <c r="M1500" s="198"/>
      <c r="N1500" s="199"/>
      <c r="O1500" s="67"/>
      <c r="P1500" s="67"/>
      <c r="Q1500" s="67"/>
      <c r="R1500" s="67"/>
      <c r="S1500" s="67"/>
      <c r="T1500" s="68"/>
      <c r="U1500" s="37"/>
      <c r="V1500" s="37"/>
      <c r="W1500" s="37"/>
      <c r="X1500" s="37"/>
      <c r="Y1500" s="37"/>
      <c r="Z1500" s="37"/>
      <c r="AA1500" s="37"/>
      <c r="AB1500" s="37"/>
      <c r="AC1500" s="37"/>
      <c r="AD1500" s="37"/>
      <c r="AE1500" s="37"/>
      <c r="AT1500" s="20" t="s">
        <v>219</v>
      </c>
      <c r="AU1500" s="20" t="s">
        <v>81</v>
      </c>
    </row>
    <row r="1501" spans="1:65" s="2" customFormat="1" ht="11.25">
      <c r="A1501" s="37"/>
      <c r="B1501" s="38"/>
      <c r="C1501" s="39"/>
      <c r="D1501" s="200" t="s">
        <v>221</v>
      </c>
      <c r="E1501" s="39"/>
      <c r="F1501" s="201" t="s">
        <v>1663</v>
      </c>
      <c r="G1501" s="39"/>
      <c r="H1501" s="39"/>
      <c r="I1501" s="197"/>
      <c r="J1501" s="39"/>
      <c r="K1501" s="39"/>
      <c r="L1501" s="42"/>
      <c r="M1501" s="198"/>
      <c r="N1501" s="199"/>
      <c r="O1501" s="67"/>
      <c r="P1501" s="67"/>
      <c r="Q1501" s="67"/>
      <c r="R1501" s="67"/>
      <c r="S1501" s="67"/>
      <c r="T1501" s="68"/>
      <c r="U1501" s="37"/>
      <c r="V1501" s="37"/>
      <c r="W1501" s="37"/>
      <c r="X1501" s="37"/>
      <c r="Y1501" s="37"/>
      <c r="Z1501" s="37"/>
      <c r="AA1501" s="37"/>
      <c r="AB1501" s="37"/>
      <c r="AC1501" s="37"/>
      <c r="AD1501" s="37"/>
      <c r="AE1501" s="37"/>
      <c r="AT1501" s="20" t="s">
        <v>221</v>
      </c>
      <c r="AU1501" s="20" t="s">
        <v>81</v>
      </c>
    </row>
    <row r="1502" spans="1:65" s="13" customFormat="1" ht="11.25">
      <c r="B1502" s="202"/>
      <c r="C1502" s="203"/>
      <c r="D1502" s="195" t="s">
        <v>223</v>
      </c>
      <c r="E1502" s="204" t="s">
        <v>19</v>
      </c>
      <c r="F1502" s="205" t="s">
        <v>117</v>
      </c>
      <c r="G1502" s="203"/>
      <c r="H1502" s="206">
        <v>11.8</v>
      </c>
      <c r="I1502" s="207"/>
      <c r="J1502" s="203"/>
      <c r="K1502" s="203"/>
      <c r="L1502" s="208"/>
      <c r="M1502" s="209"/>
      <c r="N1502" s="210"/>
      <c r="O1502" s="210"/>
      <c r="P1502" s="210"/>
      <c r="Q1502" s="210"/>
      <c r="R1502" s="210"/>
      <c r="S1502" s="210"/>
      <c r="T1502" s="211"/>
      <c r="AT1502" s="212" t="s">
        <v>223</v>
      </c>
      <c r="AU1502" s="212" t="s">
        <v>81</v>
      </c>
      <c r="AV1502" s="13" t="s">
        <v>81</v>
      </c>
      <c r="AW1502" s="13" t="s">
        <v>32</v>
      </c>
      <c r="AX1502" s="13" t="s">
        <v>79</v>
      </c>
      <c r="AY1502" s="212" t="s">
        <v>210</v>
      </c>
    </row>
    <row r="1503" spans="1:65" s="2" customFormat="1" ht="33" customHeight="1">
      <c r="A1503" s="37"/>
      <c r="B1503" s="38"/>
      <c r="C1503" s="182" t="s">
        <v>1664</v>
      </c>
      <c r="D1503" s="182" t="s">
        <v>212</v>
      </c>
      <c r="E1503" s="183" t="s">
        <v>1665</v>
      </c>
      <c r="F1503" s="184" t="s">
        <v>1666</v>
      </c>
      <c r="G1503" s="185" t="s">
        <v>215</v>
      </c>
      <c r="H1503" s="186">
        <v>11.8</v>
      </c>
      <c r="I1503" s="187"/>
      <c r="J1503" s="188">
        <f>ROUND(I1503*H1503,2)</f>
        <v>0</v>
      </c>
      <c r="K1503" s="184" t="s">
        <v>216</v>
      </c>
      <c r="L1503" s="42"/>
      <c r="M1503" s="189" t="s">
        <v>19</v>
      </c>
      <c r="N1503" s="190" t="s">
        <v>42</v>
      </c>
      <c r="O1503" s="67"/>
      <c r="P1503" s="191">
        <f>O1503*H1503</f>
        <v>0</v>
      </c>
      <c r="Q1503" s="191">
        <v>1.4999999999999999E-2</v>
      </c>
      <c r="R1503" s="191">
        <f>Q1503*H1503</f>
        <v>0.17699999999999999</v>
      </c>
      <c r="S1503" s="191">
        <v>0</v>
      </c>
      <c r="T1503" s="192">
        <f>S1503*H1503</f>
        <v>0</v>
      </c>
      <c r="U1503" s="37"/>
      <c r="V1503" s="37"/>
      <c r="W1503" s="37"/>
      <c r="X1503" s="37"/>
      <c r="Y1503" s="37"/>
      <c r="Z1503" s="37"/>
      <c r="AA1503" s="37"/>
      <c r="AB1503" s="37"/>
      <c r="AC1503" s="37"/>
      <c r="AD1503" s="37"/>
      <c r="AE1503" s="37"/>
      <c r="AR1503" s="193" t="s">
        <v>326</v>
      </c>
      <c r="AT1503" s="193" t="s">
        <v>212</v>
      </c>
      <c r="AU1503" s="193" t="s">
        <v>81</v>
      </c>
      <c r="AY1503" s="20" t="s">
        <v>210</v>
      </c>
      <c r="BE1503" s="194">
        <f>IF(N1503="základní",J1503,0)</f>
        <v>0</v>
      </c>
      <c r="BF1503" s="194">
        <f>IF(N1503="snížená",J1503,0)</f>
        <v>0</v>
      </c>
      <c r="BG1503" s="194">
        <f>IF(N1503="zákl. přenesená",J1503,0)</f>
        <v>0</v>
      </c>
      <c r="BH1503" s="194">
        <f>IF(N1503="sníž. přenesená",J1503,0)</f>
        <v>0</v>
      </c>
      <c r="BI1503" s="194">
        <f>IF(N1503="nulová",J1503,0)</f>
        <v>0</v>
      </c>
      <c r="BJ1503" s="20" t="s">
        <v>79</v>
      </c>
      <c r="BK1503" s="194">
        <f>ROUND(I1503*H1503,2)</f>
        <v>0</v>
      </c>
      <c r="BL1503" s="20" t="s">
        <v>326</v>
      </c>
      <c r="BM1503" s="193" t="s">
        <v>1667</v>
      </c>
    </row>
    <row r="1504" spans="1:65" s="2" customFormat="1" ht="19.5">
      <c r="A1504" s="37"/>
      <c r="B1504" s="38"/>
      <c r="C1504" s="39"/>
      <c r="D1504" s="195" t="s">
        <v>219</v>
      </c>
      <c r="E1504" s="39"/>
      <c r="F1504" s="196" t="s">
        <v>1668</v>
      </c>
      <c r="G1504" s="39"/>
      <c r="H1504" s="39"/>
      <c r="I1504" s="197"/>
      <c r="J1504" s="39"/>
      <c r="K1504" s="39"/>
      <c r="L1504" s="42"/>
      <c r="M1504" s="198"/>
      <c r="N1504" s="199"/>
      <c r="O1504" s="67"/>
      <c r="P1504" s="67"/>
      <c r="Q1504" s="67"/>
      <c r="R1504" s="67"/>
      <c r="S1504" s="67"/>
      <c r="T1504" s="68"/>
      <c r="U1504" s="37"/>
      <c r="V1504" s="37"/>
      <c r="W1504" s="37"/>
      <c r="X1504" s="37"/>
      <c r="Y1504" s="37"/>
      <c r="Z1504" s="37"/>
      <c r="AA1504" s="37"/>
      <c r="AB1504" s="37"/>
      <c r="AC1504" s="37"/>
      <c r="AD1504" s="37"/>
      <c r="AE1504" s="37"/>
      <c r="AT1504" s="20" t="s">
        <v>219</v>
      </c>
      <c r="AU1504" s="20" t="s">
        <v>81</v>
      </c>
    </row>
    <row r="1505" spans="1:65" s="2" customFormat="1" ht="11.25">
      <c r="A1505" s="37"/>
      <c r="B1505" s="38"/>
      <c r="C1505" s="39"/>
      <c r="D1505" s="200" t="s">
        <v>221</v>
      </c>
      <c r="E1505" s="39"/>
      <c r="F1505" s="201" t="s">
        <v>1669</v>
      </c>
      <c r="G1505" s="39"/>
      <c r="H1505" s="39"/>
      <c r="I1505" s="197"/>
      <c r="J1505" s="39"/>
      <c r="K1505" s="39"/>
      <c r="L1505" s="42"/>
      <c r="M1505" s="198"/>
      <c r="N1505" s="199"/>
      <c r="O1505" s="67"/>
      <c r="P1505" s="67"/>
      <c r="Q1505" s="67"/>
      <c r="R1505" s="67"/>
      <c r="S1505" s="67"/>
      <c r="T1505" s="68"/>
      <c r="U1505" s="37"/>
      <c r="V1505" s="37"/>
      <c r="W1505" s="37"/>
      <c r="X1505" s="37"/>
      <c r="Y1505" s="37"/>
      <c r="Z1505" s="37"/>
      <c r="AA1505" s="37"/>
      <c r="AB1505" s="37"/>
      <c r="AC1505" s="37"/>
      <c r="AD1505" s="37"/>
      <c r="AE1505" s="37"/>
      <c r="AT1505" s="20" t="s">
        <v>221</v>
      </c>
      <c r="AU1505" s="20" t="s">
        <v>81</v>
      </c>
    </row>
    <row r="1506" spans="1:65" s="13" customFormat="1" ht="11.25">
      <c r="B1506" s="202"/>
      <c r="C1506" s="203"/>
      <c r="D1506" s="195" t="s">
        <v>223</v>
      </c>
      <c r="E1506" s="204" t="s">
        <v>19</v>
      </c>
      <c r="F1506" s="205" t="s">
        <v>117</v>
      </c>
      <c r="G1506" s="203"/>
      <c r="H1506" s="206">
        <v>11.8</v>
      </c>
      <c r="I1506" s="207"/>
      <c r="J1506" s="203"/>
      <c r="K1506" s="203"/>
      <c r="L1506" s="208"/>
      <c r="M1506" s="209"/>
      <c r="N1506" s="210"/>
      <c r="O1506" s="210"/>
      <c r="P1506" s="210"/>
      <c r="Q1506" s="210"/>
      <c r="R1506" s="210"/>
      <c r="S1506" s="210"/>
      <c r="T1506" s="211"/>
      <c r="AT1506" s="212" t="s">
        <v>223</v>
      </c>
      <c r="AU1506" s="212" t="s">
        <v>81</v>
      </c>
      <c r="AV1506" s="13" t="s">
        <v>81</v>
      </c>
      <c r="AW1506" s="13" t="s">
        <v>32</v>
      </c>
      <c r="AX1506" s="13" t="s">
        <v>79</v>
      </c>
      <c r="AY1506" s="212" t="s">
        <v>210</v>
      </c>
    </row>
    <row r="1507" spans="1:65" s="2" customFormat="1" ht="16.5" customHeight="1">
      <c r="A1507" s="37"/>
      <c r="B1507" s="38"/>
      <c r="C1507" s="182" t="s">
        <v>1670</v>
      </c>
      <c r="D1507" s="182" t="s">
        <v>212</v>
      </c>
      <c r="E1507" s="183" t="s">
        <v>1671</v>
      </c>
      <c r="F1507" s="184" t="s">
        <v>1672</v>
      </c>
      <c r="G1507" s="185" t="s">
        <v>461</v>
      </c>
      <c r="H1507" s="186">
        <v>14.1</v>
      </c>
      <c r="I1507" s="187"/>
      <c r="J1507" s="188">
        <f>ROUND(I1507*H1507,2)</f>
        <v>0</v>
      </c>
      <c r="K1507" s="184" t="s">
        <v>216</v>
      </c>
      <c r="L1507" s="42"/>
      <c r="M1507" s="189" t="s">
        <v>19</v>
      </c>
      <c r="N1507" s="190" t="s">
        <v>42</v>
      </c>
      <c r="O1507" s="67"/>
      <c r="P1507" s="191">
        <f>O1507*H1507</f>
        <v>0</v>
      </c>
      <c r="Q1507" s="191">
        <v>0</v>
      </c>
      <c r="R1507" s="191">
        <f>Q1507*H1507</f>
        <v>0</v>
      </c>
      <c r="S1507" s="191">
        <v>0</v>
      </c>
      <c r="T1507" s="192">
        <f>S1507*H1507</f>
        <v>0</v>
      </c>
      <c r="U1507" s="37"/>
      <c r="V1507" s="37"/>
      <c r="W1507" s="37"/>
      <c r="X1507" s="37"/>
      <c r="Y1507" s="37"/>
      <c r="Z1507" s="37"/>
      <c r="AA1507" s="37"/>
      <c r="AB1507" s="37"/>
      <c r="AC1507" s="37"/>
      <c r="AD1507" s="37"/>
      <c r="AE1507" s="37"/>
      <c r="AR1507" s="193" t="s">
        <v>326</v>
      </c>
      <c r="AT1507" s="193" t="s">
        <v>212</v>
      </c>
      <c r="AU1507" s="193" t="s">
        <v>81</v>
      </c>
      <c r="AY1507" s="20" t="s">
        <v>210</v>
      </c>
      <c r="BE1507" s="194">
        <f>IF(N1507="základní",J1507,0)</f>
        <v>0</v>
      </c>
      <c r="BF1507" s="194">
        <f>IF(N1507="snížená",J1507,0)</f>
        <v>0</v>
      </c>
      <c r="BG1507" s="194">
        <f>IF(N1507="zákl. přenesená",J1507,0)</f>
        <v>0</v>
      </c>
      <c r="BH1507" s="194">
        <f>IF(N1507="sníž. přenesená",J1507,0)</f>
        <v>0</v>
      </c>
      <c r="BI1507" s="194">
        <f>IF(N1507="nulová",J1507,0)</f>
        <v>0</v>
      </c>
      <c r="BJ1507" s="20" t="s">
        <v>79</v>
      </c>
      <c r="BK1507" s="194">
        <f>ROUND(I1507*H1507,2)</f>
        <v>0</v>
      </c>
      <c r="BL1507" s="20" t="s">
        <v>326</v>
      </c>
      <c r="BM1507" s="193" t="s">
        <v>1673</v>
      </c>
    </row>
    <row r="1508" spans="1:65" s="2" customFormat="1" ht="11.25">
      <c r="A1508" s="37"/>
      <c r="B1508" s="38"/>
      <c r="C1508" s="39"/>
      <c r="D1508" s="195" t="s">
        <v>219</v>
      </c>
      <c r="E1508" s="39"/>
      <c r="F1508" s="196" t="s">
        <v>1674</v>
      </c>
      <c r="G1508" s="39"/>
      <c r="H1508" s="39"/>
      <c r="I1508" s="197"/>
      <c r="J1508" s="39"/>
      <c r="K1508" s="39"/>
      <c r="L1508" s="42"/>
      <c r="M1508" s="198"/>
      <c r="N1508" s="199"/>
      <c r="O1508" s="67"/>
      <c r="P1508" s="67"/>
      <c r="Q1508" s="67"/>
      <c r="R1508" s="67"/>
      <c r="S1508" s="67"/>
      <c r="T1508" s="68"/>
      <c r="U1508" s="37"/>
      <c r="V1508" s="37"/>
      <c r="W1508" s="37"/>
      <c r="X1508" s="37"/>
      <c r="Y1508" s="37"/>
      <c r="Z1508" s="37"/>
      <c r="AA1508" s="37"/>
      <c r="AB1508" s="37"/>
      <c r="AC1508" s="37"/>
      <c r="AD1508" s="37"/>
      <c r="AE1508" s="37"/>
      <c r="AT1508" s="20" t="s">
        <v>219</v>
      </c>
      <c r="AU1508" s="20" t="s">
        <v>81</v>
      </c>
    </row>
    <row r="1509" spans="1:65" s="2" customFormat="1" ht="11.25">
      <c r="A1509" s="37"/>
      <c r="B1509" s="38"/>
      <c r="C1509" s="39"/>
      <c r="D1509" s="200" t="s">
        <v>221</v>
      </c>
      <c r="E1509" s="39"/>
      <c r="F1509" s="201" t="s">
        <v>1675</v>
      </c>
      <c r="G1509" s="39"/>
      <c r="H1509" s="39"/>
      <c r="I1509" s="197"/>
      <c r="J1509" s="39"/>
      <c r="K1509" s="39"/>
      <c r="L1509" s="42"/>
      <c r="M1509" s="198"/>
      <c r="N1509" s="199"/>
      <c r="O1509" s="67"/>
      <c r="P1509" s="67"/>
      <c r="Q1509" s="67"/>
      <c r="R1509" s="67"/>
      <c r="S1509" s="67"/>
      <c r="T1509" s="68"/>
      <c r="U1509" s="37"/>
      <c r="V1509" s="37"/>
      <c r="W1509" s="37"/>
      <c r="X1509" s="37"/>
      <c r="Y1509" s="37"/>
      <c r="Z1509" s="37"/>
      <c r="AA1509" s="37"/>
      <c r="AB1509" s="37"/>
      <c r="AC1509" s="37"/>
      <c r="AD1509" s="37"/>
      <c r="AE1509" s="37"/>
      <c r="AT1509" s="20" t="s">
        <v>221</v>
      </c>
      <c r="AU1509" s="20" t="s">
        <v>81</v>
      </c>
    </row>
    <row r="1510" spans="1:65" s="15" customFormat="1" ht="11.25">
      <c r="B1510" s="224"/>
      <c r="C1510" s="225"/>
      <c r="D1510" s="195" t="s">
        <v>223</v>
      </c>
      <c r="E1510" s="226" t="s">
        <v>19</v>
      </c>
      <c r="F1510" s="227" t="s">
        <v>606</v>
      </c>
      <c r="G1510" s="225"/>
      <c r="H1510" s="226" t="s">
        <v>19</v>
      </c>
      <c r="I1510" s="228"/>
      <c r="J1510" s="225"/>
      <c r="K1510" s="225"/>
      <c r="L1510" s="229"/>
      <c r="M1510" s="230"/>
      <c r="N1510" s="231"/>
      <c r="O1510" s="231"/>
      <c r="P1510" s="231"/>
      <c r="Q1510" s="231"/>
      <c r="R1510" s="231"/>
      <c r="S1510" s="231"/>
      <c r="T1510" s="232"/>
      <c r="AT1510" s="233" t="s">
        <v>223</v>
      </c>
      <c r="AU1510" s="233" t="s">
        <v>81</v>
      </c>
      <c r="AV1510" s="15" t="s">
        <v>79</v>
      </c>
      <c r="AW1510" s="15" t="s">
        <v>32</v>
      </c>
      <c r="AX1510" s="15" t="s">
        <v>71</v>
      </c>
      <c r="AY1510" s="233" t="s">
        <v>210</v>
      </c>
    </row>
    <row r="1511" spans="1:65" s="13" customFormat="1" ht="11.25">
      <c r="B1511" s="202"/>
      <c r="C1511" s="203"/>
      <c r="D1511" s="195" t="s">
        <v>223</v>
      </c>
      <c r="E1511" s="204" t="s">
        <v>19</v>
      </c>
      <c r="F1511" s="205" t="s">
        <v>1676</v>
      </c>
      <c r="G1511" s="203"/>
      <c r="H1511" s="206">
        <v>14.1</v>
      </c>
      <c r="I1511" s="207"/>
      <c r="J1511" s="203"/>
      <c r="K1511" s="203"/>
      <c r="L1511" s="208"/>
      <c r="M1511" s="209"/>
      <c r="N1511" s="210"/>
      <c r="O1511" s="210"/>
      <c r="P1511" s="210"/>
      <c r="Q1511" s="210"/>
      <c r="R1511" s="210"/>
      <c r="S1511" s="210"/>
      <c r="T1511" s="211"/>
      <c r="AT1511" s="212" t="s">
        <v>223</v>
      </c>
      <c r="AU1511" s="212" t="s">
        <v>81</v>
      </c>
      <c r="AV1511" s="13" t="s">
        <v>81</v>
      </c>
      <c r="AW1511" s="13" t="s">
        <v>32</v>
      </c>
      <c r="AX1511" s="13" t="s">
        <v>71</v>
      </c>
      <c r="AY1511" s="212" t="s">
        <v>210</v>
      </c>
    </row>
    <row r="1512" spans="1:65" s="14" customFormat="1" ht="11.25">
      <c r="B1512" s="213"/>
      <c r="C1512" s="214"/>
      <c r="D1512" s="195" t="s">
        <v>223</v>
      </c>
      <c r="E1512" s="215" t="s">
        <v>19</v>
      </c>
      <c r="F1512" s="216" t="s">
        <v>249</v>
      </c>
      <c r="G1512" s="214"/>
      <c r="H1512" s="217">
        <v>14.1</v>
      </c>
      <c r="I1512" s="218"/>
      <c r="J1512" s="214"/>
      <c r="K1512" s="214"/>
      <c r="L1512" s="219"/>
      <c r="M1512" s="220"/>
      <c r="N1512" s="221"/>
      <c r="O1512" s="221"/>
      <c r="P1512" s="221"/>
      <c r="Q1512" s="221"/>
      <c r="R1512" s="221"/>
      <c r="S1512" s="221"/>
      <c r="T1512" s="222"/>
      <c r="AT1512" s="223" t="s">
        <v>223</v>
      </c>
      <c r="AU1512" s="223" t="s">
        <v>81</v>
      </c>
      <c r="AV1512" s="14" t="s">
        <v>217</v>
      </c>
      <c r="AW1512" s="14" t="s">
        <v>32</v>
      </c>
      <c r="AX1512" s="14" t="s">
        <v>79</v>
      </c>
      <c r="AY1512" s="223" t="s">
        <v>210</v>
      </c>
    </row>
    <row r="1513" spans="1:65" s="2" customFormat="1" ht="16.5" customHeight="1">
      <c r="A1513" s="37"/>
      <c r="B1513" s="38"/>
      <c r="C1513" s="245" t="s">
        <v>1677</v>
      </c>
      <c r="D1513" s="245" t="s">
        <v>348</v>
      </c>
      <c r="E1513" s="246" t="s">
        <v>1678</v>
      </c>
      <c r="F1513" s="247" t="s">
        <v>1679</v>
      </c>
      <c r="G1513" s="248" t="s">
        <v>461</v>
      </c>
      <c r="H1513" s="249">
        <v>14.1</v>
      </c>
      <c r="I1513" s="250"/>
      <c r="J1513" s="251">
        <f>ROUND(I1513*H1513,2)</f>
        <v>0</v>
      </c>
      <c r="K1513" s="247" t="s">
        <v>216</v>
      </c>
      <c r="L1513" s="252"/>
      <c r="M1513" s="253" t="s">
        <v>19</v>
      </c>
      <c r="N1513" s="254" t="s">
        <v>42</v>
      </c>
      <c r="O1513" s="67"/>
      <c r="P1513" s="191">
        <f>O1513*H1513</f>
        <v>0</v>
      </c>
      <c r="Q1513" s="191">
        <v>2.0000000000000001E-4</v>
      </c>
      <c r="R1513" s="191">
        <f>Q1513*H1513</f>
        <v>2.82E-3</v>
      </c>
      <c r="S1513" s="191">
        <v>0</v>
      </c>
      <c r="T1513" s="192">
        <f>S1513*H1513</f>
        <v>0</v>
      </c>
      <c r="U1513" s="37"/>
      <c r="V1513" s="37"/>
      <c r="W1513" s="37"/>
      <c r="X1513" s="37"/>
      <c r="Y1513" s="37"/>
      <c r="Z1513" s="37"/>
      <c r="AA1513" s="37"/>
      <c r="AB1513" s="37"/>
      <c r="AC1513" s="37"/>
      <c r="AD1513" s="37"/>
      <c r="AE1513" s="37"/>
      <c r="AR1513" s="193" t="s">
        <v>467</v>
      </c>
      <c r="AT1513" s="193" t="s">
        <v>348</v>
      </c>
      <c r="AU1513" s="193" t="s">
        <v>81</v>
      </c>
      <c r="AY1513" s="20" t="s">
        <v>210</v>
      </c>
      <c r="BE1513" s="194">
        <f>IF(N1513="základní",J1513,0)</f>
        <v>0</v>
      </c>
      <c r="BF1513" s="194">
        <f>IF(N1513="snížená",J1513,0)</f>
        <v>0</v>
      </c>
      <c r="BG1513" s="194">
        <f>IF(N1513="zákl. přenesená",J1513,0)</f>
        <v>0</v>
      </c>
      <c r="BH1513" s="194">
        <f>IF(N1513="sníž. přenesená",J1513,0)</f>
        <v>0</v>
      </c>
      <c r="BI1513" s="194">
        <f>IF(N1513="nulová",J1513,0)</f>
        <v>0</v>
      </c>
      <c r="BJ1513" s="20" t="s">
        <v>79</v>
      </c>
      <c r="BK1513" s="194">
        <f>ROUND(I1513*H1513,2)</f>
        <v>0</v>
      </c>
      <c r="BL1513" s="20" t="s">
        <v>326</v>
      </c>
      <c r="BM1513" s="193" t="s">
        <v>1680</v>
      </c>
    </row>
    <row r="1514" spans="1:65" s="2" customFormat="1" ht="11.25">
      <c r="A1514" s="37"/>
      <c r="B1514" s="38"/>
      <c r="C1514" s="39"/>
      <c r="D1514" s="195" t="s">
        <v>219</v>
      </c>
      <c r="E1514" s="39"/>
      <c r="F1514" s="196" t="s">
        <v>1679</v>
      </c>
      <c r="G1514" s="39"/>
      <c r="H1514" s="39"/>
      <c r="I1514" s="197"/>
      <c r="J1514" s="39"/>
      <c r="K1514" s="39"/>
      <c r="L1514" s="42"/>
      <c r="M1514" s="198"/>
      <c r="N1514" s="199"/>
      <c r="O1514" s="67"/>
      <c r="P1514" s="67"/>
      <c r="Q1514" s="67"/>
      <c r="R1514" s="67"/>
      <c r="S1514" s="67"/>
      <c r="T1514" s="68"/>
      <c r="U1514" s="37"/>
      <c r="V1514" s="37"/>
      <c r="W1514" s="37"/>
      <c r="X1514" s="37"/>
      <c r="Y1514" s="37"/>
      <c r="Z1514" s="37"/>
      <c r="AA1514" s="37"/>
      <c r="AB1514" s="37"/>
      <c r="AC1514" s="37"/>
      <c r="AD1514" s="37"/>
      <c r="AE1514" s="37"/>
      <c r="AT1514" s="20" t="s">
        <v>219</v>
      </c>
      <c r="AU1514" s="20" t="s">
        <v>81</v>
      </c>
    </row>
    <row r="1515" spans="1:65" s="2" customFormat="1" ht="16.5" customHeight="1">
      <c r="A1515" s="37"/>
      <c r="B1515" s="38"/>
      <c r="C1515" s="182" t="s">
        <v>1681</v>
      </c>
      <c r="D1515" s="182" t="s">
        <v>212</v>
      </c>
      <c r="E1515" s="183" t="s">
        <v>1682</v>
      </c>
      <c r="F1515" s="184" t="s">
        <v>1683</v>
      </c>
      <c r="G1515" s="185" t="s">
        <v>215</v>
      </c>
      <c r="H1515" s="186">
        <v>11.8</v>
      </c>
      <c r="I1515" s="187"/>
      <c r="J1515" s="188">
        <f>ROUND(I1515*H1515,2)</f>
        <v>0</v>
      </c>
      <c r="K1515" s="184" t="s">
        <v>216</v>
      </c>
      <c r="L1515" s="42"/>
      <c r="M1515" s="189" t="s">
        <v>19</v>
      </c>
      <c r="N1515" s="190" t="s">
        <v>42</v>
      </c>
      <c r="O1515" s="67"/>
      <c r="P1515" s="191">
        <f>O1515*H1515</f>
        <v>0</v>
      </c>
      <c r="Q1515" s="191">
        <v>0</v>
      </c>
      <c r="R1515" s="191">
        <f>Q1515*H1515</f>
        <v>0</v>
      </c>
      <c r="S1515" s="191">
        <v>0</v>
      </c>
      <c r="T1515" s="192">
        <f>S1515*H1515</f>
        <v>0</v>
      </c>
      <c r="U1515" s="37"/>
      <c r="V1515" s="37"/>
      <c r="W1515" s="37"/>
      <c r="X1515" s="37"/>
      <c r="Y1515" s="37"/>
      <c r="Z1515" s="37"/>
      <c r="AA1515" s="37"/>
      <c r="AB1515" s="37"/>
      <c r="AC1515" s="37"/>
      <c r="AD1515" s="37"/>
      <c r="AE1515" s="37"/>
      <c r="AR1515" s="193" t="s">
        <v>326</v>
      </c>
      <c r="AT1515" s="193" t="s">
        <v>212</v>
      </c>
      <c r="AU1515" s="193" t="s">
        <v>81</v>
      </c>
      <c r="AY1515" s="20" t="s">
        <v>210</v>
      </c>
      <c r="BE1515" s="194">
        <f>IF(N1515="základní",J1515,0)</f>
        <v>0</v>
      </c>
      <c r="BF1515" s="194">
        <f>IF(N1515="snížená",J1515,0)</f>
        <v>0</v>
      </c>
      <c r="BG1515" s="194">
        <f>IF(N1515="zákl. přenesená",J1515,0)</f>
        <v>0</v>
      </c>
      <c r="BH1515" s="194">
        <f>IF(N1515="sníž. přenesená",J1515,0)</f>
        <v>0</v>
      </c>
      <c r="BI1515" s="194">
        <f>IF(N1515="nulová",J1515,0)</f>
        <v>0</v>
      </c>
      <c r="BJ1515" s="20" t="s">
        <v>79</v>
      </c>
      <c r="BK1515" s="194">
        <f>ROUND(I1515*H1515,2)</f>
        <v>0</v>
      </c>
      <c r="BL1515" s="20" t="s">
        <v>326</v>
      </c>
      <c r="BM1515" s="193" t="s">
        <v>1684</v>
      </c>
    </row>
    <row r="1516" spans="1:65" s="2" customFormat="1" ht="19.5">
      <c r="A1516" s="37"/>
      <c r="B1516" s="38"/>
      <c r="C1516" s="39"/>
      <c r="D1516" s="195" t="s">
        <v>219</v>
      </c>
      <c r="E1516" s="39"/>
      <c r="F1516" s="196" t="s">
        <v>1685</v>
      </c>
      <c r="G1516" s="39"/>
      <c r="H1516" s="39"/>
      <c r="I1516" s="197"/>
      <c r="J1516" s="39"/>
      <c r="K1516" s="39"/>
      <c r="L1516" s="42"/>
      <c r="M1516" s="198"/>
      <c r="N1516" s="199"/>
      <c r="O1516" s="67"/>
      <c r="P1516" s="67"/>
      <c r="Q1516" s="67"/>
      <c r="R1516" s="67"/>
      <c r="S1516" s="67"/>
      <c r="T1516" s="68"/>
      <c r="U1516" s="37"/>
      <c r="V1516" s="37"/>
      <c r="W1516" s="37"/>
      <c r="X1516" s="37"/>
      <c r="Y1516" s="37"/>
      <c r="Z1516" s="37"/>
      <c r="AA1516" s="37"/>
      <c r="AB1516" s="37"/>
      <c r="AC1516" s="37"/>
      <c r="AD1516" s="37"/>
      <c r="AE1516" s="37"/>
      <c r="AT1516" s="20" t="s">
        <v>219</v>
      </c>
      <c r="AU1516" s="20" t="s">
        <v>81</v>
      </c>
    </row>
    <row r="1517" spans="1:65" s="2" customFormat="1" ht="11.25">
      <c r="A1517" s="37"/>
      <c r="B1517" s="38"/>
      <c r="C1517" s="39"/>
      <c r="D1517" s="200" t="s">
        <v>221</v>
      </c>
      <c r="E1517" s="39"/>
      <c r="F1517" s="201" t="s">
        <v>1686</v>
      </c>
      <c r="G1517" s="39"/>
      <c r="H1517" s="39"/>
      <c r="I1517" s="197"/>
      <c r="J1517" s="39"/>
      <c r="K1517" s="39"/>
      <c r="L1517" s="42"/>
      <c r="M1517" s="198"/>
      <c r="N1517" s="199"/>
      <c r="O1517" s="67"/>
      <c r="P1517" s="67"/>
      <c r="Q1517" s="67"/>
      <c r="R1517" s="67"/>
      <c r="S1517" s="67"/>
      <c r="T1517" s="68"/>
      <c r="U1517" s="37"/>
      <c r="V1517" s="37"/>
      <c r="W1517" s="37"/>
      <c r="X1517" s="37"/>
      <c r="Y1517" s="37"/>
      <c r="Z1517" s="37"/>
      <c r="AA1517" s="37"/>
      <c r="AB1517" s="37"/>
      <c r="AC1517" s="37"/>
      <c r="AD1517" s="37"/>
      <c r="AE1517" s="37"/>
      <c r="AT1517" s="20" t="s">
        <v>221</v>
      </c>
      <c r="AU1517" s="20" t="s">
        <v>81</v>
      </c>
    </row>
    <row r="1518" spans="1:65" s="13" customFormat="1" ht="11.25">
      <c r="B1518" s="202"/>
      <c r="C1518" s="203"/>
      <c r="D1518" s="195" t="s">
        <v>223</v>
      </c>
      <c r="E1518" s="204" t="s">
        <v>19</v>
      </c>
      <c r="F1518" s="205" t="s">
        <v>117</v>
      </c>
      <c r="G1518" s="203"/>
      <c r="H1518" s="206">
        <v>11.8</v>
      </c>
      <c r="I1518" s="207"/>
      <c r="J1518" s="203"/>
      <c r="K1518" s="203"/>
      <c r="L1518" s="208"/>
      <c r="M1518" s="209"/>
      <c r="N1518" s="210"/>
      <c r="O1518" s="210"/>
      <c r="P1518" s="210"/>
      <c r="Q1518" s="210"/>
      <c r="R1518" s="210"/>
      <c r="S1518" s="210"/>
      <c r="T1518" s="211"/>
      <c r="AT1518" s="212" t="s">
        <v>223</v>
      </c>
      <c r="AU1518" s="212" t="s">
        <v>81</v>
      </c>
      <c r="AV1518" s="13" t="s">
        <v>81</v>
      </c>
      <c r="AW1518" s="13" t="s">
        <v>32</v>
      </c>
      <c r="AX1518" s="13" t="s">
        <v>79</v>
      </c>
      <c r="AY1518" s="212" t="s">
        <v>210</v>
      </c>
    </row>
    <row r="1519" spans="1:65" s="2" customFormat="1" ht="24.2" customHeight="1">
      <c r="A1519" s="37"/>
      <c r="B1519" s="38"/>
      <c r="C1519" s="245" t="s">
        <v>1687</v>
      </c>
      <c r="D1519" s="245" t="s">
        <v>348</v>
      </c>
      <c r="E1519" s="246" t="s">
        <v>1688</v>
      </c>
      <c r="F1519" s="247" t="s">
        <v>1689</v>
      </c>
      <c r="G1519" s="248" t="s">
        <v>215</v>
      </c>
      <c r="H1519" s="249">
        <v>12.744</v>
      </c>
      <c r="I1519" s="250"/>
      <c r="J1519" s="251">
        <f>ROUND(I1519*H1519,2)</f>
        <v>0</v>
      </c>
      <c r="K1519" s="247" t="s">
        <v>216</v>
      </c>
      <c r="L1519" s="252"/>
      <c r="M1519" s="253" t="s">
        <v>19</v>
      </c>
      <c r="N1519" s="254" t="s">
        <v>42</v>
      </c>
      <c r="O1519" s="67"/>
      <c r="P1519" s="191">
        <f>O1519*H1519</f>
        <v>0</v>
      </c>
      <c r="Q1519" s="191">
        <v>6.4000000000000003E-3</v>
      </c>
      <c r="R1519" s="191">
        <f>Q1519*H1519</f>
        <v>8.1561599999999998E-2</v>
      </c>
      <c r="S1519" s="191">
        <v>0</v>
      </c>
      <c r="T1519" s="192">
        <f>S1519*H1519</f>
        <v>0</v>
      </c>
      <c r="U1519" s="37"/>
      <c r="V1519" s="37"/>
      <c r="W1519" s="37"/>
      <c r="X1519" s="37"/>
      <c r="Y1519" s="37"/>
      <c r="Z1519" s="37"/>
      <c r="AA1519" s="37"/>
      <c r="AB1519" s="37"/>
      <c r="AC1519" s="37"/>
      <c r="AD1519" s="37"/>
      <c r="AE1519" s="37"/>
      <c r="AR1519" s="193" t="s">
        <v>467</v>
      </c>
      <c r="AT1519" s="193" t="s">
        <v>348</v>
      </c>
      <c r="AU1519" s="193" t="s">
        <v>81</v>
      </c>
      <c r="AY1519" s="20" t="s">
        <v>210</v>
      </c>
      <c r="BE1519" s="194">
        <f>IF(N1519="základní",J1519,0)</f>
        <v>0</v>
      </c>
      <c r="BF1519" s="194">
        <f>IF(N1519="snížená",J1519,0)</f>
        <v>0</v>
      </c>
      <c r="BG1519" s="194">
        <f>IF(N1519="zákl. přenesená",J1519,0)</f>
        <v>0</v>
      </c>
      <c r="BH1519" s="194">
        <f>IF(N1519="sníž. přenesená",J1519,0)</f>
        <v>0</v>
      </c>
      <c r="BI1519" s="194">
        <f>IF(N1519="nulová",J1519,0)</f>
        <v>0</v>
      </c>
      <c r="BJ1519" s="20" t="s">
        <v>79</v>
      </c>
      <c r="BK1519" s="194">
        <f>ROUND(I1519*H1519,2)</f>
        <v>0</v>
      </c>
      <c r="BL1519" s="20" t="s">
        <v>326</v>
      </c>
      <c r="BM1519" s="193" t="s">
        <v>1690</v>
      </c>
    </row>
    <row r="1520" spans="1:65" s="2" customFormat="1" ht="11.25">
      <c r="A1520" s="37"/>
      <c r="B1520" s="38"/>
      <c r="C1520" s="39"/>
      <c r="D1520" s="195" t="s">
        <v>219</v>
      </c>
      <c r="E1520" s="39"/>
      <c r="F1520" s="196" t="s">
        <v>1689</v>
      </c>
      <c r="G1520" s="39"/>
      <c r="H1520" s="39"/>
      <c r="I1520" s="197"/>
      <c r="J1520" s="39"/>
      <c r="K1520" s="39"/>
      <c r="L1520" s="42"/>
      <c r="M1520" s="198"/>
      <c r="N1520" s="199"/>
      <c r="O1520" s="67"/>
      <c r="P1520" s="67"/>
      <c r="Q1520" s="67"/>
      <c r="R1520" s="67"/>
      <c r="S1520" s="67"/>
      <c r="T1520" s="68"/>
      <c r="U1520" s="37"/>
      <c r="V1520" s="37"/>
      <c r="W1520" s="37"/>
      <c r="X1520" s="37"/>
      <c r="Y1520" s="37"/>
      <c r="Z1520" s="37"/>
      <c r="AA1520" s="37"/>
      <c r="AB1520" s="37"/>
      <c r="AC1520" s="37"/>
      <c r="AD1520" s="37"/>
      <c r="AE1520" s="37"/>
      <c r="AT1520" s="20" t="s">
        <v>219</v>
      </c>
      <c r="AU1520" s="20" t="s">
        <v>81</v>
      </c>
    </row>
    <row r="1521" spans="1:65" s="13" customFormat="1" ht="11.25">
      <c r="B1521" s="202"/>
      <c r="C1521" s="203"/>
      <c r="D1521" s="195" t="s">
        <v>223</v>
      </c>
      <c r="E1521" s="203"/>
      <c r="F1521" s="205" t="s">
        <v>1691</v>
      </c>
      <c r="G1521" s="203"/>
      <c r="H1521" s="206">
        <v>12.744</v>
      </c>
      <c r="I1521" s="207"/>
      <c r="J1521" s="203"/>
      <c r="K1521" s="203"/>
      <c r="L1521" s="208"/>
      <c r="M1521" s="209"/>
      <c r="N1521" s="210"/>
      <c r="O1521" s="210"/>
      <c r="P1521" s="210"/>
      <c r="Q1521" s="210"/>
      <c r="R1521" s="210"/>
      <c r="S1521" s="210"/>
      <c r="T1521" s="211"/>
      <c r="AT1521" s="212" t="s">
        <v>223</v>
      </c>
      <c r="AU1521" s="212" t="s">
        <v>81</v>
      </c>
      <c r="AV1521" s="13" t="s">
        <v>81</v>
      </c>
      <c r="AW1521" s="13" t="s">
        <v>4</v>
      </c>
      <c r="AX1521" s="13" t="s">
        <v>79</v>
      </c>
      <c r="AY1521" s="212" t="s">
        <v>210</v>
      </c>
    </row>
    <row r="1522" spans="1:65" s="2" customFormat="1" ht="24.2" customHeight="1">
      <c r="A1522" s="37"/>
      <c r="B1522" s="38"/>
      <c r="C1522" s="182" t="s">
        <v>1692</v>
      </c>
      <c r="D1522" s="182" t="s">
        <v>212</v>
      </c>
      <c r="E1522" s="183" t="s">
        <v>1693</v>
      </c>
      <c r="F1522" s="184" t="s">
        <v>1694</v>
      </c>
      <c r="G1522" s="185" t="s">
        <v>215</v>
      </c>
      <c r="H1522" s="186">
        <v>11.8</v>
      </c>
      <c r="I1522" s="187"/>
      <c r="J1522" s="188">
        <f>ROUND(I1522*H1522,2)</f>
        <v>0</v>
      </c>
      <c r="K1522" s="184" t="s">
        <v>216</v>
      </c>
      <c r="L1522" s="42"/>
      <c r="M1522" s="189" t="s">
        <v>19</v>
      </c>
      <c r="N1522" s="190" t="s">
        <v>42</v>
      </c>
      <c r="O1522" s="67"/>
      <c r="P1522" s="191">
        <f>O1522*H1522</f>
        <v>0</v>
      </c>
      <c r="Q1522" s="191">
        <v>0</v>
      </c>
      <c r="R1522" s="191">
        <f>Q1522*H1522</f>
        <v>0</v>
      </c>
      <c r="S1522" s="191">
        <v>0</v>
      </c>
      <c r="T1522" s="192">
        <f>S1522*H1522</f>
        <v>0</v>
      </c>
      <c r="U1522" s="37"/>
      <c r="V1522" s="37"/>
      <c r="W1522" s="37"/>
      <c r="X1522" s="37"/>
      <c r="Y1522" s="37"/>
      <c r="Z1522" s="37"/>
      <c r="AA1522" s="37"/>
      <c r="AB1522" s="37"/>
      <c r="AC1522" s="37"/>
      <c r="AD1522" s="37"/>
      <c r="AE1522" s="37"/>
      <c r="AR1522" s="193" t="s">
        <v>326</v>
      </c>
      <c r="AT1522" s="193" t="s">
        <v>212</v>
      </c>
      <c r="AU1522" s="193" t="s">
        <v>81</v>
      </c>
      <c r="AY1522" s="20" t="s">
        <v>210</v>
      </c>
      <c r="BE1522" s="194">
        <f>IF(N1522="základní",J1522,0)</f>
        <v>0</v>
      </c>
      <c r="BF1522" s="194">
        <f>IF(N1522="snížená",J1522,0)</f>
        <v>0</v>
      </c>
      <c r="BG1522" s="194">
        <f>IF(N1522="zákl. přenesená",J1522,0)</f>
        <v>0</v>
      </c>
      <c r="BH1522" s="194">
        <f>IF(N1522="sníž. přenesená",J1522,0)</f>
        <v>0</v>
      </c>
      <c r="BI1522" s="194">
        <f>IF(N1522="nulová",J1522,0)</f>
        <v>0</v>
      </c>
      <c r="BJ1522" s="20" t="s">
        <v>79</v>
      </c>
      <c r="BK1522" s="194">
        <f>ROUND(I1522*H1522,2)</f>
        <v>0</v>
      </c>
      <c r="BL1522" s="20" t="s">
        <v>326</v>
      </c>
      <c r="BM1522" s="193" t="s">
        <v>1695</v>
      </c>
    </row>
    <row r="1523" spans="1:65" s="2" customFormat="1" ht="19.5">
      <c r="A1523" s="37"/>
      <c r="B1523" s="38"/>
      <c r="C1523" s="39"/>
      <c r="D1523" s="195" t="s">
        <v>219</v>
      </c>
      <c r="E1523" s="39"/>
      <c r="F1523" s="196" t="s">
        <v>1696</v>
      </c>
      <c r="G1523" s="39"/>
      <c r="H1523" s="39"/>
      <c r="I1523" s="197"/>
      <c r="J1523" s="39"/>
      <c r="K1523" s="39"/>
      <c r="L1523" s="42"/>
      <c r="M1523" s="198"/>
      <c r="N1523" s="199"/>
      <c r="O1523" s="67"/>
      <c r="P1523" s="67"/>
      <c r="Q1523" s="67"/>
      <c r="R1523" s="67"/>
      <c r="S1523" s="67"/>
      <c r="T1523" s="68"/>
      <c r="U1523" s="37"/>
      <c r="V1523" s="37"/>
      <c r="W1523" s="37"/>
      <c r="X1523" s="37"/>
      <c r="Y1523" s="37"/>
      <c r="Z1523" s="37"/>
      <c r="AA1523" s="37"/>
      <c r="AB1523" s="37"/>
      <c r="AC1523" s="37"/>
      <c r="AD1523" s="37"/>
      <c r="AE1523" s="37"/>
      <c r="AT1523" s="20" t="s">
        <v>219</v>
      </c>
      <c r="AU1523" s="20" t="s">
        <v>81</v>
      </c>
    </row>
    <row r="1524" spans="1:65" s="2" customFormat="1" ht="11.25">
      <c r="A1524" s="37"/>
      <c r="B1524" s="38"/>
      <c r="C1524" s="39"/>
      <c r="D1524" s="200" t="s">
        <v>221</v>
      </c>
      <c r="E1524" s="39"/>
      <c r="F1524" s="201" t="s">
        <v>1697</v>
      </c>
      <c r="G1524" s="39"/>
      <c r="H1524" s="39"/>
      <c r="I1524" s="197"/>
      <c r="J1524" s="39"/>
      <c r="K1524" s="39"/>
      <c r="L1524" s="42"/>
      <c r="M1524" s="198"/>
      <c r="N1524" s="199"/>
      <c r="O1524" s="67"/>
      <c r="P1524" s="67"/>
      <c r="Q1524" s="67"/>
      <c r="R1524" s="67"/>
      <c r="S1524" s="67"/>
      <c r="T1524" s="68"/>
      <c r="U1524" s="37"/>
      <c r="V1524" s="37"/>
      <c r="W1524" s="37"/>
      <c r="X1524" s="37"/>
      <c r="Y1524" s="37"/>
      <c r="Z1524" s="37"/>
      <c r="AA1524" s="37"/>
      <c r="AB1524" s="37"/>
      <c r="AC1524" s="37"/>
      <c r="AD1524" s="37"/>
      <c r="AE1524" s="37"/>
      <c r="AT1524" s="20" t="s">
        <v>221</v>
      </c>
      <c r="AU1524" s="20" t="s">
        <v>81</v>
      </c>
    </row>
    <row r="1525" spans="1:65" s="13" customFormat="1" ht="11.25">
      <c r="B1525" s="202"/>
      <c r="C1525" s="203"/>
      <c r="D1525" s="195" t="s">
        <v>223</v>
      </c>
      <c r="E1525" s="204" t="s">
        <v>19</v>
      </c>
      <c r="F1525" s="205" t="s">
        <v>117</v>
      </c>
      <c r="G1525" s="203"/>
      <c r="H1525" s="206">
        <v>11.8</v>
      </c>
      <c r="I1525" s="207"/>
      <c r="J1525" s="203"/>
      <c r="K1525" s="203"/>
      <c r="L1525" s="208"/>
      <c r="M1525" s="209"/>
      <c r="N1525" s="210"/>
      <c r="O1525" s="210"/>
      <c r="P1525" s="210"/>
      <c r="Q1525" s="210"/>
      <c r="R1525" s="210"/>
      <c r="S1525" s="210"/>
      <c r="T1525" s="211"/>
      <c r="AT1525" s="212" t="s">
        <v>223</v>
      </c>
      <c r="AU1525" s="212" t="s">
        <v>81</v>
      </c>
      <c r="AV1525" s="13" t="s">
        <v>81</v>
      </c>
      <c r="AW1525" s="13" t="s">
        <v>32</v>
      </c>
      <c r="AX1525" s="13" t="s">
        <v>79</v>
      </c>
      <c r="AY1525" s="212" t="s">
        <v>210</v>
      </c>
    </row>
    <row r="1526" spans="1:65" s="2" customFormat="1" ht="16.5" customHeight="1">
      <c r="A1526" s="37"/>
      <c r="B1526" s="38"/>
      <c r="C1526" s="245" t="s">
        <v>1698</v>
      </c>
      <c r="D1526" s="245" t="s">
        <v>348</v>
      </c>
      <c r="E1526" s="246" t="s">
        <v>1699</v>
      </c>
      <c r="F1526" s="247" t="s">
        <v>1700</v>
      </c>
      <c r="G1526" s="248" t="s">
        <v>215</v>
      </c>
      <c r="H1526" s="249">
        <v>12.744</v>
      </c>
      <c r="I1526" s="250"/>
      <c r="J1526" s="251">
        <f>ROUND(I1526*H1526,2)</f>
        <v>0</v>
      </c>
      <c r="K1526" s="247" t="s">
        <v>216</v>
      </c>
      <c r="L1526" s="252"/>
      <c r="M1526" s="253" t="s">
        <v>19</v>
      </c>
      <c r="N1526" s="254" t="s">
        <v>42</v>
      </c>
      <c r="O1526" s="67"/>
      <c r="P1526" s="191">
        <f>O1526*H1526</f>
        <v>0</v>
      </c>
      <c r="Q1526" s="191">
        <v>8.0000000000000004E-4</v>
      </c>
      <c r="R1526" s="191">
        <f>Q1526*H1526</f>
        <v>1.01952E-2</v>
      </c>
      <c r="S1526" s="191">
        <v>0</v>
      </c>
      <c r="T1526" s="192">
        <f>S1526*H1526</f>
        <v>0</v>
      </c>
      <c r="U1526" s="37"/>
      <c r="V1526" s="37"/>
      <c r="W1526" s="37"/>
      <c r="X1526" s="37"/>
      <c r="Y1526" s="37"/>
      <c r="Z1526" s="37"/>
      <c r="AA1526" s="37"/>
      <c r="AB1526" s="37"/>
      <c r="AC1526" s="37"/>
      <c r="AD1526" s="37"/>
      <c r="AE1526" s="37"/>
      <c r="AR1526" s="193" t="s">
        <v>467</v>
      </c>
      <c r="AT1526" s="193" t="s">
        <v>348</v>
      </c>
      <c r="AU1526" s="193" t="s">
        <v>81</v>
      </c>
      <c r="AY1526" s="20" t="s">
        <v>210</v>
      </c>
      <c r="BE1526" s="194">
        <f>IF(N1526="základní",J1526,0)</f>
        <v>0</v>
      </c>
      <c r="BF1526" s="194">
        <f>IF(N1526="snížená",J1526,0)</f>
        <v>0</v>
      </c>
      <c r="BG1526" s="194">
        <f>IF(N1526="zákl. přenesená",J1526,0)</f>
        <v>0</v>
      </c>
      <c r="BH1526" s="194">
        <f>IF(N1526="sníž. přenesená",J1526,0)</f>
        <v>0</v>
      </c>
      <c r="BI1526" s="194">
        <f>IF(N1526="nulová",J1526,0)</f>
        <v>0</v>
      </c>
      <c r="BJ1526" s="20" t="s">
        <v>79</v>
      </c>
      <c r="BK1526" s="194">
        <f>ROUND(I1526*H1526,2)</f>
        <v>0</v>
      </c>
      <c r="BL1526" s="20" t="s">
        <v>326</v>
      </c>
      <c r="BM1526" s="193" t="s">
        <v>1701</v>
      </c>
    </row>
    <row r="1527" spans="1:65" s="2" customFormat="1" ht="11.25">
      <c r="A1527" s="37"/>
      <c r="B1527" s="38"/>
      <c r="C1527" s="39"/>
      <c r="D1527" s="195" t="s">
        <v>219</v>
      </c>
      <c r="E1527" s="39"/>
      <c r="F1527" s="196" t="s">
        <v>1700</v>
      </c>
      <c r="G1527" s="39"/>
      <c r="H1527" s="39"/>
      <c r="I1527" s="197"/>
      <c r="J1527" s="39"/>
      <c r="K1527" s="39"/>
      <c r="L1527" s="42"/>
      <c r="M1527" s="198"/>
      <c r="N1527" s="199"/>
      <c r="O1527" s="67"/>
      <c r="P1527" s="67"/>
      <c r="Q1527" s="67"/>
      <c r="R1527" s="67"/>
      <c r="S1527" s="67"/>
      <c r="T1527" s="68"/>
      <c r="U1527" s="37"/>
      <c r="V1527" s="37"/>
      <c r="W1527" s="37"/>
      <c r="X1527" s="37"/>
      <c r="Y1527" s="37"/>
      <c r="Z1527" s="37"/>
      <c r="AA1527" s="37"/>
      <c r="AB1527" s="37"/>
      <c r="AC1527" s="37"/>
      <c r="AD1527" s="37"/>
      <c r="AE1527" s="37"/>
      <c r="AT1527" s="20" t="s">
        <v>219</v>
      </c>
      <c r="AU1527" s="20" t="s">
        <v>81</v>
      </c>
    </row>
    <row r="1528" spans="1:65" s="13" customFormat="1" ht="11.25">
      <c r="B1528" s="202"/>
      <c r="C1528" s="203"/>
      <c r="D1528" s="195" t="s">
        <v>223</v>
      </c>
      <c r="E1528" s="203"/>
      <c r="F1528" s="205" t="s">
        <v>1691</v>
      </c>
      <c r="G1528" s="203"/>
      <c r="H1528" s="206">
        <v>12.744</v>
      </c>
      <c r="I1528" s="207"/>
      <c r="J1528" s="203"/>
      <c r="K1528" s="203"/>
      <c r="L1528" s="208"/>
      <c r="M1528" s="209"/>
      <c r="N1528" s="210"/>
      <c r="O1528" s="210"/>
      <c r="P1528" s="210"/>
      <c r="Q1528" s="210"/>
      <c r="R1528" s="210"/>
      <c r="S1528" s="210"/>
      <c r="T1528" s="211"/>
      <c r="AT1528" s="212" t="s">
        <v>223</v>
      </c>
      <c r="AU1528" s="212" t="s">
        <v>81</v>
      </c>
      <c r="AV1528" s="13" t="s">
        <v>81</v>
      </c>
      <c r="AW1528" s="13" t="s">
        <v>4</v>
      </c>
      <c r="AX1528" s="13" t="s">
        <v>79</v>
      </c>
      <c r="AY1528" s="212" t="s">
        <v>210</v>
      </c>
    </row>
    <row r="1529" spans="1:65" s="2" customFormat="1" ht="24.2" customHeight="1">
      <c r="A1529" s="37"/>
      <c r="B1529" s="38"/>
      <c r="C1529" s="182" t="s">
        <v>1702</v>
      </c>
      <c r="D1529" s="182" t="s">
        <v>212</v>
      </c>
      <c r="E1529" s="183" t="s">
        <v>1703</v>
      </c>
      <c r="F1529" s="184" t="s">
        <v>1704</v>
      </c>
      <c r="G1529" s="185" t="s">
        <v>215</v>
      </c>
      <c r="H1529" s="186">
        <v>11.8</v>
      </c>
      <c r="I1529" s="187"/>
      <c r="J1529" s="188">
        <f>ROUND(I1529*H1529,2)</f>
        <v>0</v>
      </c>
      <c r="K1529" s="184" t="s">
        <v>216</v>
      </c>
      <c r="L1529" s="42"/>
      <c r="M1529" s="189" t="s">
        <v>19</v>
      </c>
      <c r="N1529" s="190" t="s">
        <v>42</v>
      </c>
      <c r="O1529" s="67"/>
      <c r="P1529" s="191">
        <f>O1529*H1529</f>
        <v>0</v>
      </c>
      <c r="Q1529" s="191">
        <v>0</v>
      </c>
      <c r="R1529" s="191">
        <f>Q1529*H1529</f>
        <v>0</v>
      </c>
      <c r="S1529" s="191">
        <v>0</v>
      </c>
      <c r="T1529" s="192">
        <f>S1529*H1529</f>
        <v>0</v>
      </c>
      <c r="U1529" s="37"/>
      <c r="V1529" s="37"/>
      <c r="W1529" s="37"/>
      <c r="X1529" s="37"/>
      <c r="Y1529" s="37"/>
      <c r="Z1529" s="37"/>
      <c r="AA1529" s="37"/>
      <c r="AB1529" s="37"/>
      <c r="AC1529" s="37"/>
      <c r="AD1529" s="37"/>
      <c r="AE1529" s="37"/>
      <c r="AR1529" s="193" t="s">
        <v>326</v>
      </c>
      <c r="AT1529" s="193" t="s">
        <v>212</v>
      </c>
      <c r="AU1529" s="193" t="s">
        <v>81</v>
      </c>
      <c r="AY1529" s="20" t="s">
        <v>210</v>
      </c>
      <c r="BE1529" s="194">
        <f>IF(N1529="základní",J1529,0)</f>
        <v>0</v>
      </c>
      <c r="BF1529" s="194">
        <f>IF(N1529="snížená",J1529,0)</f>
        <v>0</v>
      </c>
      <c r="BG1529" s="194">
        <f>IF(N1529="zákl. přenesená",J1529,0)</f>
        <v>0</v>
      </c>
      <c r="BH1529" s="194">
        <f>IF(N1529="sníž. přenesená",J1529,0)</f>
        <v>0</v>
      </c>
      <c r="BI1529" s="194">
        <f>IF(N1529="nulová",J1529,0)</f>
        <v>0</v>
      </c>
      <c r="BJ1529" s="20" t="s">
        <v>79</v>
      </c>
      <c r="BK1529" s="194">
        <f>ROUND(I1529*H1529,2)</f>
        <v>0</v>
      </c>
      <c r="BL1529" s="20" t="s">
        <v>326</v>
      </c>
      <c r="BM1529" s="193" t="s">
        <v>1705</v>
      </c>
    </row>
    <row r="1530" spans="1:65" s="2" customFormat="1" ht="19.5">
      <c r="A1530" s="37"/>
      <c r="B1530" s="38"/>
      <c r="C1530" s="39"/>
      <c r="D1530" s="195" t="s">
        <v>219</v>
      </c>
      <c r="E1530" s="39"/>
      <c r="F1530" s="196" t="s">
        <v>1706</v>
      </c>
      <c r="G1530" s="39"/>
      <c r="H1530" s="39"/>
      <c r="I1530" s="197"/>
      <c r="J1530" s="39"/>
      <c r="K1530" s="39"/>
      <c r="L1530" s="42"/>
      <c r="M1530" s="198"/>
      <c r="N1530" s="199"/>
      <c r="O1530" s="67"/>
      <c r="P1530" s="67"/>
      <c r="Q1530" s="67"/>
      <c r="R1530" s="67"/>
      <c r="S1530" s="67"/>
      <c r="T1530" s="68"/>
      <c r="U1530" s="37"/>
      <c r="V1530" s="37"/>
      <c r="W1530" s="37"/>
      <c r="X1530" s="37"/>
      <c r="Y1530" s="37"/>
      <c r="Z1530" s="37"/>
      <c r="AA1530" s="37"/>
      <c r="AB1530" s="37"/>
      <c r="AC1530" s="37"/>
      <c r="AD1530" s="37"/>
      <c r="AE1530" s="37"/>
      <c r="AT1530" s="20" t="s">
        <v>219</v>
      </c>
      <c r="AU1530" s="20" t="s">
        <v>81</v>
      </c>
    </row>
    <row r="1531" spans="1:65" s="2" customFormat="1" ht="11.25">
      <c r="A1531" s="37"/>
      <c r="B1531" s="38"/>
      <c r="C1531" s="39"/>
      <c r="D1531" s="200" t="s">
        <v>221</v>
      </c>
      <c r="E1531" s="39"/>
      <c r="F1531" s="201" t="s">
        <v>1707</v>
      </c>
      <c r="G1531" s="39"/>
      <c r="H1531" s="39"/>
      <c r="I1531" s="197"/>
      <c r="J1531" s="39"/>
      <c r="K1531" s="39"/>
      <c r="L1531" s="42"/>
      <c r="M1531" s="198"/>
      <c r="N1531" s="199"/>
      <c r="O1531" s="67"/>
      <c r="P1531" s="67"/>
      <c r="Q1531" s="67"/>
      <c r="R1531" s="67"/>
      <c r="S1531" s="67"/>
      <c r="T1531" s="68"/>
      <c r="U1531" s="37"/>
      <c r="V1531" s="37"/>
      <c r="W1531" s="37"/>
      <c r="X1531" s="37"/>
      <c r="Y1531" s="37"/>
      <c r="Z1531" s="37"/>
      <c r="AA1531" s="37"/>
      <c r="AB1531" s="37"/>
      <c r="AC1531" s="37"/>
      <c r="AD1531" s="37"/>
      <c r="AE1531" s="37"/>
      <c r="AT1531" s="20" t="s">
        <v>221</v>
      </c>
      <c r="AU1531" s="20" t="s">
        <v>81</v>
      </c>
    </row>
    <row r="1532" spans="1:65" s="13" customFormat="1" ht="11.25">
      <c r="B1532" s="202"/>
      <c r="C1532" s="203"/>
      <c r="D1532" s="195" t="s">
        <v>223</v>
      </c>
      <c r="E1532" s="204" t="s">
        <v>19</v>
      </c>
      <c r="F1532" s="205" t="s">
        <v>117</v>
      </c>
      <c r="G1532" s="203"/>
      <c r="H1532" s="206">
        <v>11.8</v>
      </c>
      <c r="I1532" s="207"/>
      <c r="J1532" s="203"/>
      <c r="K1532" s="203"/>
      <c r="L1532" s="208"/>
      <c r="M1532" s="209"/>
      <c r="N1532" s="210"/>
      <c r="O1532" s="210"/>
      <c r="P1532" s="210"/>
      <c r="Q1532" s="210"/>
      <c r="R1532" s="210"/>
      <c r="S1532" s="210"/>
      <c r="T1532" s="211"/>
      <c r="AT1532" s="212" t="s">
        <v>223</v>
      </c>
      <c r="AU1532" s="212" t="s">
        <v>81</v>
      </c>
      <c r="AV1532" s="13" t="s">
        <v>81</v>
      </c>
      <c r="AW1532" s="13" t="s">
        <v>32</v>
      </c>
      <c r="AX1532" s="13" t="s">
        <v>71</v>
      </c>
      <c r="AY1532" s="212" t="s">
        <v>210</v>
      </c>
    </row>
    <row r="1533" spans="1:65" s="14" customFormat="1" ht="11.25">
      <c r="B1533" s="213"/>
      <c r="C1533" s="214"/>
      <c r="D1533" s="195" t="s">
        <v>223</v>
      </c>
      <c r="E1533" s="215" t="s">
        <v>19</v>
      </c>
      <c r="F1533" s="216" t="s">
        <v>249</v>
      </c>
      <c r="G1533" s="214"/>
      <c r="H1533" s="217">
        <v>11.8</v>
      </c>
      <c r="I1533" s="218"/>
      <c r="J1533" s="214"/>
      <c r="K1533" s="214"/>
      <c r="L1533" s="219"/>
      <c r="M1533" s="220"/>
      <c r="N1533" s="221"/>
      <c r="O1533" s="221"/>
      <c r="P1533" s="221"/>
      <c r="Q1533" s="221"/>
      <c r="R1533" s="221"/>
      <c r="S1533" s="221"/>
      <c r="T1533" s="222"/>
      <c r="AT1533" s="223" t="s">
        <v>223</v>
      </c>
      <c r="AU1533" s="223" t="s">
        <v>81</v>
      </c>
      <c r="AV1533" s="14" t="s">
        <v>217</v>
      </c>
      <c r="AW1533" s="14" t="s">
        <v>32</v>
      </c>
      <c r="AX1533" s="14" t="s">
        <v>79</v>
      </c>
      <c r="AY1533" s="223" t="s">
        <v>210</v>
      </c>
    </row>
    <row r="1534" spans="1:65" s="2" customFormat="1" ht="44.25" customHeight="1">
      <c r="A1534" s="37"/>
      <c r="B1534" s="38"/>
      <c r="C1534" s="245" t="s">
        <v>1708</v>
      </c>
      <c r="D1534" s="245" t="s">
        <v>348</v>
      </c>
      <c r="E1534" s="246" t="s">
        <v>1709</v>
      </c>
      <c r="F1534" s="247" t="s">
        <v>1710</v>
      </c>
      <c r="G1534" s="248" t="s">
        <v>461</v>
      </c>
      <c r="H1534" s="249">
        <v>11.8</v>
      </c>
      <c r="I1534" s="250"/>
      <c r="J1534" s="251">
        <f>ROUND(I1534*H1534,2)</f>
        <v>0</v>
      </c>
      <c r="K1534" s="247" t="s">
        <v>216</v>
      </c>
      <c r="L1534" s="252"/>
      <c r="M1534" s="253" t="s">
        <v>19</v>
      </c>
      <c r="N1534" s="254" t="s">
        <v>42</v>
      </c>
      <c r="O1534" s="67"/>
      <c r="P1534" s="191">
        <f>O1534*H1534</f>
        <v>0</v>
      </c>
      <c r="Q1534" s="191">
        <v>5.9999999999999995E-4</v>
      </c>
      <c r="R1534" s="191">
        <f>Q1534*H1534</f>
        <v>7.0799999999999995E-3</v>
      </c>
      <c r="S1534" s="191">
        <v>0</v>
      </c>
      <c r="T1534" s="192">
        <f>S1534*H1534</f>
        <v>0</v>
      </c>
      <c r="U1534" s="37"/>
      <c r="V1534" s="37"/>
      <c r="W1534" s="37"/>
      <c r="X1534" s="37"/>
      <c r="Y1534" s="37"/>
      <c r="Z1534" s="37"/>
      <c r="AA1534" s="37"/>
      <c r="AB1534" s="37"/>
      <c r="AC1534" s="37"/>
      <c r="AD1534" s="37"/>
      <c r="AE1534" s="37"/>
      <c r="AR1534" s="193" t="s">
        <v>467</v>
      </c>
      <c r="AT1534" s="193" t="s">
        <v>348</v>
      </c>
      <c r="AU1534" s="193" t="s">
        <v>81</v>
      </c>
      <c r="AY1534" s="20" t="s">
        <v>210</v>
      </c>
      <c r="BE1534" s="194">
        <f>IF(N1534="základní",J1534,0)</f>
        <v>0</v>
      </c>
      <c r="BF1534" s="194">
        <f>IF(N1534="snížená",J1534,0)</f>
        <v>0</v>
      </c>
      <c r="BG1534" s="194">
        <f>IF(N1534="zákl. přenesená",J1534,0)</f>
        <v>0</v>
      </c>
      <c r="BH1534" s="194">
        <f>IF(N1534="sníž. přenesená",J1534,0)</f>
        <v>0</v>
      </c>
      <c r="BI1534" s="194">
        <f>IF(N1534="nulová",J1534,0)</f>
        <v>0</v>
      </c>
      <c r="BJ1534" s="20" t="s">
        <v>79</v>
      </c>
      <c r="BK1534" s="194">
        <f>ROUND(I1534*H1534,2)</f>
        <v>0</v>
      </c>
      <c r="BL1534" s="20" t="s">
        <v>326</v>
      </c>
      <c r="BM1534" s="193" t="s">
        <v>1711</v>
      </c>
    </row>
    <row r="1535" spans="1:65" s="2" customFormat="1" ht="19.5">
      <c r="A1535" s="37"/>
      <c r="B1535" s="38"/>
      <c r="C1535" s="39"/>
      <c r="D1535" s="195" t="s">
        <v>219</v>
      </c>
      <c r="E1535" s="39"/>
      <c r="F1535" s="196" t="s">
        <v>1710</v>
      </c>
      <c r="G1535" s="39"/>
      <c r="H1535" s="39"/>
      <c r="I1535" s="197"/>
      <c r="J1535" s="39"/>
      <c r="K1535" s="39"/>
      <c r="L1535" s="42"/>
      <c r="M1535" s="198"/>
      <c r="N1535" s="199"/>
      <c r="O1535" s="67"/>
      <c r="P1535" s="67"/>
      <c r="Q1535" s="67"/>
      <c r="R1535" s="67"/>
      <c r="S1535" s="67"/>
      <c r="T1535" s="68"/>
      <c r="U1535" s="37"/>
      <c r="V1535" s="37"/>
      <c r="W1535" s="37"/>
      <c r="X1535" s="37"/>
      <c r="Y1535" s="37"/>
      <c r="Z1535" s="37"/>
      <c r="AA1535" s="37"/>
      <c r="AB1535" s="37"/>
      <c r="AC1535" s="37"/>
      <c r="AD1535" s="37"/>
      <c r="AE1535" s="37"/>
      <c r="AT1535" s="20" t="s">
        <v>219</v>
      </c>
      <c r="AU1535" s="20" t="s">
        <v>81</v>
      </c>
    </row>
    <row r="1536" spans="1:65" s="13" customFormat="1" ht="11.25">
      <c r="B1536" s="202"/>
      <c r="C1536" s="203"/>
      <c r="D1536" s="195" t="s">
        <v>223</v>
      </c>
      <c r="E1536" s="204" t="s">
        <v>19</v>
      </c>
      <c r="F1536" s="205" t="s">
        <v>1712</v>
      </c>
      <c r="G1536" s="203"/>
      <c r="H1536" s="206">
        <v>10.727</v>
      </c>
      <c r="I1536" s="207"/>
      <c r="J1536" s="203"/>
      <c r="K1536" s="203"/>
      <c r="L1536" s="208"/>
      <c r="M1536" s="209"/>
      <c r="N1536" s="210"/>
      <c r="O1536" s="210"/>
      <c r="P1536" s="210"/>
      <c r="Q1536" s="210"/>
      <c r="R1536" s="210"/>
      <c r="S1536" s="210"/>
      <c r="T1536" s="211"/>
      <c r="AT1536" s="212" t="s">
        <v>223</v>
      </c>
      <c r="AU1536" s="212" t="s">
        <v>81</v>
      </c>
      <c r="AV1536" s="13" t="s">
        <v>81</v>
      </c>
      <c r="AW1536" s="13" t="s">
        <v>32</v>
      </c>
      <c r="AX1536" s="13" t="s">
        <v>79</v>
      </c>
      <c r="AY1536" s="212" t="s">
        <v>210</v>
      </c>
    </row>
    <row r="1537" spans="1:65" s="13" customFormat="1" ht="11.25">
      <c r="B1537" s="202"/>
      <c r="C1537" s="203"/>
      <c r="D1537" s="195" t="s">
        <v>223</v>
      </c>
      <c r="E1537" s="203"/>
      <c r="F1537" s="205" t="s">
        <v>1713</v>
      </c>
      <c r="G1537" s="203"/>
      <c r="H1537" s="206">
        <v>11.8</v>
      </c>
      <c r="I1537" s="207"/>
      <c r="J1537" s="203"/>
      <c r="K1537" s="203"/>
      <c r="L1537" s="208"/>
      <c r="M1537" s="209"/>
      <c r="N1537" s="210"/>
      <c r="O1537" s="210"/>
      <c r="P1537" s="210"/>
      <c r="Q1537" s="210"/>
      <c r="R1537" s="210"/>
      <c r="S1537" s="210"/>
      <c r="T1537" s="211"/>
      <c r="AT1537" s="212" t="s">
        <v>223</v>
      </c>
      <c r="AU1537" s="212" t="s">
        <v>81</v>
      </c>
      <c r="AV1537" s="13" t="s">
        <v>81</v>
      </c>
      <c r="AW1537" s="13" t="s">
        <v>4</v>
      </c>
      <c r="AX1537" s="13" t="s">
        <v>79</v>
      </c>
      <c r="AY1537" s="212" t="s">
        <v>210</v>
      </c>
    </row>
    <row r="1538" spans="1:65" s="2" customFormat="1" ht="24.2" customHeight="1">
      <c r="A1538" s="37"/>
      <c r="B1538" s="38"/>
      <c r="C1538" s="182" t="s">
        <v>1714</v>
      </c>
      <c r="D1538" s="182" t="s">
        <v>212</v>
      </c>
      <c r="E1538" s="183" t="s">
        <v>1715</v>
      </c>
      <c r="F1538" s="184" t="s">
        <v>1716</v>
      </c>
      <c r="G1538" s="185" t="s">
        <v>314</v>
      </c>
      <c r="H1538" s="186">
        <v>0.27900000000000003</v>
      </c>
      <c r="I1538" s="187"/>
      <c r="J1538" s="188">
        <f>ROUND(I1538*H1538,2)</f>
        <v>0</v>
      </c>
      <c r="K1538" s="184" t="s">
        <v>216</v>
      </c>
      <c r="L1538" s="42"/>
      <c r="M1538" s="189" t="s">
        <v>19</v>
      </c>
      <c r="N1538" s="190" t="s">
        <v>42</v>
      </c>
      <c r="O1538" s="67"/>
      <c r="P1538" s="191">
        <f>O1538*H1538</f>
        <v>0</v>
      </c>
      <c r="Q1538" s="191">
        <v>0</v>
      </c>
      <c r="R1538" s="191">
        <f>Q1538*H1538</f>
        <v>0</v>
      </c>
      <c r="S1538" s="191">
        <v>0</v>
      </c>
      <c r="T1538" s="192">
        <f>S1538*H1538</f>
        <v>0</v>
      </c>
      <c r="U1538" s="37"/>
      <c r="V1538" s="37"/>
      <c r="W1538" s="37"/>
      <c r="X1538" s="37"/>
      <c r="Y1538" s="37"/>
      <c r="Z1538" s="37"/>
      <c r="AA1538" s="37"/>
      <c r="AB1538" s="37"/>
      <c r="AC1538" s="37"/>
      <c r="AD1538" s="37"/>
      <c r="AE1538" s="37"/>
      <c r="AR1538" s="193" t="s">
        <v>326</v>
      </c>
      <c r="AT1538" s="193" t="s">
        <v>212</v>
      </c>
      <c r="AU1538" s="193" t="s">
        <v>81</v>
      </c>
      <c r="AY1538" s="20" t="s">
        <v>210</v>
      </c>
      <c r="BE1538" s="194">
        <f>IF(N1538="základní",J1538,0)</f>
        <v>0</v>
      </c>
      <c r="BF1538" s="194">
        <f>IF(N1538="snížená",J1538,0)</f>
        <v>0</v>
      </c>
      <c r="BG1538" s="194">
        <f>IF(N1538="zákl. přenesená",J1538,0)</f>
        <v>0</v>
      </c>
      <c r="BH1538" s="194">
        <f>IF(N1538="sníž. přenesená",J1538,0)</f>
        <v>0</v>
      </c>
      <c r="BI1538" s="194">
        <f>IF(N1538="nulová",J1538,0)</f>
        <v>0</v>
      </c>
      <c r="BJ1538" s="20" t="s">
        <v>79</v>
      </c>
      <c r="BK1538" s="194">
        <f>ROUND(I1538*H1538,2)</f>
        <v>0</v>
      </c>
      <c r="BL1538" s="20" t="s">
        <v>326</v>
      </c>
      <c r="BM1538" s="193" t="s">
        <v>1717</v>
      </c>
    </row>
    <row r="1539" spans="1:65" s="2" customFormat="1" ht="29.25">
      <c r="A1539" s="37"/>
      <c r="B1539" s="38"/>
      <c r="C1539" s="39"/>
      <c r="D1539" s="195" t="s">
        <v>219</v>
      </c>
      <c r="E1539" s="39"/>
      <c r="F1539" s="196" t="s">
        <v>1718</v>
      </c>
      <c r="G1539" s="39"/>
      <c r="H1539" s="39"/>
      <c r="I1539" s="197"/>
      <c r="J1539" s="39"/>
      <c r="K1539" s="39"/>
      <c r="L1539" s="42"/>
      <c r="M1539" s="198"/>
      <c r="N1539" s="199"/>
      <c r="O1539" s="67"/>
      <c r="P1539" s="67"/>
      <c r="Q1539" s="67"/>
      <c r="R1539" s="67"/>
      <c r="S1539" s="67"/>
      <c r="T1539" s="68"/>
      <c r="U1539" s="37"/>
      <c r="V1539" s="37"/>
      <c r="W1539" s="37"/>
      <c r="X1539" s="37"/>
      <c r="Y1539" s="37"/>
      <c r="Z1539" s="37"/>
      <c r="AA1539" s="37"/>
      <c r="AB1539" s="37"/>
      <c r="AC1539" s="37"/>
      <c r="AD1539" s="37"/>
      <c r="AE1539" s="37"/>
      <c r="AT1539" s="20" t="s">
        <v>219</v>
      </c>
      <c r="AU1539" s="20" t="s">
        <v>81</v>
      </c>
    </row>
    <row r="1540" spans="1:65" s="2" customFormat="1" ht="11.25">
      <c r="A1540" s="37"/>
      <c r="B1540" s="38"/>
      <c r="C1540" s="39"/>
      <c r="D1540" s="200" t="s">
        <v>221</v>
      </c>
      <c r="E1540" s="39"/>
      <c r="F1540" s="201" t="s">
        <v>1719</v>
      </c>
      <c r="G1540" s="39"/>
      <c r="H1540" s="39"/>
      <c r="I1540" s="197"/>
      <c r="J1540" s="39"/>
      <c r="K1540" s="39"/>
      <c r="L1540" s="42"/>
      <c r="M1540" s="198"/>
      <c r="N1540" s="199"/>
      <c r="O1540" s="67"/>
      <c r="P1540" s="67"/>
      <c r="Q1540" s="67"/>
      <c r="R1540" s="67"/>
      <c r="S1540" s="67"/>
      <c r="T1540" s="68"/>
      <c r="U1540" s="37"/>
      <c r="V1540" s="37"/>
      <c r="W1540" s="37"/>
      <c r="X1540" s="37"/>
      <c r="Y1540" s="37"/>
      <c r="Z1540" s="37"/>
      <c r="AA1540" s="37"/>
      <c r="AB1540" s="37"/>
      <c r="AC1540" s="37"/>
      <c r="AD1540" s="37"/>
      <c r="AE1540" s="37"/>
      <c r="AT1540" s="20" t="s">
        <v>221</v>
      </c>
      <c r="AU1540" s="20" t="s">
        <v>81</v>
      </c>
    </row>
    <row r="1541" spans="1:65" s="2" customFormat="1" ht="24.2" customHeight="1">
      <c r="A1541" s="37"/>
      <c r="B1541" s="38"/>
      <c r="C1541" s="182" t="s">
        <v>1720</v>
      </c>
      <c r="D1541" s="182" t="s">
        <v>212</v>
      </c>
      <c r="E1541" s="183" t="s">
        <v>1721</v>
      </c>
      <c r="F1541" s="184" t="s">
        <v>1722</v>
      </c>
      <c r="G1541" s="185" t="s">
        <v>314</v>
      </c>
      <c r="H1541" s="186">
        <v>0.27900000000000003</v>
      </c>
      <c r="I1541" s="187"/>
      <c r="J1541" s="188">
        <f>ROUND(I1541*H1541,2)</f>
        <v>0</v>
      </c>
      <c r="K1541" s="184" t="s">
        <v>216</v>
      </c>
      <c r="L1541" s="42"/>
      <c r="M1541" s="189" t="s">
        <v>19</v>
      </c>
      <c r="N1541" s="190" t="s">
        <v>42</v>
      </c>
      <c r="O1541" s="67"/>
      <c r="P1541" s="191">
        <f>O1541*H1541</f>
        <v>0</v>
      </c>
      <c r="Q1541" s="191">
        <v>0</v>
      </c>
      <c r="R1541" s="191">
        <f>Q1541*H1541</f>
        <v>0</v>
      </c>
      <c r="S1541" s="191">
        <v>0</v>
      </c>
      <c r="T1541" s="192">
        <f>S1541*H1541</f>
        <v>0</v>
      </c>
      <c r="U1541" s="37"/>
      <c r="V1541" s="37"/>
      <c r="W1541" s="37"/>
      <c r="X1541" s="37"/>
      <c r="Y1541" s="37"/>
      <c r="Z1541" s="37"/>
      <c r="AA1541" s="37"/>
      <c r="AB1541" s="37"/>
      <c r="AC1541" s="37"/>
      <c r="AD1541" s="37"/>
      <c r="AE1541" s="37"/>
      <c r="AR1541" s="193" t="s">
        <v>326</v>
      </c>
      <c r="AT1541" s="193" t="s">
        <v>212</v>
      </c>
      <c r="AU1541" s="193" t="s">
        <v>81</v>
      </c>
      <c r="AY1541" s="20" t="s">
        <v>210</v>
      </c>
      <c r="BE1541" s="194">
        <f>IF(N1541="základní",J1541,0)</f>
        <v>0</v>
      </c>
      <c r="BF1541" s="194">
        <f>IF(N1541="snížená",J1541,0)</f>
        <v>0</v>
      </c>
      <c r="BG1541" s="194">
        <f>IF(N1541="zákl. přenesená",J1541,0)</f>
        <v>0</v>
      </c>
      <c r="BH1541" s="194">
        <f>IF(N1541="sníž. přenesená",J1541,0)</f>
        <v>0</v>
      </c>
      <c r="BI1541" s="194">
        <f>IF(N1541="nulová",J1541,0)</f>
        <v>0</v>
      </c>
      <c r="BJ1541" s="20" t="s">
        <v>79</v>
      </c>
      <c r="BK1541" s="194">
        <f>ROUND(I1541*H1541,2)</f>
        <v>0</v>
      </c>
      <c r="BL1541" s="20" t="s">
        <v>326</v>
      </c>
      <c r="BM1541" s="193" t="s">
        <v>1723</v>
      </c>
    </row>
    <row r="1542" spans="1:65" s="2" customFormat="1" ht="29.25">
      <c r="A1542" s="37"/>
      <c r="B1542" s="38"/>
      <c r="C1542" s="39"/>
      <c r="D1542" s="195" t="s">
        <v>219</v>
      </c>
      <c r="E1542" s="39"/>
      <c r="F1542" s="196" t="s">
        <v>1724</v>
      </c>
      <c r="G1542" s="39"/>
      <c r="H1542" s="39"/>
      <c r="I1542" s="197"/>
      <c r="J1542" s="39"/>
      <c r="K1542" s="39"/>
      <c r="L1542" s="42"/>
      <c r="M1542" s="198"/>
      <c r="N1542" s="199"/>
      <c r="O1542" s="67"/>
      <c r="P1542" s="67"/>
      <c r="Q1542" s="67"/>
      <c r="R1542" s="67"/>
      <c r="S1542" s="67"/>
      <c r="T1542" s="68"/>
      <c r="U1542" s="37"/>
      <c r="V1542" s="37"/>
      <c r="W1542" s="37"/>
      <c r="X1542" s="37"/>
      <c r="Y1542" s="37"/>
      <c r="Z1542" s="37"/>
      <c r="AA1542" s="37"/>
      <c r="AB1542" s="37"/>
      <c r="AC1542" s="37"/>
      <c r="AD1542" s="37"/>
      <c r="AE1542" s="37"/>
      <c r="AT1542" s="20" t="s">
        <v>219</v>
      </c>
      <c r="AU1542" s="20" t="s">
        <v>81</v>
      </c>
    </row>
    <row r="1543" spans="1:65" s="2" customFormat="1" ht="11.25">
      <c r="A1543" s="37"/>
      <c r="B1543" s="38"/>
      <c r="C1543" s="39"/>
      <c r="D1543" s="200" t="s">
        <v>221</v>
      </c>
      <c r="E1543" s="39"/>
      <c r="F1543" s="201" t="s">
        <v>1725</v>
      </c>
      <c r="G1543" s="39"/>
      <c r="H1543" s="39"/>
      <c r="I1543" s="197"/>
      <c r="J1543" s="39"/>
      <c r="K1543" s="39"/>
      <c r="L1543" s="42"/>
      <c r="M1543" s="198"/>
      <c r="N1543" s="199"/>
      <c r="O1543" s="67"/>
      <c r="P1543" s="67"/>
      <c r="Q1543" s="67"/>
      <c r="R1543" s="67"/>
      <c r="S1543" s="67"/>
      <c r="T1543" s="68"/>
      <c r="U1543" s="37"/>
      <c r="V1543" s="37"/>
      <c r="W1543" s="37"/>
      <c r="X1543" s="37"/>
      <c r="Y1543" s="37"/>
      <c r="Z1543" s="37"/>
      <c r="AA1543" s="37"/>
      <c r="AB1543" s="37"/>
      <c r="AC1543" s="37"/>
      <c r="AD1543" s="37"/>
      <c r="AE1543" s="37"/>
      <c r="AT1543" s="20" t="s">
        <v>221</v>
      </c>
      <c r="AU1543" s="20" t="s">
        <v>81</v>
      </c>
    </row>
    <row r="1544" spans="1:65" s="12" customFormat="1" ht="22.9" customHeight="1">
      <c r="B1544" s="166"/>
      <c r="C1544" s="167"/>
      <c r="D1544" s="168" t="s">
        <v>70</v>
      </c>
      <c r="E1544" s="180" t="s">
        <v>1726</v>
      </c>
      <c r="F1544" s="180" t="s">
        <v>1727</v>
      </c>
      <c r="G1544" s="167"/>
      <c r="H1544" s="167"/>
      <c r="I1544" s="170"/>
      <c r="J1544" s="181">
        <f>BK1544</f>
        <v>0</v>
      </c>
      <c r="K1544" s="167"/>
      <c r="L1544" s="172"/>
      <c r="M1544" s="173"/>
      <c r="N1544" s="174"/>
      <c r="O1544" s="174"/>
      <c r="P1544" s="175">
        <f>SUM(P1545:P1554)</f>
        <v>0</v>
      </c>
      <c r="Q1544" s="174"/>
      <c r="R1544" s="175">
        <f>SUM(R1545:R1554)</f>
        <v>0</v>
      </c>
      <c r="S1544" s="174"/>
      <c r="T1544" s="176">
        <f>SUM(T1545:T1554)</f>
        <v>3.9600000000000003E-2</v>
      </c>
      <c r="AR1544" s="177" t="s">
        <v>81</v>
      </c>
      <c r="AT1544" s="178" t="s">
        <v>70</v>
      </c>
      <c r="AU1544" s="178" t="s">
        <v>79</v>
      </c>
      <c r="AY1544" s="177" t="s">
        <v>210</v>
      </c>
      <c r="BK1544" s="179">
        <f>SUM(BK1545:BK1554)</f>
        <v>0</v>
      </c>
    </row>
    <row r="1545" spans="1:65" s="2" customFormat="1" ht="24.2" customHeight="1">
      <c r="A1545" s="37"/>
      <c r="B1545" s="38"/>
      <c r="C1545" s="182" t="s">
        <v>1728</v>
      </c>
      <c r="D1545" s="182" t="s">
        <v>212</v>
      </c>
      <c r="E1545" s="183" t="s">
        <v>1729</v>
      </c>
      <c r="F1545" s="184" t="s">
        <v>1730</v>
      </c>
      <c r="G1545" s="185" t="s">
        <v>215</v>
      </c>
      <c r="H1545" s="186">
        <v>11.8</v>
      </c>
      <c r="I1545" s="187"/>
      <c r="J1545" s="188">
        <f>ROUND(I1545*H1545,2)</f>
        <v>0</v>
      </c>
      <c r="K1545" s="184" t="s">
        <v>216</v>
      </c>
      <c r="L1545" s="42"/>
      <c r="M1545" s="189" t="s">
        <v>19</v>
      </c>
      <c r="N1545" s="190" t="s">
        <v>42</v>
      </c>
      <c r="O1545" s="67"/>
      <c r="P1545" s="191">
        <f>O1545*H1545</f>
        <v>0</v>
      </c>
      <c r="Q1545" s="191">
        <v>0</v>
      </c>
      <c r="R1545" s="191">
        <f>Q1545*H1545</f>
        <v>0</v>
      </c>
      <c r="S1545" s="191">
        <v>3.0000000000000001E-3</v>
      </c>
      <c r="T1545" s="192">
        <f>S1545*H1545</f>
        <v>3.5400000000000001E-2</v>
      </c>
      <c r="U1545" s="37"/>
      <c r="V1545" s="37"/>
      <c r="W1545" s="37"/>
      <c r="X1545" s="37"/>
      <c r="Y1545" s="37"/>
      <c r="Z1545" s="37"/>
      <c r="AA1545" s="37"/>
      <c r="AB1545" s="37"/>
      <c r="AC1545" s="37"/>
      <c r="AD1545" s="37"/>
      <c r="AE1545" s="37"/>
      <c r="AR1545" s="193" t="s">
        <v>326</v>
      </c>
      <c r="AT1545" s="193" t="s">
        <v>212</v>
      </c>
      <c r="AU1545" s="193" t="s">
        <v>81</v>
      </c>
      <c r="AY1545" s="20" t="s">
        <v>210</v>
      </c>
      <c r="BE1545" s="194">
        <f>IF(N1545="základní",J1545,0)</f>
        <v>0</v>
      </c>
      <c r="BF1545" s="194">
        <f>IF(N1545="snížená",J1545,0)</f>
        <v>0</v>
      </c>
      <c r="BG1545" s="194">
        <f>IF(N1545="zákl. přenesená",J1545,0)</f>
        <v>0</v>
      </c>
      <c r="BH1545" s="194">
        <f>IF(N1545="sníž. přenesená",J1545,0)</f>
        <v>0</v>
      </c>
      <c r="BI1545" s="194">
        <f>IF(N1545="nulová",J1545,0)</f>
        <v>0</v>
      </c>
      <c r="BJ1545" s="20" t="s">
        <v>79</v>
      </c>
      <c r="BK1545" s="194">
        <f>ROUND(I1545*H1545,2)</f>
        <v>0</v>
      </c>
      <c r="BL1545" s="20" t="s">
        <v>326</v>
      </c>
      <c r="BM1545" s="193" t="s">
        <v>1731</v>
      </c>
    </row>
    <row r="1546" spans="1:65" s="2" customFormat="1" ht="11.25">
      <c r="A1546" s="37"/>
      <c r="B1546" s="38"/>
      <c r="C1546" s="39"/>
      <c r="D1546" s="195" t="s">
        <v>219</v>
      </c>
      <c r="E1546" s="39"/>
      <c r="F1546" s="196" t="s">
        <v>1732</v>
      </c>
      <c r="G1546" s="39"/>
      <c r="H1546" s="39"/>
      <c r="I1546" s="197"/>
      <c r="J1546" s="39"/>
      <c r="K1546" s="39"/>
      <c r="L1546" s="42"/>
      <c r="M1546" s="198"/>
      <c r="N1546" s="199"/>
      <c r="O1546" s="67"/>
      <c r="P1546" s="67"/>
      <c r="Q1546" s="67"/>
      <c r="R1546" s="67"/>
      <c r="S1546" s="67"/>
      <c r="T1546" s="68"/>
      <c r="U1546" s="37"/>
      <c r="V1546" s="37"/>
      <c r="W1546" s="37"/>
      <c r="X1546" s="37"/>
      <c r="Y1546" s="37"/>
      <c r="Z1546" s="37"/>
      <c r="AA1546" s="37"/>
      <c r="AB1546" s="37"/>
      <c r="AC1546" s="37"/>
      <c r="AD1546" s="37"/>
      <c r="AE1546" s="37"/>
      <c r="AT1546" s="20" t="s">
        <v>219</v>
      </c>
      <c r="AU1546" s="20" t="s">
        <v>81</v>
      </c>
    </row>
    <row r="1547" spans="1:65" s="2" customFormat="1" ht="11.25">
      <c r="A1547" s="37"/>
      <c r="B1547" s="38"/>
      <c r="C1547" s="39"/>
      <c r="D1547" s="200" t="s">
        <v>221</v>
      </c>
      <c r="E1547" s="39"/>
      <c r="F1547" s="201" t="s">
        <v>1733</v>
      </c>
      <c r="G1547" s="39"/>
      <c r="H1547" s="39"/>
      <c r="I1547" s="197"/>
      <c r="J1547" s="39"/>
      <c r="K1547" s="39"/>
      <c r="L1547" s="42"/>
      <c r="M1547" s="198"/>
      <c r="N1547" s="199"/>
      <c r="O1547" s="67"/>
      <c r="P1547" s="67"/>
      <c r="Q1547" s="67"/>
      <c r="R1547" s="67"/>
      <c r="S1547" s="67"/>
      <c r="T1547" s="68"/>
      <c r="U1547" s="37"/>
      <c r="V1547" s="37"/>
      <c r="W1547" s="37"/>
      <c r="X1547" s="37"/>
      <c r="Y1547" s="37"/>
      <c r="Z1547" s="37"/>
      <c r="AA1547" s="37"/>
      <c r="AB1547" s="37"/>
      <c r="AC1547" s="37"/>
      <c r="AD1547" s="37"/>
      <c r="AE1547" s="37"/>
      <c r="AT1547" s="20" t="s">
        <v>221</v>
      </c>
      <c r="AU1547" s="20" t="s">
        <v>81</v>
      </c>
    </row>
    <row r="1548" spans="1:65" s="13" customFormat="1" ht="11.25">
      <c r="B1548" s="202"/>
      <c r="C1548" s="203"/>
      <c r="D1548" s="195" t="s">
        <v>223</v>
      </c>
      <c r="E1548" s="204" t="s">
        <v>19</v>
      </c>
      <c r="F1548" s="205" t="s">
        <v>1734</v>
      </c>
      <c r="G1548" s="203"/>
      <c r="H1548" s="206">
        <v>11.8</v>
      </c>
      <c r="I1548" s="207"/>
      <c r="J1548" s="203"/>
      <c r="K1548" s="203"/>
      <c r="L1548" s="208"/>
      <c r="M1548" s="209"/>
      <c r="N1548" s="210"/>
      <c r="O1548" s="210"/>
      <c r="P1548" s="210"/>
      <c r="Q1548" s="210"/>
      <c r="R1548" s="210"/>
      <c r="S1548" s="210"/>
      <c r="T1548" s="211"/>
      <c r="AT1548" s="212" t="s">
        <v>223</v>
      </c>
      <c r="AU1548" s="212" t="s">
        <v>81</v>
      </c>
      <c r="AV1548" s="13" t="s">
        <v>81</v>
      </c>
      <c r="AW1548" s="13" t="s">
        <v>32</v>
      </c>
      <c r="AX1548" s="13" t="s">
        <v>71</v>
      </c>
      <c r="AY1548" s="212" t="s">
        <v>210</v>
      </c>
    </row>
    <row r="1549" spans="1:65" s="14" customFormat="1" ht="11.25">
      <c r="B1549" s="213"/>
      <c r="C1549" s="214"/>
      <c r="D1549" s="195" t="s">
        <v>223</v>
      </c>
      <c r="E1549" s="215" t="s">
        <v>19</v>
      </c>
      <c r="F1549" s="216" t="s">
        <v>249</v>
      </c>
      <c r="G1549" s="214"/>
      <c r="H1549" s="217">
        <v>11.8</v>
      </c>
      <c r="I1549" s="218"/>
      <c r="J1549" s="214"/>
      <c r="K1549" s="214"/>
      <c r="L1549" s="219"/>
      <c r="M1549" s="220"/>
      <c r="N1549" s="221"/>
      <c r="O1549" s="221"/>
      <c r="P1549" s="221"/>
      <c r="Q1549" s="221"/>
      <c r="R1549" s="221"/>
      <c r="S1549" s="221"/>
      <c r="T1549" s="222"/>
      <c r="AT1549" s="223" t="s">
        <v>223</v>
      </c>
      <c r="AU1549" s="223" t="s">
        <v>81</v>
      </c>
      <c r="AV1549" s="14" t="s">
        <v>217</v>
      </c>
      <c r="AW1549" s="14" t="s">
        <v>32</v>
      </c>
      <c r="AX1549" s="14" t="s">
        <v>79</v>
      </c>
      <c r="AY1549" s="223" t="s">
        <v>210</v>
      </c>
    </row>
    <row r="1550" spans="1:65" s="2" customFormat="1" ht="21.75" customHeight="1">
      <c r="A1550" s="37"/>
      <c r="B1550" s="38"/>
      <c r="C1550" s="182" t="s">
        <v>1735</v>
      </c>
      <c r="D1550" s="182" t="s">
        <v>212</v>
      </c>
      <c r="E1550" s="183" t="s">
        <v>1736</v>
      </c>
      <c r="F1550" s="184" t="s">
        <v>1737</v>
      </c>
      <c r="G1550" s="185" t="s">
        <v>461</v>
      </c>
      <c r="H1550" s="186">
        <v>14</v>
      </c>
      <c r="I1550" s="187"/>
      <c r="J1550" s="188">
        <f>ROUND(I1550*H1550,2)</f>
        <v>0</v>
      </c>
      <c r="K1550" s="184" t="s">
        <v>216</v>
      </c>
      <c r="L1550" s="42"/>
      <c r="M1550" s="189" t="s">
        <v>19</v>
      </c>
      <c r="N1550" s="190" t="s">
        <v>42</v>
      </c>
      <c r="O1550" s="67"/>
      <c r="P1550" s="191">
        <f>O1550*H1550</f>
        <v>0</v>
      </c>
      <c r="Q1550" s="191">
        <v>0</v>
      </c>
      <c r="R1550" s="191">
        <f>Q1550*H1550</f>
        <v>0</v>
      </c>
      <c r="S1550" s="191">
        <v>2.9999999999999997E-4</v>
      </c>
      <c r="T1550" s="192">
        <f>S1550*H1550</f>
        <v>4.1999999999999997E-3</v>
      </c>
      <c r="U1550" s="37"/>
      <c r="V1550" s="37"/>
      <c r="W1550" s="37"/>
      <c r="X1550" s="37"/>
      <c r="Y1550" s="37"/>
      <c r="Z1550" s="37"/>
      <c r="AA1550" s="37"/>
      <c r="AB1550" s="37"/>
      <c r="AC1550" s="37"/>
      <c r="AD1550" s="37"/>
      <c r="AE1550" s="37"/>
      <c r="AR1550" s="193" t="s">
        <v>326</v>
      </c>
      <c r="AT1550" s="193" t="s">
        <v>212</v>
      </c>
      <c r="AU1550" s="193" t="s">
        <v>81</v>
      </c>
      <c r="AY1550" s="20" t="s">
        <v>210</v>
      </c>
      <c r="BE1550" s="194">
        <f>IF(N1550="základní",J1550,0)</f>
        <v>0</v>
      </c>
      <c r="BF1550" s="194">
        <f>IF(N1550="snížená",J1550,0)</f>
        <v>0</v>
      </c>
      <c r="BG1550" s="194">
        <f>IF(N1550="zákl. přenesená",J1550,0)</f>
        <v>0</v>
      </c>
      <c r="BH1550" s="194">
        <f>IF(N1550="sníž. přenesená",J1550,0)</f>
        <v>0</v>
      </c>
      <c r="BI1550" s="194">
        <f>IF(N1550="nulová",J1550,0)</f>
        <v>0</v>
      </c>
      <c r="BJ1550" s="20" t="s">
        <v>79</v>
      </c>
      <c r="BK1550" s="194">
        <f>ROUND(I1550*H1550,2)</f>
        <v>0</v>
      </c>
      <c r="BL1550" s="20" t="s">
        <v>326</v>
      </c>
      <c r="BM1550" s="193" t="s">
        <v>1738</v>
      </c>
    </row>
    <row r="1551" spans="1:65" s="2" customFormat="1" ht="11.25">
      <c r="A1551" s="37"/>
      <c r="B1551" s="38"/>
      <c r="C1551" s="39"/>
      <c r="D1551" s="195" t="s">
        <v>219</v>
      </c>
      <c r="E1551" s="39"/>
      <c r="F1551" s="196" t="s">
        <v>1739</v>
      </c>
      <c r="G1551" s="39"/>
      <c r="H1551" s="39"/>
      <c r="I1551" s="197"/>
      <c r="J1551" s="39"/>
      <c r="K1551" s="39"/>
      <c r="L1551" s="42"/>
      <c r="M1551" s="198"/>
      <c r="N1551" s="199"/>
      <c r="O1551" s="67"/>
      <c r="P1551" s="67"/>
      <c r="Q1551" s="67"/>
      <c r="R1551" s="67"/>
      <c r="S1551" s="67"/>
      <c r="T1551" s="68"/>
      <c r="U1551" s="37"/>
      <c r="V1551" s="37"/>
      <c r="W1551" s="37"/>
      <c r="X1551" s="37"/>
      <c r="Y1551" s="37"/>
      <c r="Z1551" s="37"/>
      <c r="AA1551" s="37"/>
      <c r="AB1551" s="37"/>
      <c r="AC1551" s="37"/>
      <c r="AD1551" s="37"/>
      <c r="AE1551" s="37"/>
      <c r="AT1551" s="20" t="s">
        <v>219</v>
      </c>
      <c r="AU1551" s="20" t="s">
        <v>81</v>
      </c>
    </row>
    <row r="1552" spans="1:65" s="2" customFormat="1" ht="11.25">
      <c r="A1552" s="37"/>
      <c r="B1552" s="38"/>
      <c r="C1552" s="39"/>
      <c r="D1552" s="200" t="s">
        <v>221</v>
      </c>
      <c r="E1552" s="39"/>
      <c r="F1552" s="201" t="s">
        <v>1740</v>
      </c>
      <c r="G1552" s="39"/>
      <c r="H1552" s="39"/>
      <c r="I1552" s="197"/>
      <c r="J1552" s="39"/>
      <c r="K1552" s="39"/>
      <c r="L1552" s="42"/>
      <c r="M1552" s="198"/>
      <c r="N1552" s="199"/>
      <c r="O1552" s="67"/>
      <c r="P1552" s="67"/>
      <c r="Q1552" s="67"/>
      <c r="R1552" s="67"/>
      <c r="S1552" s="67"/>
      <c r="T1552" s="68"/>
      <c r="U1552" s="37"/>
      <c r="V1552" s="37"/>
      <c r="W1552" s="37"/>
      <c r="X1552" s="37"/>
      <c r="Y1552" s="37"/>
      <c r="Z1552" s="37"/>
      <c r="AA1552" s="37"/>
      <c r="AB1552" s="37"/>
      <c r="AC1552" s="37"/>
      <c r="AD1552" s="37"/>
      <c r="AE1552" s="37"/>
      <c r="AT1552" s="20" t="s">
        <v>221</v>
      </c>
      <c r="AU1552" s="20" t="s">
        <v>81</v>
      </c>
    </row>
    <row r="1553" spans="1:65" s="13" customFormat="1" ht="11.25">
      <c r="B1553" s="202"/>
      <c r="C1553" s="203"/>
      <c r="D1553" s="195" t="s">
        <v>223</v>
      </c>
      <c r="E1553" s="204" t="s">
        <v>19</v>
      </c>
      <c r="F1553" s="205" t="s">
        <v>1741</v>
      </c>
      <c r="G1553" s="203"/>
      <c r="H1553" s="206">
        <v>14</v>
      </c>
      <c r="I1553" s="207"/>
      <c r="J1553" s="203"/>
      <c r="K1553" s="203"/>
      <c r="L1553" s="208"/>
      <c r="M1553" s="209"/>
      <c r="N1553" s="210"/>
      <c r="O1553" s="210"/>
      <c r="P1553" s="210"/>
      <c r="Q1553" s="210"/>
      <c r="R1553" s="210"/>
      <c r="S1553" s="210"/>
      <c r="T1553" s="211"/>
      <c r="AT1553" s="212" t="s">
        <v>223</v>
      </c>
      <c r="AU1553" s="212" t="s">
        <v>81</v>
      </c>
      <c r="AV1553" s="13" t="s">
        <v>81</v>
      </c>
      <c r="AW1553" s="13" t="s">
        <v>32</v>
      </c>
      <c r="AX1553" s="13" t="s">
        <v>71</v>
      </c>
      <c r="AY1553" s="212" t="s">
        <v>210</v>
      </c>
    </row>
    <row r="1554" spans="1:65" s="14" customFormat="1" ht="11.25">
      <c r="B1554" s="213"/>
      <c r="C1554" s="214"/>
      <c r="D1554" s="195" t="s">
        <v>223</v>
      </c>
      <c r="E1554" s="215" t="s">
        <v>19</v>
      </c>
      <c r="F1554" s="216" t="s">
        <v>249</v>
      </c>
      <c r="G1554" s="214"/>
      <c r="H1554" s="217">
        <v>14</v>
      </c>
      <c r="I1554" s="218"/>
      <c r="J1554" s="214"/>
      <c r="K1554" s="214"/>
      <c r="L1554" s="219"/>
      <c r="M1554" s="220"/>
      <c r="N1554" s="221"/>
      <c r="O1554" s="221"/>
      <c r="P1554" s="221"/>
      <c r="Q1554" s="221"/>
      <c r="R1554" s="221"/>
      <c r="S1554" s="221"/>
      <c r="T1554" s="222"/>
      <c r="AT1554" s="223" t="s">
        <v>223</v>
      </c>
      <c r="AU1554" s="223" t="s">
        <v>81</v>
      </c>
      <c r="AV1554" s="14" t="s">
        <v>217</v>
      </c>
      <c r="AW1554" s="14" t="s">
        <v>32</v>
      </c>
      <c r="AX1554" s="14" t="s">
        <v>79</v>
      </c>
      <c r="AY1554" s="223" t="s">
        <v>210</v>
      </c>
    </row>
    <row r="1555" spans="1:65" s="12" customFormat="1" ht="22.9" customHeight="1">
      <c r="B1555" s="166"/>
      <c r="C1555" s="167"/>
      <c r="D1555" s="168" t="s">
        <v>70</v>
      </c>
      <c r="E1555" s="180" t="s">
        <v>1742</v>
      </c>
      <c r="F1555" s="180" t="s">
        <v>1743</v>
      </c>
      <c r="G1555" s="167"/>
      <c r="H1555" s="167"/>
      <c r="I1555" s="170"/>
      <c r="J1555" s="181">
        <f>BK1555</f>
        <v>0</v>
      </c>
      <c r="K1555" s="167"/>
      <c r="L1555" s="172"/>
      <c r="M1555" s="173"/>
      <c r="N1555" s="174"/>
      <c r="O1555" s="174"/>
      <c r="P1555" s="175">
        <f>SUM(P1556:P1618)</f>
        <v>0</v>
      </c>
      <c r="Q1555" s="174"/>
      <c r="R1555" s="175">
        <f>SUM(R1556:R1618)</f>
        <v>6.3569250000000004</v>
      </c>
      <c r="S1555" s="174"/>
      <c r="T1555" s="176">
        <f>SUM(T1556:T1618)</f>
        <v>0</v>
      </c>
      <c r="AR1555" s="177" t="s">
        <v>81</v>
      </c>
      <c r="AT1555" s="178" t="s">
        <v>70</v>
      </c>
      <c r="AU1555" s="178" t="s">
        <v>79</v>
      </c>
      <c r="AY1555" s="177" t="s">
        <v>210</v>
      </c>
      <c r="BK1555" s="179">
        <f>SUM(BK1556:BK1618)</f>
        <v>0</v>
      </c>
    </row>
    <row r="1556" spans="1:65" s="2" customFormat="1" ht="16.5" customHeight="1">
      <c r="A1556" s="37"/>
      <c r="B1556" s="38"/>
      <c r="C1556" s="182" t="s">
        <v>1744</v>
      </c>
      <c r="D1556" s="182" t="s">
        <v>212</v>
      </c>
      <c r="E1556" s="183" t="s">
        <v>1745</v>
      </c>
      <c r="F1556" s="184" t="s">
        <v>1746</v>
      </c>
      <c r="G1556" s="185" t="s">
        <v>215</v>
      </c>
      <c r="H1556" s="186">
        <v>170.47499999999999</v>
      </c>
      <c r="I1556" s="187"/>
      <c r="J1556" s="188">
        <f>ROUND(I1556*H1556,2)</f>
        <v>0</v>
      </c>
      <c r="K1556" s="184" t="s">
        <v>216</v>
      </c>
      <c r="L1556" s="42"/>
      <c r="M1556" s="189" t="s">
        <v>19</v>
      </c>
      <c r="N1556" s="190" t="s">
        <v>42</v>
      </c>
      <c r="O1556" s="67"/>
      <c r="P1556" s="191">
        <f>O1556*H1556</f>
        <v>0</v>
      </c>
      <c r="Q1556" s="191">
        <v>0</v>
      </c>
      <c r="R1556" s="191">
        <f>Q1556*H1556</f>
        <v>0</v>
      </c>
      <c r="S1556" s="191">
        <v>0</v>
      </c>
      <c r="T1556" s="192">
        <f>S1556*H1556</f>
        <v>0</v>
      </c>
      <c r="U1556" s="37"/>
      <c r="V1556" s="37"/>
      <c r="W1556" s="37"/>
      <c r="X1556" s="37"/>
      <c r="Y1556" s="37"/>
      <c r="Z1556" s="37"/>
      <c r="AA1556" s="37"/>
      <c r="AB1556" s="37"/>
      <c r="AC1556" s="37"/>
      <c r="AD1556" s="37"/>
      <c r="AE1556" s="37"/>
      <c r="AR1556" s="193" t="s">
        <v>326</v>
      </c>
      <c r="AT1556" s="193" t="s">
        <v>212</v>
      </c>
      <c r="AU1556" s="193" t="s">
        <v>81</v>
      </c>
      <c r="AY1556" s="20" t="s">
        <v>210</v>
      </c>
      <c r="BE1556" s="194">
        <f>IF(N1556="základní",J1556,0)</f>
        <v>0</v>
      </c>
      <c r="BF1556" s="194">
        <f>IF(N1556="snížená",J1556,0)</f>
        <v>0</v>
      </c>
      <c r="BG1556" s="194">
        <f>IF(N1556="zákl. přenesená",J1556,0)</f>
        <v>0</v>
      </c>
      <c r="BH1556" s="194">
        <f>IF(N1556="sníž. přenesená",J1556,0)</f>
        <v>0</v>
      </c>
      <c r="BI1556" s="194">
        <f>IF(N1556="nulová",J1556,0)</f>
        <v>0</v>
      </c>
      <c r="BJ1556" s="20" t="s">
        <v>79</v>
      </c>
      <c r="BK1556" s="194">
        <f>ROUND(I1556*H1556,2)</f>
        <v>0</v>
      </c>
      <c r="BL1556" s="20" t="s">
        <v>326</v>
      </c>
      <c r="BM1556" s="193" t="s">
        <v>1747</v>
      </c>
    </row>
    <row r="1557" spans="1:65" s="2" customFormat="1" ht="19.5">
      <c r="A1557" s="37"/>
      <c r="B1557" s="38"/>
      <c r="C1557" s="39"/>
      <c r="D1557" s="195" t="s">
        <v>219</v>
      </c>
      <c r="E1557" s="39"/>
      <c r="F1557" s="196" t="s">
        <v>1748</v>
      </c>
      <c r="G1557" s="39"/>
      <c r="H1557" s="39"/>
      <c r="I1557" s="197"/>
      <c r="J1557" s="39"/>
      <c r="K1557" s="39"/>
      <c r="L1557" s="42"/>
      <c r="M1557" s="198"/>
      <c r="N1557" s="199"/>
      <c r="O1557" s="67"/>
      <c r="P1557" s="67"/>
      <c r="Q1557" s="67"/>
      <c r="R1557" s="67"/>
      <c r="S1557" s="67"/>
      <c r="T1557" s="68"/>
      <c r="U1557" s="37"/>
      <c r="V1557" s="37"/>
      <c r="W1557" s="37"/>
      <c r="X1557" s="37"/>
      <c r="Y1557" s="37"/>
      <c r="Z1557" s="37"/>
      <c r="AA1557" s="37"/>
      <c r="AB1557" s="37"/>
      <c r="AC1557" s="37"/>
      <c r="AD1557" s="37"/>
      <c r="AE1557" s="37"/>
      <c r="AT1557" s="20" t="s">
        <v>219</v>
      </c>
      <c r="AU1557" s="20" t="s">
        <v>81</v>
      </c>
    </row>
    <row r="1558" spans="1:65" s="2" customFormat="1" ht="11.25">
      <c r="A1558" s="37"/>
      <c r="B1558" s="38"/>
      <c r="C1558" s="39"/>
      <c r="D1558" s="200" t="s">
        <v>221</v>
      </c>
      <c r="E1558" s="39"/>
      <c r="F1558" s="201" t="s">
        <v>1749</v>
      </c>
      <c r="G1558" s="39"/>
      <c r="H1558" s="39"/>
      <c r="I1558" s="197"/>
      <c r="J1558" s="39"/>
      <c r="K1558" s="39"/>
      <c r="L1558" s="42"/>
      <c r="M1558" s="198"/>
      <c r="N1558" s="199"/>
      <c r="O1558" s="67"/>
      <c r="P1558" s="67"/>
      <c r="Q1558" s="67"/>
      <c r="R1558" s="67"/>
      <c r="S1558" s="67"/>
      <c r="T1558" s="68"/>
      <c r="U1558" s="37"/>
      <c r="V1558" s="37"/>
      <c r="W1558" s="37"/>
      <c r="X1558" s="37"/>
      <c r="Y1558" s="37"/>
      <c r="Z1558" s="37"/>
      <c r="AA1558" s="37"/>
      <c r="AB1558" s="37"/>
      <c r="AC1558" s="37"/>
      <c r="AD1558" s="37"/>
      <c r="AE1558" s="37"/>
      <c r="AT1558" s="20" t="s">
        <v>221</v>
      </c>
      <c r="AU1558" s="20" t="s">
        <v>81</v>
      </c>
    </row>
    <row r="1559" spans="1:65" s="13" customFormat="1" ht="11.25">
      <c r="B1559" s="202"/>
      <c r="C1559" s="203"/>
      <c r="D1559" s="195" t="s">
        <v>223</v>
      </c>
      <c r="E1559" s="204" t="s">
        <v>19</v>
      </c>
      <c r="F1559" s="205" t="s">
        <v>115</v>
      </c>
      <c r="G1559" s="203"/>
      <c r="H1559" s="206">
        <v>170.47499999999999</v>
      </c>
      <c r="I1559" s="207"/>
      <c r="J1559" s="203"/>
      <c r="K1559" s="203"/>
      <c r="L1559" s="208"/>
      <c r="M1559" s="209"/>
      <c r="N1559" s="210"/>
      <c r="O1559" s="210"/>
      <c r="P1559" s="210"/>
      <c r="Q1559" s="210"/>
      <c r="R1559" s="210"/>
      <c r="S1559" s="210"/>
      <c r="T1559" s="211"/>
      <c r="AT1559" s="212" t="s">
        <v>223</v>
      </c>
      <c r="AU1559" s="212" t="s">
        <v>81</v>
      </c>
      <c r="AV1559" s="13" t="s">
        <v>81</v>
      </c>
      <c r="AW1559" s="13" t="s">
        <v>32</v>
      </c>
      <c r="AX1559" s="13" t="s">
        <v>79</v>
      </c>
      <c r="AY1559" s="212" t="s">
        <v>210</v>
      </c>
    </row>
    <row r="1560" spans="1:65" s="2" customFormat="1" ht="16.5" customHeight="1">
      <c r="A1560" s="37"/>
      <c r="B1560" s="38"/>
      <c r="C1560" s="182" t="s">
        <v>1750</v>
      </c>
      <c r="D1560" s="182" t="s">
        <v>212</v>
      </c>
      <c r="E1560" s="183" t="s">
        <v>1751</v>
      </c>
      <c r="F1560" s="184" t="s">
        <v>1752</v>
      </c>
      <c r="G1560" s="185" t="s">
        <v>215</v>
      </c>
      <c r="H1560" s="186">
        <v>170.47499999999999</v>
      </c>
      <c r="I1560" s="187"/>
      <c r="J1560" s="188">
        <f>ROUND(I1560*H1560,2)</f>
        <v>0</v>
      </c>
      <c r="K1560" s="184" t="s">
        <v>216</v>
      </c>
      <c r="L1560" s="42"/>
      <c r="M1560" s="189" t="s">
        <v>19</v>
      </c>
      <c r="N1560" s="190" t="s">
        <v>42</v>
      </c>
      <c r="O1560" s="67"/>
      <c r="P1560" s="191">
        <f>O1560*H1560</f>
        <v>0</v>
      </c>
      <c r="Q1560" s="191">
        <v>2.9999999999999997E-4</v>
      </c>
      <c r="R1560" s="191">
        <f>Q1560*H1560</f>
        <v>5.1142499999999994E-2</v>
      </c>
      <c r="S1560" s="191">
        <v>0</v>
      </c>
      <c r="T1560" s="192">
        <f>S1560*H1560</f>
        <v>0</v>
      </c>
      <c r="U1560" s="37"/>
      <c r="V1560" s="37"/>
      <c r="W1560" s="37"/>
      <c r="X1560" s="37"/>
      <c r="Y1560" s="37"/>
      <c r="Z1560" s="37"/>
      <c r="AA1560" s="37"/>
      <c r="AB1560" s="37"/>
      <c r="AC1560" s="37"/>
      <c r="AD1560" s="37"/>
      <c r="AE1560" s="37"/>
      <c r="AR1560" s="193" t="s">
        <v>326</v>
      </c>
      <c r="AT1560" s="193" t="s">
        <v>212</v>
      </c>
      <c r="AU1560" s="193" t="s">
        <v>81</v>
      </c>
      <c r="AY1560" s="20" t="s">
        <v>210</v>
      </c>
      <c r="BE1560" s="194">
        <f>IF(N1560="základní",J1560,0)</f>
        <v>0</v>
      </c>
      <c r="BF1560" s="194">
        <f>IF(N1560="snížená",J1560,0)</f>
        <v>0</v>
      </c>
      <c r="BG1560" s="194">
        <f>IF(N1560="zákl. přenesená",J1560,0)</f>
        <v>0</v>
      </c>
      <c r="BH1560" s="194">
        <f>IF(N1560="sníž. přenesená",J1560,0)</f>
        <v>0</v>
      </c>
      <c r="BI1560" s="194">
        <f>IF(N1560="nulová",J1560,0)</f>
        <v>0</v>
      </c>
      <c r="BJ1560" s="20" t="s">
        <v>79</v>
      </c>
      <c r="BK1560" s="194">
        <f>ROUND(I1560*H1560,2)</f>
        <v>0</v>
      </c>
      <c r="BL1560" s="20" t="s">
        <v>326</v>
      </c>
      <c r="BM1560" s="193" t="s">
        <v>1753</v>
      </c>
    </row>
    <row r="1561" spans="1:65" s="2" customFormat="1" ht="19.5">
      <c r="A1561" s="37"/>
      <c r="B1561" s="38"/>
      <c r="C1561" s="39"/>
      <c r="D1561" s="195" t="s">
        <v>219</v>
      </c>
      <c r="E1561" s="39"/>
      <c r="F1561" s="196" t="s">
        <v>1754</v>
      </c>
      <c r="G1561" s="39"/>
      <c r="H1561" s="39"/>
      <c r="I1561" s="197"/>
      <c r="J1561" s="39"/>
      <c r="K1561" s="39"/>
      <c r="L1561" s="42"/>
      <c r="M1561" s="198"/>
      <c r="N1561" s="199"/>
      <c r="O1561" s="67"/>
      <c r="P1561" s="67"/>
      <c r="Q1561" s="67"/>
      <c r="R1561" s="67"/>
      <c r="S1561" s="67"/>
      <c r="T1561" s="68"/>
      <c r="U1561" s="37"/>
      <c r="V1561" s="37"/>
      <c r="W1561" s="37"/>
      <c r="X1561" s="37"/>
      <c r="Y1561" s="37"/>
      <c r="Z1561" s="37"/>
      <c r="AA1561" s="37"/>
      <c r="AB1561" s="37"/>
      <c r="AC1561" s="37"/>
      <c r="AD1561" s="37"/>
      <c r="AE1561" s="37"/>
      <c r="AT1561" s="20" t="s">
        <v>219</v>
      </c>
      <c r="AU1561" s="20" t="s">
        <v>81</v>
      </c>
    </row>
    <row r="1562" spans="1:65" s="2" customFormat="1" ht="11.25">
      <c r="A1562" s="37"/>
      <c r="B1562" s="38"/>
      <c r="C1562" s="39"/>
      <c r="D1562" s="200" t="s">
        <v>221</v>
      </c>
      <c r="E1562" s="39"/>
      <c r="F1562" s="201" t="s">
        <v>1755</v>
      </c>
      <c r="G1562" s="39"/>
      <c r="H1562" s="39"/>
      <c r="I1562" s="197"/>
      <c r="J1562" s="39"/>
      <c r="K1562" s="39"/>
      <c r="L1562" s="42"/>
      <c r="M1562" s="198"/>
      <c r="N1562" s="199"/>
      <c r="O1562" s="67"/>
      <c r="P1562" s="67"/>
      <c r="Q1562" s="67"/>
      <c r="R1562" s="67"/>
      <c r="S1562" s="67"/>
      <c r="T1562" s="68"/>
      <c r="U1562" s="37"/>
      <c r="V1562" s="37"/>
      <c r="W1562" s="37"/>
      <c r="X1562" s="37"/>
      <c r="Y1562" s="37"/>
      <c r="Z1562" s="37"/>
      <c r="AA1562" s="37"/>
      <c r="AB1562" s="37"/>
      <c r="AC1562" s="37"/>
      <c r="AD1562" s="37"/>
      <c r="AE1562" s="37"/>
      <c r="AT1562" s="20" t="s">
        <v>221</v>
      </c>
      <c r="AU1562" s="20" t="s">
        <v>81</v>
      </c>
    </row>
    <row r="1563" spans="1:65" s="13" customFormat="1" ht="11.25">
      <c r="B1563" s="202"/>
      <c r="C1563" s="203"/>
      <c r="D1563" s="195" t="s">
        <v>223</v>
      </c>
      <c r="E1563" s="204" t="s">
        <v>19</v>
      </c>
      <c r="F1563" s="205" t="s">
        <v>115</v>
      </c>
      <c r="G1563" s="203"/>
      <c r="H1563" s="206">
        <v>170.47499999999999</v>
      </c>
      <c r="I1563" s="207"/>
      <c r="J1563" s="203"/>
      <c r="K1563" s="203"/>
      <c r="L1563" s="208"/>
      <c r="M1563" s="209"/>
      <c r="N1563" s="210"/>
      <c r="O1563" s="210"/>
      <c r="P1563" s="210"/>
      <c r="Q1563" s="210"/>
      <c r="R1563" s="210"/>
      <c r="S1563" s="210"/>
      <c r="T1563" s="211"/>
      <c r="AT1563" s="212" t="s">
        <v>223</v>
      </c>
      <c r="AU1563" s="212" t="s">
        <v>81</v>
      </c>
      <c r="AV1563" s="13" t="s">
        <v>81</v>
      </c>
      <c r="AW1563" s="13" t="s">
        <v>32</v>
      </c>
      <c r="AX1563" s="13" t="s">
        <v>79</v>
      </c>
      <c r="AY1563" s="212" t="s">
        <v>210</v>
      </c>
    </row>
    <row r="1564" spans="1:65" s="2" customFormat="1" ht="24.2" customHeight="1">
      <c r="A1564" s="37"/>
      <c r="B1564" s="38"/>
      <c r="C1564" s="182" t="s">
        <v>1756</v>
      </c>
      <c r="D1564" s="182" t="s">
        <v>212</v>
      </c>
      <c r="E1564" s="183" t="s">
        <v>1757</v>
      </c>
      <c r="F1564" s="184" t="s">
        <v>1758</v>
      </c>
      <c r="G1564" s="185" t="s">
        <v>215</v>
      </c>
      <c r="H1564" s="186">
        <v>150.97999999999999</v>
      </c>
      <c r="I1564" s="187"/>
      <c r="J1564" s="188">
        <f>ROUND(I1564*H1564,2)</f>
        <v>0</v>
      </c>
      <c r="K1564" s="184" t="s">
        <v>216</v>
      </c>
      <c r="L1564" s="42"/>
      <c r="M1564" s="189" t="s">
        <v>19</v>
      </c>
      <c r="N1564" s="190" t="s">
        <v>42</v>
      </c>
      <c r="O1564" s="67"/>
      <c r="P1564" s="191">
        <f>O1564*H1564</f>
        <v>0</v>
      </c>
      <c r="Q1564" s="191">
        <v>1.5E-3</v>
      </c>
      <c r="R1564" s="191">
        <f>Q1564*H1564</f>
        <v>0.22646999999999998</v>
      </c>
      <c r="S1564" s="191">
        <v>0</v>
      </c>
      <c r="T1564" s="192">
        <f>S1564*H1564</f>
        <v>0</v>
      </c>
      <c r="U1564" s="37"/>
      <c r="V1564" s="37"/>
      <c r="W1564" s="37"/>
      <c r="X1564" s="37"/>
      <c r="Y1564" s="37"/>
      <c r="Z1564" s="37"/>
      <c r="AA1564" s="37"/>
      <c r="AB1564" s="37"/>
      <c r="AC1564" s="37"/>
      <c r="AD1564" s="37"/>
      <c r="AE1564" s="37"/>
      <c r="AR1564" s="193" t="s">
        <v>326</v>
      </c>
      <c r="AT1564" s="193" t="s">
        <v>212</v>
      </c>
      <c r="AU1564" s="193" t="s">
        <v>81</v>
      </c>
      <c r="AY1564" s="20" t="s">
        <v>210</v>
      </c>
      <c r="BE1564" s="194">
        <f>IF(N1564="základní",J1564,0)</f>
        <v>0</v>
      </c>
      <c r="BF1564" s="194">
        <f>IF(N1564="snížená",J1564,0)</f>
        <v>0</v>
      </c>
      <c r="BG1564" s="194">
        <f>IF(N1564="zákl. přenesená",J1564,0)</f>
        <v>0</v>
      </c>
      <c r="BH1564" s="194">
        <f>IF(N1564="sníž. přenesená",J1564,0)</f>
        <v>0</v>
      </c>
      <c r="BI1564" s="194">
        <f>IF(N1564="nulová",J1564,0)</f>
        <v>0</v>
      </c>
      <c r="BJ1564" s="20" t="s">
        <v>79</v>
      </c>
      <c r="BK1564" s="194">
        <f>ROUND(I1564*H1564,2)</f>
        <v>0</v>
      </c>
      <c r="BL1564" s="20" t="s">
        <v>326</v>
      </c>
      <c r="BM1564" s="193" t="s">
        <v>1759</v>
      </c>
    </row>
    <row r="1565" spans="1:65" s="2" customFormat="1" ht="19.5">
      <c r="A1565" s="37"/>
      <c r="B1565" s="38"/>
      <c r="C1565" s="39"/>
      <c r="D1565" s="195" t="s">
        <v>219</v>
      </c>
      <c r="E1565" s="39"/>
      <c r="F1565" s="196" t="s">
        <v>1760</v>
      </c>
      <c r="G1565" s="39"/>
      <c r="H1565" s="39"/>
      <c r="I1565" s="197"/>
      <c r="J1565" s="39"/>
      <c r="K1565" s="39"/>
      <c r="L1565" s="42"/>
      <c r="M1565" s="198"/>
      <c r="N1565" s="199"/>
      <c r="O1565" s="67"/>
      <c r="P1565" s="67"/>
      <c r="Q1565" s="67"/>
      <c r="R1565" s="67"/>
      <c r="S1565" s="67"/>
      <c r="T1565" s="68"/>
      <c r="U1565" s="37"/>
      <c r="V1565" s="37"/>
      <c r="W1565" s="37"/>
      <c r="X1565" s="37"/>
      <c r="Y1565" s="37"/>
      <c r="Z1565" s="37"/>
      <c r="AA1565" s="37"/>
      <c r="AB1565" s="37"/>
      <c r="AC1565" s="37"/>
      <c r="AD1565" s="37"/>
      <c r="AE1565" s="37"/>
      <c r="AT1565" s="20" t="s">
        <v>219</v>
      </c>
      <c r="AU1565" s="20" t="s">
        <v>81</v>
      </c>
    </row>
    <row r="1566" spans="1:65" s="2" customFormat="1" ht="11.25">
      <c r="A1566" s="37"/>
      <c r="B1566" s="38"/>
      <c r="C1566" s="39"/>
      <c r="D1566" s="200" t="s">
        <v>221</v>
      </c>
      <c r="E1566" s="39"/>
      <c r="F1566" s="201" t="s">
        <v>1761</v>
      </c>
      <c r="G1566" s="39"/>
      <c r="H1566" s="39"/>
      <c r="I1566" s="197"/>
      <c r="J1566" s="39"/>
      <c r="K1566" s="39"/>
      <c r="L1566" s="42"/>
      <c r="M1566" s="198"/>
      <c r="N1566" s="199"/>
      <c r="O1566" s="67"/>
      <c r="P1566" s="67"/>
      <c r="Q1566" s="67"/>
      <c r="R1566" s="67"/>
      <c r="S1566" s="67"/>
      <c r="T1566" s="68"/>
      <c r="U1566" s="37"/>
      <c r="V1566" s="37"/>
      <c r="W1566" s="37"/>
      <c r="X1566" s="37"/>
      <c r="Y1566" s="37"/>
      <c r="Z1566" s="37"/>
      <c r="AA1566" s="37"/>
      <c r="AB1566" s="37"/>
      <c r="AC1566" s="37"/>
      <c r="AD1566" s="37"/>
      <c r="AE1566" s="37"/>
      <c r="AT1566" s="20" t="s">
        <v>221</v>
      </c>
      <c r="AU1566" s="20" t="s">
        <v>81</v>
      </c>
    </row>
    <row r="1567" spans="1:65" s="15" customFormat="1" ht="11.25">
      <c r="B1567" s="224"/>
      <c r="C1567" s="225"/>
      <c r="D1567" s="195" t="s">
        <v>223</v>
      </c>
      <c r="E1567" s="226" t="s">
        <v>19</v>
      </c>
      <c r="F1567" s="227" t="s">
        <v>616</v>
      </c>
      <c r="G1567" s="225"/>
      <c r="H1567" s="226" t="s">
        <v>19</v>
      </c>
      <c r="I1567" s="228"/>
      <c r="J1567" s="225"/>
      <c r="K1567" s="225"/>
      <c r="L1567" s="229"/>
      <c r="M1567" s="230"/>
      <c r="N1567" s="231"/>
      <c r="O1567" s="231"/>
      <c r="P1567" s="231"/>
      <c r="Q1567" s="231"/>
      <c r="R1567" s="231"/>
      <c r="S1567" s="231"/>
      <c r="T1567" s="232"/>
      <c r="AT1567" s="233" t="s">
        <v>223</v>
      </c>
      <c r="AU1567" s="233" t="s">
        <v>81</v>
      </c>
      <c r="AV1567" s="15" t="s">
        <v>79</v>
      </c>
      <c r="AW1567" s="15" t="s">
        <v>32</v>
      </c>
      <c r="AX1567" s="15" t="s">
        <v>71</v>
      </c>
      <c r="AY1567" s="233" t="s">
        <v>210</v>
      </c>
    </row>
    <row r="1568" spans="1:65" s="13" customFormat="1" ht="11.25">
      <c r="B1568" s="202"/>
      <c r="C1568" s="203"/>
      <c r="D1568" s="195" t="s">
        <v>223</v>
      </c>
      <c r="E1568" s="204" t="s">
        <v>19</v>
      </c>
      <c r="F1568" s="205" t="s">
        <v>1762</v>
      </c>
      <c r="G1568" s="203"/>
      <c r="H1568" s="206">
        <v>21</v>
      </c>
      <c r="I1568" s="207"/>
      <c r="J1568" s="203"/>
      <c r="K1568" s="203"/>
      <c r="L1568" s="208"/>
      <c r="M1568" s="209"/>
      <c r="N1568" s="210"/>
      <c r="O1568" s="210"/>
      <c r="P1568" s="210"/>
      <c r="Q1568" s="210"/>
      <c r="R1568" s="210"/>
      <c r="S1568" s="210"/>
      <c r="T1568" s="211"/>
      <c r="AT1568" s="212" t="s">
        <v>223</v>
      </c>
      <c r="AU1568" s="212" t="s">
        <v>81</v>
      </c>
      <c r="AV1568" s="13" t="s">
        <v>81</v>
      </c>
      <c r="AW1568" s="13" t="s">
        <v>32</v>
      </c>
      <c r="AX1568" s="13" t="s">
        <v>71</v>
      </c>
      <c r="AY1568" s="212" t="s">
        <v>210</v>
      </c>
    </row>
    <row r="1569" spans="1:65" s="15" customFormat="1" ht="11.25">
      <c r="B1569" s="224"/>
      <c r="C1569" s="225"/>
      <c r="D1569" s="195" t="s">
        <v>223</v>
      </c>
      <c r="E1569" s="226" t="s">
        <v>19</v>
      </c>
      <c r="F1569" s="227" t="s">
        <v>620</v>
      </c>
      <c r="G1569" s="225"/>
      <c r="H1569" s="226" t="s">
        <v>19</v>
      </c>
      <c r="I1569" s="228"/>
      <c r="J1569" s="225"/>
      <c r="K1569" s="225"/>
      <c r="L1569" s="229"/>
      <c r="M1569" s="230"/>
      <c r="N1569" s="231"/>
      <c r="O1569" s="231"/>
      <c r="P1569" s="231"/>
      <c r="Q1569" s="231"/>
      <c r="R1569" s="231"/>
      <c r="S1569" s="231"/>
      <c r="T1569" s="232"/>
      <c r="AT1569" s="233" t="s">
        <v>223</v>
      </c>
      <c r="AU1569" s="233" t="s">
        <v>81</v>
      </c>
      <c r="AV1569" s="15" t="s">
        <v>79</v>
      </c>
      <c r="AW1569" s="15" t="s">
        <v>32</v>
      </c>
      <c r="AX1569" s="15" t="s">
        <v>71</v>
      </c>
      <c r="AY1569" s="233" t="s">
        <v>210</v>
      </c>
    </row>
    <row r="1570" spans="1:65" s="13" customFormat="1" ht="11.25">
      <c r="B1570" s="202"/>
      <c r="C1570" s="203"/>
      <c r="D1570" s="195" t="s">
        <v>223</v>
      </c>
      <c r="E1570" s="204" t="s">
        <v>19</v>
      </c>
      <c r="F1570" s="205" t="s">
        <v>1763</v>
      </c>
      <c r="G1570" s="203"/>
      <c r="H1570" s="206">
        <v>21.68</v>
      </c>
      <c r="I1570" s="207"/>
      <c r="J1570" s="203"/>
      <c r="K1570" s="203"/>
      <c r="L1570" s="208"/>
      <c r="M1570" s="209"/>
      <c r="N1570" s="210"/>
      <c r="O1570" s="210"/>
      <c r="P1570" s="210"/>
      <c r="Q1570" s="210"/>
      <c r="R1570" s="210"/>
      <c r="S1570" s="210"/>
      <c r="T1570" s="211"/>
      <c r="AT1570" s="212" t="s">
        <v>223</v>
      </c>
      <c r="AU1570" s="212" t="s">
        <v>81</v>
      </c>
      <c r="AV1570" s="13" t="s">
        <v>81</v>
      </c>
      <c r="AW1570" s="13" t="s">
        <v>32</v>
      </c>
      <c r="AX1570" s="13" t="s">
        <v>71</v>
      </c>
      <c r="AY1570" s="212" t="s">
        <v>210</v>
      </c>
    </row>
    <row r="1571" spans="1:65" s="15" customFormat="1" ht="11.25">
      <c r="B1571" s="224"/>
      <c r="C1571" s="225"/>
      <c r="D1571" s="195" t="s">
        <v>223</v>
      </c>
      <c r="E1571" s="226" t="s">
        <v>19</v>
      </c>
      <c r="F1571" s="227" t="s">
        <v>622</v>
      </c>
      <c r="G1571" s="225"/>
      <c r="H1571" s="226" t="s">
        <v>19</v>
      </c>
      <c r="I1571" s="228"/>
      <c r="J1571" s="225"/>
      <c r="K1571" s="225"/>
      <c r="L1571" s="229"/>
      <c r="M1571" s="230"/>
      <c r="N1571" s="231"/>
      <c r="O1571" s="231"/>
      <c r="P1571" s="231"/>
      <c r="Q1571" s="231"/>
      <c r="R1571" s="231"/>
      <c r="S1571" s="231"/>
      <c r="T1571" s="232"/>
      <c r="AT1571" s="233" t="s">
        <v>223</v>
      </c>
      <c r="AU1571" s="233" t="s">
        <v>81</v>
      </c>
      <c r="AV1571" s="15" t="s">
        <v>79</v>
      </c>
      <c r="AW1571" s="15" t="s">
        <v>32</v>
      </c>
      <c r="AX1571" s="15" t="s">
        <v>71</v>
      </c>
      <c r="AY1571" s="233" t="s">
        <v>210</v>
      </c>
    </row>
    <row r="1572" spans="1:65" s="13" customFormat="1" ht="11.25">
      <c r="B1572" s="202"/>
      <c r="C1572" s="203"/>
      <c r="D1572" s="195" t="s">
        <v>223</v>
      </c>
      <c r="E1572" s="204" t="s">
        <v>19</v>
      </c>
      <c r="F1572" s="205" t="s">
        <v>696</v>
      </c>
      <c r="G1572" s="203"/>
      <c r="H1572" s="206">
        <v>64</v>
      </c>
      <c r="I1572" s="207"/>
      <c r="J1572" s="203"/>
      <c r="K1572" s="203"/>
      <c r="L1572" s="208"/>
      <c r="M1572" s="209"/>
      <c r="N1572" s="210"/>
      <c r="O1572" s="210"/>
      <c r="P1572" s="210"/>
      <c r="Q1572" s="210"/>
      <c r="R1572" s="210"/>
      <c r="S1572" s="210"/>
      <c r="T1572" s="211"/>
      <c r="AT1572" s="212" t="s">
        <v>223</v>
      </c>
      <c r="AU1572" s="212" t="s">
        <v>81</v>
      </c>
      <c r="AV1572" s="13" t="s">
        <v>81</v>
      </c>
      <c r="AW1572" s="13" t="s">
        <v>32</v>
      </c>
      <c r="AX1572" s="13" t="s">
        <v>71</v>
      </c>
      <c r="AY1572" s="212" t="s">
        <v>210</v>
      </c>
    </row>
    <row r="1573" spans="1:65" s="15" customFormat="1" ht="11.25">
      <c r="B1573" s="224"/>
      <c r="C1573" s="225"/>
      <c r="D1573" s="195" t="s">
        <v>223</v>
      </c>
      <c r="E1573" s="226" t="s">
        <v>19</v>
      </c>
      <c r="F1573" s="227" t="s">
        <v>624</v>
      </c>
      <c r="G1573" s="225"/>
      <c r="H1573" s="226" t="s">
        <v>19</v>
      </c>
      <c r="I1573" s="228"/>
      <c r="J1573" s="225"/>
      <c r="K1573" s="225"/>
      <c r="L1573" s="229"/>
      <c r="M1573" s="230"/>
      <c r="N1573" s="231"/>
      <c r="O1573" s="231"/>
      <c r="P1573" s="231"/>
      <c r="Q1573" s="231"/>
      <c r="R1573" s="231"/>
      <c r="S1573" s="231"/>
      <c r="T1573" s="232"/>
      <c r="AT1573" s="233" t="s">
        <v>223</v>
      </c>
      <c r="AU1573" s="233" t="s">
        <v>81</v>
      </c>
      <c r="AV1573" s="15" t="s">
        <v>79</v>
      </c>
      <c r="AW1573" s="15" t="s">
        <v>32</v>
      </c>
      <c r="AX1573" s="15" t="s">
        <v>71</v>
      </c>
      <c r="AY1573" s="233" t="s">
        <v>210</v>
      </c>
    </row>
    <row r="1574" spans="1:65" s="13" customFormat="1" ht="11.25">
      <c r="B1574" s="202"/>
      <c r="C1574" s="203"/>
      <c r="D1574" s="195" t="s">
        <v>223</v>
      </c>
      <c r="E1574" s="204" t="s">
        <v>19</v>
      </c>
      <c r="F1574" s="205" t="s">
        <v>698</v>
      </c>
      <c r="G1574" s="203"/>
      <c r="H1574" s="206">
        <v>44.3</v>
      </c>
      <c r="I1574" s="207"/>
      <c r="J1574" s="203"/>
      <c r="K1574" s="203"/>
      <c r="L1574" s="208"/>
      <c r="M1574" s="209"/>
      <c r="N1574" s="210"/>
      <c r="O1574" s="210"/>
      <c r="P1574" s="210"/>
      <c r="Q1574" s="210"/>
      <c r="R1574" s="210"/>
      <c r="S1574" s="210"/>
      <c r="T1574" s="211"/>
      <c r="AT1574" s="212" t="s">
        <v>223</v>
      </c>
      <c r="AU1574" s="212" t="s">
        <v>81</v>
      </c>
      <c r="AV1574" s="13" t="s">
        <v>81</v>
      </c>
      <c r="AW1574" s="13" t="s">
        <v>32</v>
      </c>
      <c r="AX1574" s="13" t="s">
        <v>71</v>
      </c>
      <c r="AY1574" s="212" t="s">
        <v>210</v>
      </c>
    </row>
    <row r="1575" spans="1:65" s="14" customFormat="1" ht="11.25">
      <c r="B1575" s="213"/>
      <c r="C1575" s="214"/>
      <c r="D1575" s="195" t="s">
        <v>223</v>
      </c>
      <c r="E1575" s="215" t="s">
        <v>19</v>
      </c>
      <c r="F1575" s="216" t="s">
        <v>249</v>
      </c>
      <c r="G1575" s="214"/>
      <c r="H1575" s="217">
        <v>150.97999999999999</v>
      </c>
      <c r="I1575" s="218"/>
      <c r="J1575" s="214"/>
      <c r="K1575" s="214"/>
      <c r="L1575" s="219"/>
      <c r="M1575" s="220"/>
      <c r="N1575" s="221"/>
      <c r="O1575" s="221"/>
      <c r="P1575" s="221"/>
      <c r="Q1575" s="221"/>
      <c r="R1575" s="221"/>
      <c r="S1575" s="221"/>
      <c r="T1575" s="222"/>
      <c r="AT1575" s="223" t="s">
        <v>223</v>
      </c>
      <c r="AU1575" s="223" t="s">
        <v>81</v>
      </c>
      <c r="AV1575" s="14" t="s">
        <v>217</v>
      </c>
      <c r="AW1575" s="14" t="s">
        <v>32</v>
      </c>
      <c r="AX1575" s="14" t="s">
        <v>79</v>
      </c>
      <c r="AY1575" s="223" t="s">
        <v>210</v>
      </c>
    </row>
    <row r="1576" spans="1:65" s="2" customFormat="1" ht="24.2" customHeight="1">
      <c r="A1576" s="37"/>
      <c r="B1576" s="38"/>
      <c r="C1576" s="182" t="s">
        <v>1764</v>
      </c>
      <c r="D1576" s="182" t="s">
        <v>212</v>
      </c>
      <c r="E1576" s="183" t="s">
        <v>1765</v>
      </c>
      <c r="F1576" s="184" t="s">
        <v>1766</v>
      </c>
      <c r="G1576" s="185" t="s">
        <v>461</v>
      </c>
      <c r="H1576" s="186">
        <v>98</v>
      </c>
      <c r="I1576" s="187"/>
      <c r="J1576" s="188">
        <f>ROUND(I1576*H1576,2)</f>
        <v>0</v>
      </c>
      <c r="K1576" s="184" t="s">
        <v>216</v>
      </c>
      <c r="L1576" s="42"/>
      <c r="M1576" s="189" t="s">
        <v>19</v>
      </c>
      <c r="N1576" s="190" t="s">
        <v>42</v>
      </c>
      <c r="O1576" s="67"/>
      <c r="P1576" s="191">
        <f>O1576*H1576</f>
        <v>0</v>
      </c>
      <c r="Q1576" s="191">
        <v>2.7999999999999998E-4</v>
      </c>
      <c r="R1576" s="191">
        <f>Q1576*H1576</f>
        <v>2.7439999999999999E-2</v>
      </c>
      <c r="S1576" s="191">
        <v>0</v>
      </c>
      <c r="T1576" s="192">
        <f>S1576*H1576</f>
        <v>0</v>
      </c>
      <c r="U1576" s="37"/>
      <c r="V1576" s="37"/>
      <c r="W1576" s="37"/>
      <c r="X1576" s="37"/>
      <c r="Y1576" s="37"/>
      <c r="Z1576" s="37"/>
      <c r="AA1576" s="37"/>
      <c r="AB1576" s="37"/>
      <c r="AC1576" s="37"/>
      <c r="AD1576" s="37"/>
      <c r="AE1576" s="37"/>
      <c r="AR1576" s="193" t="s">
        <v>326</v>
      </c>
      <c r="AT1576" s="193" t="s">
        <v>212</v>
      </c>
      <c r="AU1576" s="193" t="s">
        <v>81</v>
      </c>
      <c r="AY1576" s="20" t="s">
        <v>210</v>
      </c>
      <c r="BE1576" s="194">
        <f>IF(N1576="základní",J1576,0)</f>
        <v>0</v>
      </c>
      <c r="BF1576" s="194">
        <f>IF(N1576="snížená",J1576,0)</f>
        <v>0</v>
      </c>
      <c r="BG1576" s="194">
        <f>IF(N1576="zákl. přenesená",J1576,0)</f>
        <v>0</v>
      </c>
      <c r="BH1576" s="194">
        <f>IF(N1576="sníž. přenesená",J1576,0)</f>
        <v>0</v>
      </c>
      <c r="BI1576" s="194">
        <f>IF(N1576="nulová",J1576,0)</f>
        <v>0</v>
      </c>
      <c r="BJ1576" s="20" t="s">
        <v>79</v>
      </c>
      <c r="BK1576" s="194">
        <f>ROUND(I1576*H1576,2)</f>
        <v>0</v>
      </c>
      <c r="BL1576" s="20" t="s">
        <v>326</v>
      </c>
      <c r="BM1576" s="193" t="s">
        <v>1767</v>
      </c>
    </row>
    <row r="1577" spans="1:65" s="2" customFormat="1" ht="19.5">
      <c r="A1577" s="37"/>
      <c r="B1577" s="38"/>
      <c r="C1577" s="39"/>
      <c r="D1577" s="195" t="s">
        <v>219</v>
      </c>
      <c r="E1577" s="39"/>
      <c r="F1577" s="196" t="s">
        <v>1768</v>
      </c>
      <c r="G1577" s="39"/>
      <c r="H1577" s="39"/>
      <c r="I1577" s="197"/>
      <c r="J1577" s="39"/>
      <c r="K1577" s="39"/>
      <c r="L1577" s="42"/>
      <c r="M1577" s="198"/>
      <c r="N1577" s="199"/>
      <c r="O1577" s="67"/>
      <c r="P1577" s="67"/>
      <c r="Q1577" s="67"/>
      <c r="R1577" s="67"/>
      <c r="S1577" s="67"/>
      <c r="T1577" s="68"/>
      <c r="U1577" s="37"/>
      <c r="V1577" s="37"/>
      <c r="W1577" s="37"/>
      <c r="X1577" s="37"/>
      <c r="Y1577" s="37"/>
      <c r="Z1577" s="37"/>
      <c r="AA1577" s="37"/>
      <c r="AB1577" s="37"/>
      <c r="AC1577" s="37"/>
      <c r="AD1577" s="37"/>
      <c r="AE1577" s="37"/>
      <c r="AT1577" s="20" t="s">
        <v>219</v>
      </c>
      <c r="AU1577" s="20" t="s">
        <v>81</v>
      </c>
    </row>
    <row r="1578" spans="1:65" s="2" customFormat="1" ht="11.25">
      <c r="A1578" s="37"/>
      <c r="B1578" s="38"/>
      <c r="C1578" s="39"/>
      <c r="D1578" s="200" t="s">
        <v>221</v>
      </c>
      <c r="E1578" s="39"/>
      <c r="F1578" s="201" t="s">
        <v>1769</v>
      </c>
      <c r="G1578" s="39"/>
      <c r="H1578" s="39"/>
      <c r="I1578" s="197"/>
      <c r="J1578" s="39"/>
      <c r="K1578" s="39"/>
      <c r="L1578" s="42"/>
      <c r="M1578" s="198"/>
      <c r="N1578" s="199"/>
      <c r="O1578" s="67"/>
      <c r="P1578" s="67"/>
      <c r="Q1578" s="67"/>
      <c r="R1578" s="67"/>
      <c r="S1578" s="67"/>
      <c r="T1578" s="68"/>
      <c r="U1578" s="37"/>
      <c r="V1578" s="37"/>
      <c r="W1578" s="37"/>
      <c r="X1578" s="37"/>
      <c r="Y1578" s="37"/>
      <c r="Z1578" s="37"/>
      <c r="AA1578" s="37"/>
      <c r="AB1578" s="37"/>
      <c r="AC1578" s="37"/>
      <c r="AD1578" s="37"/>
      <c r="AE1578" s="37"/>
      <c r="AT1578" s="20" t="s">
        <v>221</v>
      </c>
      <c r="AU1578" s="20" t="s">
        <v>81</v>
      </c>
    </row>
    <row r="1579" spans="1:65" s="15" customFormat="1" ht="11.25">
      <c r="B1579" s="224"/>
      <c r="C1579" s="225"/>
      <c r="D1579" s="195" t="s">
        <v>223</v>
      </c>
      <c r="E1579" s="226" t="s">
        <v>19</v>
      </c>
      <c r="F1579" s="227" t="s">
        <v>616</v>
      </c>
      <c r="G1579" s="225"/>
      <c r="H1579" s="226" t="s">
        <v>19</v>
      </c>
      <c r="I1579" s="228"/>
      <c r="J1579" s="225"/>
      <c r="K1579" s="225"/>
      <c r="L1579" s="229"/>
      <c r="M1579" s="230"/>
      <c r="N1579" s="231"/>
      <c r="O1579" s="231"/>
      <c r="P1579" s="231"/>
      <c r="Q1579" s="231"/>
      <c r="R1579" s="231"/>
      <c r="S1579" s="231"/>
      <c r="T1579" s="232"/>
      <c r="AT1579" s="233" t="s">
        <v>223</v>
      </c>
      <c r="AU1579" s="233" t="s">
        <v>81</v>
      </c>
      <c r="AV1579" s="15" t="s">
        <v>79</v>
      </c>
      <c r="AW1579" s="15" t="s">
        <v>32</v>
      </c>
      <c r="AX1579" s="15" t="s">
        <v>71</v>
      </c>
      <c r="AY1579" s="233" t="s">
        <v>210</v>
      </c>
    </row>
    <row r="1580" spans="1:65" s="13" customFormat="1" ht="11.25">
      <c r="B1580" s="202"/>
      <c r="C1580" s="203"/>
      <c r="D1580" s="195" t="s">
        <v>223</v>
      </c>
      <c r="E1580" s="204" t="s">
        <v>19</v>
      </c>
      <c r="F1580" s="205" t="s">
        <v>1770</v>
      </c>
      <c r="G1580" s="203"/>
      <c r="H1580" s="206">
        <v>16</v>
      </c>
      <c r="I1580" s="207"/>
      <c r="J1580" s="203"/>
      <c r="K1580" s="203"/>
      <c r="L1580" s="208"/>
      <c r="M1580" s="209"/>
      <c r="N1580" s="210"/>
      <c r="O1580" s="210"/>
      <c r="P1580" s="210"/>
      <c r="Q1580" s="210"/>
      <c r="R1580" s="210"/>
      <c r="S1580" s="210"/>
      <c r="T1580" s="211"/>
      <c r="AT1580" s="212" t="s">
        <v>223</v>
      </c>
      <c r="AU1580" s="212" t="s">
        <v>81</v>
      </c>
      <c r="AV1580" s="13" t="s">
        <v>81</v>
      </c>
      <c r="AW1580" s="13" t="s">
        <v>32</v>
      </c>
      <c r="AX1580" s="13" t="s">
        <v>71</v>
      </c>
      <c r="AY1580" s="212" t="s">
        <v>210</v>
      </c>
    </row>
    <row r="1581" spans="1:65" s="15" customFormat="1" ht="11.25">
      <c r="B1581" s="224"/>
      <c r="C1581" s="225"/>
      <c r="D1581" s="195" t="s">
        <v>223</v>
      </c>
      <c r="E1581" s="226" t="s">
        <v>19</v>
      </c>
      <c r="F1581" s="227" t="s">
        <v>620</v>
      </c>
      <c r="G1581" s="225"/>
      <c r="H1581" s="226" t="s">
        <v>19</v>
      </c>
      <c r="I1581" s="228"/>
      <c r="J1581" s="225"/>
      <c r="K1581" s="225"/>
      <c r="L1581" s="229"/>
      <c r="M1581" s="230"/>
      <c r="N1581" s="231"/>
      <c r="O1581" s="231"/>
      <c r="P1581" s="231"/>
      <c r="Q1581" s="231"/>
      <c r="R1581" s="231"/>
      <c r="S1581" s="231"/>
      <c r="T1581" s="232"/>
      <c r="AT1581" s="233" t="s">
        <v>223</v>
      </c>
      <c r="AU1581" s="233" t="s">
        <v>81</v>
      </c>
      <c r="AV1581" s="15" t="s">
        <v>79</v>
      </c>
      <c r="AW1581" s="15" t="s">
        <v>32</v>
      </c>
      <c r="AX1581" s="15" t="s">
        <v>71</v>
      </c>
      <c r="AY1581" s="233" t="s">
        <v>210</v>
      </c>
    </row>
    <row r="1582" spans="1:65" s="13" customFormat="1" ht="11.25">
      <c r="B1582" s="202"/>
      <c r="C1582" s="203"/>
      <c r="D1582" s="195" t="s">
        <v>223</v>
      </c>
      <c r="E1582" s="204" t="s">
        <v>19</v>
      </c>
      <c r="F1582" s="205" t="s">
        <v>1770</v>
      </c>
      <c r="G1582" s="203"/>
      <c r="H1582" s="206">
        <v>16</v>
      </c>
      <c r="I1582" s="207"/>
      <c r="J1582" s="203"/>
      <c r="K1582" s="203"/>
      <c r="L1582" s="208"/>
      <c r="M1582" s="209"/>
      <c r="N1582" s="210"/>
      <c r="O1582" s="210"/>
      <c r="P1582" s="210"/>
      <c r="Q1582" s="210"/>
      <c r="R1582" s="210"/>
      <c r="S1582" s="210"/>
      <c r="T1582" s="211"/>
      <c r="AT1582" s="212" t="s">
        <v>223</v>
      </c>
      <c r="AU1582" s="212" t="s">
        <v>81</v>
      </c>
      <c r="AV1582" s="13" t="s">
        <v>81</v>
      </c>
      <c r="AW1582" s="13" t="s">
        <v>32</v>
      </c>
      <c r="AX1582" s="13" t="s">
        <v>71</v>
      </c>
      <c r="AY1582" s="212" t="s">
        <v>210</v>
      </c>
    </row>
    <row r="1583" spans="1:65" s="15" customFormat="1" ht="11.25">
      <c r="B1583" s="224"/>
      <c r="C1583" s="225"/>
      <c r="D1583" s="195" t="s">
        <v>223</v>
      </c>
      <c r="E1583" s="226" t="s">
        <v>19</v>
      </c>
      <c r="F1583" s="227" t="s">
        <v>622</v>
      </c>
      <c r="G1583" s="225"/>
      <c r="H1583" s="226" t="s">
        <v>19</v>
      </c>
      <c r="I1583" s="228"/>
      <c r="J1583" s="225"/>
      <c r="K1583" s="225"/>
      <c r="L1583" s="229"/>
      <c r="M1583" s="230"/>
      <c r="N1583" s="231"/>
      <c r="O1583" s="231"/>
      <c r="P1583" s="231"/>
      <c r="Q1583" s="231"/>
      <c r="R1583" s="231"/>
      <c r="S1583" s="231"/>
      <c r="T1583" s="232"/>
      <c r="AT1583" s="233" t="s">
        <v>223</v>
      </c>
      <c r="AU1583" s="233" t="s">
        <v>81</v>
      </c>
      <c r="AV1583" s="15" t="s">
        <v>79</v>
      </c>
      <c r="AW1583" s="15" t="s">
        <v>32</v>
      </c>
      <c r="AX1583" s="15" t="s">
        <v>71</v>
      </c>
      <c r="AY1583" s="233" t="s">
        <v>210</v>
      </c>
    </row>
    <row r="1584" spans="1:65" s="13" customFormat="1" ht="11.25">
      <c r="B1584" s="202"/>
      <c r="C1584" s="203"/>
      <c r="D1584" s="195" t="s">
        <v>223</v>
      </c>
      <c r="E1584" s="204" t="s">
        <v>19</v>
      </c>
      <c r="F1584" s="205" t="s">
        <v>1771</v>
      </c>
      <c r="G1584" s="203"/>
      <c r="H1584" s="206">
        <v>40</v>
      </c>
      <c r="I1584" s="207"/>
      <c r="J1584" s="203"/>
      <c r="K1584" s="203"/>
      <c r="L1584" s="208"/>
      <c r="M1584" s="209"/>
      <c r="N1584" s="210"/>
      <c r="O1584" s="210"/>
      <c r="P1584" s="210"/>
      <c r="Q1584" s="210"/>
      <c r="R1584" s="210"/>
      <c r="S1584" s="210"/>
      <c r="T1584" s="211"/>
      <c r="AT1584" s="212" t="s">
        <v>223</v>
      </c>
      <c r="AU1584" s="212" t="s">
        <v>81</v>
      </c>
      <c r="AV1584" s="13" t="s">
        <v>81</v>
      </c>
      <c r="AW1584" s="13" t="s">
        <v>32</v>
      </c>
      <c r="AX1584" s="13" t="s">
        <v>71</v>
      </c>
      <c r="AY1584" s="212" t="s">
        <v>210</v>
      </c>
    </row>
    <row r="1585" spans="1:65" s="15" customFormat="1" ht="11.25">
      <c r="B1585" s="224"/>
      <c r="C1585" s="225"/>
      <c r="D1585" s="195" t="s">
        <v>223</v>
      </c>
      <c r="E1585" s="226" t="s">
        <v>19</v>
      </c>
      <c r="F1585" s="227" t="s">
        <v>624</v>
      </c>
      <c r="G1585" s="225"/>
      <c r="H1585" s="226" t="s">
        <v>19</v>
      </c>
      <c r="I1585" s="228"/>
      <c r="J1585" s="225"/>
      <c r="K1585" s="225"/>
      <c r="L1585" s="229"/>
      <c r="M1585" s="230"/>
      <c r="N1585" s="231"/>
      <c r="O1585" s="231"/>
      <c r="P1585" s="231"/>
      <c r="Q1585" s="231"/>
      <c r="R1585" s="231"/>
      <c r="S1585" s="231"/>
      <c r="T1585" s="232"/>
      <c r="AT1585" s="233" t="s">
        <v>223</v>
      </c>
      <c r="AU1585" s="233" t="s">
        <v>81</v>
      </c>
      <c r="AV1585" s="15" t="s">
        <v>79</v>
      </c>
      <c r="AW1585" s="15" t="s">
        <v>32</v>
      </c>
      <c r="AX1585" s="15" t="s">
        <v>71</v>
      </c>
      <c r="AY1585" s="233" t="s">
        <v>210</v>
      </c>
    </row>
    <row r="1586" spans="1:65" s="13" customFormat="1" ht="11.25">
      <c r="B1586" s="202"/>
      <c r="C1586" s="203"/>
      <c r="D1586" s="195" t="s">
        <v>223</v>
      </c>
      <c r="E1586" s="204" t="s">
        <v>19</v>
      </c>
      <c r="F1586" s="205" t="s">
        <v>1772</v>
      </c>
      <c r="G1586" s="203"/>
      <c r="H1586" s="206">
        <v>26</v>
      </c>
      <c r="I1586" s="207"/>
      <c r="J1586" s="203"/>
      <c r="K1586" s="203"/>
      <c r="L1586" s="208"/>
      <c r="M1586" s="209"/>
      <c r="N1586" s="210"/>
      <c r="O1586" s="210"/>
      <c r="P1586" s="210"/>
      <c r="Q1586" s="210"/>
      <c r="R1586" s="210"/>
      <c r="S1586" s="210"/>
      <c r="T1586" s="211"/>
      <c r="AT1586" s="212" t="s">
        <v>223</v>
      </c>
      <c r="AU1586" s="212" t="s">
        <v>81</v>
      </c>
      <c r="AV1586" s="13" t="s">
        <v>81</v>
      </c>
      <c r="AW1586" s="13" t="s">
        <v>32</v>
      </c>
      <c r="AX1586" s="13" t="s">
        <v>71</v>
      </c>
      <c r="AY1586" s="212" t="s">
        <v>210</v>
      </c>
    </row>
    <row r="1587" spans="1:65" s="14" customFormat="1" ht="11.25">
      <c r="B1587" s="213"/>
      <c r="C1587" s="214"/>
      <c r="D1587" s="195" t="s">
        <v>223</v>
      </c>
      <c r="E1587" s="215" t="s">
        <v>19</v>
      </c>
      <c r="F1587" s="216" t="s">
        <v>249</v>
      </c>
      <c r="G1587" s="214"/>
      <c r="H1587" s="217">
        <v>98</v>
      </c>
      <c r="I1587" s="218"/>
      <c r="J1587" s="214"/>
      <c r="K1587" s="214"/>
      <c r="L1587" s="219"/>
      <c r="M1587" s="220"/>
      <c r="N1587" s="221"/>
      <c r="O1587" s="221"/>
      <c r="P1587" s="221"/>
      <c r="Q1587" s="221"/>
      <c r="R1587" s="221"/>
      <c r="S1587" s="221"/>
      <c r="T1587" s="222"/>
      <c r="AT1587" s="223" t="s">
        <v>223</v>
      </c>
      <c r="AU1587" s="223" t="s">
        <v>81</v>
      </c>
      <c r="AV1587" s="14" t="s">
        <v>217</v>
      </c>
      <c r="AW1587" s="14" t="s">
        <v>32</v>
      </c>
      <c r="AX1587" s="14" t="s">
        <v>79</v>
      </c>
      <c r="AY1587" s="223" t="s">
        <v>210</v>
      </c>
    </row>
    <row r="1588" spans="1:65" s="2" customFormat="1" ht="16.5" customHeight="1">
      <c r="A1588" s="37"/>
      <c r="B1588" s="38"/>
      <c r="C1588" s="182" t="s">
        <v>1773</v>
      </c>
      <c r="D1588" s="182" t="s">
        <v>212</v>
      </c>
      <c r="E1588" s="183" t="s">
        <v>1774</v>
      </c>
      <c r="F1588" s="184" t="s">
        <v>1775</v>
      </c>
      <c r="G1588" s="185" t="s">
        <v>215</v>
      </c>
      <c r="H1588" s="186">
        <v>170.47499999999999</v>
      </c>
      <c r="I1588" s="187"/>
      <c r="J1588" s="188">
        <f>ROUND(I1588*H1588,2)</f>
        <v>0</v>
      </c>
      <c r="K1588" s="184" t="s">
        <v>216</v>
      </c>
      <c r="L1588" s="42"/>
      <c r="M1588" s="189" t="s">
        <v>19</v>
      </c>
      <c r="N1588" s="190" t="s">
        <v>42</v>
      </c>
      <c r="O1588" s="67"/>
      <c r="P1588" s="191">
        <f>O1588*H1588</f>
        <v>0</v>
      </c>
      <c r="Q1588" s="191">
        <v>4.4999999999999997E-3</v>
      </c>
      <c r="R1588" s="191">
        <f>Q1588*H1588</f>
        <v>0.76713749999999992</v>
      </c>
      <c r="S1588" s="191">
        <v>0</v>
      </c>
      <c r="T1588" s="192">
        <f>S1588*H1588</f>
        <v>0</v>
      </c>
      <c r="U1588" s="37"/>
      <c r="V1588" s="37"/>
      <c r="W1588" s="37"/>
      <c r="X1588" s="37"/>
      <c r="Y1588" s="37"/>
      <c r="Z1588" s="37"/>
      <c r="AA1588" s="37"/>
      <c r="AB1588" s="37"/>
      <c r="AC1588" s="37"/>
      <c r="AD1588" s="37"/>
      <c r="AE1588" s="37"/>
      <c r="AR1588" s="193" t="s">
        <v>326</v>
      </c>
      <c r="AT1588" s="193" t="s">
        <v>212</v>
      </c>
      <c r="AU1588" s="193" t="s">
        <v>81</v>
      </c>
      <c r="AY1588" s="20" t="s">
        <v>210</v>
      </c>
      <c r="BE1588" s="194">
        <f>IF(N1588="základní",J1588,0)</f>
        <v>0</v>
      </c>
      <c r="BF1588" s="194">
        <f>IF(N1588="snížená",J1588,0)</f>
        <v>0</v>
      </c>
      <c r="BG1588" s="194">
        <f>IF(N1588="zákl. přenesená",J1588,0)</f>
        <v>0</v>
      </c>
      <c r="BH1588" s="194">
        <f>IF(N1588="sníž. přenesená",J1588,0)</f>
        <v>0</v>
      </c>
      <c r="BI1588" s="194">
        <f>IF(N1588="nulová",J1588,0)</f>
        <v>0</v>
      </c>
      <c r="BJ1588" s="20" t="s">
        <v>79</v>
      </c>
      <c r="BK1588" s="194">
        <f>ROUND(I1588*H1588,2)</f>
        <v>0</v>
      </c>
      <c r="BL1588" s="20" t="s">
        <v>326</v>
      </c>
      <c r="BM1588" s="193" t="s">
        <v>1776</v>
      </c>
    </row>
    <row r="1589" spans="1:65" s="2" customFormat="1" ht="19.5">
      <c r="A1589" s="37"/>
      <c r="B1589" s="38"/>
      <c r="C1589" s="39"/>
      <c r="D1589" s="195" t="s">
        <v>219</v>
      </c>
      <c r="E1589" s="39"/>
      <c r="F1589" s="196" t="s">
        <v>1777</v>
      </c>
      <c r="G1589" s="39"/>
      <c r="H1589" s="39"/>
      <c r="I1589" s="197"/>
      <c r="J1589" s="39"/>
      <c r="K1589" s="39"/>
      <c r="L1589" s="42"/>
      <c r="M1589" s="198"/>
      <c r="N1589" s="199"/>
      <c r="O1589" s="67"/>
      <c r="P1589" s="67"/>
      <c r="Q1589" s="67"/>
      <c r="R1589" s="67"/>
      <c r="S1589" s="67"/>
      <c r="T1589" s="68"/>
      <c r="U1589" s="37"/>
      <c r="V1589" s="37"/>
      <c r="W1589" s="37"/>
      <c r="X1589" s="37"/>
      <c r="Y1589" s="37"/>
      <c r="Z1589" s="37"/>
      <c r="AA1589" s="37"/>
      <c r="AB1589" s="37"/>
      <c r="AC1589" s="37"/>
      <c r="AD1589" s="37"/>
      <c r="AE1589" s="37"/>
      <c r="AT1589" s="20" t="s">
        <v>219</v>
      </c>
      <c r="AU1589" s="20" t="s">
        <v>81</v>
      </c>
    </row>
    <row r="1590" spans="1:65" s="2" customFormat="1" ht="11.25">
      <c r="A1590" s="37"/>
      <c r="B1590" s="38"/>
      <c r="C1590" s="39"/>
      <c r="D1590" s="200" t="s">
        <v>221</v>
      </c>
      <c r="E1590" s="39"/>
      <c r="F1590" s="201" t="s">
        <v>1778</v>
      </c>
      <c r="G1590" s="39"/>
      <c r="H1590" s="39"/>
      <c r="I1590" s="197"/>
      <c r="J1590" s="39"/>
      <c r="K1590" s="39"/>
      <c r="L1590" s="42"/>
      <c r="M1590" s="198"/>
      <c r="N1590" s="199"/>
      <c r="O1590" s="67"/>
      <c r="P1590" s="67"/>
      <c r="Q1590" s="67"/>
      <c r="R1590" s="67"/>
      <c r="S1590" s="67"/>
      <c r="T1590" s="68"/>
      <c r="U1590" s="37"/>
      <c r="V1590" s="37"/>
      <c r="W1590" s="37"/>
      <c r="X1590" s="37"/>
      <c r="Y1590" s="37"/>
      <c r="Z1590" s="37"/>
      <c r="AA1590" s="37"/>
      <c r="AB1590" s="37"/>
      <c r="AC1590" s="37"/>
      <c r="AD1590" s="37"/>
      <c r="AE1590" s="37"/>
      <c r="AT1590" s="20" t="s">
        <v>221</v>
      </c>
      <c r="AU1590" s="20" t="s">
        <v>81</v>
      </c>
    </row>
    <row r="1591" spans="1:65" s="13" customFormat="1" ht="11.25">
      <c r="B1591" s="202"/>
      <c r="C1591" s="203"/>
      <c r="D1591" s="195" t="s">
        <v>223</v>
      </c>
      <c r="E1591" s="204" t="s">
        <v>19</v>
      </c>
      <c r="F1591" s="205" t="s">
        <v>115</v>
      </c>
      <c r="G1591" s="203"/>
      <c r="H1591" s="206">
        <v>170.47499999999999</v>
      </c>
      <c r="I1591" s="207"/>
      <c r="J1591" s="203"/>
      <c r="K1591" s="203"/>
      <c r="L1591" s="208"/>
      <c r="M1591" s="209"/>
      <c r="N1591" s="210"/>
      <c r="O1591" s="210"/>
      <c r="P1591" s="210"/>
      <c r="Q1591" s="210"/>
      <c r="R1591" s="210"/>
      <c r="S1591" s="210"/>
      <c r="T1591" s="211"/>
      <c r="AT1591" s="212" t="s">
        <v>223</v>
      </c>
      <c r="AU1591" s="212" t="s">
        <v>81</v>
      </c>
      <c r="AV1591" s="13" t="s">
        <v>81</v>
      </c>
      <c r="AW1591" s="13" t="s">
        <v>32</v>
      </c>
      <c r="AX1591" s="13" t="s">
        <v>79</v>
      </c>
      <c r="AY1591" s="212" t="s">
        <v>210</v>
      </c>
    </row>
    <row r="1592" spans="1:65" s="2" customFormat="1" ht="37.9" customHeight="1">
      <c r="A1592" s="37"/>
      <c r="B1592" s="38"/>
      <c r="C1592" s="182" t="s">
        <v>1779</v>
      </c>
      <c r="D1592" s="182" t="s">
        <v>212</v>
      </c>
      <c r="E1592" s="183" t="s">
        <v>1780</v>
      </c>
      <c r="F1592" s="184" t="s">
        <v>1781</v>
      </c>
      <c r="G1592" s="185" t="s">
        <v>215</v>
      </c>
      <c r="H1592" s="186">
        <v>170.47499999999999</v>
      </c>
      <c r="I1592" s="187"/>
      <c r="J1592" s="188">
        <f>ROUND(I1592*H1592,2)</f>
        <v>0</v>
      </c>
      <c r="K1592" s="184" t="s">
        <v>216</v>
      </c>
      <c r="L1592" s="42"/>
      <c r="M1592" s="189" t="s">
        <v>19</v>
      </c>
      <c r="N1592" s="190" t="s">
        <v>42</v>
      </c>
      <c r="O1592" s="67"/>
      <c r="P1592" s="191">
        <f>O1592*H1592</f>
        <v>0</v>
      </c>
      <c r="Q1592" s="191">
        <v>8.9999999999999993E-3</v>
      </c>
      <c r="R1592" s="191">
        <f>Q1592*H1592</f>
        <v>1.5342749999999998</v>
      </c>
      <c r="S1592" s="191">
        <v>0</v>
      </c>
      <c r="T1592" s="192">
        <f>S1592*H1592</f>
        <v>0</v>
      </c>
      <c r="U1592" s="37"/>
      <c r="V1592" s="37"/>
      <c r="W1592" s="37"/>
      <c r="X1592" s="37"/>
      <c r="Y1592" s="37"/>
      <c r="Z1592" s="37"/>
      <c r="AA1592" s="37"/>
      <c r="AB1592" s="37"/>
      <c r="AC1592" s="37"/>
      <c r="AD1592" s="37"/>
      <c r="AE1592" s="37"/>
      <c r="AR1592" s="193" t="s">
        <v>326</v>
      </c>
      <c r="AT1592" s="193" t="s">
        <v>212</v>
      </c>
      <c r="AU1592" s="193" t="s">
        <v>81</v>
      </c>
      <c r="AY1592" s="20" t="s">
        <v>210</v>
      </c>
      <c r="BE1592" s="194">
        <f>IF(N1592="základní",J1592,0)</f>
        <v>0</v>
      </c>
      <c r="BF1592" s="194">
        <f>IF(N1592="snížená",J1592,0)</f>
        <v>0</v>
      </c>
      <c r="BG1592" s="194">
        <f>IF(N1592="zákl. přenesená",J1592,0)</f>
        <v>0</v>
      </c>
      <c r="BH1592" s="194">
        <f>IF(N1592="sníž. přenesená",J1592,0)</f>
        <v>0</v>
      </c>
      <c r="BI1592" s="194">
        <f>IF(N1592="nulová",J1592,0)</f>
        <v>0</v>
      </c>
      <c r="BJ1592" s="20" t="s">
        <v>79</v>
      </c>
      <c r="BK1592" s="194">
        <f>ROUND(I1592*H1592,2)</f>
        <v>0</v>
      </c>
      <c r="BL1592" s="20" t="s">
        <v>326</v>
      </c>
      <c r="BM1592" s="193" t="s">
        <v>1782</v>
      </c>
    </row>
    <row r="1593" spans="1:65" s="2" customFormat="1" ht="19.5">
      <c r="A1593" s="37"/>
      <c r="B1593" s="38"/>
      <c r="C1593" s="39"/>
      <c r="D1593" s="195" t="s">
        <v>219</v>
      </c>
      <c r="E1593" s="39"/>
      <c r="F1593" s="196" t="s">
        <v>1783</v>
      </c>
      <c r="G1593" s="39"/>
      <c r="H1593" s="39"/>
      <c r="I1593" s="197"/>
      <c r="J1593" s="39"/>
      <c r="K1593" s="39"/>
      <c r="L1593" s="42"/>
      <c r="M1593" s="198"/>
      <c r="N1593" s="199"/>
      <c r="O1593" s="67"/>
      <c r="P1593" s="67"/>
      <c r="Q1593" s="67"/>
      <c r="R1593" s="67"/>
      <c r="S1593" s="67"/>
      <c r="T1593" s="68"/>
      <c r="U1593" s="37"/>
      <c r="V1593" s="37"/>
      <c r="W1593" s="37"/>
      <c r="X1593" s="37"/>
      <c r="Y1593" s="37"/>
      <c r="Z1593" s="37"/>
      <c r="AA1593" s="37"/>
      <c r="AB1593" s="37"/>
      <c r="AC1593" s="37"/>
      <c r="AD1593" s="37"/>
      <c r="AE1593" s="37"/>
      <c r="AT1593" s="20" t="s">
        <v>219</v>
      </c>
      <c r="AU1593" s="20" t="s">
        <v>81</v>
      </c>
    </row>
    <row r="1594" spans="1:65" s="2" customFormat="1" ht="11.25">
      <c r="A1594" s="37"/>
      <c r="B1594" s="38"/>
      <c r="C1594" s="39"/>
      <c r="D1594" s="200" t="s">
        <v>221</v>
      </c>
      <c r="E1594" s="39"/>
      <c r="F1594" s="201" t="s">
        <v>1784</v>
      </c>
      <c r="G1594" s="39"/>
      <c r="H1594" s="39"/>
      <c r="I1594" s="197"/>
      <c r="J1594" s="39"/>
      <c r="K1594" s="39"/>
      <c r="L1594" s="42"/>
      <c r="M1594" s="198"/>
      <c r="N1594" s="199"/>
      <c r="O1594" s="67"/>
      <c r="P1594" s="67"/>
      <c r="Q1594" s="67"/>
      <c r="R1594" s="67"/>
      <c r="S1594" s="67"/>
      <c r="T1594" s="68"/>
      <c r="U1594" s="37"/>
      <c r="V1594" s="37"/>
      <c r="W1594" s="37"/>
      <c r="X1594" s="37"/>
      <c r="Y1594" s="37"/>
      <c r="Z1594" s="37"/>
      <c r="AA1594" s="37"/>
      <c r="AB1594" s="37"/>
      <c r="AC1594" s="37"/>
      <c r="AD1594" s="37"/>
      <c r="AE1594" s="37"/>
      <c r="AT1594" s="20" t="s">
        <v>221</v>
      </c>
      <c r="AU1594" s="20" t="s">
        <v>81</v>
      </c>
    </row>
    <row r="1595" spans="1:65" s="15" customFormat="1" ht="11.25">
      <c r="B1595" s="224"/>
      <c r="C1595" s="225"/>
      <c r="D1595" s="195" t="s">
        <v>223</v>
      </c>
      <c r="E1595" s="226" t="s">
        <v>19</v>
      </c>
      <c r="F1595" s="227" t="s">
        <v>609</v>
      </c>
      <c r="G1595" s="225"/>
      <c r="H1595" s="226" t="s">
        <v>19</v>
      </c>
      <c r="I1595" s="228"/>
      <c r="J1595" s="225"/>
      <c r="K1595" s="225"/>
      <c r="L1595" s="229"/>
      <c r="M1595" s="230"/>
      <c r="N1595" s="231"/>
      <c r="O1595" s="231"/>
      <c r="P1595" s="231"/>
      <c r="Q1595" s="231"/>
      <c r="R1595" s="231"/>
      <c r="S1595" s="231"/>
      <c r="T1595" s="232"/>
      <c r="AT1595" s="233" t="s">
        <v>223</v>
      </c>
      <c r="AU1595" s="233" t="s">
        <v>81</v>
      </c>
      <c r="AV1595" s="15" t="s">
        <v>79</v>
      </c>
      <c r="AW1595" s="15" t="s">
        <v>32</v>
      </c>
      <c r="AX1595" s="15" t="s">
        <v>71</v>
      </c>
      <c r="AY1595" s="233" t="s">
        <v>210</v>
      </c>
    </row>
    <row r="1596" spans="1:65" s="13" customFormat="1" ht="11.25">
      <c r="B1596" s="202"/>
      <c r="C1596" s="203"/>
      <c r="D1596" s="195" t="s">
        <v>223</v>
      </c>
      <c r="E1596" s="204" t="s">
        <v>19</v>
      </c>
      <c r="F1596" s="205" t="s">
        <v>692</v>
      </c>
      <c r="G1596" s="203"/>
      <c r="H1596" s="206">
        <v>19.8</v>
      </c>
      <c r="I1596" s="207"/>
      <c r="J1596" s="203"/>
      <c r="K1596" s="203"/>
      <c r="L1596" s="208"/>
      <c r="M1596" s="209"/>
      <c r="N1596" s="210"/>
      <c r="O1596" s="210"/>
      <c r="P1596" s="210"/>
      <c r="Q1596" s="210"/>
      <c r="R1596" s="210"/>
      <c r="S1596" s="210"/>
      <c r="T1596" s="211"/>
      <c r="AT1596" s="212" t="s">
        <v>223</v>
      </c>
      <c r="AU1596" s="212" t="s">
        <v>81</v>
      </c>
      <c r="AV1596" s="13" t="s">
        <v>81</v>
      </c>
      <c r="AW1596" s="13" t="s">
        <v>32</v>
      </c>
      <c r="AX1596" s="13" t="s">
        <v>71</v>
      </c>
      <c r="AY1596" s="212" t="s">
        <v>210</v>
      </c>
    </row>
    <row r="1597" spans="1:65" s="15" customFormat="1" ht="11.25">
      <c r="B1597" s="224"/>
      <c r="C1597" s="225"/>
      <c r="D1597" s="195" t="s">
        <v>223</v>
      </c>
      <c r="E1597" s="226" t="s">
        <v>19</v>
      </c>
      <c r="F1597" s="227" t="s">
        <v>613</v>
      </c>
      <c r="G1597" s="225"/>
      <c r="H1597" s="226" t="s">
        <v>19</v>
      </c>
      <c r="I1597" s="228"/>
      <c r="J1597" s="225"/>
      <c r="K1597" s="225"/>
      <c r="L1597" s="229"/>
      <c r="M1597" s="230"/>
      <c r="N1597" s="231"/>
      <c r="O1597" s="231"/>
      <c r="P1597" s="231"/>
      <c r="Q1597" s="231"/>
      <c r="R1597" s="231"/>
      <c r="S1597" s="231"/>
      <c r="T1597" s="232"/>
      <c r="AT1597" s="233" t="s">
        <v>223</v>
      </c>
      <c r="AU1597" s="233" t="s">
        <v>81</v>
      </c>
      <c r="AV1597" s="15" t="s">
        <v>79</v>
      </c>
      <c r="AW1597" s="15" t="s">
        <v>32</v>
      </c>
      <c r="AX1597" s="15" t="s">
        <v>71</v>
      </c>
      <c r="AY1597" s="233" t="s">
        <v>210</v>
      </c>
    </row>
    <row r="1598" spans="1:65" s="13" customFormat="1" ht="11.25">
      <c r="B1598" s="202"/>
      <c r="C1598" s="203"/>
      <c r="D1598" s="195" t="s">
        <v>223</v>
      </c>
      <c r="E1598" s="204" t="s">
        <v>19</v>
      </c>
      <c r="F1598" s="205" t="s">
        <v>693</v>
      </c>
      <c r="G1598" s="203"/>
      <c r="H1598" s="206">
        <v>13</v>
      </c>
      <c r="I1598" s="207"/>
      <c r="J1598" s="203"/>
      <c r="K1598" s="203"/>
      <c r="L1598" s="208"/>
      <c r="M1598" s="209"/>
      <c r="N1598" s="210"/>
      <c r="O1598" s="210"/>
      <c r="P1598" s="210"/>
      <c r="Q1598" s="210"/>
      <c r="R1598" s="210"/>
      <c r="S1598" s="210"/>
      <c r="T1598" s="211"/>
      <c r="AT1598" s="212" t="s">
        <v>223</v>
      </c>
      <c r="AU1598" s="212" t="s">
        <v>81</v>
      </c>
      <c r="AV1598" s="13" t="s">
        <v>81</v>
      </c>
      <c r="AW1598" s="13" t="s">
        <v>32</v>
      </c>
      <c r="AX1598" s="13" t="s">
        <v>71</v>
      </c>
      <c r="AY1598" s="212" t="s">
        <v>210</v>
      </c>
    </row>
    <row r="1599" spans="1:65" s="15" customFormat="1" ht="11.25">
      <c r="B1599" s="224"/>
      <c r="C1599" s="225"/>
      <c r="D1599" s="195" t="s">
        <v>223</v>
      </c>
      <c r="E1599" s="226" t="s">
        <v>19</v>
      </c>
      <c r="F1599" s="227" t="s">
        <v>614</v>
      </c>
      <c r="G1599" s="225"/>
      <c r="H1599" s="226" t="s">
        <v>19</v>
      </c>
      <c r="I1599" s="228"/>
      <c r="J1599" s="225"/>
      <c r="K1599" s="225"/>
      <c r="L1599" s="229"/>
      <c r="M1599" s="230"/>
      <c r="N1599" s="231"/>
      <c r="O1599" s="231"/>
      <c r="P1599" s="231"/>
      <c r="Q1599" s="231"/>
      <c r="R1599" s="231"/>
      <c r="S1599" s="231"/>
      <c r="T1599" s="232"/>
      <c r="AT1599" s="233" t="s">
        <v>223</v>
      </c>
      <c r="AU1599" s="233" t="s">
        <v>81</v>
      </c>
      <c r="AV1599" s="15" t="s">
        <v>79</v>
      </c>
      <c r="AW1599" s="15" t="s">
        <v>32</v>
      </c>
      <c r="AX1599" s="15" t="s">
        <v>71</v>
      </c>
      <c r="AY1599" s="233" t="s">
        <v>210</v>
      </c>
    </row>
    <row r="1600" spans="1:65" s="13" customFormat="1" ht="11.25">
      <c r="B1600" s="202"/>
      <c r="C1600" s="203"/>
      <c r="D1600" s="195" t="s">
        <v>223</v>
      </c>
      <c r="E1600" s="204" t="s">
        <v>19</v>
      </c>
      <c r="F1600" s="205" t="s">
        <v>694</v>
      </c>
      <c r="G1600" s="203"/>
      <c r="H1600" s="206">
        <v>9.8000000000000007</v>
      </c>
      <c r="I1600" s="207"/>
      <c r="J1600" s="203"/>
      <c r="K1600" s="203"/>
      <c r="L1600" s="208"/>
      <c r="M1600" s="209"/>
      <c r="N1600" s="210"/>
      <c r="O1600" s="210"/>
      <c r="P1600" s="210"/>
      <c r="Q1600" s="210"/>
      <c r="R1600" s="210"/>
      <c r="S1600" s="210"/>
      <c r="T1600" s="211"/>
      <c r="AT1600" s="212" t="s">
        <v>223</v>
      </c>
      <c r="AU1600" s="212" t="s">
        <v>81</v>
      </c>
      <c r="AV1600" s="13" t="s">
        <v>81</v>
      </c>
      <c r="AW1600" s="13" t="s">
        <v>32</v>
      </c>
      <c r="AX1600" s="13" t="s">
        <v>71</v>
      </c>
      <c r="AY1600" s="212" t="s">
        <v>210</v>
      </c>
    </row>
    <row r="1601" spans="1:65" s="15" customFormat="1" ht="11.25">
      <c r="B1601" s="224"/>
      <c r="C1601" s="225"/>
      <c r="D1601" s="195" t="s">
        <v>223</v>
      </c>
      <c r="E1601" s="226" t="s">
        <v>19</v>
      </c>
      <c r="F1601" s="227" t="s">
        <v>620</v>
      </c>
      <c r="G1601" s="225"/>
      <c r="H1601" s="226" t="s">
        <v>19</v>
      </c>
      <c r="I1601" s="228"/>
      <c r="J1601" s="225"/>
      <c r="K1601" s="225"/>
      <c r="L1601" s="229"/>
      <c r="M1601" s="230"/>
      <c r="N1601" s="231"/>
      <c r="O1601" s="231"/>
      <c r="P1601" s="231"/>
      <c r="Q1601" s="231"/>
      <c r="R1601" s="231"/>
      <c r="S1601" s="231"/>
      <c r="T1601" s="232"/>
      <c r="AT1601" s="233" t="s">
        <v>223</v>
      </c>
      <c r="AU1601" s="233" t="s">
        <v>81</v>
      </c>
      <c r="AV1601" s="15" t="s">
        <v>79</v>
      </c>
      <c r="AW1601" s="15" t="s">
        <v>32</v>
      </c>
      <c r="AX1601" s="15" t="s">
        <v>71</v>
      </c>
      <c r="AY1601" s="233" t="s">
        <v>210</v>
      </c>
    </row>
    <row r="1602" spans="1:65" s="13" customFormat="1" ht="11.25">
      <c r="B1602" s="202"/>
      <c r="C1602" s="203"/>
      <c r="D1602" s="195" t="s">
        <v>223</v>
      </c>
      <c r="E1602" s="204" t="s">
        <v>19</v>
      </c>
      <c r="F1602" s="205" t="s">
        <v>695</v>
      </c>
      <c r="G1602" s="203"/>
      <c r="H1602" s="206">
        <v>0.96</v>
      </c>
      <c r="I1602" s="207"/>
      <c r="J1602" s="203"/>
      <c r="K1602" s="203"/>
      <c r="L1602" s="208"/>
      <c r="M1602" s="209"/>
      <c r="N1602" s="210"/>
      <c r="O1602" s="210"/>
      <c r="P1602" s="210"/>
      <c r="Q1602" s="210"/>
      <c r="R1602" s="210"/>
      <c r="S1602" s="210"/>
      <c r="T1602" s="211"/>
      <c r="AT1602" s="212" t="s">
        <v>223</v>
      </c>
      <c r="AU1602" s="212" t="s">
        <v>81</v>
      </c>
      <c r="AV1602" s="13" t="s">
        <v>81</v>
      </c>
      <c r="AW1602" s="13" t="s">
        <v>32</v>
      </c>
      <c r="AX1602" s="13" t="s">
        <v>71</v>
      </c>
      <c r="AY1602" s="212" t="s">
        <v>210</v>
      </c>
    </row>
    <row r="1603" spans="1:65" s="15" customFormat="1" ht="11.25">
      <c r="B1603" s="224"/>
      <c r="C1603" s="225"/>
      <c r="D1603" s="195" t="s">
        <v>223</v>
      </c>
      <c r="E1603" s="226" t="s">
        <v>19</v>
      </c>
      <c r="F1603" s="227" t="s">
        <v>622</v>
      </c>
      <c r="G1603" s="225"/>
      <c r="H1603" s="226" t="s">
        <v>19</v>
      </c>
      <c r="I1603" s="228"/>
      <c r="J1603" s="225"/>
      <c r="K1603" s="225"/>
      <c r="L1603" s="229"/>
      <c r="M1603" s="230"/>
      <c r="N1603" s="231"/>
      <c r="O1603" s="231"/>
      <c r="P1603" s="231"/>
      <c r="Q1603" s="231"/>
      <c r="R1603" s="231"/>
      <c r="S1603" s="231"/>
      <c r="T1603" s="232"/>
      <c r="AT1603" s="233" t="s">
        <v>223</v>
      </c>
      <c r="AU1603" s="233" t="s">
        <v>81</v>
      </c>
      <c r="AV1603" s="15" t="s">
        <v>79</v>
      </c>
      <c r="AW1603" s="15" t="s">
        <v>32</v>
      </c>
      <c r="AX1603" s="15" t="s">
        <v>71</v>
      </c>
      <c r="AY1603" s="233" t="s">
        <v>210</v>
      </c>
    </row>
    <row r="1604" spans="1:65" s="13" customFormat="1" ht="11.25">
      <c r="B1604" s="202"/>
      <c r="C1604" s="203"/>
      <c r="D1604" s="195" t="s">
        <v>223</v>
      </c>
      <c r="E1604" s="204" t="s">
        <v>19</v>
      </c>
      <c r="F1604" s="205" t="s">
        <v>696</v>
      </c>
      <c r="G1604" s="203"/>
      <c r="H1604" s="206">
        <v>64</v>
      </c>
      <c r="I1604" s="207"/>
      <c r="J1604" s="203"/>
      <c r="K1604" s="203"/>
      <c r="L1604" s="208"/>
      <c r="M1604" s="209"/>
      <c r="N1604" s="210"/>
      <c r="O1604" s="210"/>
      <c r="P1604" s="210"/>
      <c r="Q1604" s="210"/>
      <c r="R1604" s="210"/>
      <c r="S1604" s="210"/>
      <c r="T1604" s="211"/>
      <c r="AT1604" s="212" t="s">
        <v>223</v>
      </c>
      <c r="AU1604" s="212" t="s">
        <v>81</v>
      </c>
      <c r="AV1604" s="13" t="s">
        <v>81</v>
      </c>
      <c r="AW1604" s="13" t="s">
        <v>32</v>
      </c>
      <c r="AX1604" s="13" t="s">
        <v>71</v>
      </c>
      <c r="AY1604" s="212" t="s">
        <v>210</v>
      </c>
    </row>
    <row r="1605" spans="1:65" s="13" customFormat="1" ht="11.25">
      <c r="B1605" s="202"/>
      <c r="C1605" s="203"/>
      <c r="D1605" s="195" t="s">
        <v>223</v>
      </c>
      <c r="E1605" s="204" t="s">
        <v>19</v>
      </c>
      <c r="F1605" s="205" t="s">
        <v>697</v>
      </c>
      <c r="G1605" s="203"/>
      <c r="H1605" s="206">
        <v>15.615</v>
      </c>
      <c r="I1605" s="207"/>
      <c r="J1605" s="203"/>
      <c r="K1605" s="203"/>
      <c r="L1605" s="208"/>
      <c r="M1605" s="209"/>
      <c r="N1605" s="210"/>
      <c r="O1605" s="210"/>
      <c r="P1605" s="210"/>
      <c r="Q1605" s="210"/>
      <c r="R1605" s="210"/>
      <c r="S1605" s="210"/>
      <c r="T1605" s="211"/>
      <c r="AT1605" s="212" t="s">
        <v>223</v>
      </c>
      <c r="AU1605" s="212" t="s">
        <v>81</v>
      </c>
      <c r="AV1605" s="13" t="s">
        <v>81</v>
      </c>
      <c r="AW1605" s="13" t="s">
        <v>32</v>
      </c>
      <c r="AX1605" s="13" t="s">
        <v>71</v>
      </c>
      <c r="AY1605" s="212" t="s">
        <v>210</v>
      </c>
    </row>
    <row r="1606" spans="1:65" s="15" customFormat="1" ht="11.25">
      <c r="B1606" s="224"/>
      <c r="C1606" s="225"/>
      <c r="D1606" s="195" t="s">
        <v>223</v>
      </c>
      <c r="E1606" s="226" t="s">
        <v>19</v>
      </c>
      <c r="F1606" s="227" t="s">
        <v>624</v>
      </c>
      <c r="G1606" s="225"/>
      <c r="H1606" s="226" t="s">
        <v>19</v>
      </c>
      <c r="I1606" s="228"/>
      <c r="J1606" s="225"/>
      <c r="K1606" s="225"/>
      <c r="L1606" s="229"/>
      <c r="M1606" s="230"/>
      <c r="N1606" s="231"/>
      <c r="O1606" s="231"/>
      <c r="P1606" s="231"/>
      <c r="Q1606" s="231"/>
      <c r="R1606" s="231"/>
      <c r="S1606" s="231"/>
      <c r="T1606" s="232"/>
      <c r="AT1606" s="233" t="s">
        <v>223</v>
      </c>
      <c r="AU1606" s="233" t="s">
        <v>81</v>
      </c>
      <c r="AV1606" s="15" t="s">
        <v>79</v>
      </c>
      <c r="AW1606" s="15" t="s">
        <v>32</v>
      </c>
      <c r="AX1606" s="15" t="s">
        <v>71</v>
      </c>
      <c r="AY1606" s="233" t="s">
        <v>210</v>
      </c>
    </row>
    <row r="1607" spans="1:65" s="13" customFormat="1" ht="11.25">
      <c r="B1607" s="202"/>
      <c r="C1607" s="203"/>
      <c r="D1607" s="195" t="s">
        <v>223</v>
      </c>
      <c r="E1607" s="204" t="s">
        <v>19</v>
      </c>
      <c r="F1607" s="205" t="s">
        <v>698</v>
      </c>
      <c r="G1607" s="203"/>
      <c r="H1607" s="206">
        <v>44.3</v>
      </c>
      <c r="I1607" s="207"/>
      <c r="J1607" s="203"/>
      <c r="K1607" s="203"/>
      <c r="L1607" s="208"/>
      <c r="M1607" s="209"/>
      <c r="N1607" s="210"/>
      <c r="O1607" s="210"/>
      <c r="P1607" s="210"/>
      <c r="Q1607" s="210"/>
      <c r="R1607" s="210"/>
      <c r="S1607" s="210"/>
      <c r="T1607" s="211"/>
      <c r="AT1607" s="212" t="s">
        <v>223</v>
      </c>
      <c r="AU1607" s="212" t="s">
        <v>81</v>
      </c>
      <c r="AV1607" s="13" t="s">
        <v>81</v>
      </c>
      <c r="AW1607" s="13" t="s">
        <v>32</v>
      </c>
      <c r="AX1607" s="13" t="s">
        <v>71</v>
      </c>
      <c r="AY1607" s="212" t="s">
        <v>210</v>
      </c>
    </row>
    <row r="1608" spans="1:65" s="13" customFormat="1" ht="11.25">
      <c r="B1608" s="202"/>
      <c r="C1608" s="203"/>
      <c r="D1608" s="195" t="s">
        <v>223</v>
      </c>
      <c r="E1608" s="204" t="s">
        <v>19</v>
      </c>
      <c r="F1608" s="205" t="s">
        <v>699</v>
      </c>
      <c r="G1608" s="203"/>
      <c r="H1608" s="206">
        <v>3</v>
      </c>
      <c r="I1608" s="207"/>
      <c r="J1608" s="203"/>
      <c r="K1608" s="203"/>
      <c r="L1608" s="208"/>
      <c r="M1608" s="209"/>
      <c r="N1608" s="210"/>
      <c r="O1608" s="210"/>
      <c r="P1608" s="210"/>
      <c r="Q1608" s="210"/>
      <c r="R1608" s="210"/>
      <c r="S1608" s="210"/>
      <c r="T1608" s="211"/>
      <c r="AT1608" s="212" t="s">
        <v>223</v>
      </c>
      <c r="AU1608" s="212" t="s">
        <v>81</v>
      </c>
      <c r="AV1608" s="13" t="s">
        <v>81</v>
      </c>
      <c r="AW1608" s="13" t="s">
        <v>32</v>
      </c>
      <c r="AX1608" s="13" t="s">
        <v>71</v>
      </c>
      <c r="AY1608" s="212" t="s">
        <v>210</v>
      </c>
    </row>
    <row r="1609" spans="1:65" s="14" customFormat="1" ht="11.25">
      <c r="B1609" s="213"/>
      <c r="C1609" s="214"/>
      <c r="D1609" s="195" t="s">
        <v>223</v>
      </c>
      <c r="E1609" s="215" t="s">
        <v>115</v>
      </c>
      <c r="F1609" s="216" t="s">
        <v>249</v>
      </c>
      <c r="G1609" s="214"/>
      <c r="H1609" s="217">
        <v>170.47499999999999</v>
      </c>
      <c r="I1609" s="218"/>
      <c r="J1609" s="214"/>
      <c r="K1609" s="214"/>
      <c r="L1609" s="219"/>
      <c r="M1609" s="220"/>
      <c r="N1609" s="221"/>
      <c r="O1609" s="221"/>
      <c r="P1609" s="221"/>
      <c r="Q1609" s="221"/>
      <c r="R1609" s="221"/>
      <c r="S1609" s="221"/>
      <c r="T1609" s="222"/>
      <c r="AT1609" s="223" t="s">
        <v>223</v>
      </c>
      <c r="AU1609" s="223" t="s">
        <v>81</v>
      </c>
      <c r="AV1609" s="14" t="s">
        <v>217</v>
      </c>
      <c r="AW1609" s="14" t="s">
        <v>32</v>
      </c>
      <c r="AX1609" s="14" t="s">
        <v>79</v>
      </c>
      <c r="AY1609" s="223" t="s">
        <v>210</v>
      </c>
    </row>
    <row r="1610" spans="1:65" s="2" customFormat="1" ht="24.2" customHeight="1">
      <c r="A1610" s="37"/>
      <c r="B1610" s="38"/>
      <c r="C1610" s="245" t="s">
        <v>1785</v>
      </c>
      <c r="D1610" s="245" t="s">
        <v>348</v>
      </c>
      <c r="E1610" s="246" t="s">
        <v>1786</v>
      </c>
      <c r="F1610" s="247" t="s">
        <v>1787</v>
      </c>
      <c r="G1610" s="248" t="s">
        <v>215</v>
      </c>
      <c r="H1610" s="249">
        <v>187.523</v>
      </c>
      <c r="I1610" s="250"/>
      <c r="J1610" s="251">
        <f>ROUND(I1610*H1610,2)</f>
        <v>0</v>
      </c>
      <c r="K1610" s="247" t="s">
        <v>216</v>
      </c>
      <c r="L1610" s="252"/>
      <c r="M1610" s="253" t="s">
        <v>19</v>
      </c>
      <c r="N1610" s="254" t="s">
        <v>42</v>
      </c>
      <c r="O1610" s="67"/>
      <c r="P1610" s="191">
        <f>O1610*H1610</f>
        <v>0</v>
      </c>
      <c r="Q1610" s="191">
        <v>0.02</v>
      </c>
      <c r="R1610" s="191">
        <f>Q1610*H1610</f>
        <v>3.7504599999999999</v>
      </c>
      <c r="S1610" s="191">
        <v>0</v>
      </c>
      <c r="T1610" s="192">
        <f>S1610*H1610</f>
        <v>0</v>
      </c>
      <c r="U1610" s="37"/>
      <c r="V1610" s="37"/>
      <c r="W1610" s="37"/>
      <c r="X1610" s="37"/>
      <c r="Y1610" s="37"/>
      <c r="Z1610" s="37"/>
      <c r="AA1610" s="37"/>
      <c r="AB1610" s="37"/>
      <c r="AC1610" s="37"/>
      <c r="AD1610" s="37"/>
      <c r="AE1610" s="37"/>
      <c r="AR1610" s="193" t="s">
        <v>467</v>
      </c>
      <c r="AT1610" s="193" t="s">
        <v>348</v>
      </c>
      <c r="AU1610" s="193" t="s">
        <v>81</v>
      </c>
      <c r="AY1610" s="20" t="s">
        <v>210</v>
      </c>
      <c r="BE1610" s="194">
        <f>IF(N1610="základní",J1610,0)</f>
        <v>0</v>
      </c>
      <c r="BF1610" s="194">
        <f>IF(N1610="snížená",J1610,0)</f>
        <v>0</v>
      </c>
      <c r="BG1610" s="194">
        <f>IF(N1610="zákl. přenesená",J1610,0)</f>
        <v>0</v>
      </c>
      <c r="BH1610" s="194">
        <f>IF(N1610="sníž. přenesená",J1610,0)</f>
        <v>0</v>
      </c>
      <c r="BI1610" s="194">
        <f>IF(N1610="nulová",J1610,0)</f>
        <v>0</v>
      </c>
      <c r="BJ1610" s="20" t="s">
        <v>79</v>
      </c>
      <c r="BK1610" s="194">
        <f>ROUND(I1610*H1610,2)</f>
        <v>0</v>
      </c>
      <c r="BL1610" s="20" t="s">
        <v>326</v>
      </c>
      <c r="BM1610" s="193" t="s">
        <v>1788</v>
      </c>
    </row>
    <row r="1611" spans="1:65" s="2" customFormat="1" ht="11.25">
      <c r="A1611" s="37"/>
      <c r="B1611" s="38"/>
      <c r="C1611" s="39"/>
      <c r="D1611" s="195" t="s">
        <v>219</v>
      </c>
      <c r="E1611" s="39"/>
      <c r="F1611" s="196" t="s">
        <v>1787</v>
      </c>
      <c r="G1611" s="39"/>
      <c r="H1611" s="39"/>
      <c r="I1611" s="197"/>
      <c r="J1611" s="39"/>
      <c r="K1611" s="39"/>
      <c r="L1611" s="42"/>
      <c r="M1611" s="198"/>
      <c r="N1611" s="199"/>
      <c r="O1611" s="67"/>
      <c r="P1611" s="67"/>
      <c r="Q1611" s="67"/>
      <c r="R1611" s="67"/>
      <c r="S1611" s="67"/>
      <c r="T1611" s="68"/>
      <c r="U1611" s="37"/>
      <c r="V1611" s="37"/>
      <c r="W1611" s="37"/>
      <c r="X1611" s="37"/>
      <c r="Y1611" s="37"/>
      <c r="Z1611" s="37"/>
      <c r="AA1611" s="37"/>
      <c r="AB1611" s="37"/>
      <c r="AC1611" s="37"/>
      <c r="AD1611" s="37"/>
      <c r="AE1611" s="37"/>
      <c r="AT1611" s="20" t="s">
        <v>219</v>
      </c>
      <c r="AU1611" s="20" t="s">
        <v>81</v>
      </c>
    </row>
    <row r="1612" spans="1:65" s="13" customFormat="1" ht="11.25">
      <c r="B1612" s="202"/>
      <c r="C1612" s="203"/>
      <c r="D1612" s="195" t="s">
        <v>223</v>
      </c>
      <c r="E1612" s="203"/>
      <c r="F1612" s="205" t="s">
        <v>1789</v>
      </c>
      <c r="G1612" s="203"/>
      <c r="H1612" s="206">
        <v>187.523</v>
      </c>
      <c r="I1612" s="207"/>
      <c r="J1612" s="203"/>
      <c r="K1612" s="203"/>
      <c r="L1612" s="208"/>
      <c r="M1612" s="209"/>
      <c r="N1612" s="210"/>
      <c r="O1612" s="210"/>
      <c r="P1612" s="210"/>
      <c r="Q1612" s="210"/>
      <c r="R1612" s="210"/>
      <c r="S1612" s="210"/>
      <c r="T1612" s="211"/>
      <c r="AT1612" s="212" t="s">
        <v>223</v>
      </c>
      <c r="AU1612" s="212" t="s">
        <v>81</v>
      </c>
      <c r="AV1612" s="13" t="s">
        <v>81</v>
      </c>
      <c r="AW1612" s="13" t="s">
        <v>4</v>
      </c>
      <c r="AX1612" s="13" t="s">
        <v>79</v>
      </c>
      <c r="AY1612" s="212" t="s">
        <v>210</v>
      </c>
    </row>
    <row r="1613" spans="1:65" s="2" customFormat="1" ht="24.2" customHeight="1">
      <c r="A1613" s="37"/>
      <c r="B1613" s="38"/>
      <c r="C1613" s="182" t="s">
        <v>1790</v>
      </c>
      <c r="D1613" s="182" t="s">
        <v>212</v>
      </c>
      <c r="E1613" s="183" t="s">
        <v>1791</v>
      </c>
      <c r="F1613" s="184" t="s">
        <v>1792</v>
      </c>
      <c r="G1613" s="185" t="s">
        <v>314</v>
      </c>
      <c r="H1613" s="186">
        <v>6.3570000000000002</v>
      </c>
      <c r="I1613" s="187"/>
      <c r="J1613" s="188">
        <f>ROUND(I1613*H1613,2)</f>
        <v>0</v>
      </c>
      <c r="K1613" s="184" t="s">
        <v>216</v>
      </c>
      <c r="L1613" s="42"/>
      <c r="M1613" s="189" t="s">
        <v>19</v>
      </c>
      <c r="N1613" s="190" t="s">
        <v>42</v>
      </c>
      <c r="O1613" s="67"/>
      <c r="P1613" s="191">
        <f>O1613*H1613</f>
        <v>0</v>
      </c>
      <c r="Q1613" s="191">
        <v>0</v>
      </c>
      <c r="R1613" s="191">
        <f>Q1613*H1613</f>
        <v>0</v>
      </c>
      <c r="S1613" s="191">
        <v>0</v>
      </c>
      <c r="T1613" s="192">
        <f>S1613*H1613</f>
        <v>0</v>
      </c>
      <c r="U1613" s="37"/>
      <c r="V1613" s="37"/>
      <c r="W1613" s="37"/>
      <c r="X1613" s="37"/>
      <c r="Y1613" s="37"/>
      <c r="Z1613" s="37"/>
      <c r="AA1613" s="37"/>
      <c r="AB1613" s="37"/>
      <c r="AC1613" s="37"/>
      <c r="AD1613" s="37"/>
      <c r="AE1613" s="37"/>
      <c r="AR1613" s="193" t="s">
        <v>326</v>
      </c>
      <c r="AT1613" s="193" t="s">
        <v>212</v>
      </c>
      <c r="AU1613" s="193" t="s">
        <v>81</v>
      </c>
      <c r="AY1613" s="20" t="s">
        <v>210</v>
      </c>
      <c r="BE1613" s="194">
        <f>IF(N1613="základní",J1613,0)</f>
        <v>0</v>
      </c>
      <c r="BF1613" s="194">
        <f>IF(N1613="snížená",J1613,0)</f>
        <v>0</v>
      </c>
      <c r="BG1613" s="194">
        <f>IF(N1613="zákl. přenesená",J1613,0)</f>
        <v>0</v>
      </c>
      <c r="BH1613" s="194">
        <f>IF(N1613="sníž. přenesená",J1613,0)</f>
        <v>0</v>
      </c>
      <c r="BI1613" s="194">
        <f>IF(N1613="nulová",J1613,0)</f>
        <v>0</v>
      </c>
      <c r="BJ1613" s="20" t="s">
        <v>79</v>
      </c>
      <c r="BK1613" s="194">
        <f>ROUND(I1613*H1613,2)</f>
        <v>0</v>
      </c>
      <c r="BL1613" s="20" t="s">
        <v>326</v>
      </c>
      <c r="BM1613" s="193" t="s">
        <v>1793</v>
      </c>
    </row>
    <row r="1614" spans="1:65" s="2" customFormat="1" ht="29.25">
      <c r="A1614" s="37"/>
      <c r="B1614" s="38"/>
      <c r="C1614" s="39"/>
      <c r="D1614" s="195" t="s">
        <v>219</v>
      </c>
      <c r="E1614" s="39"/>
      <c r="F1614" s="196" t="s">
        <v>1794</v>
      </c>
      <c r="G1614" s="39"/>
      <c r="H1614" s="39"/>
      <c r="I1614" s="197"/>
      <c r="J1614" s="39"/>
      <c r="K1614" s="39"/>
      <c r="L1614" s="42"/>
      <c r="M1614" s="198"/>
      <c r="N1614" s="199"/>
      <c r="O1614" s="67"/>
      <c r="P1614" s="67"/>
      <c r="Q1614" s="67"/>
      <c r="R1614" s="67"/>
      <c r="S1614" s="67"/>
      <c r="T1614" s="68"/>
      <c r="U1614" s="37"/>
      <c r="V1614" s="37"/>
      <c r="W1614" s="37"/>
      <c r="X1614" s="37"/>
      <c r="Y1614" s="37"/>
      <c r="Z1614" s="37"/>
      <c r="AA1614" s="37"/>
      <c r="AB1614" s="37"/>
      <c r="AC1614" s="37"/>
      <c r="AD1614" s="37"/>
      <c r="AE1614" s="37"/>
      <c r="AT1614" s="20" t="s">
        <v>219</v>
      </c>
      <c r="AU1614" s="20" t="s">
        <v>81</v>
      </c>
    </row>
    <row r="1615" spans="1:65" s="2" customFormat="1" ht="11.25">
      <c r="A1615" s="37"/>
      <c r="B1615" s="38"/>
      <c r="C1615" s="39"/>
      <c r="D1615" s="200" t="s">
        <v>221</v>
      </c>
      <c r="E1615" s="39"/>
      <c r="F1615" s="201" t="s">
        <v>1795</v>
      </c>
      <c r="G1615" s="39"/>
      <c r="H1615" s="39"/>
      <c r="I1615" s="197"/>
      <c r="J1615" s="39"/>
      <c r="K1615" s="39"/>
      <c r="L1615" s="42"/>
      <c r="M1615" s="198"/>
      <c r="N1615" s="199"/>
      <c r="O1615" s="67"/>
      <c r="P1615" s="67"/>
      <c r="Q1615" s="67"/>
      <c r="R1615" s="67"/>
      <c r="S1615" s="67"/>
      <c r="T1615" s="68"/>
      <c r="U1615" s="37"/>
      <c r="V1615" s="37"/>
      <c r="W1615" s="37"/>
      <c r="X1615" s="37"/>
      <c r="Y1615" s="37"/>
      <c r="Z1615" s="37"/>
      <c r="AA1615" s="37"/>
      <c r="AB1615" s="37"/>
      <c r="AC1615" s="37"/>
      <c r="AD1615" s="37"/>
      <c r="AE1615" s="37"/>
      <c r="AT1615" s="20" t="s">
        <v>221</v>
      </c>
      <c r="AU1615" s="20" t="s">
        <v>81</v>
      </c>
    </row>
    <row r="1616" spans="1:65" s="2" customFormat="1" ht="24.2" customHeight="1">
      <c r="A1616" s="37"/>
      <c r="B1616" s="38"/>
      <c r="C1616" s="182" t="s">
        <v>1796</v>
      </c>
      <c r="D1616" s="182" t="s">
        <v>212</v>
      </c>
      <c r="E1616" s="183" t="s">
        <v>1797</v>
      </c>
      <c r="F1616" s="184" t="s">
        <v>1798</v>
      </c>
      <c r="G1616" s="185" t="s">
        <v>314</v>
      </c>
      <c r="H1616" s="186">
        <v>6.3570000000000002</v>
      </c>
      <c r="I1616" s="187"/>
      <c r="J1616" s="188">
        <f>ROUND(I1616*H1616,2)</f>
        <v>0</v>
      </c>
      <c r="K1616" s="184" t="s">
        <v>216</v>
      </c>
      <c r="L1616" s="42"/>
      <c r="M1616" s="189" t="s">
        <v>19</v>
      </c>
      <c r="N1616" s="190" t="s">
        <v>42</v>
      </c>
      <c r="O1616" s="67"/>
      <c r="P1616" s="191">
        <f>O1616*H1616</f>
        <v>0</v>
      </c>
      <c r="Q1616" s="191">
        <v>0</v>
      </c>
      <c r="R1616" s="191">
        <f>Q1616*H1616</f>
        <v>0</v>
      </c>
      <c r="S1616" s="191">
        <v>0</v>
      </c>
      <c r="T1616" s="192">
        <f>S1616*H1616</f>
        <v>0</v>
      </c>
      <c r="U1616" s="37"/>
      <c r="V1616" s="37"/>
      <c r="W1616" s="37"/>
      <c r="X1616" s="37"/>
      <c r="Y1616" s="37"/>
      <c r="Z1616" s="37"/>
      <c r="AA1616" s="37"/>
      <c r="AB1616" s="37"/>
      <c r="AC1616" s="37"/>
      <c r="AD1616" s="37"/>
      <c r="AE1616" s="37"/>
      <c r="AR1616" s="193" t="s">
        <v>326</v>
      </c>
      <c r="AT1616" s="193" t="s">
        <v>212</v>
      </c>
      <c r="AU1616" s="193" t="s">
        <v>81</v>
      </c>
      <c r="AY1616" s="20" t="s">
        <v>210</v>
      </c>
      <c r="BE1616" s="194">
        <f>IF(N1616="základní",J1616,0)</f>
        <v>0</v>
      </c>
      <c r="BF1616" s="194">
        <f>IF(N1616="snížená",J1616,0)</f>
        <v>0</v>
      </c>
      <c r="BG1616" s="194">
        <f>IF(N1616="zákl. přenesená",J1616,0)</f>
        <v>0</v>
      </c>
      <c r="BH1616" s="194">
        <f>IF(N1616="sníž. přenesená",J1616,0)</f>
        <v>0</v>
      </c>
      <c r="BI1616" s="194">
        <f>IF(N1616="nulová",J1616,0)</f>
        <v>0</v>
      </c>
      <c r="BJ1616" s="20" t="s">
        <v>79</v>
      </c>
      <c r="BK1616" s="194">
        <f>ROUND(I1616*H1616,2)</f>
        <v>0</v>
      </c>
      <c r="BL1616" s="20" t="s">
        <v>326</v>
      </c>
      <c r="BM1616" s="193" t="s">
        <v>1799</v>
      </c>
    </row>
    <row r="1617" spans="1:65" s="2" customFormat="1" ht="29.25">
      <c r="A1617" s="37"/>
      <c r="B1617" s="38"/>
      <c r="C1617" s="39"/>
      <c r="D1617" s="195" t="s">
        <v>219</v>
      </c>
      <c r="E1617" s="39"/>
      <c r="F1617" s="196" t="s">
        <v>1800</v>
      </c>
      <c r="G1617" s="39"/>
      <c r="H1617" s="39"/>
      <c r="I1617" s="197"/>
      <c r="J1617" s="39"/>
      <c r="K1617" s="39"/>
      <c r="L1617" s="42"/>
      <c r="M1617" s="198"/>
      <c r="N1617" s="199"/>
      <c r="O1617" s="67"/>
      <c r="P1617" s="67"/>
      <c r="Q1617" s="67"/>
      <c r="R1617" s="67"/>
      <c r="S1617" s="67"/>
      <c r="T1617" s="68"/>
      <c r="U1617" s="37"/>
      <c r="V1617" s="37"/>
      <c r="W1617" s="37"/>
      <c r="X1617" s="37"/>
      <c r="Y1617" s="37"/>
      <c r="Z1617" s="37"/>
      <c r="AA1617" s="37"/>
      <c r="AB1617" s="37"/>
      <c r="AC1617" s="37"/>
      <c r="AD1617" s="37"/>
      <c r="AE1617" s="37"/>
      <c r="AT1617" s="20" t="s">
        <v>219</v>
      </c>
      <c r="AU1617" s="20" t="s">
        <v>81</v>
      </c>
    </row>
    <row r="1618" spans="1:65" s="2" customFormat="1" ht="11.25">
      <c r="A1618" s="37"/>
      <c r="B1618" s="38"/>
      <c r="C1618" s="39"/>
      <c r="D1618" s="200" t="s">
        <v>221</v>
      </c>
      <c r="E1618" s="39"/>
      <c r="F1618" s="201" t="s">
        <v>1801</v>
      </c>
      <c r="G1618" s="39"/>
      <c r="H1618" s="39"/>
      <c r="I1618" s="197"/>
      <c r="J1618" s="39"/>
      <c r="K1618" s="39"/>
      <c r="L1618" s="42"/>
      <c r="M1618" s="198"/>
      <c r="N1618" s="199"/>
      <c r="O1618" s="67"/>
      <c r="P1618" s="67"/>
      <c r="Q1618" s="67"/>
      <c r="R1618" s="67"/>
      <c r="S1618" s="67"/>
      <c r="T1618" s="68"/>
      <c r="U1618" s="37"/>
      <c r="V1618" s="37"/>
      <c r="W1618" s="37"/>
      <c r="X1618" s="37"/>
      <c r="Y1618" s="37"/>
      <c r="Z1618" s="37"/>
      <c r="AA1618" s="37"/>
      <c r="AB1618" s="37"/>
      <c r="AC1618" s="37"/>
      <c r="AD1618" s="37"/>
      <c r="AE1618" s="37"/>
      <c r="AT1618" s="20" t="s">
        <v>221</v>
      </c>
      <c r="AU1618" s="20" t="s">
        <v>81</v>
      </c>
    </row>
    <row r="1619" spans="1:65" s="12" customFormat="1" ht="22.9" customHeight="1">
      <c r="B1619" s="166"/>
      <c r="C1619" s="167"/>
      <c r="D1619" s="168" t="s">
        <v>70</v>
      </c>
      <c r="E1619" s="180" t="s">
        <v>1802</v>
      </c>
      <c r="F1619" s="180" t="s">
        <v>1803</v>
      </c>
      <c r="G1619" s="167"/>
      <c r="H1619" s="167"/>
      <c r="I1619" s="170"/>
      <c r="J1619" s="181">
        <f>BK1619</f>
        <v>0</v>
      </c>
      <c r="K1619" s="167"/>
      <c r="L1619" s="172"/>
      <c r="M1619" s="173"/>
      <c r="N1619" s="174"/>
      <c r="O1619" s="174"/>
      <c r="P1619" s="175">
        <f>SUM(P1620:P1701)</f>
        <v>0</v>
      </c>
      <c r="Q1619" s="174"/>
      <c r="R1619" s="175">
        <f>SUM(R1620:R1701)</f>
        <v>6.4056121100000002E-2</v>
      </c>
      <c r="S1619" s="174"/>
      <c r="T1619" s="176">
        <f>SUM(T1620:T1701)</f>
        <v>0</v>
      </c>
      <c r="AR1619" s="177" t="s">
        <v>81</v>
      </c>
      <c r="AT1619" s="178" t="s">
        <v>70</v>
      </c>
      <c r="AU1619" s="178" t="s">
        <v>79</v>
      </c>
      <c r="AY1619" s="177" t="s">
        <v>210</v>
      </c>
      <c r="BK1619" s="179">
        <f>SUM(BK1620:BK1701)</f>
        <v>0</v>
      </c>
    </row>
    <row r="1620" spans="1:65" s="2" customFormat="1" ht="24.2" customHeight="1">
      <c r="A1620" s="37"/>
      <c r="B1620" s="38"/>
      <c r="C1620" s="182" t="s">
        <v>1804</v>
      </c>
      <c r="D1620" s="182" t="s">
        <v>212</v>
      </c>
      <c r="E1620" s="183" t="s">
        <v>1805</v>
      </c>
      <c r="F1620" s="184" t="s">
        <v>1806</v>
      </c>
      <c r="G1620" s="185" t="s">
        <v>215</v>
      </c>
      <c r="H1620" s="186">
        <v>60.951000000000001</v>
      </c>
      <c r="I1620" s="187"/>
      <c r="J1620" s="188">
        <f>ROUND(I1620*H1620,2)</f>
        <v>0</v>
      </c>
      <c r="K1620" s="184" t="s">
        <v>216</v>
      </c>
      <c r="L1620" s="42"/>
      <c r="M1620" s="189" t="s">
        <v>19</v>
      </c>
      <c r="N1620" s="190" t="s">
        <v>42</v>
      </c>
      <c r="O1620" s="67"/>
      <c r="P1620" s="191">
        <f>O1620*H1620</f>
        <v>0</v>
      </c>
      <c r="Q1620" s="191">
        <v>8.0000000000000007E-5</v>
      </c>
      <c r="R1620" s="191">
        <f>Q1620*H1620</f>
        <v>4.8760800000000005E-3</v>
      </c>
      <c r="S1620" s="191">
        <v>0</v>
      </c>
      <c r="T1620" s="192">
        <f>S1620*H1620</f>
        <v>0</v>
      </c>
      <c r="U1620" s="37"/>
      <c r="V1620" s="37"/>
      <c r="W1620" s="37"/>
      <c r="X1620" s="37"/>
      <c r="Y1620" s="37"/>
      <c r="Z1620" s="37"/>
      <c r="AA1620" s="37"/>
      <c r="AB1620" s="37"/>
      <c r="AC1620" s="37"/>
      <c r="AD1620" s="37"/>
      <c r="AE1620" s="37"/>
      <c r="AR1620" s="193" t="s">
        <v>326</v>
      </c>
      <c r="AT1620" s="193" t="s">
        <v>212</v>
      </c>
      <c r="AU1620" s="193" t="s">
        <v>81</v>
      </c>
      <c r="AY1620" s="20" t="s">
        <v>210</v>
      </c>
      <c r="BE1620" s="194">
        <f>IF(N1620="základní",J1620,0)</f>
        <v>0</v>
      </c>
      <c r="BF1620" s="194">
        <f>IF(N1620="snížená",J1620,0)</f>
        <v>0</v>
      </c>
      <c r="BG1620" s="194">
        <f>IF(N1620="zákl. přenesená",J1620,0)</f>
        <v>0</v>
      </c>
      <c r="BH1620" s="194">
        <f>IF(N1620="sníž. přenesená",J1620,0)</f>
        <v>0</v>
      </c>
      <c r="BI1620" s="194">
        <f>IF(N1620="nulová",J1620,0)</f>
        <v>0</v>
      </c>
      <c r="BJ1620" s="20" t="s">
        <v>79</v>
      </c>
      <c r="BK1620" s="194">
        <f>ROUND(I1620*H1620,2)</f>
        <v>0</v>
      </c>
      <c r="BL1620" s="20" t="s">
        <v>326</v>
      </c>
      <c r="BM1620" s="193" t="s">
        <v>1807</v>
      </c>
    </row>
    <row r="1621" spans="1:65" s="2" customFormat="1" ht="19.5">
      <c r="A1621" s="37"/>
      <c r="B1621" s="38"/>
      <c r="C1621" s="39"/>
      <c r="D1621" s="195" t="s">
        <v>219</v>
      </c>
      <c r="E1621" s="39"/>
      <c r="F1621" s="196" t="s">
        <v>1808</v>
      </c>
      <c r="G1621" s="39"/>
      <c r="H1621" s="39"/>
      <c r="I1621" s="197"/>
      <c r="J1621" s="39"/>
      <c r="K1621" s="39"/>
      <c r="L1621" s="42"/>
      <c r="M1621" s="198"/>
      <c r="N1621" s="199"/>
      <c r="O1621" s="67"/>
      <c r="P1621" s="67"/>
      <c r="Q1621" s="67"/>
      <c r="R1621" s="67"/>
      <c r="S1621" s="67"/>
      <c r="T1621" s="68"/>
      <c r="U1621" s="37"/>
      <c r="V1621" s="37"/>
      <c r="W1621" s="37"/>
      <c r="X1621" s="37"/>
      <c r="Y1621" s="37"/>
      <c r="Z1621" s="37"/>
      <c r="AA1621" s="37"/>
      <c r="AB1621" s="37"/>
      <c r="AC1621" s="37"/>
      <c r="AD1621" s="37"/>
      <c r="AE1621" s="37"/>
      <c r="AT1621" s="20" t="s">
        <v>219</v>
      </c>
      <c r="AU1621" s="20" t="s">
        <v>81</v>
      </c>
    </row>
    <row r="1622" spans="1:65" s="2" customFormat="1" ht="11.25">
      <c r="A1622" s="37"/>
      <c r="B1622" s="38"/>
      <c r="C1622" s="39"/>
      <c r="D1622" s="200" t="s">
        <v>221</v>
      </c>
      <c r="E1622" s="39"/>
      <c r="F1622" s="201" t="s">
        <v>1809</v>
      </c>
      <c r="G1622" s="39"/>
      <c r="H1622" s="39"/>
      <c r="I1622" s="197"/>
      <c r="J1622" s="39"/>
      <c r="K1622" s="39"/>
      <c r="L1622" s="42"/>
      <c r="M1622" s="198"/>
      <c r="N1622" s="199"/>
      <c r="O1622" s="67"/>
      <c r="P1622" s="67"/>
      <c r="Q1622" s="67"/>
      <c r="R1622" s="67"/>
      <c r="S1622" s="67"/>
      <c r="T1622" s="68"/>
      <c r="U1622" s="37"/>
      <c r="V1622" s="37"/>
      <c r="W1622" s="37"/>
      <c r="X1622" s="37"/>
      <c r="Y1622" s="37"/>
      <c r="Z1622" s="37"/>
      <c r="AA1622" s="37"/>
      <c r="AB1622" s="37"/>
      <c r="AC1622" s="37"/>
      <c r="AD1622" s="37"/>
      <c r="AE1622" s="37"/>
      <c r="AT1622" s="20" t="s">
        <v>221</v>
      </c>
      <c r="AU1622" s="20" t="s">
        <v>81</v>
      </c>
    </row>
    <row r="1623" spans="1:65" s="13" customFormat="1" ht="11.25">
      <c r="B1623" s="202"/>
      <c r="C1623" s="203"/>
      <c r="D1623" s="195" t="s">
        <v>223</v>
      </c>
      <c r="E1623" s="204" t="s">
        <v>19</v>
      </c>
      <c r="F1623" s="205" t="s">
        <v>131</v>
      </c>
      <c r="G1623" s="203"/>
      <c r="H1623" s="206">
        <v>60.951000000000001</v>
      </c>
      <c r="I1623" s="207"/>
      <c r="J1623" s="203"/>
      <c r="K1623" s="203"/>
      <c r="L1623" s="208"/>
      <c r="M1623" s="209"/>
      <c r="N1623" s="210"/>
      <c r="O1623" s="210"/>
      <c r="P1623" s="210"/>
      <c r="Q1623" s="210"/>
      <c r="R1623" s="210"/>
      <c r="S1623" s="210"/>
      <c r="T1623" s="211"/>
      <c r="AT1623" s="212" t="s">
        <v>223</v>
      </c>
      <c r="AU1623" s="212" t="s">
        <v>81</v>
      </c>
      <c r="AV1623" s="13" t="s">
        <v>81</v>
      </c>
      <c r="AW1623" s="13" t="s">
        <v>32</v>
      </c>
      <c r="AX1623" s="13" t="s">
        <v>79</v>
      </c>
      <c r="AY1623" s="212" t="s">
        <v>210</v>
      </c>
    </row>
    <row r="1624" spans="1:65" s="2" customFormat="1" ht="16.5" customHeight="1">
      <c r="A1624" s="37"/>
      <c r="B1624" s="38"/>
      <c r="C1624" s="182" t="s">
        <v>1810</v>
      </c>
      <c r="D1624" s="182" t="s">
        <v>212</v>
      </c>
      <c r="E1624" s="183" t="s">
        <v>1811</v>
      </c>
      <c r="F1624" s="184" t="s">
        <v>1812</v>
      </c>
      <c r="G1624" s="185" t="s">
        <v>215</v>
      </c>
      <c r="H1624" s="186">
        <v>49.335000000000001</v>
      </c>
      <c r="I1624" s="187"/>
      <c r="J1624" s="188">
        <f>ROUND(I1624*H1624,2)</f>
        <v>0</v>
      </c>
      <c r="K1624" s="184" t="s">
        <v>216</v>
      </c>
      <c r="L1624" s="42"/>
      <c r="M1624" s="189" t="s">
        <v>19</v>
      </c>
      <c r="N1624" s="190" t="s">
        <v>42</v>
      </c>
      <c r="O1624" s="67"/>
      <c r="P1624" s="191">
        <f>O1624*H1624</f>
        <v>0</v>
      </c>
      <c r="Q1624" s="191">
        <v>0</v>
      </c>
      <c r="R1624" s="191">
        <f>Q1624*H1624</f>
        <v>0</v>
      </c>
      <c r="S1624" s="191">
        <v>0</v>
      </c>
      <c r="T1624" s="192">
        <f>S1624*H1624</f>
        <v>0</v>
      </c>
      <c r="U1624" s="37"/>
      <c r="V1624" s="37"/>
      <c r="W1624" s="37"/>
      <c r="X1624" s="37"/>
      <c r="Y1624" s="37"/>
      <c r="Z1624" s="37"/>
      <c r="AA1624" s="37"/>
      <c r="AB1624" s="37"/>
      <c r="AC1624" s="37"/>
      <c r="AD1624" s="37"/>
      <c r="AE1624" s="37"/>
      <c r="AR1624" s="193" t="s">
        <v>326</v>
      </c>
      <c r="AT1624" s="193" t="s">
        <v>212</v>
      </c>
      <c r="AU1624" s="193" t="s">
        <v>81</v>
      </c>
      <c r="AY1624" s="20" t="s">
        <v>210</v>
      </c>
      <c r="BE1624" s="194">
        <f>IF(N1624="základní",J1624,0)</f>
        <v>0</v>
      </c>
      <c r="BF1624" s="194">
        <f>IF(N1624="snížená",J1624,0)</f>
        <v>0</v>
      </c>
      <c r="BG1624" s="194">
        <f>IF(N1624="zákl. přenesená",J1624,0)</f>
        <v>0</v>
      </c>
      <c r="BH1624" s="194">
        <f>IF(N1624="sníž. přenesená",J1624,0)</f>
        <v>0</v>
      </c>
      <c r="BI1624" s="194">
        <f>IF(N1624="nulová",J1624,0)</f>
        <v>0</v>
      </c>
      <c r="BJ1624" s="20" t="s">
        <v>79</v>
      </c>
      <c r="BK1624" s="194">
        <f>ROUND(I1624*H1624,2)</f>
        <v>0</v>
      </c>
      <c r="BL1624" s="20" t="s">
        <v>326</v>
      </c>
      <c r="BM1624" s="193" t="s">
        <v>1813</v>
      </c>
    </row>
    <row r="1625" spans="1:65" s="2" customFormat="1" ht="19.5">
      <c r="A1625" s="37"/>
      <c r="B1625" s="38"/>
      <c r="C1625" s="39"/>
      <c r="D1625" s="195" t="s">
        <v>219</v>
      </c>
      <c r="E1625" s="39"/>
      <c r="F1625" s="196" t="s">
        <v>1814</v>
      </c>
      <c r="G1625" s="39"/>
      <c r="H1625" s="39"/>
      <c r="I1625" s="197"/>
      <c r="J1625" s="39"/>
      <c r="K1625" s="39"/>
      <c r="L1625" s="42"/>
      <c r="M1625" s="198"/>
      <c r="N1625" s="199"/>
      <c r="O1625" s="67"/>
      <c r="P1625" s="67"/>
      <c r="Q1625" s="67"/>
      <c r="R1625" s="67"/>
      <c r="S1625" s="67"/>
      <c r="T1625" s="68"/>
      <c r="U1625" s="37"/>
      <c r="V1625" s="37"/>
      <c r="W1625" s="37"/>
      <c r="X1625" s="37"/>
      <c r="Y1625" s="37"/>
      <c r="Z1625" s="37"/>
      <c r="AA1625" s="37"/>
      <c r="AB1625" s="37"/>
      <c r="AC1625" s="37"/>
      <c r="AD1625" s="37"/>
      <c r="AE1625" s="37"/>
      <c r="AT1625" s="20" t="s">
        <v>219</v>
      </c>
      <c r="AU1625" s="20" t="s">
        <v>81</v>
      </c>
    </row>
    <row r="1626" spans="1:65" s="2" customFormat="1" ht="11.25">
      <c r="A1626" s="37"/>
      <c r="B1626" s="38"/>
      <c r="C1626" s="39"/>
      <c r="D1626" s="200" t="s">
        <v>221</v>
      </c>
      <c r="E1626" s="39"/>
      <c r="F1626" s="201" t="s">
        <v>1815</v>
      </c>
      <c r="G1626" s="39"/>
      <c r="H1626" s="39"/>
      <c r="I1626" s="197"/>
      <c r="J1626" s="39"/>
      <c r="K1626" s="39"/>
      <c r="L1626" s="42"/>
      <c r="M1626" s="198"/>
      <c r="N1626" s="199"/>
      <c r="O1626" s="67"/>
      <c r="P1626" s="67"/>
      <c r="Q1626" s="67"/>
      <c r="R1626" s="67"/>
      <c r="S1626" s="67"/>
      <c r="T1626" s="68"/>
      <c r="U1626" s="37"/>
      <c r="V1626" s="37"/>
      <c r="W1626" s="37"/>
      <c r="X1626" s="37"/>
      <c r="Y1626" s="37"/>
      <c r="Z1626" s="37"/>
      <c r="AA1626" s="37"/>
      <c r="AB1626" s="37"/>
      <c r="AC1626" s="37"/>
      <c r="AD1626" s="37"/>
      <c r="AE1626" s="37"/>
      <c r="AT1626" s="20" t="s">
        <v>221</v>
      </c>
      <c r="AU1626" s="20" t="s">
        <v>81</v>
      </c>
    </row>
    <row r="1627" spans="1:65" s="15" customFormat="1" ht="11.25">
      <c r="B1627" s="224"/>
      <c r="C1627" s="225"/>
      <c r="D1627" s="195" t="s">
        <v>223</v>
      </c>
      <c r="E1627" s="226" t="s">
        <v>19</v>
      </c>
      <c r="F1627" s="227" t="s">
        <v>1816</v>
      </c>
      <c r="G1627" s="225"/>
      <c r="H1627" s="226" t="s">
        <v>19</v>
      </c>
      <c r="I1627" s="228"/>
      <c r="J1627" s="225"/>
      <c r="K1627" s="225"/>
      <c r="L1627" s="229"/>
      <c r="M1627" s="230"/>
      <c r="N1627" s="231"/>
      <c r="O1627" s="231"/>
      <c r="P1627" s="231"/>
      <c r="Q1627" s="231"/>
      <c r="R1627" s="231"/>
      <c r="S1627" s="231"/>
      <c r="T1627" s="232"/>
      <c r="AT1627" s="233" t="s">
        <v>223</v>
      </c>
      <c r="AU1627" s="233" t="s">
        <v>81</v>
      </c>
      <c r="AV1627" s="15" t="s">
        <v>79</v>
      </c>
      <c r="AW1627" s="15" t="s">
        <v>32</v>
      </c>
      <c r="AX1627" s="15" t="s">
        <v>71</v>
      </c>
      <c r="AY1627" s="233" t="s">
        <v>210</v>
      </c>
    </row>
    <row r="1628" spans="1:65" s="13" customFormat="1" ht="11.25">
      <c r="B1628" s="202"/>
      <c r="C1628" s="203"/>
      <c r="D1628" s="195" t="s">
        <v>223</v>
      </c>
      <c r="E1628" s="204" t="s">
        <v>19</v>
      </c>
      <c r="F1628" s="205" t="s">
        <v>1817</v>
      </c>
      <c r="G1628" s="203"/>
      <c r="H1628" s="206">
        <v>49.335000000000001</v>
      </c>
      <c r="I1628" s="207"/>
      <c r="J1628" s="203"/>
      <c r="K1628" s="203"/>
      <c r="L1628" s="208"/>
      <c r="M1628" s="209"/>
      <c r="N1628" s="210"/>
      <c r="O1628" s="210"/>
      <c r="P1628" s="210"/>
      <c r="Q1628" s="210"/>
      <c r="R1628" s="210"/>
      <c r="S1628" s="210"/>
      <c r="T1628" s="211"/>
      <c r="AT1628" s="212" t="s">
        <v>223</v>
      </c>
      <c r="AU1628" s="212" t="s">
        <v>81</v>
      </c>
      <c r="AV1628" s="13" t="s">
        <v>81</v>
      </c>
      <c r="AW1628" s="13" t="s">
        <v>32</v>
      </c>
      <c r="AX1628" s="13" t="s">
        <v>71</v>
      </c>
      <c r="AY1628" s="212" t="s">
        <v>210</v>
      </c>
    </row>
    <row r="1629" spans="1:65" s="14" customFormat="1" ht="11.25">
      <c r="B1629" s="213"/>
      <c r="C1629" s="214"/>
      <c r="D1629" s="195" t="s">
        <v>223</v>
      </c>
      <c r="E1629" s="215" t="s">
        <v>19</v>
      </c>
      <c r="F1629" s="216" t="s">
        <v>249</v>
      </c>
      <c r="G1629" s="214"/>
      <c r="H1629" s="217">
        <v>49.335000000000001</v>
      </c>
      <c r="I1629" s="218"/>
      <c r="J1629" s="214"/>
      <c r="K1629" s="214"/>
      <c r="L1629" s="219"/>
      <c r="M1629" s="220"/>
      <c r="N1629" s="221"/>
      <c r="O1629" s="221"/>
      <c r="P1629" s="221"/>
      <c r="Q1629" s="221"/>
      <c r="R1629" s="221"/>
      <c r="S1629" s="221"/>
      <c r="T1629" s="222"/>
      <c r="AT1629" s="223" t="s">
        <v>223</v>
      </c>
      <c r="AU1629" s="223" t="s">
        <v>81</v>
      </c>
      <c r="AV1629" s="14" t="s">
        <v>217</v>
      </c>
      <c r="AW1629" s="14" t="s">
        <v>32</v>
      </c>
      <c r="AX1629" s="14" t="s">
        <v>79</v>
      </c>
      <c r="AY1629" s="223" t="s">
        <v>210</v>
      </c>
    </row>
    <row r="1630" spans="1:65" s="2" customFormat="1" ht="24.2" customHeight="1">
      <c r="A1630" s="37"/>
      <c r="B1630" s="38"/>
      <c r="C1630" s="182" t="s">
        <v>1818</v>
      </c>
      <c r="D1630" s="182" t="s">
        <v>212</v>
      </c>
      <c r="E1630" s="183" t="s">
        <v>1819</v>
      </c>
      <c r="F1630" s="184" t="s">
        <v>1820</v>
      </c>
      <c r="G1630" s="185" t="s">
        <v>215</v>
      </c>
      <c r="H1630" s="186">
        <v>0.72</v>
      </c>
      <c r="I1630" s="187"/>
      <c r="J1630" s="188">
        <f>ROUND(I1630*H1630,2)</f>
        <v>0</v>
      </c>
      <c r="K1630" s="184" t="s">
        <v>216</v>
      </c>
      <c r="L1630" s="42"/>
      <c r="M1630" s="189" t="s">
        <v>19</v>
      </c>
      <c r="N1630" s="190" t="s">
        <v>42</v>
      </c>
      <c r="O1630" s="67"/>
      <c r="P1630" s="191">
        <f>O1630*H1630</f>
        <v>0</v>
      </c>
      <c r="Q1630" s="191">
        <v>1.1E-4</v>
      </c>
      <c r="R1630" s="191">
        <f>Q1630*H1630</f>
        <v>7.9200000000000001E-5</v>
      </c>
      <c r="S1630" s="191">
        <v>0</v>
      </c>
      <c r="T1630" s="192">
        <f>S1630*H1630</f>
        <v>0</v>
      </c>
      <c r="U1630" s="37"/>
      <c r="V1630" s="37"/>
      <c r="W1630" s="37"/>
      <c r="X1630" s="37"/>
      <c r="Y1630" s="37"/>
      <c r="Z1630" s="37"/>
      <c r="AA1630" s="37"/>
      <c r="AB1630" s="37"/>
      <c r="AC1630" s="37"/>
      <c r="AD1630" s="37"/>
      <c r="AE1630" s="37"/>
      <c r="AR1630" s="193" t="s">
        <v>326</v>
      </c>
      <c r="AT1630" s="193" t="s">
        <v>212</v>
      </c>
      <c r="AU1630" s="193" t="s">
        <v>81</v>
      </c>
      <c r="AY1630" s="20" t="s">
        <v>210</v>
      </c>
      <c r="BE1630" s="194">
        <f>IF(N1630="základní",J1630,0)</f>
        <v>0</v>
      </c>
      <c r="BF1630" s="194">
        <f>IF(N1630="snížená",J1630,0)</f>
        <v>0</v>
      </c>
      <c r="BG1630" s="194">
        <f>IF(N1630="zákl. přenesená",J1630,0)</f>
        <v>0</v>
      </c>
      <c r="BH1630" s="194">
        <f>IF(N1630="sníž. přenesená",J1630,0)</f>
        <v>0</v>
      </c>
      <c r="BI1630" s="194">
        <f>IF(N1630="nulová",J1630,0)</f>
        <v>0</v>
      </c>
      <c r="BJ1630" s="20" t="s">
        <v>79</v>
      </c>
      <c r="BK1630" s="194">
        <f>ROUND(I1630*H1630,2)</f>
        <v>0</v>
      </c>
      <c r="BL1630" s="20" t="s">
        <v>326</v>
      </c>
      <c r="BM1630" s="193" t="s">
        <v>1821</v>
      </c>
    </row>
    <row r="1631" spans="1:65" s="2" customFormat="1" ht="19.5">
      <c r="A1631" s="37"/>
      <c r="B1631" s="38"/>
      <c r="C1631" s="39"/>
      <c r="D1631" s="195" t="s">
        <v>219</v>
      </c>
      <c r="E1631" s="39"/>
      <c r="F1631" s="196" t="s">
        <v>1822</v>
      </c>
      <c r="G1631" s="39"/>
      <c r="H1631" s="39"/>
      <c r="I1631" s="197"/>
      <c r="J1631" s="39"/>
      <c r="K1631" s="39"/>
      <c r="L1631" s="42"/>
      <c r="M1631" s="198"/>
      <c r="N1631" s="199"/>
      <c r="O1631" s="67"/>
      <c r="P1631" s="67"/>
      <c r="Q1631" s="67"/>
      <c r="R1631" s="67"/>
      <c r="S1631" s="67"/>
      <c r="T1631" s="68"/>
      <c r="U1631" s="37"/>
      <c r="V1631" s="37"/>
      <c r="W1631" s="37"/>
      <c r="X1631" s="37"/>
      <c r="Y1631" s="37"/>
      <c r="Z1631" s="37"/>
      <c r="AA1631" s="37"/>
      <c r="AB1631" s="37"/>
      <c r="AC1631" s="37"/>
      <c r="AD1631" s="37"/>
      <c r="AE1631" s="37"/>
      <c r="AT1631" s="20" t="s">
        <v>219</v>
      </c>
      <c r="AU1631" s="20" t="s">
        <v>81</v>
      </c>
    </row>
    <row r="1632" spans="1:65" s="2" customFormat="1" ht="11.25">
      <c r="A1632" s="37"/>
      <c r="B1632" s="38"/>
      <c r="C1632" s="39"/>
      <c r="D1632" s="200" t="s">
        <v>221</v>
      </c>
      <c r="E1632" s="39"/>
      <c r="F1632" s="201" t="s">
        <v>1823</v>
      </c>
      <c r="G1632" s="39"/>
      <c r="H1632" s="39"/>
      <c r="I1632" s="197"/>
      <c r="J1632" s="39"/>
      <c r="K1632" s="39"/>
      <c r="L1632" s="42"/>
      <c r="M1632" s="198"/>
      <c r="N1632" s="199"/>
      <c r="O1632" s="67"/>
      <c r="P1632" s="67"/>
      <c r="Q1632" s="67"/>
      <c r="R1632" s="67"/>
      <c r="S1632" s="67"/>
      <c r="T1632" s="68"/>
      <c r="U1632" s="37"/>
      <c r="V1632" s="37"/>
      <c r="W1632" s="37"/>
      <c r="X1632" s="37"/>
      <c r="Y1632" s="37"/>
      <c r="Z1632" s="37"/>
      <c r="AA1632" s="37"/>
      <c r="AB1632" s="37"/>
      <c r="AC1632" s="37"/>
      <c r="AD1632" s="37"/>
      <c r="AE1632" s="37"/>
      <c r="AT1632" s="20" t="s">
        <v>221</v>
      </c>
      <c r="AU1632" s="20" t="s">
        <v>81</v>
      </c>
    </row>
    <row r="1633" spans="1:65" s="15" customFormat="1" ht="11.25">
      <c r="B1633" s="224"/>
      <c r="C1633" s="225"/>
      <c r="D1633" s="195" t="s">
        <v>223</v>
      </c>
      <c r="E1633" s="226" t="s">
        <v>19</v>
      </c>
      <c r="F1633" s="227" t="s">
        <v>1824</v>
      </c>
      <c r="G1633" s="225"/>
      <c r="H1633" s="226" t="s">
        <v>19</v>
      </c>
      <c r="I1633" s="228"/>
      <c r="J1633" s="225"/>
      <c r="K1633" s="225"/>
      <c r="L1633" s="229"/>
      <c r="M1633" s="230"/>
      <c r="N1633" s="231"/>
      <c r="O1633" s="231"/>
      <c r="P1633" s="231"/>
      <c r="Q1633" s="231"/>
      <c r="R1633" s="231"/>
      <c r="S1633" s="231"/>
      <c r="T1633" s="232"/>
      <c r="AT1633" s="233" t="s">
        <v>223</v>
      </c>
      <c r="AU1633" s="233" t="s">
        <v>81</v>
      </c>
      <c r="AV1633" s="15" t="s">
        <v>79</v>
      </c>
      <c r="AW1633" s="15" t="s">
        <v>32</v>
      </c>
      <c r="AX1633" s="15" t="s">
        <v>71</v>
      </c>
      <c r="AY1633" s="233" t="s">
        <v>210</v>
      </c>
    </row>
    <row r="1634" spans="1:65" s="13" customFormat="1" ht="11.25">
      <c r="B1634" s="202"/>
      <c r="C1634" s="203"/>
      <c r="D1634" s="195" t="s">
        <v>223</v>
      </c>
      <c r="E1634" s="204" t="s">
        <v>19</v>
      </c>
      <c r="F1634" s="205" t="s">
        <v>1825</v>
      </c>
      <c r="G1634" s="203"/>
      <c r="H1634" s="206">
        <v>0.72</v>
      </c>
      <c r="I1634" s="207"/>
      <c r="J1634" s="203"/>
      <c r="K1634" s="203"/>
      <c r="L1634" s="208"/>
      <c r="M1634" s="209"/>
      <c r="N1634" s="210"/>
      <c r="O1634" s="210"/>
      <c r="P1634" s="210"/>
      <c r="Q1634" s="210"/>
      <c r="R1634" s="210"/>
      <c r="S1634" s="210"/>
      <c r="T1634" s="211"/>
      <c r="AT1634" s="212" t="s">
        <v>223</v>
      </c>
      <c r="AU1634" s="212" t="s">
        <v>81</v>
      </c>
      <c r="AV1634" s="13" t="s">
        <v>81</v>
      </c>
      <c r="AW1634" s="13" t="s">
        <v>32</v>
      </c>
      <c r="AX1634" s="13" t="s">
        <v>71</v>
      </c>
      <c r="AY1634" s="212" t="s">
        <v>210</v>
      </c>
    </row>
    <row r="1635" spans="1:65" s="14" customFormat="1" ht="11.25">
      <c r="B1635" s="213"/>
      <c r="C1635" s="214"/>
      <c r="D1635" s="195" t="s">
        <v>223</v>
      </c>
      <c r="E1635" s="215" t="s">
        <v>19</v>
      </c>
      <c r="F1635" s="216" t="s">
        <v>249</v>
      </c>
      <c r="G1635" s="214"/>
      <c r="H1635" s="217">
        <v>0.72</v>
      </c>
      <c r="I1635" s="218"/>
      <c r="J1635" s="214"/>
      <c r="K1635" s="214"/>
      <c r="L1635" s="219"/>
      <c r="M1635" s="220"/>
      <c r="N1635" s="221"/>
      <c r="O1635" s="221"/>
      <c r="P1635" s="221"/>
      <c r="Q1635" s="221"/>
      <c r="R1635" s="221"/>
      <c r="S1635" s="221"/>
      <c r="T1635" s="222"/>
      <c r="AT1635" s="223" t="s">
        <v>223</v>
      </c>
      <c r="AU1635" s="223" t="s">
        <v>81</v>
      </c>
      <c r="AV1635" s="14" t="s">
        <v>217</v>
      </c>
      <c r="AW1635" s="14" t="s">
        <v>32</v>
      </c>
      <c r="AX1635" s="14" t="s">
        <v>79</v>
      </c>
      <c r="AY1635" s="223" t="s">
        <v>210</v>
      </c>
    </row>
    <row r="1636" spans="1:65" s="2" customFormat="1" ht="24.2" customHeight="1">
      <c r="A1636" s="37"/>
      <c r="B1636" s="38"/>
      <c r="C1636" s="182" t="s">
        <v>1826</v>
      </c>
      <c r="D1636" s="182" t="s">
        <v>212</v>
      </c>
      <c r="E1636" s="183" t="s">
        <v>1827</v>
      </c>
      <c r="F1636" s="184" t="s">
        <v>1828</v>
      </c>
      <c r="G1636" s="185" t="s">
        <v>215</v>
      </c>
      <c r="H1636" s="186">
        <v>0.72</v>
      </c>
      <c r="I1636" s="187"/>
      <c r="J1636" s="188">
        <f>ROUND(I1636*H1636,2)</f>
        <v>0</v>
      </c>
      <c r="K1636" s="184" t="s">
        <v>216</v>
      </c>
      <c r="L1636" s="42"/>
      <c r="M1636" s="189" t="s">
        <v>19</v>
      </c>
      <c r="N1636" s="190" t="s">
        <v>42</v>
      </c>
      <c r="O1636" s="67"/>
      <c r="P1636" s="191">
        <f>O1636*H1636</f>
        <v>0</v>
      </c>
      <c r="Q1636" s="191">
        <v>1.3999999999999999E-4</v>
      </c>
      <c r="R1636" s="191">
        <f>Q1636*H1636</f>
        <v>1.0079999999999998E-4</v>
      </c>
      <c r="S1636" s="191">
        <v>0</v>
      </c>
      <c r="T1636" s="192">
        <f>S1636*H1636</f>
        <v>0</v>
      </c>
      <c r="U1636" s="37"/>
      <c r="V1636" s="37"/>
      <c r="W1636" s="37"/>
      <c r="X1636" s="37"/>
      <c r="Y1636" s="37"/>
      <c r="Z1636" s="37"/>
      <c r="AA1636" s="37"/>
      <c r="AB1636" s="37"/>
      <c r="AC1636" s="37"/>
      <c r="AD1636" s="37"/>
      <c r="AE1636" s="37"/>
      <c r="AR1636" s="193" t="s">
        <v>326</v>
      </c>
      <c r="AT1636" s="193" t="s">
        <v>212</v>
      </c>
      <c r="AU1636" s="193" t="s">
        <v>81</v>
      </c>
      <c r="AY1636" s="20" t="s">
        <v>210</v>
      </c>
      <c r="BE1636" s="194">
        <f>IF(N1636="základní",J1636,0)</f>
        <v>0</v>
      </c>
      <c r="BF1636" s="194">
        <f>IF(N1636="snížená",J1636,0)</f>
        <v>0</v>
      </c>
      <c r="BG1636" s="194">
        <f>IF(N1636="zákl. přenesená",J1636,0)</f>
        <v>0</v>
      </c>
      <c r="BH1636" s="194">
        <f>IF(N1636="sníž. přenesená",J1636,0)</f>
        <v>0</v>
      </c>
      <c r="BI1636" s="194">
        <f>IF(N1636="nulová",J1636,0)</f>
        <v>0</v>
      </c>
      <c r="BJ1636" s="20" t="s">
        <v>79</v>
      </c>
      <c r="BK1636" s="194">
        <f>ROUND(I1636*H1636,2)</f>
        <v>0</v>
      </c>
      <c r="BL1636" s="20" t="s">
        <v>326</v>
      </c>
      <c r="BM1636" s="193" t="s">
        <v>1829</v>
      </c>
    </row>
    <row r="1637" spans="1:65" s="2" customFormat="1" ht="11.25">
      <c r="A1637" s="37"/>
      <c r="B1637" s="38"/>
      <c r="C1637" s="39"/>
      <c r="D1637" s="195" t="s">
        <v>219</v>
      </c>
      <c r="E1637" s="39"/>
      <c r="F1637" s="196" t="s">
        <v>1830</v>
      </c>
      <c r="G1637" s="39"/>
      <c r="H1637" s="39"/>
      <c r="I1637" s="197"/>
      <c r="J1637" s="39"/>
      <c r="K1637" s="39"/>
      <c r="L1637" s="42"/>
      <c r="M1637" s="198"/>
      <c r="N1637" s="199"/>
      <c r="O1637" s="67"/>
      <c r="P1637" s="67"/>
      <c r="Q1637" s="67"/>
      <c r="R1637" s="67"/>
      <c r="S1637" s="67"/>
      <c r="T1637" s="68"/>
      <c r="U1637" s="37"/>
      <c r="V1637" s="37"/>
      <c r="W1637" s="37"/>
      <c r="X1637" s="37"/>
      <c r="Y1637" s="37"/>
      <c r="Z1637" s="37"/>
      <c r="AA1637" s="37"/>
      <c r="AB1637" s="37"/>
      <c r="AC1637" s="37"/>
      <c r="AD1637" s="37"/>
      <c r="AE1637" s="37"/>
      <c r="AT1637" s="20" t="s">
        <v>219</v>
      </c>
      <c r="AU1637" s="20" t="s">
        <v>81</v>
      </c>
    </row>
    <row r="1638" spans="1:65" s="2" customFormat="1" ht="11.25">
      <c r="A1638" s="37"/>
      <c r="B1638" s="38"/>
      <c r="C1638" s="39"/>
      <c r="D1638" s="200" t="s">
        <v>221</v>
      </c>
      <c r="E1638" s="39"/>
      <c r="F1638" s="201" t="s">
        <v>1831</v>
      </c>
      <c r="G1638" s="39"/>
      <c r="H1638" s="39"/>
      <c r="I1638" s="197"/>
      <c r="J1638" s="39"/>
      <c r="K1638" s="39"/>
      <c r="L1638" s="42"/>
      <c r="M1638" s="198"/>
      <c r="N1638" s="199"/>
      <c r="O1638" s="67"/>
      <c r="P1638" s="67"/>
      <c r="Q1638" s="67"/>
      <c r="R1638" s="67"/>
      <c r="S1638" s="67"/>
      <c r="T1638" s="68"/>
      <c r="U1638" s="37"/>
      <c r="V1638" s="37"/>
      <c r="W1638" s="37"/>
      <c r="X1638" s="37"/>
      <c r="Y1638" s="37"/>
      <c r="Z1638" s="37"/>
      <c r="AA1638" s="37"/>
      <c r="AB1638" s="37"/>
      <c r="AC1638" s="37"/>
      <c r="AD1638" s="37"/>
      <c r="AE1638" s="37"/>
      <c r="AT1638" s="20" t="s">
        <v>221</v>
      </c>
      <c r="AU1638" s="20" t="s">
        <v>81</v>
      </c>
    </row>
    <row r="1639" spans="1:65" s="15" customFormat="1" ht="11.25">
      <c r="B1639" s="224"/>
      <c r="C1639" s="225"/>
      <c r="D1639" s="195" t="s">
        <v>223</v>
      </c>
      <c r="E1639" s="226" t="s">
        <v>19</v>
      </c>
      <c r="F1639" s="227" t="s">
        <v>1824</v>
      </c>
      <c r="G1639" s="225"/>
      <c r="H1639" s="226" t="s">
        <v>19</v>
      </c>
      <c r="I1639" s="228"/>
      <c r="J1639" s="225"/>
      <c r="K1639" s="225"/>
      <c r="L1639" s="229"/>
      <c r="M1639" s="230"/>
      <c r="N1639" s="231"/>
      <c r="O1639" s="231"/>
      <c r="P1639" s="231"/>
      <c r="Q1639" s="231"/>
      <c r="R1639" s="231"/>
      <c r="S1639" s="231"/>
      <c r="T1639" s="232"/>
      <c r="AT1639" s="233" t="s">
        <v>223</v>
      </c>
      <c r="AU1639" s="233" t="s">
        <v>81</v>
      </c>
      <c r="AV1639" s="15" t="s">
        <v>79</v>
      </c>
      <c r="AW1639" s="15" t="s">
        <v>32</v>
      </c>
      <c r="AX1639" s="15" t="s">
        <v>71</v>
      </c>
      <c r="AY1639" s="233" t="s">
        <v>210</v>
      </c>
    </row>
    <row r="1640" spans="1:65" s="13" customFormat="1" ht="11.25">
      <c r="B1640" s="202"/>
      <c r="C1640" s="203"/>
      <c r="D1640" s="195" t="s">
        <v>223</v>
      </c>
      <c r="E1640" s="204" t="s">
        <v>19</v>
      </c>
      <c r="F1640" s="205" t="s">
        <v>1825</v>
      </c>
      <c r="G1640" s="203"/>
      <c r="H1640" s="206">
        <v>0.72</v>
      </c>
      <c r="I1640" s="207"/>
      <c r="J1640" s="203"/>
      <c r="K1640" s="203"/>
      <c r="L1640" s="208"/>
      <c r="M1640" s="209"/>
      <c r="N1640" s="210"/>
      <c r="O1640" s="210"/>
      <c r="P1640" s="210"/>
      <c r="Q1640" s="210"/>
      <c r="R1640" s="210"/>
      <c r="S1640" s="210"/>
      <c r="T1640" s="211"/>
      <c r="AT1640" s="212" t="s">
        <v>223</v>
      </c>
      <c r="AU1640" s="212" t="s">
        <v>81</v>
      </c>
      <c r="AV1640" s="13" t="s">
        <v>81</v>
      </c>
      <c r="AW1640" s="13" t="s">
        <v>32</v>
      </c>
      <c r="AX1640" s="13" t="s">
        <v>71</v>
      </c>
      <c r="AY1640" s="212" t="s">
        <v>210</v>
      </c>
    </row>
    <row r="1641" spans="1:65" s="14" customFormat="1" ht="11.25">
      <c r="B1641" s="213"/>
      <c r="C1641" s="214"/>
      <c r="D1641" s="195" t="s">
        <v>223</v>
      </c>
      <c r="E1641" s="215" t="s">
        <v>19</v>
      </c>
      <c r="F1641" s="216" t="s">
        <v>249</v>
      </c>
      <c r="G1641" s="214"/>
      <c r="H1641" s="217">
        <v>0.72</v>
      </c>
      <c r="I1641" s="218"/>
      <c r="J1641" s="214"/>
      <c r="K1641" s="214"/>
      <c r="L1641" s="219"/>
      <c r="M1641" s="220"/>
      <c r="N1641" s="221"/>
      <c r="O1641" s="221"/>
      <c r="P1641" s="221"/>
      <c r="Q1641" s="221"/>
      <c r="R1641" s="221"/>
      <c r="S1641" s="221"/>
      <c r="T1641" s="222"/>
      <c r="AT1641" s="223" t="s">
        <v>223</v>
      </c>
      <c r="AU1641" s="223" t="s">
        <v>81</v>
      </c>
      <c r="AV1641" s="14" t="s">
        <v>217</v>
      </c>
      <c r="AW1641" s="14" t="s">
        <v>32</v>
      </c>
      <c r="AX1641" s="14" t="s">
        <v>79</v>
      </c>
      <c r="AY1641" s="223" t="s">
        <v>210</v>
      </c>
    </row>
    <row r="1642" spans="1:65" s="2" customFormat="1" ht="24.2" customHeight="1">
      <c r="A1642" s="37"/>
      <c r="B1642" s="38"/>
      <c r="C1642" s="182" t="s">
        <v>1832</v>
      </c>
      <c r="D1642" s="182" t="s">
        <v>212</v>
      </c>
      <c r="E1642" s="183" t="s">
        <v>1833</v>
      </c>
      <c r="F1642" s="184" t="s">
        <v>1834</v>
      </c>
      <c r="G1642" s="185" t="s">
        <v>215</v>
      </c>
      <c r="H1642" s="186">
        <v>60.951000000000001</v>
      </c>
      <c r="I1642" s="187"/>
      <c r="J1642" s="188">
        <f>ROUND(I1642*H1642,2)</f>
        <v>0</v>
      </c>
      <c r="K1642" s="184" t="s">
        <v>216</v>
      </c>
      <c r="L1642" s="42"/>
      <c r="M1642" s="189" t="s">
        <v>19</v>
      </c>
      <c r="N1642" s="190" t="s">
        <v>42</v>
      </c>
      <c r="O1642" s="67"/>
      <c r="P1642" s="191">
        <f>O1642*H1642</f>
        <v>0</v>
      </c>
      <c r="Q1642" s="191">
        <v>1.2305000000000001E-4</v>
      </c>
      <c r="R1642" s="191">
        <f>Q1642*H1642</f>
        <v>7.5000205500000009E-3</v>
      </c>
      <c r="S1642" s="191">
        <v>0</v>
      </c>
      <c r="T1642" s="192">
        <f>S1642*H1642</f>
        <v>0</v>
      </c>
      <c r="U1642" s="37"/>
      <c r="V1642" s="37"/>
      <c r="W1642" s="37"/>
      <c r="X1642" s="37"/>
      <c r="Y1642" s="37"/>
      <c r="Z1642" s="37"/>
      <c r="AA1642" s="37"/>
      <c r="AB1642" s="37"/>
      <c r="AC1642" s="37"/>
      <c r="AD1642" s="37"/>
      <c r="AE1642" s="37"/>
      <c r="AR1642" s="193" t="s">
        <v>326</v>
      </c>
      <c r="AT1642" s="193" t="s">
        <v>212</v>
      </c>
      <c r="AU1642" s="193" t="s">
        <v>81</v>
      </c>
      <c r="AY1642" s="20" t="s">
        <v>210</v>
      </c>
      <c r="BE1642" s="194">
        <f>IF(N1642="základní",J1642,0)</f>
        <v>0</v>
      </c>
      <c r="BF1642" s="194">
        <f>IF(N1642="snížená",J1642,0)</f>
        <v>0</v>
      </c>
      <c r="BG1642" s="194">
        <f>IF(N1642="zákl. přenesená",J1642,0)</f>
        <v>0</v>
      </c>
      <c r="BH1642" s="194">
        <f>IF(N1642="sníž. přenesená",J1642,0)</f>
        <v>0</v>
      </c>
      <c r="BI1642" s="194">
        <f>IF(N1642="nulová",J1642,0)</f>
        <v>0</v>
      </c>
      <c r="BJ1642" s="20" t="s">
        <v>79</v>
      </c>
      <c r="BK1642" s="194">
        <f>ROUND(I1642*H1642,2)</f>
        <v>0</v>
      </c>
      <c r="BL1642" s="20" t="s">
        <v>326</v>
      </c>
      <c r="BM1642" s="193" t="s">
        <v>1835</v>
      </c>
    </row>
    <row r="1643" spans="1:65" s="2" customFormat="1" ht="19.5">
      <c r="A1643" s="37"/>
      <c r="B1643" s="38"/>
      <c r="C1643" s="39"/>
      <c r="D1643" s="195" t="s">
        <v>219</v>
      </c>
      <c r="E1643" s="39"/>
      <c r="F1643" s="196" t="s">
        <v>1836</v>
      </c>
      <c r="G1643" s="39"/>
      <c r="H1643" s="39"/>
      <c r="I1643" s="197"/>
      <c r="J1643" s="39"/>
      <c r="K1643" s="39"/>
      <c r="L1643" s="42"/>
      <c r="M1643" s="198"/>
      <c r="N1643" s="199"/>
      <c r="O1643" s="67"/>
      <c r="P1643" s="67"/>
      <c r="Q1643" s="67"/>
      <c r="R1643" s="67"/>
      <c r="S1643" s="67"/>
      <c r="T1643" s="68"/>
      <c r="U1643" s="37"/>
      <c r="V1643" s="37"/>
      <c r="W1643" s="37"/>
      <c r="X1643" s="37"/>
      <c r="Y1643" s="37"/>
      <c r="Z1643" s="37"/>
      <c r="AA1643" s="37"/>
      <c r="AB1643" s="37"/>
      <c r="AC1643" s="37"/>
      <c r="AD1643" s="37"/>
      <c r="AE1643" s="37"/>
      <c r="AT1643" s="20" t="s">
        <v>219</v>
      </c>
      <c r="AU1643" s="20" t="s">
        <v>81</v>
      </c>
    </row>
    <row r="1644" spans="1:65" s="2" customFormat="1" ht="11.25">
      <c r="A1644" s="37"/>
      <c r="B1644" s="38"/>
      <c r="C1644" s="39"/>
      <c r="D1644" s="200" t="s">
        <v>221</v>
      </c>
      <c r="E1644" s="39"/>
      <c r="F1644" s="201" t="s">
        <v>1837</v>
      </c>
      <c r="G1644" s="39"/>
      <c r="H1644" s="39"/>
      <c r="I1644" s="197"/>
      <c r="J1644" s="39"/>
      <c r="K1644" s="39"/>
      <c r="L1644" s="42"/>
      <c r="M1644" s="198"/>
      <c r="N1644" s="199"/>
      <c r="O1644" s="67"/>
      <c r="P1644" s="67"/>
      <c r="Q1644" s="67"/>
      <c r="R1644" s="67"/>
      <c r="S1644" s="67"/>
      <c r="T1644" s="68"/>
      <c r="U1644" s="37"/>
      <c r="V1644" s="37"/>
      <c r="W1644" s="37"/>
      <c r="X1644" s="37"/>
      <c r="Y1644" s="37"/>
      <c r="Z1644" s="37"/>
      <c r="AA1644" s="37"/>
      <c r="AB1644" s="37"/>
      <c r="AC1644" s="37"/>
      <c r="AD1644" s="37"/>
      <c r="AE1644" s="37"/>
      <c r="AT1644" s="20" t="s">
        <v>221</v>
      </c>
      <c r="AU1644" s="20" t="s">
        <v>81</v>
      </c>
    </row>
    <row r="1645" spans="1:65" s="13" customFormat="1" ht="11.25">
      <c r="B1645" s="202"/>
      <c r="C1645" s="203"/>
      <c r="D1645" s="195" t="s">
        <v>223</v>
      </c>
      <c r="E1645" s="204" t="s">
        <v>19</v>
      </c>
      <c r="F1645" s="205" t="s">
        <v>131</v>
      </c>
      <c r="G1645" s="203"/>
      <c r="H1645" s="206">
        <v>60.951000000000001</v>
      </c>
      <c r="I1645" s="207"/>
      <c r="J1645" s="203"/>
      <c r="K1645" s="203"/>
      <c r="L1645" s="208"/>
      <c r="M1645" s="209"/>
      <c r="N1645" s="210"/>
      <c r="O1645" s="210"/>
      <c r="P1645" s="210"/>
      <c r="Q1645" s="210"/>
      <c r="R1645" s="210"/>
      <c r="S1645" s="210"/>
      <c r="T1645" s="211"/>
      <c r="AT1645" s="212" t="s">
        <v>223</v>
      </c>
      <c r="AU1645" s="212" t="s">
        <v>81</v>
      </c>
      <c r="AV1645" s="13" t="s">
        <v>81</v>
      </c>
      <c r="AW1645" s="13" t="s">
        <v>32</v>
      </c>
      <c r="AX1645" s="13" t="s">
        <v>79</v>
      </c>
      <c r="AY1645" s="212" t="s">
        <v>210</v>
      </c>
    </row>
    <row r="1646" spans="1:65" s="2" customFormat="1" ht="24.2" customHeight="1">
      <c r="A1646" s="37"/>
      <c r="B1646" s="38"/>
      <c r="C1646" s="182" t="s">
        <v>1838</v>
      </c>
      <c r="D1646" s="182" t="s">
        <v>212</v>
      </c>
      <c r="E1646" s="183" t="s">
        <v>1839</v>
      </c>
      <c r="F1646" s="184" t="s">
        <v>1840</v>
      </c>
      <c r="G1646" s="185" t="s">
        <v>215</v>
      </c>
      <c r="H1646" s="186">
        <v>60.951000000000001</v>
      </c>
      <c r="I1646" s="187"/>
      <c r="J1646" s="188">
        <f>ROUND(I1646*H1646,2)</f>
        <v>0</v>
      </c>
      <c r="K1646" s="184" t="s">
        <v>216</v>
      </c>
      <c r="L1646" s="42"/>
      <c r="M1646" s="189" t="s">
        <v>19</v>
      </c>
      <c r="N1646" s="190" t="s">
        <v>42</v>
      </c>
      <c r="O1646" s="67"/>
      <c r="P1646" s="191">
        <f>O1646*H1646</f>
        <v>0</v>
      </c>
      <c r="Q1646" s="191">
        <v>1.2305000000000001E-4</v>
      </c>
      <c r="R1646" s="191">
        <f>Q1646*H1646</f>
        <v>7.5000205500000009E-3</v>
      </c>
      <c r="S1646" s="191">
        <v>0</v>
      </c>
      <c r="T1646" s="192">
        <f>S1646*H1646</f>
        <v>0</v>
      </c>
      <c r="U1646" s="37"/>
      <c r="V1646" s="37"/>
      <c r="W1646" s="37"/>
      <c r="X1646" s="37"/>
      <c r="Y1646" s="37"/>
      <c r="Z1646" s="37"/>
      <c r="AA1646" s="37"/>
      <c r="AB1646" s="37"/>
      <c r="AC1646" s="37"/>
      <c r="AD1646" s="37"/>
      <c r="AE1646" s="37"/>
      <c r="AR1646" s="193" t="s">
        <v>326</v>
      </c>
      <c r="AT1646" s="193" t="s">
        <v>212</v>
      </c>
      <c r="AU1646" s="193" t="s">
        <v>81</v>
      </c>
      <c r="AY1646" s="20" t="s">
        <v>210</v>
      </c>
      <c r="BE1646" s="194">
        <f>IF(N1646="základní",J1646,0)</f>
        <v>0</v>
      </c>
      <c r="BF1646" s="194">
        <f>IF(N1646="snížená",J1646,0)</f>
        <v>0</v>
      </c>
      <c r="BG1646" s="194">
        <f>IF(N1646="zákl. přenesená",J1646,0)</f>
        <v>0</v>
      </c>
      <c r="BH1646" s="194">
        <f>IF(N1646="sníž. přenesená",J1646,0)</f>
        <v>0</v>
      </c>
      <c r="BI1646" s="194">
        <f>IF(N1646="nulová",J1646,0)</f>
        <v>0</v>
      </c>
      <c r="BJ1646" s="20" t="s">
        <v>79</v>
      </c>
      <c r="BK1646" s="194">
        <f>ROUND(I1646*H1646,2)</f>
        <v>0</v>
      </c>
      <c r="BL1646" s="20" t="s">
        <v>326</v>
      </c>
      <c r="BM1646" s="193" t="s">
        <v>1841</v>
      </c>
    </row>
    <row r="1647" spans="1:65" s="2" customFormat="1" ht="19.5">
      <c r="A1647" s="37"/>
      <c r="B1647" s="38"/>
      <c r="C1647" s="39"/>
      <c r="D1647" s="195" t="s">
        <v>219</v>
      </c>
      <c r="E1647" s="39"/>
      <c r="F1647" s="196" t="s">
        <v>1842</v>
      </c>
      <c r="G1647" s="39"/>
      <c r="H1647" s="39"/>
      <c r="I1647" s="197"/>
      <c r="J1647" s="39"/>
      <c r="K1647" s="39"/>
      <c r="L1647" s="42"/>
      <c r="M1647" s="198"/>
      <c r="N1647" s="199"/>
      <c r="O1647" s="67"/>
      <c r="P1647" s="67"/>
      <c r="Q1647" s="67"/>
      <c r="R1647" s="67"/>
      <c r="S1647" s="67"/>
      <c r="T1647" s="68"/>
      <c r="U1647" s="37"/>
      <c r="V1647" s="37"/>
      <c r="W1647" s="37"/>
      <c r="X1647" s="37"/>
      <c r="Y1647" s="37"/>
      <c r="Z1647" s="37"/>
      <c r="AA1647" s="37"/>
      <c r="AB1647" s="37"/>
      <c r="AC1647" s="37"/>
      <c r="AD1647" s="37"/>
      <c r="AE1647" s="37"/>
      <c r="AT1647" s="20" t="s">
        <v>219</v>
      </c>
      <c r="AU1647" s="20" t="s">
        <v>81</v>
      </c>
    </row>
    <row r="1648" spans="1:65" s="2" customFormat="1" ht="11.25">
      <c r="A1648" s="37"/>
      <c r="B1648" s="38"/>
      <c r="C1648" s="39"/>
      <c r="D1648" s="200" t="s">
        <v>221</v>
      </c>
      <c r="E1648" s="39"/>
      <c r="F1648" s="201" t="s">
        <v>1843</v>
      </c>
      <c r="G1648" s="39"/>
      <c r="H1648" s="39"/>
      <c r="I1648" s="197"/>
      <c r="J1648" s="39"/>
      <c r="K1648" s="39"/>
      <c r="L1648" s="42"/>
      <c r="M1648" s="198"/>
      <c r="N1648" s="199"/>
      <c r="O1648" s="67"/>
      <c r="P1648" s="67"/>
      <c r="Q1648" s="67"/>
      <c r="R1648" s="67"/>
      <c r="S1648" s="67"/>
      <c r="T1648" s="68"/>
      <c r="U1648" s="37"/>
      <c r="V1648" s="37"/>
      <c r="W1648" s="37"/>
      <c r="X1648" s="37"/>
      <c r="Y1648" s="37"/>
      <c r="Z1648" s="37"/>
      <c r="AA1648" s="37"/>
      <c r="AB1648" s="37"/>
      <c r="AC1648" s="37"/>
      <c r="AD1648" s="37"/>
      <c r="AE1648" s="37"/>
      <c r="AT1648" s="20" t="s">
        <v>221</v>
      </c>
      <c r="AU1648" s="20" t="s">
        <v>81</v>
      </c>
    </row>
    <row r="1649" spans="1:65" s="15" customFormat="1" ht="11.25">
      <c r="B1649" s="224"/>
      <c r="C1649" s="225"/>
      <c r="D1649" s="195" t="s">
        <v>223</v>
      </c>
      <c r="E1649" s="226" t="s">
        <v>19</v>
      </c>
      <c r="F1649" s="227" t="s">
        <v>1844</v>
      </c>
      <c r="G1649" s="225"/>
      <c r="H1649" s="226" t="s">
        <v>19</v>
      </c>
      <c r="I1649" s="228"/>
      <c r="J1649" s="225"/>
      <c r="K1649" s="225"/>
      <c r="L1649" s="229"/>
      <c r="M1649" s="230"/>
      <c r="N1649" s="231"/>
      <c r="O1649" s="231"/>
      <c r="P1649" s="231"/>
      <c r="Q1649" s="231"/>
      <c r="R1649" s="231"/>
      <c r="S1649" s="231"/>
      <c r="T1649" s="232"/>
      <c r="AT1649" s="233" t="s">
        <v>223</v>
      </c>
      <c r="AU1649" s="233" t="s">
        <v>81</v>
      </c>
      <c r="AV1649" s="15" t="s">
        <v>79</v>
      </c>
      <c r="AW1649" s="15" t="s">
        <v>32</v>
      </c>
      <c r="AX1649" s="15" t="s">
        <v>71</v>
      </c>
      <c r="AY1649" s="233" t="s">
        <v>210</v>
      </c>
    </row>
    <row r="1650" spans="1:65" s="13" customFormat="1" ht="11.25">
      <c r="B1650" s="202"/>
      <c r="C1650" s="203"/>
      <c r="D1650" s="195" t="s">
        <v>223</v>
      </c>
      <c r="E1650" s="204" t="s">
        <v>19</v>
      </c>
      <c r="F1650" s="205" t="s">
        <v>1845</v>
      </c>
      <c r="G1650" s="203"/>
      <c r="H1650" s="206">
        <v>0.92800000000000005</v>
      </c>
      <c r="I1650" s="207"/>
      <c r="J1650" s="203"/>
      <c r="K1650" s="203"/>
      <c r="L1650" s="208"/>
      <c r="M1650" s="209"/>
      <c r="N1650" s="210"/>
      <c r="O1650" s="210"/>
      <c r="P1650" s="210"/>
      <c r="Q1650" s="210"/>
      <c r="R1650" s="210"/>
      <c r="S1650" s="210"/>
      <c r="T1650" s="211"/>
      <c r="AT1650" s="212" t="s">
        <v>223</v>
      </c>
      <c r="AU1650" s="212" t="s">
        <v>81</v>
      </c>
      <c r="AV1650" s="13" t="s">
        <v>81</v>
      </c>
      <c r="AW1650" s="13" t="s">
        <v>32</v>
      </c>
      <c r="AX1650" s="13" t="s">
        <v>71</v>
      </c>
      <c r="AY1650" s="212" t="s">
        <v>210</v>
      </c>
    </row>
    <row r="1651" spans="1:65" s="13" customFormat="1" ht="11.25">
      <c r="B1651" s="202"/>
      <c r="C1651" s="203"/>
      <c r="D1651" s="195" t="s">
        <v>223</v>
      </c>
      <c r="E1651" s="204" t="s">
        <v>19</v>
      </c>
      <c r="F1651" s="205" t="s">
        <v>1846</v>
      </c>
      <c r="G1651" s="203"/>
      <c r="H1651" s="206">
        <v>0.96799999999999997</v>
      </c>
      <c r="I1651" s="207"/>
      <c r="J1651" s="203"/>
      <c r="K1651" s="203"/>
      <c r="L1651" s="208"/>
      <c r="M1651" s="209"/>
      <c r="N1651" s="210"/>
      <c r="O1651" s="210"/>
      <c r="P1651" s="210"/>
      <c r="Q1651" s="210"/>
      <c r="R1651" s="210"/>
      <c r="S1651" s="210"/>
      <c r="T1651" s="211"/>
      <c r="AT1651" s="212" t="s">
        <v>223</v>
      </c>
      <c r="AU1651" s="212" t="s">
        <v>81</v>
      </c>
      <c r="AV1651" s="13" t="s">
        <v>81</v>
      </c>
      <c r="AW1651" s="13" t="s">
        <v>32</v>
      </c>
      <c r="AX1651" s="13" t="s">
        <v>71</v>
      </c>
      <c r="AY1651" s="212" t="s">
        <v>210</v>
      </c>
    </row>
    <row r="1652" spans="1:65" s="15" customFormat="1" ht="11.25">
      <c r="B1652" s="224"/>
      <c r="C1652" s="225"/>
      <c r="D1652" s="195" t="s">
        <v>223</v>
      </c>
      <c r="E1652" s="226" t="s">
        <v>19</v>
      </c>
      <c r="F1652" s="227" t="s">
        <v>1824</v>
      </c>
      <c r="G1652" s="225"/>
      <c r="H1652" s="226" t="s">
        <v>19</v>
      </c>
      <c r="I1652" s="228"/>
      <c r="J1652" s="225"/>
      <c r="K1652" s="225"/>
      <c r="L1652" s="229"/>
      <c r="M1652" s="230"/>
      <c r="N1652" s="231"/>
      <c r="O1652" s="231"/>
      <c r="P1652" s="231"/>
      <c r="Q1652" s="231"/>
      <c r="R1652" s="231"/>
      <c r="S1652" s="231"/>
      <c r="T1652" s="232"/>
      <c r="AT1652" s="233" t="s">
        <v>223</v>
      </c>
      <c r="AU1652" s="233" t="s">
        <v>81</v>
      </c>
      <c r="AV1652" s="15" t="s">
        <v>79</v>
      </c>
      <c r="AW1652" s="15" t="s">
        <v>32</v>
      </c>
      <c r="AX1652" s="15" t="s">
        <v>71</v>
      </c>
      <c r="AY1652" s="233" t="s">
        <v>210</v>
      </c>
    </row>
    <row r="1653" spans="1:65" s="13" customFormat="1" ht="11.25">
      <c r="B1653" s="202"/>
      <c r="C1653" s="203"/>
      <c r="D1653" s="195" t="s">
        <v>223</v>
      </c>
      <c r="E1653" s="204" t="s">
        <v>19</v>
      </c>
      <c r="F1653" s="205" t="s">
        <v>1825</v>
      </c>
      <c r="G1653" s="203"/>
      <c r="H1653" s="206">
        <v>0.72</v>
      </c>
      <c r="I1653" s="207"/>
      <c r="J1653" s="203"/>
      <c r="K1653" s="203"/>
      <c r="L1653" s="208"/>
      <c r="M1653" s="209"/>
      <c r="N1653" s="210"/>
      <c r="O1653" s="210"/>
      <c r="P1653" s="210"/>
      <c r="Q1653" s="210"/>
      <c r="R1653" s="210"/>
      <c r="S1653" s="210"/>
      <c r="T1653" s="211"/>
      <c r="AT1653" s="212" t="s">
        <v>223</v>
      </c>
      <c r="AU1653" s="212" t="s">
        <v>81</v>
      </c>
      <c r="AV1653" s="13" t="s">
        <v>81</v>
      </c>
      <c r="AW1653" s="13" t="s">
        <v>32</v>
      </c>
      <c r="AX1653" s="13" t="s">
        <v>71</v>
      </c>
      <c r="AY1653" s="212" t="s">
        <v>210</v>
      </c>
    </row>
    <row r="1654" spans="1:65" s="15" customFormat="1" ht="11.25">
      <c r="B1654" s="224"/>
      <c r="C1654" s="225"/>
      <c r="D1654" s="195" t="s">
        <v>223</v>
      </c>
      <c r="E1654" s="226" t="s">
        <v>19</v>
      </c>
      <c r="F1654" s="227" t="s">
        <v>1816</v>
      </c>
      <c r="G1654" s="225"/>
      <c r="H1654" s="226" t="s">
        <v>19</v>
      </c>
      <c r="I1654" s="228"/>
      <c r="J1654" s="225"/>
      <c r="K1654" s="225"/>
      <c r="L1654" s="229"/>
      <c r="M1654" s="230"/>
      <c r="N1654" s="231"/>
      <c r="O1654" s="231"/>
      <c r="P1654" s="231"/>
      <c r="Q1654" s="231"/>
      <c r="R1654" s="231"/>
      <c r="S1654" s="231"/>
      <c r="T1654" s="232"/>
      <c r="AT1654" s="233" t="s">
        <v>223</v>
      </c>
      <c r="AU1654" s="233" t="s">
        <v>81</v>
      </c>
      <c r="AV1654" s="15" t="s">
        <v>79</v>
      </c>
      <c r="AW1654" s="15" t="s">
        <v>32</v>
      </c>
      <c r="AX1654" s="15" t="s">
        <v>71</v>
      </c>
      <c r="AY1654" s="233" t="s">
        <v>210</v>
      </c>
    </row>
    <row r="1655" spans="1:65" s="13" customFormat="1" ht="11.25">
      <c r="B1655" s="202"/>
      <c r="C1655" s="203"/>
      <c r="D1655" s="195" t="s">
        <v>223</v>
      </c>
      <c r="E1655" s="204" t="s">
        <v>19</v>
      </c>
      <c r="F1655" s="205" t="s">
        <v>1817</v>
      </c>
      <c r="G1655" s="203"/>
      <c r="H1655" s="206">
        <v>49.335000000000001</v>
      </c>
      <c r="I1655" s="207"/>
      <c r="J1655" s="203"/>
      <c r="K1655" s="203"/>
      <c r="L1655" s="208"/>
      <c r="M1655" s="209"/>
      <c r="N1655" s="210"/>
      <c r="O1655" s="210"/>
      <c r="P1655" s="210"/>
      <c r="Q1655" s="210"/>
      <c r="R1655" s="210"/>
      <c r="S1655" s="210"/>
      <c r="T1655" s="211"/>
      <c r="AT1655" s="212" t="s">
        <v>223</v>
      </c>
      <c r="AU1655" s="212" t="s">
        <v>81</v>
      </c>
      <c r="AV1655" s="13" t="s">
        <v>81</v>
      </c>
      <c r="AW1655" s="13" t="s">
        <v>32</v>
      </c>
      <c r="AX1655" s="13" t="s">
        <v>71</v>
      </c>
      <c r="AY1655" s="212" t="s">
        <v>210</v>
      </c>
    </row>
    <row r="1656" spans="1:65" s="15" customFormat="1" ht="22.5">
      <c r="B1656" s="224"/>
      <c r="C1656" s="225"/>
      <c r="D1656" s="195" t="s">
        <v>223</v>
      </c>
      <c r="E1656" s="226" t="s">
        <v>19</v>
      </c>
      <c r="F1656" s="227" t="s">
        <v>1847</v>
      </c>
      <c r="G1656" s="225"/>
      <c r="H1656" s="226" t="s">
        <v>19</v>
      </c>
      <c r="I1656" s="228"/>
      <c r="J1656" s="225"/>
      <c r="K1656" s="225"/>
      <c r="L1656" s="229"/>
      <c r="M1656" s="230"/>
      <c r="N1656" s="231"/>
      <c r="O1656" s="231"/>
      <c r="P1656" s="231"/>
      <c r="Q1656" s="231"/>
      <c r="R1656" s="231"/>
      <c r="S1656" s="231"/>
      <c r="T1656" s="232"/>
      <c r="AT1656" s="233" t="s">
        <v>223</v>
      </c>
      <c r="AU1656" s="233" t="s">
        <v>81</v>
      </c>
      <c r="AV1656" s="15" t="s">
        <v>79</v>
      </c>
      <c r="AW1656" s="15" t="s">
        <v>32</v>
      </c>
      <c r="AX1656" s="15" t="s">
        <v>71</v>
      </c>
      <c r="AY1656" s="233" t="s">
        <v>210</v>
      </c>
    </row>
    <row r="1657" spans="1:65" s="13" customFormat="1" ht="11.25">
      <c r="B1657" s="202"/>
      <c r="C1657" s="203"/>
      <c r="D1657" s="195" t="s">
        <v>223</v>
      </c>
      <c r="E1657" s="204" t="s">
        <v>19</v>
      </c>
      <c r="F1657" s="205" t="s">
        <v>1848</v>
      </c>
      <c r="G1657" s="203"/>
      <c r="H1657" s="206">
        <v>9</v>
      </c>
      <c r="I1657" s="207"/>
      <c r="J1657" s="203"/>
      <c r="K1657" s="203"/>
      <c r="L1657" s="208"/>
      <c r="M1657" s="209"/>
      <c r="N1657" s="210"/>
      <c r="O1657" s="210"/>
      <c r="P1657" s="210"/>
      <c r="Q1657" s="210"/>
      <c r="R1657" s="210"/>
      <c r="S1657" s="210"/>
      <c r="T1657" s="211"/>
      <c r="AT1657" s="212" t="s">
        <v>223</v>
      </c>
      <c r="AU1657" s="212" t="s">
        <v>81</v>
      </c>
      <c r="AV1657" s="13" t="s">
        <v>81</v>
      </c>
      <c r="AW1657" s="13" t="s">
        <v>32</v>
      </c>
      <c r="AX1657" s="13" t="s">
        <v>71</v>
      </c>
      <c r="AY1657" s="212" t="s">
        <v>210</v>
      </c>
    </row>
    <row r="1658" spans="1:65" s="14" customFormat="1" ht="11.25">
      <c r="B1658" s="213"/>
      <c r="C1658" s="214"/>
      <c r="D1658" s="195" t="s">
        <v>223</v>
      </c>
      <c r="E1658" s="215" t="s">
        <v>131</v>
      </c>
      <c r="F1658" s="216" t="s">
        <v>249</v>
      </c>
      <c r="G1658" s="214"/>
      <c r="H1658" s="217">
        <v>60.951000000000001</v>
      </c>
      <c r="I1658" s="218"/>
      <c r="J1658" s="214"/>
      <c r="K1658" s="214"/>
      <c r="L1658" s="219"/>
      <c r="M1658" s="220"/>
      <c r="N1658" s="221"/>
      <c r="O1658" s="221"/>
      <c r="P1658" s="221"/>
      <c r="Q1658" s="221"/>
      <c r="R1658" s="221"/>
      <c r="S1658" s="221"/>
      <c r="T1658" s="222"/>
      <c r="AT1658" s="223" t="s">
        <v>223</v>
      </c>
      <c r="AU1658" s="223" t="s">
        <v>81</v>
      </c>
      <c r="AV1658" s="14" t="s">
        <v>217</v>
      </c>
      <c r="AW1658" s="14" t="s">
        <v>32</v>
      </c>
      <c r="AX1658" s="14" t="s">
        <v>79</v>
      </c>
      <c r="AY1658" s="223" t="s">
        <v>210</v>
      </c>
    </row>
    <row r="1659" spans="1:65" s="2" customFormat="1" ht="24.2" customHeight="1">
      <c r="A1659" s="37"/>
      <c r="B1659" s="38"/>
      <c r="C1659" s="182" t="s">
        <v>1849</v>
      </c>
      <c r="D1659" s="182" t="s">
        <v>212</v>
      </c>
      <c r="E1659" s="183" t="s">
        <v>1850</v>
      </c>
      <c r="F1659" s="184" t="s">
        <v>1851</v>
      </c>
      <c r="G1659" s="185" t="s">
        <v>215</v>
      </c>
      <c r="H1659" s="186">
        <v>40</v>
      </c>
      <c r="I1659" s="187"/>
      <c r="J1659" s="188">
        <f>ROUND(I1659*H1659,2)</f>
        <v>0</v>
      </c>
      <c r="K1659" s="184" t="s">
        <v>216</v>
      </c>
      <c r="L1659" s="42"/>
      <c r="M1659" s="189" t="s">
        <v>19</v>
      </c>
      <c r="N1659" s="190" t="s">
        <v>42</v>
      </c>
      <c r="O1659" s="67"/>
      <c r="P1659" s="191">
        <f>O1659*H1659</f>
        <v>0</v>
      </c>
      <c r="Q1659" s="191">
        <v>2.7E-4</v>
      </c>
      <c r="R1659" s="191">
        <f>Q1659*H1659</f>
        <v>1.0800000000000001E-2</v>
      </c>
      <c r="S1659" s="191">
        <v>0</v>
      </c>
      <c r="T1659" s="192">
        <f>S1659*H1659</f>
        <v>0</v>
      </c>
      <c r="U1659" s="37"/>
      <c r="V1659" s="37"/>
      <c r="W1659" s="37"/>
      <c r="X1659" s="37"/>
      <c r="Y1659" s="37"/>
      <c r="Z1659" s="37"/>
      <c r="AA1659" s="37"/>
      <c r="AB1659" s="37"/>
      <c r="AC1659" s="37"/>
      <c r="AD1659" s="37"/>
      <c r="AE1659" s="37"/>
      <c r="AR1659" s="193" t="s">
        <v>326</v>
      </c>
      <c r="AT1659" s="193" t="s">
        <v>212</v>
      </c>
      <c r="AU1659" s="193" t="s">
        <v>81</v>
      </c>
      <c r="AY1659" s="20" t="s">
        <v>210</v>
      </c>
      <c r="BE1659" s="194">
        <f>IF(N1659="základní",J1659,0)</f>
        <v>0</v>
      </c>
      <c r="BF1659" s="194">
        <f>IF(N1659="snížená",J1659,0)</f>
        <v>0</v>
      </c>
      <c r="BG1659" s="194">
        <f>IF(N1659="zákl. přenesená",J1659,0)</f>
        <v>0</v>
      </c>
      <c r="BH1659" s="194">
        <f>IF(N1659="sníž. přenesená",J1659,0)</f>
        <v>0</v>
      </c>
      <c r="BI1659" s="194">
        <f>IF(N1659="nulová",J1659,0)</f>
        <v>0</v>
      </c>
      <c r="BJ1659" s="20" t="s">
        <v>79</v>
      </c>
      <c r="BK1659" s="194">
        <f>ROUND(I1659*H1659,2)</f>
        <v>0</v>
      </c>
      <c r="BL1659" s="20" t="s">
        <v>326</v>
      </c>
      <c r="BM1659" s="193" t="s">
        <v>1852</v>
      </c>
    </row>
    <row r="1660" spans="1:65" s="2" customFormat="1" ht="19.5">
      <c r="A1660" s="37"/>
      <c r="B1660" s="38"/>
      <c r="C1660" s="39"/>
      <c r="D1660" s="195" t="s">
        <v>219</v>
      </c>
      <c r="E1660" s="39"/>
      <c r="F1660" s="196" t="s">
        <v>1853</v>
      </c>
      <c r="G1660" s="39"/>
      <c r="H1660" s="39"/>
      <c r="I1660" s="197"/>
      <c r="J1660" s="39"/>
      <c r="K1660" s="39"/>
      <c r="L1660" s="42"/>
      <c r="M1660" s="198"/>
      <c r="N1660" s="199"/>
      <c r="O1660" s="67"/>
      <c r="P1660" s="67"/>
      <c r="Q1660" s="67"/>
      <c r="R1660" s="67"/>
      <c r="S1660" s="67"/>
      <c r="T1660" s="68"/>
      <c r="U1660" s="37"/>
      <c r="V1660" s="37"/>
      <c r="W1660" s="37"/>
      <c r="X1660" s="37"/>
      <c r="Y1660" s="37"/>
      <c r="Z1660" s="37"/>
      <c r="AA1660" s="37"/>
      <c r="AB1660" s="37"/>
      <c r="AC1660" s="37"/>
      <c r="AD1660" s="37"/>
      <c r="AE1660" s="37"/>
      <c r="AT1660" s="20" t="s">
        <v>219</v>
      </c>
      <c r="AU1660" s="20" t="s">
        <v>81</v>
      </c>
    </row>
    <row r="1661" spans="1:65" s="2" customFormat="1" ht="11.25">
      <c r="A1661" s="37"/>
      <c r="B1661" s="38"/>
      <c r="C1661" s="39"/>
      <c r="D1661" s="200" t="s">
        <v>221</v>
      </c>
      <c r="E1661" s="39"/>
      <c r="F1661" s="201" t="s">
        <v>1854</v>
      </c>
      <c r="G1661" s="39"/>
      <c r="H1661" s="39"/>
      <c r="I1661" s="197"/>
      <c r="J1661" s="39"/>
      <c r="K1661" s="39"/>
      <c r="L1661" s="42"/>
      <c r="M1661" s="198"/>
      <c r="N1661" s="199"/>
      <c r="O1661" s="67"/>
      <c r="P1661" s="67"/>
      <c r="Q1661" s="67"/>
      <c r="R1661" s="67"/>
      <c r="S1661" s="67"/>
      <c r="T1661" s="68"/>
      <c r="U1661" s="37"/>
      <c r="V1661" s="37"/>
      <c r="W1661" s="37"/>
      <c r="X1661" s="37"/>
      <c r="Y1661" s="37"/>
      <c r="Z1661" s="37"/>
      <c r="AA1661" s="37"/>
      <c r="AB1661" s="37"/>
      <c r="AC1661" s="37"/>
      <c r="AD1661" s="37"/>
      <c r="AE1661" s="37"/>
      <c r="AT1661" s="20" t="s">
        <v>221</v>
      </c>
      <c r="AU1661" s="20" t="s">
        <v>81</v>
      </c>
    </row>
    <row r="1662" spans="1:65" s="13" customFormat="1" ht="11.25">
      <c r="B1662" s="202"/>
      <c r="C1662" s="203"/>
      <c r="D1662" s="195" t="s">
        <v>223</v>
      </c>
      <c r="E1662" s="204" t="s">
        <v>19</v>
      </c>
      <c r="F1662" s="205" t="s">
        <v>1855</v>
      </c>
      <c r="G1662" s="203"/>
      <c r="H1662" s="206">
        <v>40</v>
      </c>
      <c r="I1662" s="207"/>
      <c r="J1662" s="203"/>
      <c r="K1662" s="203"/>
      <c r="L1662" s="208"/>
      <c r="M1662" s="209"/>
      <c r="N1662" s="210"/>
      <c r="O1662" s="210"/>
      <c r="P1662" s="210"/>
      <c r="Q1662" s="210"/>
      <c r="R1662" s="210"/>
      <c r="S1662" s="210"/>
      <c r="T1662" s="211"/>
      <c r="AT1662" s="212" t="s">
        <v>223</v>
      </c>
      <c r="AU1662" s="212" t="s">
        <v>81</v>
      </c>
      <c r="AV1662" s="13" t="s">
        <v>81</v>
      </c>
      <c r="AW1662" s="13" t="s">
        <v>32</v>
      </c>
      <c r="AX1662" s="13" t="s">
        <v>79</v>
      </c>
      <c r="AY1662" s="212" t="s">
        <v>210</v>
      </c>
    </row>
    <row r="1663" spans="1:65" s="2" customFormat="1" ht="16.5" customHeight="1">
      <c r="A1663" s="37"/>
      <c r="B1663" s="38"/>
      <c r="C1663" s="182" t="s">
        <v>1856</v>
      </c>
      <c r="D1663" s="182" t="s">
        <v>212</v>
      </c>
      <c r="E1663" s="183" t="s">
        <v>1857</v>
      </c>
      <c r="F1663" s="184" t="s">
        <v>1858</v>
      </c>
      <c r="G1663" s="185" t="s">
        <v>215</v>
      </c>
      <c r="H1663" s="186">
        <v>40</v>
      </c>
      <c r="I1663" s="187"/>
      <c r="J1663" s="188">
        <f>ROUND(I1663*H1663,2)</f>
        <v>0</v>
      </c>
      <c r="K1663" s="184" t="s">
        <v>216</v>
      </c>
      <c r="L1663" s="42"/>
      <c r="M1663" s="189" t="s">
        <v>19</v>
      </c>
      <c r="N1663" s="190" t="s">
        <v>42</v>
      </c>
      <c r="O1663" s="67"/>
      <c r="P1663" s="191">
        <f>O1663*H1663</f>
        <v>0</v>
      </c>
      <c r="Q1663" s="191">
        <v>0</v>
      </c>
      <c r="R1663" s="191">
        <f>Q1663*H1663</f>
        <v>0</v>
      </c>
      <c r="S1663" s="191">
        <v>0</v>
      </c>
      <c r="T1663" s="192">
        <f>S1663*H1663</f>
        <v>0</v>
      </c>
      <c r="U1663" s="37"/>
      <c r="V1663" s="37"/>
      <c r="W1663" s="37"/>
      <c r="X1663" s="37"/>
      <c r="Y1663" s="37"/>
      <c r="Z1663" s="37"/>
      <c r="AA1663" s="37"/>
      <c r="AB1663" s="37"/>
      <c r="AC1663" s="37"/>
      <c r="AD1663" s="37"/>
      <c r="AE1663" s="37"/>
      <c r="AR1663" s="193" t="s">
        <v>326</v>
      </c>
      <c r="AT1663" s="193" t="s">
        <v>212</v>
      </c>
      <c r="AU1663" s="193" t="s">
        <v>81</v>
      </c>
      <c r="AY1663" s="20" t="s">
        <v>210</v>
      </c>
      <c r="BE1663" s="194">
        <f>IF(N1663="základní",J1663,0)</f>
        <v>0</v>
      </c>
      <c r="BF1663" s="194">
        <f>IF(N1663="snížená",J1663,0)</f>
        <v>0</v>
      </c>
      <c r="BG1663" s="194">
        <f>IF(N1663="zákl. přenesená",J1663,0)</f>
        <v>0</v>
      </c>
      <c r="BH1663" s="194">
        <f>IF(N1663="sníž. přenesená",J1663,0)</f>
        <v>0</v>
      </c>
      <c r="BI1663" s="194">
        <f>IF(N1663="nulová",J1663,0)</f>
        <v>0</v>
      </c>
      <c r="BJ1663" s="20" t="s">
        <v>79</v>
      </c>
      <c r="BK1663" s="194">
        <f>ROUND(I1663*H1663,2)</f>
        <v>0</v>
      </c>
      <c r="BL1663" s="20" t="s">
        <v>326</v>
      </c>
      <c r="BM1663" s="193" t="s">
        <v>1859</v>
      </c>
    </row>
    <row r="1664" spans="1:65" s="2" customFormat="1" ht="19.5">
      <c r="A1664" s="37"/>
      <c r="B1664" s="38"/>
      <c r="C1664" s="39"/>
      <c r="D1664" s="195" t="s">
        <v>219</v>
      </c>
      <c r="E1664" s="39"/>
      <c r="F1664" s="196" t="s">
        <v>1860</v>
      </c>
      <c r="G1664" s="39"/>
      <c r="H1664" s="39"/>
      <c r="I1664" s="197"/>
      <c r="J1664" s="39"/>
      <c r="K1664" s="39"/>
      <c r="L1664" s="42"/>
      <c r="M1664" s="198"/>
      <c r="N1664" s="199"/>
      <c r="O1664" s="67"/>
      <c r="P1664" s="67"/>
      <c r="Q1664" s="67"/>
      <c r="R1664" s="67"/>
      <c r="S1664" s="67"/>
      <c r="T1664" s="68"/>
      <c r="U1664" s="37"/>
      <c r="V1664" s="37"/>
      <c r="W1664" s="37"/>
      <c r="X1664" s="37"/>
      <c r="Y1664" s="37"/>
      <c r="Z1664" s="37"/>
      <c r="AA1664" s="37"/>
      <c r="AB1664" s="37"/>
      <c r="AC1664" s="37"/>
      <c r="AD1664" s="37"/>
      <c r="AE1664" s="37"/>
      <c r="AT1664" s="20" t="s">
        <v>219</v>
      </c>
      <c r="AU1664" s="20" t="s">
        <v>81</v>
      </c>
    </row>
    <row r="1665" spans="1:65" s="2" customFormat="1" ht="11.25">
      <c r="A1665" s="37"/>
      <c r="B1665" s="38"/>
      <c r="C1665" s="39"/>
      <c r="D1665" s="200" t="s">
        <v>221</v>
      </c>
      <c r="E1665" s="39"/>
      <c r="F1665" s="201" t="s">
        <v>1861</v>
      </c>
      <c r="G1665" s="39"/>
      <c r="H1665" s="39"/>
      <c r="I1665" s="197"/>
      <c r="J1665" s="39"/>
      <c r="K1665" s="39"/>
      <c r="L1665" s="42"/>
      <c r="M1665" s="198"/>
      <c r="N1665" s="199"/>
      <c r="O1665" s="67"/>
      <c r="P1665" s="67"/>
      <c r="Q1665" s="67"/>
      <c r="R1665" s="67"/>
      <c r="S1665" s="67"/>
      <c r="T1665" s="68"/>
      <c r="U1665" s="37"/>
      <c r="V1665" s="37"/>
      <c r="W1665" s="37"/>
      <c r="X1665" s="37"/>
      <c r="Y1665" s="37"/>
      <c r="Z1665" s="37"/>
      <c r="AA1665" s="37"/>
      <c r="AB1665" s="37"/>
      <c r="AC1665" s="37"/>
      <c r="AD1665" s="37"/>
      <c r="AE1665" s="37"/>
      <c r="AT1665" s="20" t="s">
        <v>221</v>
      </c>
      <c r="AU1665" s="20" t="s">
        <v>81</v>
      </c>
    </row>
    <row r="1666" spans="1:65" s="13" customFormat="1" ht="11.25">
      <c r="B1666" s="202"/>
      <c r="C1666" s="203"/>
      <c r="D1666" s="195" t="s">
        <v>223</v>
      </c>
      <c r="E1666" s="204" t="s">
        <v>19</v>
      </c>
      <c r="F1666" s="205" t="s">
        <v>1855</v>
      </c>
      <c r="G1666" s="203"/>
      <c r="H1666" s="206">
        <v>40</v>
      </c>
      <c r="I1666" s="207"/>
      <c r="J1666" s="203"/>
      <c r="K1666" s="203"/>
      <c r="L1666" s="208"/>
      <c r="M1666" s="209"/>
      <c r="N1666" s="210"/>
      <c r="O1666" s="210"/>
      <c r="P1666" s="210"/>
      <c r="Q1666" s="210"/>
      <c r="R1666" s="210"/>
      <c r="S1666" s="210"/>
      <c r="T1666" s="211"/>
      <c r="AT1666" s="212" t="s">
        <v>223</v>
      </c>
      <c r="AU1666" s="212" t="s">
        <v>81</v>
      </c>
      <c r="AV1666" s="13" t="s">
        <v>81</v>
      </c>
      <c r="AW1666" s="13" t="s">
        <v>32</v>
      </c>
      <c r="AX1666" s="13" t="s">
        <v>79</v>
      </c>
      <c r="AY1666" s="212" t="s">
        <v>210</v>
      </c>
    </row>
    <row r="1667" spans="1:65" s="2" customFormat="1" ht="24.2" customHeight="1">
      <c r="A1667" s="37"/>
      <c r="B1667" s="38"/>
      <c r="C1667" s="182" t="s">
        <v>1862</v>
      </c>
      <c r="D1667" s="182" t="s">
        <v>212</v>
      </c>
      <c r="E1667" s="183" t="s">
        <v>1863</v>
      </c>
      <c r="F1667" s="184" t="s">
        <v>1864</v>
      </c>
      <c r="G1667" s="185" t="s">
        <v>215</v>
      </c>
      <c r="H1667" s="186">
        <v>40</v>
      </c>
      <c r="I1667" s="187"/>
      <c r="J1667" s="188">
        <f>ROUND(I1667*H1667,2)</f>
        <v>0</v>
      </c>
      <c r="K1667" s="184" t="s">
        <v>216</v>
      </c>
      <c r="L1667" s="42"/>
      <c r="M1667" s="189" t="s">
        <v>19</v>
      </c>
      <c r="N1667" s="190" t="s">
        <v>42</v>
      </c>
      <c r="O1667" s="67"/>
      <c r="P1667" s="191">
        <f>O1667*H1667</f>
        <v>0</v>
      </c>
      <c r="Q1667" s="191">
        <v>2.2000000000000001E-4</v>
      </c>
      <c r="R1667" s="191">
        <f>Q1667*H1667</f>
        <v>8.8000000000000005E-3</v>
      </c>
      <c r="S1667" s="191">
        <v>0</v>
      </c>
      <c r="T1667" s="192">
        <f>S1667*H1667</f>
        <v>0</v>
      </c>
      <c r="U1667" s="37"/>
      <c r="V1667" s="37"/>
      <c r="W1667" s="37"/>
      <c r="X1667" s="37"/>
      <c r="Y1667" s="37"/>
      <c r="Z1667" s="37"/>
      <c r="AA1667" s="37"/>
      <c r="AB1667" s="37"/>
      <c r="AC1667" s="37"/>
      <c r="AD1667" s="37"/>
      <c r="AE1667" s="37"/>
      <c r="AR1667" s="193" t="s">
        <v>326</v>
      </c>
      <c r="AT1667" s="193" t="s">
        <v>212</v>
      </c>
      <c r="AU1667" s="193" t="s">
        <v>81</v>
      </c>
      <c r="AY1667" s="20" t="s">
        <v>210</v>
      </c>
      <c r="BE1667" s="194">
        <f>IF(N1667="základní",J1667,0)</f>
        <v>0</v>
      </c>
      <c r="BF1667" s="194">
        <f>IF(N1667="snížená",J1667,0)</f>
        <v>0</v>
      </c>
      <c r="BG1667" s="194">
        <f>IF(N1667="zákl. přenesená",J1667,0)</f>
        <v>0</v>
      </c>
      <c r="BH1667" s="194">
        <f>IF(N1667="sníž. přenesená",J1667,0)</f>
        <v>0</v>
      </c>
      <c r="BI1667" s="194">
        <f>IF(N1667="nulová",J1667,0)</f>
        <v>0</v>
      </c>
      <c r="BJ1667" s="20" t="s">
        <v>79</v>
      </c>
      <c r="BK1667" s="194">
        <f>ROUND(I1667*H1667,2)</f>
        <v>0</v>
      </c>
      <c r="BL1667" s="20" t="s">
        <v>326</v>
      </c>
      <c r="BM1667" s="193" t="s">
        <v>1865</v>
      </c>
    </row>
    <row r="1668" spans="1:65" s="2" customFormat="1" ht="19.5">
      <c r="A1668" s="37"/>
      <c r="B1668" s="38"/>
      <c r="C1668" s="39"/>
      <c r="D1668" s="195" t="s">
        <v>219</v>
      </c>
      <c r="E1668" s="39"/>
      <c r="F1668" s="196" t="s">
        <v>1866</v>
      </c>
      <c r="G1668" s="39"/>
      <c r="H1668" s="39"/>
      <c r="I1668" s="197"/>
      <c r="J1668" s="39"/>
      <c r="K1668" s="39"/>
      <c r="L1668" s="42"/>
      <c r="M1668" s="198"/>
      <c r="N1668" s="199"/>
      <c r="O1668" s="67"/>
      <c r="P1668" s="67"/>
      <c r="Q1668" s="67"/>
      <c r="R1668" s="67"/>
      <c r="S1668" s="67"/>
      <c r="T1668" s="68"/>
      <c r="U1668" s="37"/>
      <c r="V1668" s="37"/>
      <c r="W1668" s="37"/>
      <c r="X1668" s="37"/>
      <c r="Y1668" s="37"/>
      <c r="Z1668" s="37"/>
      <c r="AA1668" s="37"/>
      <c r="AB1668" s="37"/>
      <c r="AC1668" s="37"/>
      <c r="AD1668" s="37"/>
      <c r="AE1668" s="37"/>
      <c r="AT1668" s="20" t="s">
        <v>219</v>
      </c>
      <c r="AU1668" s="20" t="s">
        <v>81</v>
      </c>
    </row>
    <row r="1669" spans="1:65" s="2" customFormat="1" ht="11.25">
      <c r="A1669" s="37"/>
      <c r="B1669" s="38"/>
      <c r="C1669" s="39"/>
      <c r="D1669" s="200" t="s">
        <v>221</v>
      </c>
      <c r="E1669" s="39"/>
      <c r="F1669" s="201" t="s">
        <v>1867</v>
      </c>
      <c r="G1669" s="39"/>
      <c r="H1669" s="39"/>
      <c r="I1669" s="197"/>
      <c r="J1669" s="39"/>
      <c r="K1669" s="39"/>
      <c r="L1669" s="42"/>
      <c r="M1669" s="198"/>
      <c r="N1669" s="199"/>
      <c r="O1669" s="67"/>
      <c r="P1669" s="67"/>
      <c r="Q1669" s="67"/>
      <c r="R1669" s="67"/>
      <c r="S1669" s="67"/>
      <c r="T1669" s="68"/>
      <c r="U1669" s="37"/>
      <c r="V1669" s="37"/>
      <c r="W1669" s="37"/>
      <c r="X1669" s="37"/>
      <c r="Y1669" s="37"/>
      <c r="Z1669" s="37"/>
      <c r="AA1669" s="37"/>
      <c r="AB1669" s="37"/>
      <c r="AC1669" s="37"/>
      <c r="AD1669" s="37"/>
      <c r="AE1669" s="37"/>
      <c r="AT1669" s="20" t="s">
        <v>221</v>
      </c>
      <c r="AU1669" s="20" t="s">
        <v>81</v>
      </c>
    </row>
    <row r="1670" spans="1:65" s="13" customFormat="1" ht="11.25">
      <c r="B1670" s="202"/>
      <c r="C1670" s="203"/>
      <c r="D1670" s="195" t="s">
        <v>223</v>
      </c>
      <c r="E1670" s="204" t="s">
        <v>19</v>
      </c>
      <c r="F1670" s="205" t="s">
        <v>1855</v>
      </c>
      <c r="G1670" s="203"/>
      <c r="H1670" s="206">
        <v>40</v>
      </c>
      <c r="I1670" s="207"/>
      <c r="J1670" s="203"/>
      <c r="K1670" s="203"/>
      <c r="L1670" s="208"/>
      <c r="M1670" s="209"/>
      <c r="N1670" s="210"/>
      <c r="O1670" s="210"/>
      <c r="P1670" s="210"/>
      <c r="Q1670" s="210"/>
      <c r="R1670" s="210"/>
      <c r="S1670" s="210"/>
      <c r="T1670" s="211"/>
      <c r="AT1670" s="212" t="s">
        <v>223</v>
      </c>
      <c r="AU1670" s="212" t="s">
        <v>81</v>
      </c>
      <c r="AV1670" s="13" t="s">
        <v>81</v>
      </c>
      <c r="AW1670" s="13" t="s">
        <v>32</v>
      </c>
      <c r="AX1670" s="13" t="s">
        <v>79</v>
      </c>
      <c r="AY1670" s="212" t="s">
        <v>210</v>
      </c>
    </row>
    <row r="1671" spans="1:65" s="2" customFormat="1" ht="21.75" customHeight="1">
      <c r="A1671" s="37"/>
      <c r="B1671" s="38"/>
      <c r="C1671" s="182" t="s">
        <v>1868</v>
      </c>
      <c r="D1671" s="182" t="s">
        <v>212</v>
      </c>
      <c r="E1671" s="183" t="s">
        <v>1869</v>
      </c>
      <c r="F1671" s="184" t="s">
        <v>1870</v>
      </c>
      <c r="G1671" s="185" t="s">
        <v>215</v>
      </c>
      <c r="H1671" s="186">
        <v>40</v>
      </c>
      <c r="I1671" s="187"/>
      <c r="J1671" s="188">
        <f>ROUND(I1671*H1671,2)</f>
        <v>0</v>
      </c>
      <c r="K1671" s="184" t="s">
        <v>216</v>
      </c>
      <c r="L1671" s="42"/>
      <c r="M1671" s="189" t="s">
        <v>19</v>
      </c>
      <c r="N1671" s="190" t="s">
        <v>42</v>
      </c>
      <c r="O1671" s="67"/>
      <c r="P1671" s="191">
        <f>O1671*H1671</f>
        <v>0</v>
      </c>
      <c r="Q1671" s="191">
        <v>1.7000000000000001E-4</v>
      </c>
      <c r="R1671" s="191">
        <f>Q1671*H1671</f>
        <v>6.8000000000000005E-3</v>
      </c>
      <c r="S1671" s="191">
        <v>0</v>
      </c>
      <c r="T1671" s="192">
        <f>S1671*H1671</f>
        <v>0</v>
      </c>
      <c r="U1671" s="37"/>
      <c r="V1671" s="37"/>
      <c r="W1671" s="37"/>
      <c r="X1671" s="37"/>
      <c r="Y1671" s="37"/>
      <c r="Z1671" s="37"/>
      <c r="AA1671" s="37"/>
      <c r="AB1671" s="37"/>
      <c r="AC1671" s="37"/>
      <c r="AD1671" s="37"/>
      <c r="AE1671" s="37"/>
      <c r="AR1671" s="193" t="s">
        <v>326</v>
      </c>
      <c r="AT1671" s="193" t="s">
        <v>212</v>
      </c>
      <c r="AU1671" s="193" t="s">
        <v>81</v>
      </c>
      <c r="AY1671" s="20" t="s">
        <v>210</v>
      </c>
      <c r="BE1671" s="194">
        <f>IF(N1671="základní",J1671,0)</f>
        <v>0</v>
      </c>
      <c r="BF1671" s="194">
        <f>IF(N1671="snížená",J1671,0)</f>
        <v>0</v>
      </c>
      <c r="BG1671" s="194">
        <f>IF(N1671="zákl. přenesená",J1671,0)</f>
        <v>0</v>
      </c>
      <c r="BH1671" s="194">
        <f>IF(N1671="sníž. přenesená",J1671,0)</f>
        <v>0</v>
      </c>
      <c r="BI1671" s="194">
        <f>IF(N1671="nulová",J1671,0)</f>
        <v>0</v>
      </c>
      <c r="BJ1671" s="20" t="s">
        <v>79</v>
      </c>
      <c r="BK1671" s="194">
        <f>ROUND(I1671*H1671,2)</f>
        <v>0</v>
      </c>
      <c r="BL1671" s="20" t="s">
        <v>326</v>
      </c>
      <c r="BM1671" s="193" t="s">
        <v>1871</v>
      </c>
    </row>
    <row r="1672" spans="1:65" s="2" customFormat="1" ht="19.5">
      <c r="A1672" s="37"/>
      <c r="B1672" s="38"/>
      <c r="C1672" s="39"/>
      <c r="D1672" s="195" t="s">
        <v>219</v>
      </c>
      <c r="E1672" s="39"/>
      <c r="F1672" s="196" t="s">
        <v>1872</v>
      </c>
      <c r="G1672" s="39"/>
      <c r="H1672" s="39"/>
      <c r="I1672" s="197"/>
      <c r="J1672" s="39"/>
      <c r="K1672" s="39"/>
      <c r="L1672" s="42"/>
      <c r="M1672" s="198"/>
      <c r="N1672" s="199"/>
      <c r="O1672" s="67"/>
      <c r="P1672" s="67"/>
      <c r="Q1672" s="67"/>
      <c r="R1672" s="67"/>
      <c r="S1672" s="67"/>
      <c r="T1672" s="68"/>
      <c r="U1672" s="37"/>
      <c r="V1672" s="37"/>
      <c r="W1672" s="37"/>
      <c r="X1672" s="37"/>
      <c r="Y1672" s="37"/>
      <c r="Z1672" s="37"/>
      <c r="AA1672" s="37"/>
      <c r="AB1672" s="37"/>
      <c r="AC1672" s="37"/>
      <c r="AD1672" s="37"/>
      <c r="AE1672" s="37"/>
      <c r="AT1672" s="20" t="s">
        <v>219</v>
      </c>
      <c r="AU1672" s="20" t="s">
        <v>81</v>
      </c>
    </row>
    <row r="1673" spans="1:65" s="2" customFormat="1" ht="11.25">
      <c r="A1673" s="37"/>
      <c r="B1673" s="38"/>
      <c r="C1673" s="39"/>
      <c r="D1673" s="200" t="s">
        <v>221</v>
      </c>
      <c r="E1673" s="39"/>
      <c r="F1673" s="201" t="s">
        <v>1873</v>
      </c>
      <c r="G1673" s="39"/>
      <c r="H1673" s="39"/>
      <c r="I1673" s="197"/>
      <c r="J1673" s="39"/>
      <c r="K1673" s="39"/>
      <c r="L1673" s="42"/>
      <c r="M1673" s="198"/>
      <c r="N1673" s="199"/>
      <c r="O1673" s="67"/>
      <c r="P1673" s="67"/>
      <c r="Q1673" s="67"/>
      <c r="R1673" s="67"/>
      <c r="S1673" s="67"/>
      <c r="T1673" s="68"/>
      <c r="U1673" s="37"/>
      <c r="V1673" s="37"/>
      <c r="W1673" s="37"/>
      <c r="X1673" s="37"/>
      <c r="Y1673" s="37"/>
      <c r="Z1673" s="37"/>
      <c r="AA1673" s="37"/>
      <c r="AB1673" s="37"/>
      <c r="AC1673" s="37"/>
      <c r="AD1673" s="37"/>
      <c r="AE1673" s="37"/>
      <c r="AT1673" s="20" t="s">
        <v>221</v>
      </c>
      <c r="AU1673" s="20" t="s">
        <v>81</v>
      </c>
    </row>
    <row r="1674" spans="1:65" s="13" customFormat="1" ht="11.25">
      <c r="B1674" s="202"/>
      <c r="C1674" s="203"/>
      <c r="D1674" s="195" t="s">
        <v>223</v>
      </c>
      <c r="E1674" s="204" t="s">
        <v>19</v>
      </c>
      <c r="F1674" s="205" t="s">
        <v>1855</v>
      </c>
      <c r="G1674" s="203"/>
      <c r="H1674" s="206">
        <v>40</v>
      </c>
      <c r="I1674" s="207"/>
      <c r="J1674" s="203"/>
      <c r="K1674" s="203"/>
      <c r="L1674" s="208"/>
      <c r="M1674" s="209"/>
      <c r="N1674" s="210"/>
      <c r="O1674" s="210"/>
      <c r="P1674" s="210"/>
      <c r="Q1674" s="210"/>
      <c r="R1674" s="210"/>
      <c r="S1674" s="210"/>
      <c r="T1674" s="211"/>
      <c r="AT1674" s="212" t="s">
        <v>223</v>
      </c>
      <c r="AU1674" s="212" t="s">
        <v>81</v>
      </c>
      <c r="AV1674" s="13" t="s">
        <v>81</v>
      </c>
      <c r="AW1674" s="13" t="s">
        <v>32</v>
      </c>
      <c r="AX1674" s="13" t="s">
        <v>79</v>
      </c>
      <c r="AY1674" s="212" t="s">
        <v>210</v>
      </c>
    </row>
    <row r="1675" spans="1:65" s="2" customFormat="1" ht="16.5" customHeight="1">
      <c r="A1675" s="37"/>
      <c r="B1675" s="38"/>
      <c r="C1675" s="182" t="s">
        <v>1874</v>
      </c>
      <c r="D1675" s="182" t="s">
        <v>212</v>
      </c>
      <c r="E1675" s="183" t="s">
        <v>1875</v>
      </c>
      <c r="F1675" s="184" t="s">
        <v>1876</v>
      </c>
      <c r="G1675" s="185" t="s">
        <v>215</v>
      </c>
      <c r="H1675" s="186">
        <v>40</v>
      </c>
      <c r="I1675" s="187"/>
      <c r="J1675" s="188">
        <f>ROUND(I1675*H1675,2)</f>
        <v>0</v>
      </c>
      <c r="K1675" s="184" t="s">
        <v>216</v>
      </c>
      <c r="L1675" s="42"/>
      <c r="M1675" s="189" t="s">
        <v>19</v>
      </c>
      <c r="N1675" s="190" t="s">
        <v>42</v>
      </c>
      <c r="O1675" s="67"/>
      <c r="P1675" s="191">
        <f>O1675*H1675</f>
        <v>0</v>
      </c>
      <c r="Q1675" s="191">
        <v>4.4000000000000002E-4</v>
      </c>
      <c r="R1675" s="191">
        <f>Q1675*H1675</f>
        <v>1.7600000000000001E-2</v>
      </c>
      <c r="S1675" s="191">
        <v>0</v>
      </c>
      <c r="T1675" s="192">
        <f>S1675*H1675</f>
        <v>0</v>
      </c>
      <c r="U1675" s="37"/>
      <c r="V1675" s="37"/>
      <c r="W1675" s="37"/>
      <c r="X1675" s="37"/>
      <c r="Y1675" s="37"/>
      <c r="Z1675" s="37"/>
      <c r="AA1675" s="37"/>
      <c r="AB1675" s="37"/>
      <c r="AC1675" s="37"/>
      <c r="AD1675" s="37"/>
      <c r="AE1675" s="37"/>
      <c r="AR1675" s="193" t="s">
        <v>326</v>
      </c>
      <c r="AT1675" s="193" t="s">
        <v>212</v>
      </c>
      <c r="AU1675" s="193" t="s">
        <v>81</v>
      </c>
      <c r="AY1675" s="20" t="s">
        <v>210</v>
      </c>
      <c r="BE1675" s="194">
        <f>IF(N1675="základní",J1675,0)</f>
        <v>0</v>
      </c>
      <c r="BF1675" s="194">
        <f>IF(N1675="snížená",J1675,0)</f>
        <v>0</v>
      </c>
      <c r="BG1675" s="194">
        <f>IF(N1675="zákl. přenesená",J1675,0)</f>
        <v>0</v>
      </c>
      <c r="BH1675" s="194">
        <f>IF(N1675="sníž. přenesená",J1675,0)</f>
        <v>0</v>
      </c>
      <c r="BI1675" s="194">
        <f>IF(N1675="nulová",J1675,0)</f>
        <v>0</v>
      </c>
      <c r="BJ1675" s="20" t="s">
        <v>79</v>
      </c>
      <c r="BK1675" s="194">
        <f>ROUND(I1675*H1675,2)</f>
        <v>0</v>
      </c>
      <c r="BL1675" s="20" t="s">
        <v>326</v>
      </c>
      <c r="BM1675" s="193" t="s">
        <v>1877</v>
      </c>
    </row>
    <row r="1676" spans="1:65" s="2" customFormat="1" ht="19.5">
      <c r="A1676" s="37"/>
      <c r="B1676" s="38"/>
      <c r="C1676" s="39"/>
      <c r="D1676" s="195" t="s">
        <v>219</v>
      </c>
      <c r="E1676" s="39"/>
      <c r="F1676" s="196" t="s">
        <v>1878</v>
      </c>
      <c r="G1676" s="39"/>
      <c r="H1676" s="39"/>
      <c r="I1676" s="197"/>
      <c r="J1676" s="39"/>
      <c r="K1676" s="39"/>
      <c r="L1676" s="42"/>
      <c r="M1676" s="198"/>
      <c r="N1676" s="199"/>
      <c r="O1676" s="67"/>
      <c r="P1676" s="67"/>
      <c r="Q1676" s="67"/>
      <c r="R1676" s="67"/>
      <c r="S1676" s="67"/>
      <c r="T1676" s="68"/>
      <c r="U1676" s="37"/>
      <c r="V1676" s="37"/>
      <c r="W1676" s="37"/>
      <c r="X1676" s="37"/>
      <c r="Y1676" s="37"/>
      <c r="Z1676" s="37"/>
      <c r="AA1676" s="37"/>
      <c r="AB1676" s="37"/>
      <c r="AC1676" s="37"/>
      <c r="AD1676" s="37"/>
      <c r="AE1676" s="37"/>
      <c r="AT1676" s="20" t="s">
        <v>219</v>
      </c>
      <c r="AU1676" s="20" t="s">
        <v>81</v>
      </c>
    </row>
    <row r="1677" spans="1:65" s="2" customFormat="1" ht="11.25">
      <c r="A1677" s="37"/>
      <c r="B1677" s="38"/>
      <c r="C1677" s="39"/>
      <c r="D1677" s="200" t="s">
        <v>221</v>
      </c>
      <c r="E1677" s="39"/>
      <c r="F1677" s="201" t="s">
        <v>1879</v>
      </c>
      <c r="G1677" s="39"/>
      <c r="H1677" s="39"/>
      <c r="I1677" s="197"/>
      <c r="J1677" s="39"/>
      <c r="K1677" s="39"/>
      <c r="L1677" s="42"/>
      <c r="M1677" s="198"/>
      <c r="N1677" s="199"/>
      <c r="O1677" s="67"/>
      <c r="P1677" s="67"/>
      <c r="Q1677" s="67"/>
      <c r="R1677" s="67"/>
      <c r="S1677" s="67"/>
      <c r="T1677" s="68"/>
      <c r="U1677" s="37"/>
      <c r="V1677" s="37"/>
      <c r="W1677" s="37"/>
      <c r="X1677" s="37"/>
      <c r="Y1677" s="37"/>
      <c r="Z1677" s="37"/>
      <c r="AA1677" s="37"/>
      <c r="AB1677" s="37"/>
      <c r="AC1677" s="37"/>
      <c r="AD1677" s="37"/>
      <c r="AE1677" s="37"/>
      <c r="AT1677" s="20" t="s">
        <v>221</v>
      </c>
      <c r="AU1677" s="20" t="s">
        <v>81</v>
      </c>
    </row>
    <row r="1678" spans="1:65" s="15" customFormat="1" ht="11.25">
      <c r="B1678" s="224"/>
      <c r="C1678" s="225"/>
      <c r="D1678" s="195" t="s">
        <v>223</v>
      </c>
      <c r="E1678" s="226" t="s">
        <v>19</v>
      </c>
      <c r="F1678" s="227" t="s">
        <v>1880</v>
      </c>
      <c r="G1678" s="225"/>
      <c r="H1678" s="226" t="s">
        <v>19</v>
      </c>
      <c r="I1678" s="228"/>
      <c r="J1678" s="225"/>
      <c r="K1678" s="225"/>
      <c r="L1678" s="229"/>
      <c r="M1678" s="230"/>
      <c r="N1678" s="231"/>
      <c r="O1678" s="231"/>
      <c r="P1678" s="231"/>
      <c r="Q1678" s="231"/>
      <c r="R1678" s="231"/>
      <c r="S1678" s="231"/>
      <c r="T1678" s="232"/>
      <c r="AT1678" s="233" t="s">
        <v>223</v>
      </c>
      <c r="AU1678" s="233" t="s">
        <v>81</v>
      </c>
      <c r="AV1678" s="15" t="s">
        <v>79</v>
      </c>
      <c r="AW1678" s="15" t="s">
        <v>32</v>
      </c>
      <c r="AX1678" s="15" t="s">
        <v>71</v>
      </c>
      <c r="AY1678" s="233" t="s">
        <v>210</v>
      </c>
    </row>
    <row r="1679" spans="1:65" s="15" customFormat="1" ht="11.25">
      <c r="B1679" s="224"/>
      <c r="C1679" s="225"/>
      <c r="D1679" s="195" t="s">
        <v>223</v>
      </c>
      <c r="E1679" s="226" t="s">
        <v>19</v>
      </c>
      <c r="F1679" s="227" t="s">
        <v>1881</v>
      </c>
      <c r="G1679" s="225"/>
      <c r="H1679" s="226" t="s">
        <v>19</v>
      </c>
      <c r="I1679" s="228"/>
      <c r="J1679" s="225"/>
      <c r="K1679" s="225"/>
      <c r="L1679" s="229"/>
      <c r="M1679" s="230"/>
      <c r="N1679" s="231"/>
      <c r="O1679" s="231"/>
      <c r="P1679" s="231"/>
      <c r="Q1679" s="231"/>
      <c r="R1679" s="231"/>
      <c r="S1679" s="231"/>
      <c r="T1679" s="232"/>
      <c r="AT1679" s="233" t="s">
        <v>223</v>
      </c>
      <c r="AU1679" s="233" t="s">
        <v>81</v>
      </c>
      <c r="AV1679" s="15" t="s">
        <v>79</v>
      </c>
      <c r="AW1679" s="15" t="s">
        <v>32</v>
      </c>
      <c r="AX1679" s="15" t="s">
        <v>71</v>
      </c>
      <c r="AY1679" s="233" t="s">
        <v>210</v>
      </c>
    </row>
    <row r="1680" spans="1:65" s="13" customFormat="1" ht="11.25">
      <c r="B1680" s="202"/>
      <c r="C1680" s="203"/>
      <c r="D1680" s="195" t="s">
        <v>223</v>
      </c>
      <c r="E1680" s="204" t="s">
        <v>19</v>
      </c>
      <c r="F1680" s="205" t="s">
        <v>1882</v>
      </c>
      <c r="G1680" s="203"/>
      <c r="H1680" s="206">
        <v>4</v>
      </c>
      <c r="I1680" s="207"/>
      <c r="J1680" s="203"/>
      <c r="K1680" s="203"/>
      <c r="L1680" s="208"/>
      <c r="M1680" s="209"/>
      <c r="N1680" s="210"/>
      <c r="O1680" s="210"/>
      <c r="P1680" s="210"/>
      <c r="Q1680" s="210"/>
      <c r="R1680" s="210"/>
      <c r="S1680" s="210"/>
      <c r="T1680" s="211"/>
      <c r="AT1680" s="212" t="s">
        <v>223</v>
      </c>
      <c r="AU1680" s="212" t="s">
        <v>81</v>
      </c>
      <c r="AV1680" s="13" t="s">
        <v>81</v>
      </c>
      <c r="AW1680" s="13" t="s">
        <v>32</v>
      </c>
      <c r="AX1680" s="13" t="s">
        <v>71</v>
      </c>
      <c r="AY1680" s="212" t="s">
        <v>210</v>
      </c>
    </row>
    <row r="1681" spans="1:65" s="15" customFormat="1" ht="11.25">
      <c r="B1681" s="224"/>
      <c r="C1681" s="225"/>
      <c r="D1681" s="195" t="s">
        <v>223</v>
      </c>
      <c r="E1681" s="226" t="s">
        <v>19</v>
      </c>
      <c r="F1681" s="227" t="s">
        <v>1883</v>
      </c>
      <c r="G1681" s="225"/>
      <c r="H1681" s="226" t="s">
        <v>19</v>
      </c>
      <c r="I1681" s="228"/>
      <c r="J1681" s="225"/>
      <c r="K1681" s="225"/>
      <c r="L1681" s="229"/>
      <c r="M1681" s="230"/>
      <c r="N1681" s="231"/>
      <c r="O1681" s="231"/>
      <c r="P1681" s="231"/>
      <c r="Q1681" s="231"/>
      <c r="R1681" s="231"/>
      <c r="S1681" s="231"/>
      <c r="T1681" s="232"/>
      <c r="AT1681" s="233" t="s">
        <v>223</v>
      </c>
      <c r="AU1681" s="233" t="s">
        <v>81</v>
      </c>
      <c r="AV1681" s="15" t="s">
        <v>79</v>
      </c>
      <c r="AW1681" s="15" t="s">
        <v>32</v>
      </c>
      <c r="AX1681" s="15" t="s">
        <v>71</v>
      </c>
      <c r="AY1681" s="233" t="s">
        <v>210</v>
      </c>
    </row>
    <row r="1682" spans="1:65" s="13" customFormat="1" ht="11.25">
      <c r="B1682" s="202"/>
      <c r="C1682" s="203"/>
      <c r="D1682" s="195" t="s">
        <v>223</v>
      </c>
      <c r="E1682" s="204" t="s">
        <v>19</v>
      </c>
      <c r="F1682" s="205" t="s">
        <v>1884</v>
      </c>
      <c r="G1682" s="203"/>
      <c r="H1682" s="206">
        <v>2</v>
      </c>
      <c r="I1682" s="207"/>
      <c r="J1682" s="203"/>
      <c r="K1682" s="203"/>
      <c r="L1682" s="208"/>
      <c r="M1682" s="209"/>
      <c r="N1682" s="210"/>
      <c r="O1682" s="210"/>
      <c r="P1682" s="210"/>
      <c r="Q1682" s="210"/>
      <c r="R1682" s="210"/>
      <c r="S1682" s="210"/>
      <c r="T1682" s="211"/>
      <c r="AT1682" s="212" t="s">
        <v>223</v>
      </c>
      <c r="AU1682" s="212" t="s">
        <v>81</v>
      </c>
      <c r="AV1682" s="13" t="s">
        <v>81</v>
      </c>
      <c r="AW1682" s="13" t="s">
        <v>32</v>
      </c>
      <c r="AX1682" s="13" t="s">
        <v>71</v>
      </c>
      <c r="AY1682" s="212" t="s">
        <v>210</v>
      </c>
    </row>
    <row r="1683" spans="1:65" s="15" customFormat="1" ht="11.25">
      <c r="B1683" s="224"/>
      <c r="C1683" s="225"/>
      <c r="D1683" s="195" t="s">
        <v>223</v>
      </c>
      <c r="E1683" s="226" t="s">
        <v>19</v>
      </c>
      <c r="F1683" s="227" t="s">
        <v>1885</v>
      </c>
      <c r="G1683" s="225"/>
      <c r="H1683" s="226" t="s">
        <v>19</v>
      </c>
      <c r="I1683" s="228"/>
      <c r="J1683" s="225"/>
      <c r="K1683" s="225"/>
      <c r="L1683" s="229"/>
      <c r="M1683" s="230"/>
      <c r="N1683" s="231"/>
      <c r="O1683" s="231"/>
      <c r="P1683" s="231"/>
      <c r="Q1683" s="231"/>
      <c r="R1683" s="231"/>
      <c r="S1683" s="231"/>
      <c r="T1683" s="232"/>
      <c r="AT1683" s="233" t="s">
        <v>223</v>
      </c>
      <c r="AU1683" s="233" t="s">
        <v>81</v>
      </c>
      <c r="AV1683" s="15" t="s">
        <v>79</v>
      </c>
      <c r="AW1683" s="15" t="s">
        <v>32</v>
      </c>
      <c r="AX1683" s="15" t="s">
        <v>71</v>
      </c>
      <c r="AY1683" s="233" t="s">
        <v>210</v>
      </c>
    </row>
    <row r="1684" spans="1:65" s="13" customFormat="1" ht="11.25">
      <c r="B1684" s="202"/>
      <c r="C1684" s="203"/>
      <c r="D1684" s="195" t="s">
        <v>223</v>
      </c>
      <c r="E1684" s="204" t="s">
        <v>19</v>
      </c>
      <c r="F1684" s="205" t="s">
        <v>1884</v>
      </c>
      <c r="G1684" s="203"/>
      <c r="H1684" s="206">
        <v>2</v>
      </c>
      <c r="I1684" s="207"/>
      <c r="J1684" s="203"/>
      <c r="K1684" s="203"/>
      <c r="L1684" s="208"/>
      <c r="M1684" s="209"/>
      <c r="N1684" s="210"/>
      <c r="O1684" s="210"/>
      <c r="P1684" s="210"/>
      <c r="Q1684" s="210"/>
      <c r="R1684" s="210"/>
      <c r="S1684" s="210"/>
      <c r="T1684" s="211"/>
      <c r="AT1684" s="212" t="s">
        <v>223</v>
      </c>
      <c r="AU1684" s="212" t="s">
        <v>81</v>
      </c>
      <c r="AV1684" s="13" t="s">
        <v>81</v>
      </c>
      <c r="AW1684" s="13" t="s">
        <v>32</v>
      </c>
      <c r="AX1684" s="13" t="s">
        <v>71</v>
      </c>
      <c r="AY1684" s="212" t="s">
        <v>210</v>
      </c>
    </row>
    <row r="1685" spans="1:65" s="15" customFormat="1" ht="11.25">
      <c r="B1685" s="224"/>
      <c r="C1685" s="225"/>
      <c r="D1685" s="195" t="s">
        <v>223</v>
      </c>
      <c r="E1685" s="226" t="s">
        <v>19</v>
      </c>
      <c r="F1685" s="227" t="s">
        <v>1886</v>
      </c>
      <c r="G1685" s="225"/>
      <c r="H1685" s="226" t="s">
        <v>19</v>
      </c>
      <c r="I1685" s="228"/>
      <c r="J1685" s="225"/>
      <c r="K1685" s="225"/>
      <c r="L1685" s="229"/>
      <c r="M1685" s="230"/>
      <c r="N1685" s="231"/>
      <c r="O1685" s="231"/>
      <c r="P1685" s="231"/>
      <c r="Q1685" s="231"/>
      <c r="R1685" s="231"/>
      <c r="S1685" s="231"/>
      <c r="T1685" s="232"/>
      <c r="AT1685" s="233" t="s">
        <v>223</v>
      </c>
      <c r="AU1685" s="233" t="s">
        <v>81</v>
      </c>
      <c r="AV1685" s="15" t="s">
        <v>79</v>
      </c>
      <c r="AW1685" s="15" t="s">
        <v>32</v>
      </c>
      <c r="AX1685" s="15" t="s">
        <v>71</v>
      </c>
      <c r="AY1685" s="233" t="s">
        <v>210</v>
      </c>
    </row>
    <row r="1686" spans="1:65" s="13" customFormat="1" ht="11.25">
      <c r="B1686" s="202"/>
      <c r="C1686" s="203"/>
      <c r="D1686" s="195" t="s">
        <v>223</v>
      </c>
      <c r="E1686" s="204" t="s">
        <v>19</v>
      </c>
      <c r="F1686" s="205" t="s">
        <v>1887</v>
      </c>
      <c r="G1686" s="203"/>
      <c r="H1686" s="206">
        <v>4</v>
      </c>
      <c r="I1686" s="207"/>
      <c r="J1686" s="203"/>
      <c r="K1686" s="203"/>
      <c r="L1686" s="208"/>
      <c r="M1686" s="209"/>
      <c r="N1686" s="210"/>
      <c r="O1686" s="210"/>
      <c r="P1686" s="210"/>
      <c r="Q1686" s="210"/>
      <c r="R1686" s="210"/>
      <c r="S1686" s="210"/>
      <c r="T1686" s="211"/>
      <c r="AT1686" s="212" t="s">
        <v>223</v>
      </c>
      <c r="AU1686" s="212" t="s">
        <v>81</v>
      </c>
      <c r="AV1686" s="13" t="s">
        <v>81</v>
      </c>
      <c r="AW1686" s="13" t="s">
        <v>32</v>
      </c>
      <c r="AX1686" s="13" t="s">
        <v>71</v>
      </c>
      <c r="AY1686" s="212" t="s">
        <v>210</v>
      </c>
    </row>
    <row r="1687" spans="1:65" s="15" customFormat="1" ht="11.25">
      <c r="B1687" s="224"/>
      <c r="C1687" s="225"/>
      <c r="D1687" s="195" t="s">
        <v>223</v>
      </c>
      <c r="E1687" s="226" t="s">
        <v>19</v>
      </c>
      <c r="F1687" s="227" t="s">
        <v>1888</v>
      </c>
      <c r="G1687" s="225"/>
      <c r="H1687" s="226" t="s">
        <v>19</v>
      </c>
      <c r="I1687" s="228"/>
      <c r="J1687" s="225"/>
      <c r="K1687" s="225"/>
      <c r="L1687" s="229"/>
      <c r="M1687" s="230"/>
      <c r="N1687" s="231"/>
      <c r="O1687" s="231"/>
      <c r="P1687" s="231"/>
      <c r="Q1687" s="231"/>
      <c r="R1687" s="231"/>
      <c r="S1687" s="231"/>
      <c r="T1687" s="232"/>
      <c r="AT1687" s="233" t="s">
        <v>223</v>
      </c>
      <c r="AU1687" s="233" t="s">
        <v>81</v>
      </c>
      <c r="AV1687" s="15" t="s">
        <v>79</v>
      </c>
      <c r="AW1687" s="15" t="s">
        <v>32</v>
      </c>
      <c r="AX1687" s="15" t="s">
        <v>71</v>
      </c>
      <c r="AY1687" s="233" t="s">
        <v>210</v>
      </c>
    </row>
    <row r="1688" spans="1:65" s="13" customFormat="1" ht="11.25">
      <c r="B1688" s="202"/>
      <c r="C1688" s="203"/>
      <c r="D1688" s="195" t="s">
        <v>223</v>
      </c>
      <c r="E1688" s="204" t="s">
        <v>19</v>
      </c>
      <c r="F1688" s="205" t="s">
        <v>1889</v>
      </c>
      <c r="G1688" s="203"/>
      <c r="H1688" s="206">
        <v>8</v>
      </c>
      <c r="I1688" s="207"/>
      <c r="J1688" s="203"/>
      <c r="K1688" s="203"/>
      <c r="L1688" s="208"/>
      <c r="M1688" s="209"/>
      <c r="N1688" s="210"/>
      <c r="O1688" s="210"/>
      <c r="P1688" s="210"/>
      <c r="Q1688" s="210"/>
      <c r="R1688" s="210"/>
      <c r="S1688" s="210"/>
      <c r="T1688" s="211"/>
      <c r="AT1688" s="212" t="s">
        <v>223</v>
      </c>
      <c r="AU1688" s="212" t="s">
        <v>81</v>
      </c>
      <c r="AV1688" s="13" t="s">
        <v>81</v>
      </c>
      <c r="AW1688" s="13" t="s">
        <v>32</v>
      </c>
      <c r="AX1688" s="13" t="s">
        <v>71</v>
      </c>
      <c r="AY1688" s="212" t="s">
        <v>210</v>
      </c>
    </row>
    <row r="1689" spans="1:65" s="15" customFormat="1" ht="11.25">
      <c r="B1689" s="224"/>
      <c r="C1689" s="225"/>
      <c r="D1689" s="195" t="s">
        <v>223</v>
      </c>
      <c r="E1689" s="226" t="s">
        <v>19</v>
      </c>
      <c r="F1689" s="227" t="s">
        <v>1890</v>
      </c>
      <c r="G1689" s="225"/>
      <c r="H1689" s="226" t="s">
        <v>19</v>
      </c>
      <c r="I1689" s="228"/>
      <c r="J1689" s="225"/>
      <c r="K1689" s="225"/>
      <c r="L1689" s="229"/>
      <c r="M1689" s="230"/>
      <c r="N1689" s="231"/>
      <c r="O1689" s="231"/>
      <c r="P1689" s="231"/>
      <c r="Q1689" s="231"/>
      <c r="R1689" s="231"/>
      <c r="S1689" s="231"/>
      <c r="T1689" s="232"/>
      <c r="AT1689" s="233" t="s">
        <v>223</v>
      </c>
      <c r="AU1689" s="233" t="s">
        <v>81</v>
      </c>
      <c r="AV1689" s="15" t="s">
        <v>79</v>
      </c>
      <c r="AW1689" s="15" t="s">
        <v>32</v>
      </c>
      <c r="AX1689" s="15" t="s">
        <v>71</v>
      </c>
      <c r="AY1689" s="233" t="s">
        <v>210</v>
      </c>
    </row>
    <row r="1690" spans="1:65" s="13" customFormat="1" ht="11.25">
      <c r="B1690" s="202"/>
      <c r="C1690" s="203"/>
      <c r="D1690" s="195" t="s">
        <v>223</v>
      </c>
      <c r="E1690" s="204" t="s">
        <v>19</v>
      </c>
      <c r="F1690" s="205" t="s">
        <v>1889</v>
      </c>
      <c r="G1690" s="203"/>
      <c r="H1690" s="206">
        <v>8</v>
      </c>
      <c r="I1690" s="207"/>
      <c r="J1690" s="203"/>
      <c r="K1690" s="203"/>
      <c r="L1690" s="208"/>
      <c r="M1690" s="209"/>
      <c r="N1690" s="210"/>
      <c r="O1690" s="210"/>
      <c r="P1690" s="210"/>
      <c r="Q1690" s="210"/>
      <c r="R1690" s="210"/>
      <c r="S1690" s="210"/>
      <c r="T1690" s="211"/>
      <c r="AT1690" s="212" t="s">
        <v>223</v>
      </c>
      <c r="AU1690" s="212" t="s">
        <v>81</v>
      </c>
      <c r="AV1690" s="13" t="s">
        <v>81</v>
      </c>
      <c r="AW1690" s="13" t="s">
        <v>32</v>
      </c>
      <c r="AX1690" s="13" t="s">
        <v>71</v>
      </c>
      <c r="AY1690" s="212" t="s">
        <v>210</v>
      </c>
    </row>
    <row r="1691" spans="1:65" s="15" customFormat="1" ht="11.25">
      <c r="B1691" s="224"/>
      <c r="C1691" s="225"/>
      <c r="D1691" s="195" t="s">
        <v>223</v>
      </c>
      <c r="E1691" s="226" t="s">
        <v>19</v>
      </c>
      <c r="F1691" s="227" t="s">
        <v>1891</v>
      </c>
      <c r="G1691" s="225"/>
      <c r="H1691" s="226" t="s">
        <v>19</v>
      </c>
      <c r="I1691" s="228"/>
      <c r="J1691" s="225"/>
      <c r="K1691" s="225"/>
      <c r="L1691" s="229"/>
      <c r="M1691" s="230"/>
      <c r="N1691" s="231"/>
      <c r="O1691" s="231"/>
      <c r="P1691" s="231"/>
      <c r="Q1691" s="231"/>
      <c r="R1691" s="231"/>
      <c r="S1691" s="231"/>
      <c r="T1691" s="232"/>
      <c r="AT1691" s="233" t="s">
        <v>223</v>
      </c>
      <c r="AU1691" s="233" t="s">
        <v>81</v>
      </c>
      <c r="AV1691" s="15" t="s">
        <v>79</v>
      </c>
      <c r="AW1691" s="15" t="s">
        <v>32</v>
      </c>
      <c r="AX1691" s="15" t="s">
        <v>71</v>
      </c>
      <c r="AY1691" s="233" t="s">
        <v>210</v>
      </c>
    </row>
    <row r="1692" spans="1:65" s="13" customFormat="1" ht="11.25">
      <c r="B1692" s="202"/>
      <c r="C1692" s="203"/>
      <c r="D1692" s="195" t="s">
        <v>223</v>
      </c>
      <c r="E1692" s="204" t="s">
        <v>19</v>
      </c>
      <c r="F1692" s="205" t="s">
        <v>1892</v>
      </c>
      <c r="G1692" s="203"/>
      <c r="H1692" s="206">
        <v>8</v>
      </c>
      <c r="I1692" s="207"/>
      <c r="J1692" s="203"/>
      <c r="K1692" s="203"/>
      <c r="L1692" s="208"/>
      <c r="M1692" s="209"/>
      <c r="N1692" s="210"/>
      <c r="O1692" s="210"/>
      <c r="P1692" s="210"/>
      <c r="Q1692" s="210"/>
      <c r="R1692" s="210"/>
      <c r="S1692" s="210"/>
      <c r="T1692" s="211"/>
      <c r="AT1692" s="212" t="s">
        <v>223</v>
      </c>
      <c r="AU1692" s="212" t="s">
        <v>81</v>
      </c>
      <c r="AV1692" s="13" t="s">
        <v>81</v>
      </c>
      <c r="AW1692" s="13" t="s">
        <v>32</v>
      </c>
      <c r="AX1692" s="13" t="s">
        <v>71</v>
      </c>
      <c r="AY1692" s="212" t="s">
        <v>210</v>
      </c>
    </row>
    <row r="1693" spans="1:65" s="15" customFormat="1" ht="11.25">
      <c r="B1693" s="224"/>
      <c r="C1693" s="225"/>
      <c r="D1693" s="195" t="s">
        <v>223</v>
      </c>
      <c r="E1693" s="226" t="s">
        <v>19</v>
      </c>
      <c r="F1693" s="227" t="s">
        <v>1893</v>
      </c>
      <c r="G1693" s="225"/>
      <c r="H1693" s="226" t="s">
        <v>19</v>
      </c>
      <c r="I1693" s="228"/>
      <c r="J1693" s="225"/>
      <c r="K1693" s="225"/>
      <c r="L1693" s="229"/>
      <c r="M1693" s="230"/>
      <c r="N1693" s="231"/>
      <c r="O1693" s="231"/>
      <c r="P1693" s="231"/>
      <c r="Q1693" s="231"/>
      <c r="R1693" s="231"/>
      <c r="S1693" s="231"/>
      <c r="T1693" s="232"/>
      <c r="AT1693" s="233" t="s">
        <v>223</v>
      </c>
      <c r="AU1693" s="233" t="s">
        <v>81</v>
      </c>
      <c r="AV1693" s="15" t="s">
        <v>79</v>
      </c>
      <c r="AW1693" s="15" t="s">
        <v>32</v>
      </c>
      <c r="AX1693" s="15" t="s">
        <v>71</v>
      </c>
      <c r="AY1693" s="233" t="s">
        <v>210</v>
      </c>
    </row>
    <row r="1694" spans="1:65" s="13" customFormat="1" ht="11.25">
      <c r="B1694" s="202"/>
      <c r="C1694" s="203"/>
      <c r="D1694" s="195" t="s">
        <v>223</v>
      </c>
      <c r="E1694" s="204" t="s">
        <v>19</v>
      </c>
      <c r="F1694" s="205" t="s">
        <v>1887</v>
      </c>
      <c r="G1694" s="203"/>
      <c r="H1694" s="206">
        <v>4</v>
      </c>
      <c r="I1694" s="207"/>
      <c r="J1694" s="203"/>
      <c r="K1694" s="203"/>
      <c r="L1694" s="208"/>
      <c r="M1694" s="209"/>
      <c r="N1694" s="210"/>
      <c r="O1694" s="210"/>
      <c r="P1694" s="210"/>
      <c r="Q1694" s="210"/>
      <c r="R1694" s="210"/>
      <c r="S1694" s="210"/>
      <c r="T1694" s="211"/>
      <c r="AT1694" s="212" t="s">
        <v>223</v>
      </c>
      <c r="AU1694" s="212" t="s">
        <v>81</v>
      </c>
      <c r="AV1694" s="13" t="s">
        <v>81</v>
      </c>
      <c r="AW1694" s="13" t="s">
        <v>32</v>
      </c>
      <c r="AX1694" s="13" t="s">
        <v>71</v>
      </c>
      <c r="AY1694" s="212" t="s">
        <v>210</v>
      </c>
    </row>
    <row r="1695" spans="1:65" s="14" customFormat="1" ht="11.25">
      <c r="B1695" s="213"/>
      <c r="C1695" s="214"/>
      <c r="D1695" s="195" t="s">
        <v>223</v>
      </c>
      <c r="E1695" s="215" t="s">
        <v>19</v>
      </c>
      <c r="F1695" s="216" t="s">
        <v>249</v>
      </c>
      <c r="G1695" s="214"/>
      <c r="H1695" s="217">
        <v>40</v>
      </c>
      <c r="I1695" s="218"/>
      <c r="J1695" s="214"/>
      <c r="K1695" s="214"/>
      <c r="L1695" s="219"/>
      <c r="M1695" s="220"/>
      <c r="N1695" s="221"/>
      <c r="O1695" s="221"/>
      <c r="P1695" s="221"/>
      <c r="Q1695" s="221"/>
      <c r="R1695" s="221"/>
      <c r="S1695" s="221"/>
      <c r="T1695" s="222"/>
      <c r="AT1695" s="223" t="s">
        <v>223</v>
      </c>
      <c r="AU1695" s="223" t="s">
        <v>81</v>
      </c>
      <c r="AV1695" s="14" t="s">
        <v>217</v>
      </c>
      <c r="AW1695" s="14" t="s">
        <v>32</v>
      </c>
      <c r="AX1695" s="14" t="s">
        <v>79</v>
      </c>
      <c r="AY1695" s="223" t="s">
        <v>210</v>
      </c>
    </row>
    <row r="1696" spans="1:65" s="2" customFormat="1" ht="16.5" customHeight="1">
      <c r="A1696" s="37"/>
      <c r="B1696" s="38"/>
      <c r="C1696" s="182" t="s">
        <v>1894</v>
      </c>
      <c r="D1696" s="182" t="s">
        <v>212</v>
      </c>
      <c r="E1696" s="183" t="s">
        <v>1895</v>
      </c>
      <c r="F1696" s="184" t="s">
        <v>1896</v>
      </c>
      <c r="G1696" s="185" t="s">
        <v>215</v>
      </c>
      <c r="H1696" s="186">
        <v>6.24</v>
      </c>
      <c r="I1696" s="187"/>
      <c r="J1696" s="188">
        <f>ROUND(I1696*H1696,2)</f>
        <v>0</v>
      </c>
      <c r="K1696" s="184" t="s">
        <v>216</v>
      </c>
      <c r="L1696" s="42"/>
      <c r="M1696" s="189" t="s">
        <v>19</v>
      </c>
      <c r="N1696" s="190" t="s">
        <v>42</v>
      </c>
      <c r="O1696" s="67"/>
      <c r="P1696" s="191">
        <f>O1696*H1696</f>
        <v>0</v>
      </c>
      <c r="Q1696" s="191">
        <v>0</v>
      </c>
      <c r="R1696" s="191">
        <f>Q1696*H1696</f>
        <v>0</v>
      </c>
      <c r="S1696" s="191">
        <v>0</v>
      </c>
      <c r="T1696" s="192">
        <f>S1696*H1696</f>
        <v>0</v>
      </c>
      <c r="U1696" s="37"/>
      <c r="V1696" s="37"/>
      <c r="W1696" s="37"/>
      <c r="X1696" s="37"/>
      <c r="Y1696" s="37"/>
      <c r="Z1696" s="37"/>
      <c r="AA1696" s="37"/>
      <c r="AB1696" s="37"/>
      <c r="AC1696" s="37"/>
      <c r="AD1696" s="37"/>
      <c r="AE1696" s="37"/>
      <c r="AR1696" s="193" t="s">
        <v>326</v>
      </c>
      <c r="AT1696" s="193" t="s">
        <v>212</v>
      </c>
      <c r="AU1696" s="193" t="s">
        <v>81</v>
      </c>
      <c r="AY1696" s="20" t="s">
        <v>210</v>
      </c>
      <c r="BE1696" s="194">
        <f>IF(N1696="základní",J1696,0)</f>
        <v>0</v>
      </c>
      <c r="BF1696" s="194">
        <f>IF(N1696="snížená",J1696,0)</f>
        <v>0</v>
      </c>
      <c r="BG1696" s="194">
        <f>IF(N1696="zákl. přenesená",J1696,0)</f>
        <v>0</v>
      </c>
      <c r="BH1696" s="194">
        <f>IF(N1696="sníž. přenesená",J1696,0)</f>
        <v>0</v>
      </c>
      <c r="BI1696" s="194">
        <f>IF(N1696="nulová",J1696,0)</f>
        <v>0</v>
      </c>
      <c r="BJ1696" s="20" t="s">
        <v>79</v>
      </c>
      <c r="BK1696" s="194">
        <f>ROUND(I1696*H1696,2)</f>
        <v>0</v>
      </c>
      <c r="BL1696" s="20" t="s">
        <v>326</v>
      </c>
      <c r="BM1696" s="193" t="s">
        <v>1897</v>
      </c>
    </row>
    <row r="1697" spans="1:65" s="2" customFormat="1" ht="11.25">
      <c r="A1697" s="37"/>
      <c r="B1697" s="38"/>
      <c r="C1697" s="39"/>
      <c r="D1697" s="195" t="s">
        <v>219</v>
      </c>
      <c r="E1697" s="39"/>
      <c r="F1697" s="196" t="s">
        <v>1896</v>
      </c>
      <c r="G1697" s="39"/>
      <c r="H1697" s="39"/>
      <c r="I1697" s="197"/>
      <c r="J1697" s="39"/>
      <c r="K1697" s="39"/>
      <c r="L1697" s="42"/>
      <c r="M1697" s="198"/>
      <c r="N1697" s="199"/>
      <c r="O1697" s="67"/>
      <c r="P1697" s="67"/>
      <c r="Q1697" s="67"/>
      <c r="R1697" s="67"/>
      <c r="S1697" s="67"/>
      <c r="T1697" s="68"/>
      <c r="U1697" s="37"/>
      <c r="V1697" s="37"/>
      <c r="W1697" s="37"/>
      <c r="X1697" s="37"/>
      <c r="Y1697" s="37"/>
      <c r="Z1697" s="37"/>
      <c r="AA1697" s="37"/>
      <c r="AB1697" s="37"/>
      <c r="AC1697" s="37"/>
      <c r="AD1697" s="37"/>
      <c r="AE1697" s="37"/>
      <c r="AT1697" s="20" t="s">
        <v>219</v>
      </c>
      <c r="AU1697" s="20" t="s">
        <v>81</v>
      </c>
    </row>
    <row r="1698" spans="1:65" s="2" customFormat="1" ht="11.25">
      <c r="A1698" s="37"/>
      <c r="B1698" s="38"/>
      <c r="C1698" s="39"/>
      <c r="D1698" s="200" t="s">
        <v>221</v>
      </c>
      <c r="E1698" s="39"/>
      <c r="F1698" s="201" t="s">
        <v>1898</v>
      </c>
      <c r="G1698" s="39"/>
      <c r="H1698" s="39"/>
      <c r="I1698" s="197"/>
      <c r="J1698" s="39"/>
      <c r="K1698" s="39"/>
      <c r="L1698" s="42"/>
      <c r="M1698" s="198"/>
      <c r="N1698" s="199"/>
      <c r="O1698" s="67"/>
      <c r="P1698" s="67"/>
      <c r="Q1698" s="67"/>
      <c r="R1698" s="67"/>
      <c r="S1698" s="67"/>
      <c r="T1698" s="68"/>
      <c r="U1698" s="37"/>
      <c r="V1698" s="37"/>
      <c r="W1698" s="37"/>
      <c r="X1698" s="37"/>
      <c r="Y1698" s="37"/>
      <c r="Z1698" s="37"/>
      <c r="AA1698" s="37"/>
      <c r="AB1698" s="37"/>
      <c r="AC1698" s="37"/>
      <c r="AD1698" s="37"/>
      <c r="AE1698" s="37"/>
      <c r="AT1698" s="20" t="s">
        <v>221</v>
      </c>
      <c r="AU1698" s="20" t="s">
        <v>81</v>
      </c>
    </row>
    <row r="1699" spans="1:65" s="15" customFormat="1" ht="11.25">
      <c r="B1699" s="224"/>
      <c r="C1699" s="225"/>
      <c r="D1699" s="195" t="s">
        <v>223</v>
      </c>
      <c r="E1699" s="226" t="s">
        <v>19</v>
      </c>
      <c r="F1699" s="227" t="s">
        <v>906</v>
      </c>
      <c r="G1699" s="225"/>
      <c r="H1699" s="226" t="s">
        <v>19</v>
      </c>
      <c r="I1699" s="228"/>
      <c r="J1699" s="225"/>
      <c r="K1699" s="225"/>
      <c r="L1699" s="229"/>
      <c r="M1699" s="230"/>
      <c r="N1699" s="231"/>
      <c r="O1699" s="231"/>
      <c r="P1699" s="231"/>
      <c r="Q1699" s="231"/>
      <c r="R1699" s="231"/>
      <c r="S1699" s="231"/>
      <c r="T1699" s="232"/>
      <c r="AT1699" s="233" t="s">
        <v>223</v>
      </c>
      <c r="AU1699" s="233" t="s">
        <v>81</v>
      </c>
      <c r="AV1699" s="15" t="s">
        <v>79</v>
      </c>
      <c r="AW1699" s="15" t="s">
        <v>32</v>
      </c>
      <c r="AX1699" s="15" t="s">
        <v>71</v>
      </c>
      <c r="AY1699" s="233" t="s">
        <v>210</v>
      </c>
    </row>
    <row r="1700" spans="1:65" s="13" customFormat="1" ht="11.25">
      <c r="B1700" s="202"/>
      <c r="C1700" s="203"/>
      <c r="D1700" s="195" t="s">
        <v>223</v>
      </c>
      <c r="E1700" s="204" t="s">
        <v>19</v>
      </c>
      <c r="F1700" s="205" t="s">
        <v>1899</v>
      </c>
      <c r="G1700" s="203"/>
      <c r="H1700" s="206">
        <v>6.24</v>
      </c>
      <c r="I1700" s="207"/>
      <c r="J1700" s="203"/>
      <c r="K1700" s="203"/>
      <c r="L1700" s="208"/>
      <c r="M1700" s="209"/>
      <c r="N1700" s="210"/>
      <c r="O1700" s="210"/>
      <c r="P1700" s="210"/>
      <c r="Q1700" s="210"/>
      <c r="R1700" s="210"/>
      <c r="S1700" s="210"/>
      <c r="T1700" s="211"/>
      <c r="AT1700" s="212" t="s">
        <v>223</v>
      </c>
      <c r="AU1700" s="212" t="s">
        <v>81</v>
      </c>
      <c r="AV1700" s="13" t="s">
        <v>81</v>
      </c>
      <c r="AW1700" s="13" t="s">
        <v>32</v>
      </c>
      <c r="AX1700" s="13" t="s">
        <v>71</v>
      </c>
      <c r="AY1700" s="212" t="s">
        <v>210</v>
      </c>
    </row>
    <row r="1701" spans="1:65" s="14" customFormat="1" ht="11.25">
      <c r="B1701" s="213"/>
      <c r="C1701" s="214"/>
      <c r="D1701" s="195" t="s">
        <v>223</v>
      </c>
      <c r="E1701" s="215" t="s">
        <v>19</v>
      </c>
      <c r="F1701" s="216" t="s">
        <v>249</v>
      </c>
      <c r="G1701" s="214"/>
      <c r="H1701" s="217">
        <v>6.24</v>
      </c>
      <c r="I1701" s="218"/>
      <c r="J1701" s="214"/>
      <c r="K1701" s="214"/>
      <c r="L1701" s="219"/>
      <c r="M1701" s="220"/>
      <c r="N1701" s="221"/>
      <c r="O1701" s="221"/>
      <c r="P1701" s="221"/>
      <c r="Q1701" s="221"/>
      <c r="R1701" s="221"/>
      <c r="S1701" s="221"/>
      <c r="T1701" s="222"/>
      <c r="AT1701" s="223" t="s">
        <v>223</v>
      </c>
      <c r="AU1701" s="223" t="s">
        <v>81</v>
      </c>
      <c r="AV1701" s="14" t="s">
        <v>217</v>
      </c>
      <c r="AW1701" s="14" t="s">
        <v>32</v>
      </c>
      <c r="AX1701" s="14" t="s">
        <v>79</v>
      </c>
      <c r="AY1701" s="223" t="s">
        <v>210</v>
      </c>
    </row>
    <row r="1702" spans="1:65" s="12" customFormat="1" ht="22.9" customHeight="1">
      <c r="B1702" s="166"/>
      <c r="C1702" s="167"/>
      <c r="D1702" s="168" t="s">
        <v>70</v>
      </c>
      <c r="E1702" s="180" t="s">
        <v>1900</v>
      </c>
      <c r="F1702" s="180" t="s">
        <v>1901</v>
      </c>
      <c r="G1702" s="167"/>
      <c r="H1702" s="167"/>
      <c r="I1702" s="170"/>
      <c r="J1702" s="181">
        <f>BK1702</f>
        <v>0</v>
      </c>
      <c r="K1702" s="167"/>
      <c r="L1702" s="172"/>
      <c r="M1702" s="173"/>
      <c r="N1702" s="174"/>
      <c r="O1702" s="174"/>
      <c r="P1702" s="175">
        <f>SUM(P1703:P1864)</f>
        <v>0</v>
      </c>
      <c r="Q1702" s="174"/>
      <c r="R1702" s="175">
        <f>SUM(R1703:R1864)</f>
        <v>0.6483124964000001</v>
      </c>
      <c r="S1702" s="174"/>
      <c r="T1702" s="176">
        <f>SUM(T1703:T1864)</f>
        <v>0</v>
      </c>
      <c r="AR1702" s="177" t="s">
        <v>81</v>
      </c>
      <c r="AT1702" s="178" t="s">
        <v>70</v>
      </c>
      <c r="AU1702" s="178" t="s">
        <v>79</v>
      </c>
      <c r="AY1702" s="177" t="s">
        <v>210</v>
      </c>
      <c r="BK1702" s="179">
        <f>SUM(BK1703:BK1864)</f>
        <v>0</v>
      </c>
    </row>
    <row r="1703" spans="1:65" s="2" customFormat="1" ht="16.5" customHeight="1">
      <c r="A1703" s="37"/>
      <c r="B1703" s="38"/>
      <c r="C1703" s="182" t="s">
        <v>1902</v>
      </c>
      <c r="D1703" s="182" t="s">
        <v>212</v>
      </c>
      <c r="E1703" s="183" t="s">
        <v>1903</v>
      </c>
      <c r="F1703" s="184" t="s">
        <v>1904</v>
      </c>
      <c r="G1703" s="185" t="s">
        <v>215</v>
      </c>
      <c r="H1703" s="186">
        <v>383.9</v>
      </c>
      <c r="I1703" s="187"/>
      <c r="J1703" s="188">
        <f>ROUND(I1703*H1703,2)</f>
        <v>0</v>
      </c>
      <c r="K1703" s="184" t="s">
        <v>216</v>
      </c>
      <c r="L1703" s="42"/>
      <c r="M1703" s="189" t="s">
        <v>19</v>
      </c>
      <c r="N1703" s="190" t="s">
        <v>42</v>
      </c>
      <c r="O1703" s="67"/>
      <c r="P1703" s="191">
        <f>O1703*H1703</f>
        <v>0</v>
      </c>
      <c r="Q1703" s="191">
        <v>0</v>
      </c>
      <c r="R1703" s="191">
        <f>Q1703*H1703</f>
        <v>0</v>
      </c>
      <c r="S1703" s="191">
        <v>0</v>
      </c>
      <c r="T1703" s="192">
        <f>S1703*H1703</f>
        <v>0</v>
      </c>
      <c r="U1703" s="37"/>
      <c r="V1703" s="37"/>
      <c r="W1703" s="37"/>
      <c r="X1703" s="37"/>
      <c r="Y1703" s="37"/>
      <c r="Z1703" s="37"/>
      <c r="AA1703" s="37"/>
      <c r="AB1703" s="37"/>
      <c r="AC1703" s="37"/>
      <c r="AD1703" s="37"/>
      <c r="AE1703" s="37"/>
      <c r="AR1703" s="193" t="s">
        <v>326</v>
      </c>
      <c r="AT1703" s="193" t="s">
        <v>212</v>
      </c>
      <c r="AU1703" s="193" t="s">
        <v>81</v>
      </c>
      <c r="AY1703" s="20" t="s">
        <v>210</v>
      </c>
      <c r="BE1703" s="194">
        <f>IF(N1703="základní",J1703,0)</f>
        <v>0</v>
      </c>
      <c r="BF1703" s="194">
        <f>IF(N1703="snížená",J1703,0)</f>
        <v>0</v>
      </c>
      <c r="BG1703" s="194">
        <f>IF(N1703="zákl. přenesená",J1703,0)</f>
        <v>0</v>
      </c>
      <c r="BH1703" s="194">
        <f>IF(N1703="sníž. přenesená",J1703,0)</f>
        <v>0</v>
      </c>
      <c r="BI1703" s="194">
        <f>IF(N1703="nulová",J1703,0)</f>
        <v>0</v>
      </c>
      <c r="BJ1703" s="20" t="s">
        <v>79</v>
      </c>
      <c r="BK1703" s="194">
        <f>ROUND(I1703*H1703,2)</f>
        <v>0</v>
      </c>
      <c r="BL1703" s="20" t="s">
        <v>326</v>
      </c>
      <c r="BM1703" s="193" t="s">
        <v>1905</v>
      </c>
    </row>
    <row r="1704" spans="1:65" s="2" customFormat="1" ht="19.5">
      <c r="A1704" s="37"/>
      <c r="B1704" s="38"/>
      <c r="C1704" s="39"/>
      <c r="D1704" s="195" t="s">
        <v>219</v>
      </c>
      <c r="E1704" s="39"/>
      <c r="F1704" s="196" t="s">
        <v>1906</v>
      </c>
      <c r="G1704" s="39"/>
      <c r="H1704" s="39"/>
      <c r="I1704" s="197"/>
      <c r="J1704" s="39"/>
      <c r="K1704" s="39"/>
      <c r="L1704" s="42"/>
      <c r="M1704" s="198"/>
      <c r="N1704" s="199"/>
      <c r="O1704" s="67"/>
      <c r="P1704" s="67"/>
      <c r="Q1704" s="67"/>
      <c r="R1704" s="67"/>
      <c r="S1704" s="67"/>
      <c r="T1704" s="68"/>
      <c r="U1704" s="37"/>
      <c r="V1704" s="37"/>
      <c r="W1704" s="37"/>
      <c r="X1704" s="37"/>
      <c r="Y1704" s="37"/>
      <c r="Z1704" s="37"/>
      <c r="AA1704" s="37"/>
      <c r="AB1704" s="37"/>
      <c r="AC1704" s="37"/>
      <c r="AD1704" s="37"/>
      <c r="AE1704" s="37"/>
      <c r="AT1704" s="20" t="s">
        <v>219</v>
      </c>
      <c r="AU1704" s="20" t="s">
        <v>81</v>
      </c>
    </row>
    <row r="1705" spans="1:65" s="2" customFormat="1" ht="11.25">
      <c r="A1705" s="37"/>
      <c r="B1705" s="38"/>
      <c r="C1705" s="39"/>
      <c r="D1705" s="200" t="s">
        <v>221</v>
      </c>
      <c r="E1705" s="39"/>
      <c r="F1705" s="201" t="s">
        <v>1907</v>
      </c>
      <c r="G1705" s="39"/>
      <c r="H1705" s="39"/>
      <c r="I1705" s="197"/>
      <c r="J1705" s="39"/>
      <c r="K1705" s="39"/>
      <c r="L1705" s="42"/>
      <c r="M1705" s="198"/>
      <c r="N1705" s="199"/>
      <c r="O1705" s="67"/>
      <c r="P1705" s="67"/>
      <c r="Q1705" s="67"/>
      <c r="R1705" s="67"/>
      <c r="S1705" s="67"/>
      <c r="T1705" s="68"/>
      <c r="U1705" s="37"/>
      <c r="V1705" s="37"/>
      <c r="W1705" s="37"/>
      <c r="X1705" s="37"/>
      <c r="Y1705" s="37"/>
      <c r="Z1705" s="37"/>
      <c r="AA1705" s="37"/>
      <c r="AB1705" s="37"/>
      <c r="AC1705" s="37"/>
      <c r="AD1705" s="37"/>
      <c r="AE1705" s="37"/>
      <c r="AT1705" s="20" t="s">
        <v>221</v>
      </c>
      <c r="AU1705" s="20" t="s">
        <v>81</v>
      </c>
    </row>
    <row r="1706" spans="1:65" s="13" customFormat="1" ht="11.25">
      <c r="B1706" s="202"/>
      <c r="C1706" s="203"/>
      <c r="D1706" s="195" t="s">
        <v>223</v>
      </c>
      <c r="E1706" s="204" t="s">
        <v>19</v>
      </c>
      <c r="F1706" s="205" t="s">
        <v>1908</v>
      </c>
      <c r="G1706" s="203"/>
      <c r="H1706" s="206">
        <v>359.4</v>
      </c>
      <c r="I1706" s="207"/>
      <c r="J1706" s="203"/>
      <c r="K1706" s="203"/>
      <c r="L1706" s="208"/>
      <c r="M1706" s="209"/>
      <c r="N1706" s="210"/>
      <c r="O1706" s="210"/>
      <c r="P1706" s="210"/>
      <c r="Q1706" s="210"/>
      <c r="R1706" s="210"/>
      <c r="S1706" s="210"/>
      <c r="T1706" s="211"/>
      <c r="AT1706" s="212" t="s">
        <v>223</v>
      </c>
      <c r="AU1706" s="212" t="s">
        <v>81</v>
      </c>
      <c r="AV1706" s="13" t="s">
        <v>81</v>
      </c>
      <c r="AW1706" s="13" t="s">
        <v>32</v>
      </c>
      <c r="AX1706" s="13" t="s">
        <v>71</v>
      </c>
      <c r="AY1706" s="212" t="s">
        <v>210</v>
      </c>
    </row>
    <row r="1707" spans="1:65" s="15" customFormat="1" ht="11.25">
      <c r="B1707" s="224"/>
      <c r="C1707" s="225"/>
      <c r="D1707" s="195" t="s">
        <v>223</v>
      </c>
      <c r="E1707" s="226" t="s">
        <v>19</v>
      </c>
      <c r="F1707" s="227" t="s">
        <v>842</v>
      </c>
      <c r="G1707" s="225"/>
      <c r="H1707" s="226" t="s">
        <v>19</v>
      </c>
      <c r="I1707" s="228"/>
      <c r="J1707" s="225"/>
      <c r="K1707" s="225"/>
      <c r="L1707" s="229"/>
      <c r="M1707" s="230"/>
      <c r="N1707" s="231"/>
      <c r="O1707" s="231"/>
      <c r="P1707" s="231"/>
      <c r="Q1707" s="231"/>
      <c r="R1707" s="231"/>
      <c r="S1707" s="231"/>
      <c r="T1707" s="232"/>
      <c r="AT1707" s="233" t="s">
        <v>223</v>
      </c>
      <c r="AU1707" s="233" t="s">
        <v>81</v>
      </c>
      <c r="AV1707" s="15" t="s">
        <v>79</v>
      </c>
      <c r="AW1707" s="15" t="s">
        <v>32</v>
      </c>
      <c r="AX1707" s="15" t="s">
        <v>71</v>
      </c>
      <c r="AY1707" s="233" t="s">
        <v>210</v>
      </c>
    </row>
    <row r="1708" spans="1:65" s="13" customFormat="1" ht="11.25">
      <c r="B1708" s="202"/>
      <c r="C1708" s="203"/>
      <c r="D1708" s="195" t="s">
        <v>223</v>
      </c>
      <c r="E1708" s="204" t="s">
        <v>19</v>
      </c>
      <c r="F1708" s="205" t="s">
        <v>843</v>
      </c>
      <c r="G1708" s="203"/>
      <c r="H1708" s="206">
        <v>24.5</v>
      </c>
      <c r="I1708" s="207"/>
      <c r="J1708" s="203"/>
      <c r="K1708" s="203"/>
      <c r="L1708" s="208"/>
      <c r="M1708" s="209"/>
      <c r="N1708" s="210"/>
      <c r="O1708" s="210"/>
      <c r="P1708" s="210"/>
      <c r="Q1708" s="210"/>
      <c r="R1708" s="210"/>
      <c r="S1708" s="210"/>
      <c r="T1708" s="211"/>
      <c r="AT1708" s="212" t="s">
        <v>223</v>
      </c>
      <c r="AU1708" s="212" t="s">
        <v>81</v>
      </c>
      <c r="AV1708" s="13" t="s">
        <v>81</v>
      </c>
      <c r="AW1708" s="13" t="s">
        <v>32</v>
      </c>
      <c r="AX1708" s="13" t="s">
        <v>71</v>
      </c>
      <c r="AY1708" s="212" t="s">
        <v>210</v>
      </c>
    </row>
    <row r="1709" spans="1:65" s="14" customFormat="1" ht="11.25">
      <c r="B1709" s="213"/>
      <c r="C1709" s="214"/>
      <c r="D1709" s="195" t="s">
        <v>223</v>
      </c>
      <c r="E1709" s="215" t="s">
        <v>19</v>
      </c>
      <c r="F1709" s="216" t="s">
        <v>249</v>
      </c>
      <c r="G1709" s="214"/>
      <c r="H1709" s="217">
        <v>383.9</v>
      </c>
      <c r="I1709" s="218"/>
      <c r="J1709" s="214"/>
      <c r="K1709" s="214"/>
      <c r="L1709" s="219"/>
      <c r="M1709" s="220"/>
      <c r="N1709" s="221"/>
      <c r="O1709" s="221"/>
      <c r="P1709" s="221"/>
      <c r="Q1709" s="221"/>
      <c r="R1709" s="221"/>
      <c r="S1709" s="221"/>
      <c r="T1709" s="222"/>
      <c r="AT1709" s="223" t="s">
        <v>223</v>
      </c>
      <c r="AU1709" s="223" t="s">
        <v>81</v>
      </c>
      <c r="AV1709" s="14" t="s">
        <v>217</v>
      </c>
      <c r="AW1709" s="14" t="s">
        <v>32</v>
      </c>
      <c r="AX1709" s="14" t="s">
        <v>79</v>
      </c>
      <c r="AY1709" s="223" t="s">
        <v>210</v>
      </c>
    </row>
    <row r="1710" spans="1:65" s="2" customFormat="1" ht="16.5" customHeight="1">
      <c r="A1710" s="37"/>
      <c r="B1710" s="38"/>
      <c r="C1710" s="245" t="s">
        <v>1909</v>
      </c>
      <c r="D1710" s="245" t="s">
        <v>348</v>
      </c>
      <c r="E1710" s="246" t="s">
        <v>1910</v>
      </c>
      <c r="F1710" s="247" t="s">
        <v>1911</v>
      </c>
      <c r="G1710" s="248" t="s">
        <v>215</v>
      </c>
      <c r="H1710" s="249">
        <v>422.29</v>
      </c>
      <c r="I1710" s="250"/>
      <c r="J1710" s="251">
        <f>ROUND(I1710*H1710,2)</f>
        <v>0</v>
      </c>
      <c r="K1710" s="247" t="s">
        <v>216</v>
      </c>
      <c r="L1710" s="252"/>
      <c r="M1710" s="253" t="s">
        <v>19</v>
      </c>
      <c r="N1710" s="254" t="s">
        <v>42</v>
      </c>
      <c r="O1710" s="67"/>
      <c r="P1710" s="191">
        <f>O1710*H1710</f>
        <v>0</v>
      </c>
      <c r="Q1710" s="191">
        <v>0</v>
      </c>
      <c r="R1710" s="191">
        <f>Q1710*H1710</f>
        <v>0</v>
      </c>
      <c r="S1710" s="191">
        <v>0</v>
      </c>
      <c r="T1710" s="192">
        <f>S1710*H1710</f>
        <v>0</v>
      </c>
      <c r="U1710" s="37"/>
      <c r="V1710" s="37"/>
      <c r="W1710" s="37"/>
      <c r="X1710" s="37"/>
      <c r="Y1710" s="37"/>
      <c r="Z1710" s="37"/>
      <c r="AA1710" s="37"/>
      <c r="AB1710" s="37"/>
      <c r="AC1710" s="37"/>
      <c r="AD1710" s="37"/>
      <c r="AE1710" s="37"/>
      <c r="AR1710" s="193" t="s">
        <v>467</v>
      </c>
      <c r="AT1710" s="193" t="s">
        <v>348</v>
      </c>
      <c r="AU1710" s="193" t="s">
        <v>81</v>
      </c>
      <c r="AY1710" s="20" t="s">
        <v>210</v>
      </c>
      <c r="BE1710" s="194">
        <f>IF(N1710="základní",J1710,0)</f>
        <v>0</v>
      </c>
      <c r="BF1710" s="194">
        <f>IF(N1710="snížená",J1710,0)</f>
        <v>0</v>
      </c>
      <c r="BG1710" s="194">
        <f>IF(N1710="zákl. přenesená",J1710,0)</f>
        <v>0</v>
      </c>
      <c r="BH1710" s="194">
        <f>IF(N1710="sníž. přenesená",J1710,0)</f>
        <v>0</v>
      </c>
      <c r="BI1710" s="194">
        <f>IF(N1710="nulová",J1710,0)</f>
        <v>0</v>
      </c>
      <c r="BJ1710" s="20" t="s">
        <v>79</v>
      </c>
      <c r="BK1710" s="194">
        <f>ROUND(I1710*H1710,2)</f>
        <v>0</v>
      </c>
      <c r="BL1710" s="20" t="s">
        <v>326</v>
      </c>
      <c r="BM1710" s="193" t="s">
        <v>1912</v>
      </c>
    </row>
    <row r="1711" spans="1:65" s="2" customFormat="1" ht="11.25">
      <c r="A1711" s="37"/>
      <c r="B1711" s="38"/>
      <c r="C1711" s="39"/>
      <c r="D1711" s="195" t="s">
        <v>219</v>
      </c>
      <c r="E1711" s="39"/>
      <c r="F1711" s="196" t="s">
        <v>1911</v>
      </c>
      <c r="G1711" s="39"/>
      <c r="H1711" s="39"/>
      <c r="I1711" s="197"/>
      <c r="J1711" s="39"/>
      <c r="K1711" s="39"/>
      <c r="L1711" s="42"/>
      <c r="M1711" s="198"/>
      <c r="N1711" s="199"/>
      <c r="O1711" s="67"/>
      <c r="P1711" s="67"/>
      <c r="Q1711" s="67"/>
      <c r="R1711" s="67"/>
      <c r="S1711" s="67"/>
      <c r="T1711" s="68"/>
      <c r="U1711" s="37"/>
      <c r="V1711" s="37"/>
      <c r="W1711" s="37"/>
      <c r="X1711" s="37"/>
      <c r="Y1711" s="37"/>
      <c r="Z1711" s="37"/>
      <c r="AA1711" s="37"/>
      <c r="AB1711" s="37"/>
      <c r="AC1711" s="37"/>
      <c r="AD1711" s="37"/>
      <c r="AE1711" s="37"/>
      <c r="AT1711" s="20" t="s">
        <v>219</v>
      </c>
      <c r="AU1711" s="20" t="s">
        <v>81</v>
      </c>
    </row>
    <row r="1712" spans="1:65" s="13" customFormat="1" ht="11.25">
      <c r="B1712" s="202"/>
      <c r="C1712" s="203"/>
      <c r="D1712" s="195" t="s">
        <v>223</v>
      </c>
      <c r="E1712" s="203"/>
      <c r="F1712" s="205" t="s">
        <v>1913</v>
      </c>
      <c r="G1712" s="203"/>
      <c r="H1712" s="206">
        <v>422.29</v>
      </c>
      <c r="I1712" s="207"/>
      <c r="J1712" s="203"/>
      <c r="K1712" s="203"/>
      <c r="L1712" s="208"/>
      <c r="M1712" s="209"/>
      <c r="N1712" s="210"/>
      <c r="O1712" s="210"/>
      <c r="P1712" s="210"/>
      <c r="Q1712" s="210"/>
      <c r="R1712" s="210"/>
      <c r="S1712" s="210"/>
      <c r="T1712" s="211"/>
      <c r="AT1712" s="212" t="s">
        <v>223</v>
      </c>
      <c r="AU1712" s="212" t="s">
        <v>81</v>
      </c>
      <c r="AV1712" s="13" t="s">
        <v>81</v>
      </c>
      <c r="AW1712" s="13" t="s">
        <v>4</v>
      </c>
      <c r="AX1712" s="13" t="s">
        <v>79</v>
      </c>
      <c r="AY1712" s="212" t="s">
        <v>210</v>
      </c>
    </row>
    <row r="1713" spans="1:65" s="2" customFormat="1" ht="24.2" customHeight="1">
      <c r="A1713" s="37"/>
      <c r="B1713" s="38"/>
      <c r="C1713" s="182" t="s">
        <v>1914</v>
      </c>
      <c r="D1713" s="182" t="s">
        <v>212</v>
      </c>
      <c r="E1713" s="183" t="s">
        <v>1915</v>
      </c>
      <c r="F1713" s="184" t="s">
        <v>1916</v>
      </c>
      <c r="G1713" s="185" t="s">
        <v>215</v>
      </c>
      <c r="H1713" s="186">
        <v>1323.7719999999999</v>
      </c>
      <c r="I1713" s="187"/>
      <c r="J1713" s="188">
        <f>ROUND(I1713*H1713,2)</f>
        <v>0</v>
      </c>
      <c r="K1713" s="184" t="s">
        <v>216</v>
      </c>
      <c r="L1713" s="42"/>
      <c r="M1713" s="189" t="s">
        <v>19</v>
      </c>
      <c r="N1713" s="190" t="s">
        <v>42</v>
      </c>
      <c r="O1713" s="67"/>
      <c r="P1713" s="191">
        <f>O1713*H1713</f>
        <v>0</v>
      </c>
      <c r="Q1713" s="191">
        <v>2.0120000000000001E-4</v>
      </c>
      <c r="R1713" s="191">
        <f>Q1713*H1713</f>
        <v>0.26634292640000001</v>
      </c>
      <c r="S1713" s="191">
        <v>0</v>
      </c>
      <c r="T1713" s="192">
        <f>S1713*H1713</f>
        <v>0</v>
      </c>
      <c r="U1713" s="37"/>
      <c r="V1713" s="37"/>
      <c r="W1713" s="37"/>
      <c r="X1713" s="37"/>
      <c r="Y1713" s="37"/>
      <c r="Z1713" s="37"/>
      <c r="AA1713" s="37"/>
      <c r="AB1713" s="37"/>
      <c r="AC1713" s="37"/>
      <c r="AD1713" s="37"/>
      <c r="AE1713" s="37"/>
      <c r="AR1713" s="193" t="s">
        <v>326</v>
      </c>
      <c r="AT1713" s="193" t="s">
        <v>212</v>
      </c>
      <c r="AU1713" s="193" t="s">
        <v>81</v>
      </c>
      <c r="AY1713" s="20" t="s">
        <v>210</v>
      </c>
      <c r="BE1713" s="194">
        <f>IF(N1713="základní",J1713,0)</f>
        <v>0</v>
      </c>
      <c r="BF1713" s="194">
        <f>IF(N1713="snížená",J1713,0)</f>
        <v>0</v>
      </c>
      <c r="BG1713" s="194">
        <f>IF(N1713="zákl. přenesená",J1713,0)</f>
        <v>0</v>
      </c>
      <c r="BH1713" s="194">
        <f>IF(N1713="sníž. přenesená",J1713,0)</f>
        <v>0</v>
      </c>
      <c r="BI1713" s="194">
        <f>IF(N1713="nulová",J1713,0)</f>
        <v>0</v>
      </c>
      <c r="BJ1713" s="20" t="s">
        <v>79</v>
      </c>
      <c r="BK1713" s="194">
        <f>ROUND(I1713*H1713,2)</f>
        <v>0</v>
      </c>
      <c r="BL1713" s="20" t="s">
        <v>326</v>
      </c>
      <c r="BM1713" s="193" t="s">
        <v>1917</v>
      </c>
    </row>
    <row r="1714" spans="1:65" s="2" customFormat="1" ht="19.5">
      <c r="A1714" s="37"/>
      <c r="B1714" s="38"/>
      <c r="C1714" s="39"/>
      <c r="D1714" s="195" t="s">
        <v>219</v>
      </c>
      <c r="E1714" s="39"/>
      <c r="F1714" s="196" t="s">
        <v>1918</v>
      </c>
      <c r="G1714" s="39"/>
      <c r="H1714" s="39"/>
      <c r="I1714" s="197"/>
      <c r="J1714" s="39"/>
      <c r="K1714" s="39"/>
      <c r="L1714" s="42"/>
      <c r="M1714" s="198"/>
      <c r="N1714" s="199"/>
      <c r="O1714" s="67"/>
      <c r="P1714" s="67"/>
      <c r="Q1714" s="67"/>
      <c r="R1714" s="67"/>
      <c r="S1714" s="67"/>
      <c r="T1714" s="68"/>
      <c r="U1714" s="37"/>
      <c r="V1714" s="37"/>
      <c r="W1714" s="37"/>
      <c r="X1714" s="37"/>
      <c r="Y1714" s="37"/>
      <c r="Z1714" s="37"/>
      <c r="AA1714" s="37"/>
      <c r="AB1714" s="37"/>
      <c r="AC1714" s="37"/>
      <c r="AD1714" s="37"/>
      <c r="AE1714" s="37"/>
      <c r="AT1714" s="20" t="s">
        <v>219</v>
      </c>
      <c r="AU1714" s="20" t="s">
        <v>81</v>
      </c>
    </row>
    <row r="1715" spans="1:65" s="2" customFormat="1" ht="11.25">
      <c r="A1715" s="37"/>
      <c r="B1715" s="38"/>
      <c r="C1715" s="39"/>
      <c r="D1715" s="200" t="s">
        <v>221</v>
      </c>
      <c r="E1715" s="39"/>
      <c r="F1715" s="201" t="s">
        <v>1919</v>
      </c>
      <c r="G1715" s="39"/>
      <c r="H1715" s="39"/>
      <c r="I1715" s="197"/>
      <c r="J1715" s="39"/>
      <c r="K1715" s="39"/>
      <c r="L1715" s="42"/>
      <c r="M1715" s="198"/>
      <c r="N1715" s="199"/>
      <c r="O1715" s="67"/>
      <c r="P1715" s="67"/>
      <c r="Q1715" s="67"/>
      <c r="R1715" s="67"/>
      <c r="S1715" s="67"/>
      <c r="T1715" s="68"/>
      <c r="U1715" s="37"/>
      <c r="V1715" s="37"/>
      <c r="W1715" s="37"/>
      <c r="X1715" s="37"/>
      <c r="Y1715" s="37"/>
      <c r="Z1715" s="37"/>
      <c r="AA1715" s="37"/>
      <c r="AB1715" s="37"/>
      <c r="AC1715" s="37"/>
      <c r="AD1715" s="37"/>
      <c r="AE1715" s="37"/>
      <c r="AT1715" s="20" t="s">
        <v>221</v>
      </c>
      <c r="AU1715" s="20" t="s">
        <v>81</v>
      </c>
    </row>
    <row r="1716" spans="1:65" s="13" customFormat="1" ht="11.25">
      <c r="B1716" s="202"/>
      <c r="C1716" s="203"/>
      <c r="D1716" s="195" t="s">
        <v>223</v>
      </c>
      <c r="E1716" s="204" t="s">
        <v>19</v>
      </c>
      <c r="F1716" s="205" t="s">
        <v>1920</v>
      </c>
      <c r="G1716" s="203"/>
      <c r="H1716" s="206">
        <v>1323.7719999999999</v>
      </c>
      <c r="I1716" s="207"/>
      <c r="J1716" s="203"/>
      <c r="K1716" s="203"/>
      <c r="L1716" s="208"/>
      <c r="M1716" s="209"/>
      <c r="N1716" s="210"/>
      <c r="O1716" s="210"/>
      <c r="P1716" s="210"/>
      <c r="Q1716" s="210"/>
      <c r="R1716" s="210"/>
      <c r="S1716" s="210"/>
      <c r="T1716" s="211"/>
      <c r="AT1716" s="212" t="s">
        <v>223</v>
      </c>
      <c r="AU1716" s="212" t="s">
        <v>81</v>
      </c>
      <c r="AV1716" s="13" t="s">
        <v>81</v>
      </c>
      <c r="AW1716" s="13" t="s">
        <v>32</v>
      </c>
      <c r="AX1716" s="13" t="s">
        <v>71</v>
      </c>
      <c r="AY1716" s="212" t="s">
        <v>210</v>
      </c>
    </row>
    <row r="1717" spans="1:65" s="14" customFormat="1" ht="11.25">
      <c r="B1717" s="213"/>
      <c r="C1717" s="214"/>
      <c r="D1717" s="195" t="s">
        <v>223</v>
      </c>
      <c r="E1717" s="215" t="s">
        <v>19</v>
      </c>
      <c r="F1717" s="216" t="s">
        <v>249</v>
      </c>
      <c r="G1717" s="214"/>
      <c r="H1717" s="217">
        <v>1323.7719999999999</v>
      </c>
      <c r="I1717" s="218"/>
      <c r="J1717" s="214"/>
      <c r="K1717" s="214"/>
      <c r="L1717" s="219"/>
      <c r="M1717" s="220"/>
      <c r="N1717" s="221"/>
      <c r="O1717" s="221"/>
      <c r="P1717" s="221"/>
      <c r="Q1717" s="221"/>
      <c r="R1717" s="221"/>
      <c r="S1717" s="221"/>
      <c r="T1717" s="222"/>
      <c r="AT1717" s="223" t="s">
        <v>223</v>
      </c>
      <c r="AU1717" s="223" t="s">
        <v>81</v>
      </c>
      <c r="AV1717" s="14" t="s">
        <v>217</v>
      </c>
      <c r="AW1717" s="14" t="s">
        <v>32</v>
      </c>
      <c r="AX1717" s="14" t="s">
        <v>79</v>
      </c>
      <c r="AY1717" s="223" t="s">
        <v>210</v>
      </c>
    </row>
    <row r="1718" spans="1:65" s="2" customFormat="1" ht="33" customHeight="1">
      <c r="A1718" s="37"/>
      <c r="B1718" s="38"/>
      <c r="C1718" s="182" t="s">
        <v>1921</v>
      </c>
      <c r="D1718" s="182" t="s">
        <v>212</v>
      </c>
      <c r="E1718" s="183" t="s">
        <v>1922</v>
      </c>
      <c r="F1718" s="184" t="s">
        <v>1923</v>
      </c>
      <c r="G1718" s="185" t="s">
        <v>215</v>
      </c>
      <c r="H1718" s="186">
        <v>288.18700000000001</v>
      </c>
      <c r="I1718" s="187"/>
      <c r="J1718" s="188">
        <f>ROUND(I1718*H1718,2)</f>
        <v>0</v>
      </c>
      <c r="K1718" s="184" t="s">
        <v>216</v>
      </c>
      <c r="L1718" s="42"/>
      <c r="M1718" s="189" t="s">
        <v>19</v>
      </c>
      <c r="N1718" s="190" t="s">
        <v>42</v>
      </c>
      <c r="O1718" s="67"/>
      <c r="P1718" s="191">
        <f>O1718*H1718</f>
        <v>0</v>
      </c>
      <c r="Q1718" s="191">
        <v>2.5999999999999998E-4</v>
      </c>
      <c r="R1718" s="191">
        <f>Q1718*H1718</f>
        <v>7.4928620000000001E-2</v>
      </c>
      <c r="S1718" s="191">
        <v>0</v>
      </c>
      <c r="T1718" s="192">
        <f>S1718*H1718</f>
        <v>0</v>
      </c>
      <c r="U1718" s="37"/>
      <c r="V1718" s="37"/>
      <c r="W1718" s="37"/>
      <c r="X1718" s="37"/>
      <c r="Y1718" s="37"/>
      <c r="Z1718" s="37"/>
      <c r="AA1718" s="37"/>
      <c r="AB1718" s="37"/>
      <c r="AC1718" s="37"/>
      <c r="AD1718" s="37"/>
      <c r="AE1718" s="37"/>
      <c r="AR1718" s="193" t="s">
        <v>326</v>
      </c>
      <c r="AT1718" s="193" t="s">
        <v>212</v>
      </c>
      <c r="AU1718" s="193" t="s">
        <v>81</v>
      </c>
      <c r="AY1718" s="20" t="s">
        <v>210</v>
      </c>
      <c r="BE1718" s="194">
        <f>IF(N1718="základní",J1718,0)</f>
        <v>0</v>
      </c>
      <c r="BF1718" s="194">
        <f>IF(N1718="snížená",J1718,0)</f>
        <v>0</v>
      </c>
      <c r="BG1718" s="194">
        <f>IF(N1718="zákl. přenesená",J1718,0)</f>
        <v>0</v>
      </c>
      <c r="BH1718" s="194">
        <f>IF(N1718="sníž. přenesená",J1718,0)</f>
        <v>0</v>
      </c>
      <c r="BI1718" s="194">
        <f>IF(N1718="nulová",J1718,0)</f>
        <v>0</v>
      </c>
      <c r="BJ1718" s="20" t="s">
        <v>79</v>
      </c>
      <c r="BK1718" s="194">
        <f>ROUND(I1718*H1718,2)</f>
        <v>0</v>
      </c>
      <c r="BL1718" s="20" t="s">
        <v>326</v>
      </c>
      <c r="BM1718" s="193" t="s">
        <v>1924</v>
      </c>
    </row>
    <row r="1719" spans="1:65" s="2" customFormat="1" ht="29.25">
      <c r="A1719" s="37"/>
      <c r="B1719" s="38"/>
      <c r="C1719" s="39"/>
      <c r="D1719" s="195" t="s">
        <v>219</v>
      </c>
      <c r="E1719" s="39"/>
      <c r="F1719" s="196" t="s">
        <v>1925</v>
      </c>
      <c r="G1719" s="39"/>
      <c r="H1719" s="39"/>
      <c r="I1719" s="197"/>
      <c r="J1719" s="39"/>
      <c r="K1719" s="39"/>
      <c r="L1719" s="42"/>
      <c r="M1719" s="198"/>
      <c r="N1719" s="199"/>
      <c r="O1719" s="67"/>
      <c r="P1719" s="67"/>
      <c r="Q1719" s="67"/>
      <c r="R1719" s="67"/>
      <c r="S1719" s="67"/>
      <c r="T1719" s="68"/>
      <c r="U1719" s="37"/>
      <c r="V1719" s="37"/>
      <c r="W1719" s="37"/>
      <c r="X1719" s="37"/>
      <c r="Y1719" s="37"/>
      <c r="Z1719" s="37"/>
      <c r="AA1719" s="37"/>
      <c r="AB1719" s="37"/>
      <c r="AC1719" s="37"/>
      <c r="AD1719" s="37"/>
      <c r="AE1719" s="37"/>
      <c r="AT1719" s="20" t="s">
        <v>219</v>
      </c>
      <c r="AU1719" s="20" t="s">
        <v>81</v>
      </c>
    </row>
    <row r="1720" spans="1:65" s="2" customFormat="1" ht="11.25">
      <c r="A1720" s="37"/>
      <c r="B1720" s="38"/>
      <c r="C1720" s="39"/>
      <c r="D1720" s="200" t="s">
        <v>221</v>
      </c>
      <c r="E1720" s="39"/>
      <c r="F1720" s="201" t="s">
        <v>1926</v>
      </c>
      <c r="G1720" s="39"/>
      <c r="H1720" s="39"/>
      <c r="I1720" s="197"/>
      <c r="J1720" s="39"/>
      <c r="K1720" s="39"/>
      <c r="L1720" s="42"/>
      <c r="M1720" s="198"/>
      <c r="N1720" s="199"/>
      <c r="O1720" s="67"/>
      <c r="P1720" s="67"/>
      <c r="Q1720" s="67"/>
      <c r="R1720" s="67"/>
      <c r="S1720" s="67"/>
      <c r="T1720" s="68"/>
      <c r="U1720" s="37"/>
      <c r="V1720" s="37"/>
      <c r="W1720" s="37"/>
      <c r="X1720" s="37"/>
      <c r="Y1720" s="37"/>
      <c r="Z1720" s="37"/>
      <c r="AA1720" s="37"/>
      <c r="AB1720" s="37"/>
      <c r="AC1720" s="37"/>
      <c r="AD1720" s="37"/>
      <c r="AE1720" s="37"/>
      <c r="AT1720" s="20" t="s">
        <v>221</v>
      </c>
      <c r="AU1720" s="20" t="s">
        <v>81</v>
      </c>
    </row>
    <row r="1721" spans="1:65" s="15" customFormat="1" ht="11.25">
      <c r="B1721" s="224"/>
      <c r="C1721" s="225"/>
      <c r="D1721" s="195" t="s">
        <v>223</v>
      </c>
      <c r="E1721" s="226" t="s">
        <v>19</v>
      </c>
      <c r="F1721" s="227" t="s">
        <v>611</v>
      </c>
      <c r="G1721" s="225"/>
      <c r="H1721" s="226" t="s">
        <v>19</v>
      </c>
      <c r="I1721" s="228"/>
      <c r="J1721" s="225"/>
      <c r="K1721" s="225"/>
      <c r="L1721" s="229"/>
      <c r="M1721" s="230"/>
      <c r="N1721" s="231"/>
      <c r="O1721" s="231"/>
      <c r="P1721" s="231"/>
      <c r="Q1721" s="231"/>
      <c r="R1721" s="231"/>
      <c r="S1721" s="231"/>
      <c r="T1721" s="232"/>
      <c r="AT1721" s="233" t="s">
        <v>223</v>
      </c>
      <c r="AU1721" s="233" t="s">
        <v>81</v>
      </c>
      <c r="AV1721" s="15" t="s">
        <v>79</v>
      </c>
      <c r="AW1721" s="15" t="s">
        <v>32</v>
      </c>
      <c r="AX1721" s="15" t="s">
        <v>71</v>
      </c>
      <c r="AY1721" s="233" t="s">
        <v>210</v>
      </c>
    </row>
    <row r="1722" spans="1:65" s="13" customFormat="1" ht="11.25">
      <c r="B1722" s="202"/>
      <c r="C1722" s="203"/>
      <c r="D1722" s="195" t="s">
        <v>223</v>
      </c>
      <c r="E1722" s="204" t="s">
        <v>19</v>
      </c>
      <c r="F1722" s="205" t="s">
        <v>1927</v>
      </c>
      <c r="G1722" s="203"/>
      <c r="H1722" s="206">
        <v>22.4</v>
      </c>
      <c r="I1722" s="207"/>
      <c r="J1722" s="203"/>
      <c r="K1722" s="203"/>
      <c r="L1722" s="208"/>
      <c r="M1722" s="209"/>
      <c r="N1722" s="210"/>
      <c r="O1722" s="210"/>
      <c r="P1722" s="210"/>
      <c r="Q1722" s="210"/>
      <c r="R1722" s="210"/>
      <c r="S1722" s="210"/>
      <c r="T1722" s="211"/>
      <c r="AT1722" s="212" t="s">
        <v>223</v>
      </c>
      <c r="AU1722" s="212" t="s">
        <v>81</v>
      </c>
      <c r="AV1722" s="13" t="s">
        <v>81</v>
      </c>
      <c r="AW1722" s="13" t="s">
        <v>32</v>
      </c>
      <c r="AX1722" s="13" t="s">
        <v>71</v>
      </c>
      <c r="AY1722" s="212" t="s">
        <v>210</v>
      </c>
    </row>
    <row r="1723" spans="1:65" s="15" customFormat="1" ht="11.25">
      <c r="B1723" s="224"/>
      <c r="C1723" s="225"/>
      <c r="D1723" s="195" t="s">
        <v>223</v>
      </c>
      <c r="E1723" s="226" t="s">
        <v>19</v>
      </c>
      <c r="F1723" s="227" t="s">
        <v>625</v>
      </c>
      <c r="G1723" s="225"/>
      <c r="H1723" s="226" t="s">
        <v>19</v>
      </c>
      <c r="I1723" s="228"/>
      <c r="J1723" s="225"/>
      <c r="K1723" s="225"/>
      <c r="L1723" s="229"/>
      <c r="M1723" s="230"/>
      <c r="N1723" s="231"/>
      <c r="O1723" s="231"/>
      <c r="P1723" s="231"/>
      <c r="Q1723" s="231"/>
      <c r="R1723" s="231"/>
      <c r="S1723" s="231"/>
      <c r="T1723" s="232"/>
      <c r="AT1723" s="233" t="s">
        <v>223</v>
      </c>
      <c r="AU1723" s="233" t="s">
        <v>81</v>
      </c>
      <c r="AV1723" s="15" t="s">
        <v>79</v>
      </c>
      <c r="AW1723" s="15" t="s">
        <v>32</v>
      </c>
      <c r="AX1723" s="15" t="s">
        <v>71</v>
      </c>
      <c r="AY1723" s="233" t="s">
        <v>210</v>
      </c>
    </row>
    <row r="1724" spans="1:65" s="13" customFormat="1" ht="11.25">
      <c r="B1724" s="202"/>
      <c r="C1724" s="203"/>
      <c r="D1724" s="195" t="s">
        <v>223</v>
      </c>
      <c r="E1724" s="204" t="s">
        <v>19</v>
      </c>
      <c r="F1724" s="205" t="s">
        <v>1928</v>
      </c>
      <c r="G1724" s="203"/>
      <c r="H1724" s="206">
        <v>75.25</v>
      </c>
      <c r="I1724" s="207"/>
      <c r="J1724" s="203"/>
      <c r="K1724" s="203"/>
      <c r="L1724" s="208"/>
      <c r="M1724" s="209"/>
      <c r="N1724" s="210"/>
      <c r="O1724" s="210"/>
      <c r="P1724" s="210"/>
      <c r="Q1724" s="210"/>
      <c r="R1724" s="210"/>
      <c r="S1724" s="210"/>
      <c r="T1724" s="211"/>
      <c r="AT1724" s="212" t="s">
        <v>223</v>
      </c>
      <c r="AU1724" s="212" t="s">
        <v>81</v>
      </c>
      <c r="AV1724" s="13" t="s">
        <v>81</v>
      </c>
      <c r="AW1724" s="13" t="s">
        <v>32</v>
      </c>
      <c r="AX1724" s="13" t="s">
        <v>71</v>
      </c>
      <c r="AY1724" s="212" t="s">
        <v>210</v>
      </c>
    </row>
    <row r="1725" spans="1:65" s="15" customFormat="1" ht="11.25">
      <c r="B1725" s="224"/>
      <c r="C1725" s="225"/>
      <c r="D1725" s="195" t="s">
        <v>223</v>
      </c>
      <c r="E1725" s="226" t="s">
        <v>19</v>
      </c>
      <c r="F1725" s="227" t="s">
        <v>627</v>
      </c>
      <c r="G1725" s="225"/>
      <c r="H1725" s="226" t="s">
        <v>19</v>
      </c>
      <c r="I1725" s="228"/>
      <c r="J1725" s="225"/>
      <c r="K1725" s="225"/>
      <c r="L1725" s="229"/>
      <c r="M1725" s="230"/>
      <c r="N1725" s="231"/>
      <c r="O1725" s="231"/>
      <c r="P1725" s="231"/>
      <c r="Q1725" s="231"/>
      <c r="R1725" s="231"/>
      <c r="S1725" s="231"/>
      <c r="T1725" s="232"/>
      <c r="AT1725" s="233" t="s">
        <v>223</v>
      </c>
      <c r="AU1725" s="233" t="s">
        <v>81</v>
      </c>
      <c r="AV1725" s="15" t="s">
        <v>79</v>
      </c>
      <c r="AW1725" s="15" t="s">
        <v>32</v>
      </c>
      <c r="AX1725" s="15" t="s">
        <v>71</v>
      </c>
      <c r="AY1725" s="233" t="s">
        <v>210</v>
      </c>
    </row>
    <row r="1726" spans="1:65" s="13" customFormat="1" ht="11.25">
      <c r="B1726" s="202"/>
      <c r="C1726" s="203"/>
      <c r="D1726" s="195" t="s">
        <v>223</v>
      </c>
      <c r="E1726" s="204" t="s">
        <v>19</v>
      </c>
      <c r="F1726" s="205" t="s">
        <v>1929</v>
      </c>
      <c r="G1726" s="203"/>
      <c r="H1726" s="206">
        <v>77.400000000000006</v>
      </c>
      <c r="I1726" s="207"/>
      <c r="J1726" s="203"/>
      <c r="K1726" s="203"/>
      <c r="L1726" s="208"/>
      <c r="M1726" s="209"/>
      <c r="N1726" s="210"/>
      <c r="O1726" s="210"/>
      <c r="P1726" s="210"/>
      <c r="Q1726" s="210"/>
      <c r="R1726" s="210"/>
      <c r="S1726" s="210"/>
      <c r="T1726" s="211"/>
      <c r="AT1726" s="212" t="s">
        <v>223</v>
      </c>
      <c r="AU1726" s="212" t="s">
        <v>81</v>
      </c>
      <c r="AV1726" s="13" t="s">
        <v>81</v>
      </c>
      <c r="AW1726" s="13" t="s">
        <v>32</v>
      </c>
      <c r="AX1726" s="13" t="s">
        <v>71</v>
      </c>
      <c r="AY1726" s="212" t="s">
        <v>210</v>
      </c>
    </row>
    <row r="1727" spans="1:65" s="15" customFormat="1" ht="11.25">
      <c r="B1727" s="224"/>
      <c r="C1727" s="225"/>
      <c r="D1727" s="195" t="s">
        <v>223</v>
      </c>
      <c r="E1727" s="226" t="s">
        <v>19</v>
      </c>
      <c r="F1727" s="227" t="s">
        <v>629</v>
      </c>
      <c r="G1727" s="225"/>
      <c r="H1727" s="226" t="s">
        <v>19</v>
      </c>
      <c r="I1727" s="228"/>
      <c r="J1727" s="225"/>
      <c r="K1727" s="225"/>
      <c r="L1727" s="229"/>
      <c r="M1727" s="230"/>
      <c r="N1727" s="231"/>
      <c r="O1727" s="231"/>
      <c r="P1727" s="231"/>
      <c r="Q1727" s="231"/>
      <c r="R1727" s="231"/>
      <c r="S1727" s="231"/>
      <c r="T1727" s="232"/>
      <c r="AT1727" s="233" t="s">
        <v>223</v>
      </c>
      <c r="AU1727" s="233" t="s">
        <v>81</v>
      </c>
      <c r="AV1727" s="15" t="s">
        <v>79</v>
      </c>
      <c r="AW1727" s="15" t="s">
        <v>32</v>
      </c>
      <c r="AX1727" s="15" t="s">
        <v>71</v>
      </c>
      <c r="AY1727" s="233" t="s">
        <v>210</v>
      </c>
    </row>
    <row r="1728" spans="1:65" s="13" customFormat="1" ht="11.25">
      <c r="B1728" s="202"/>
      <c r="C1728" s="203"/>
      <c r="D1728" s="195" t="s">
        <v>223</v>
      </c>
      <c r="E1728" s="204" t="s">
        <v>19</v>
      </c>
      <c r="F1728" s="205" t="s">
        <v>1930</v>
      </c>
      <c r="G1728" s="203"/>
      <c r="H1728" s="206">
        <v>60.2</v>
      </c>
      <c r="I1728" s="207"/>
      <c r="J1728" s="203"/>
      <c r="K1728" s="203"/>
      <c r="L1728" s="208"/>
      <c r="M1728" s="209"/>
      <c r="N1728" s="210"/>
      <c r="O1728" s="210"/>
      <c r="P1728" s="210"/>
      <c r="Q1728" s="210"/>
      <c r="R1728" s="210"/>
      <c r="S1728" s="210"/>
      <c r="T1728" s="211"/>
      <c r="AT1728" s="212" t="s">
        <v>223</v>
      </c>
      <c r="AU1728" s="212" t="s">
        <v>81</v>
      </c>
      <c r="AV1728" s="13" t="s">
        <v>81</v>
      </c>
      <c r="AW1728" s="13" t="s">
        <v>32</v>
      </c>
      <c r="AX1728" s="13" t="s">
        <v>71</v>
      </c>
      <c r="AY1728" s="212" t="s">
        <v>210</v>
      </c>
    </row>
    <row r="1729" spans="1:65" s="15" customFormat="1" ht="11.25">
      <c r="B1729" s="224"/>
      <c r="C1729" s="225"/>
      <c r="D1729" s="195" t="s">
        <v>223</v>
      </c>
      <c r="E1729" s="226" t="s">
        <v>19</v>
      </c>
      <c r="F1729" s="227" t="s">
        <v>630</v>
      </c>
      <c r="G1729" s="225"/>
      <c r="H1729" s="226" t="s">
        <v>19</v>
      </c>
      <c r="I1729" s="228"/>
      <c r="J1729" s="225"/>
      <c r="K1729" s="225"/>
      <c r="L1729" s="229"/>
      <c r="M1729" s="230"/>
      <c r="N1729" s="231"/>
      <c r="O1729" s="231"/>
      <c r="P1729" s="231"/>
      <c r="Q1729" s="231"/>
      <c r="R1729" s="231"/>
      <c r="S1729" s="231"/>
      <c r="T1729" s="232"/>
      <c r="AT1729" s="233" t="s">
        <v>223</v>
      </c>
      <c r="AU1729" s="233" t="s">
        <v>81</v>
      </c>
      <c r="AV1729" s="15" t="s">
        <v>79</v>
      </c>
      <c r="AW1729" s="15" t="s">
        <v>32</v>
      </c>
      <c r="AX1729" s="15" t="s">
        <v>71</v>
      </c>
      <c r="AY1729" s="233" t="s">
        <v>210</v>
      </c>
    </row>
    <row r="1730" spans="1:65" s="13" customFormat="1" ht="11.25">
      <c r="B1730" s="202"/>
      <c r="C1730" s="203"/>
      <c r="D1730" s="195" t="s">
        <v>223</v>
      </c>
      <c r="E1730" s="204" t="s">
        <v>19</v>
      </c>
      <c r="F1730" s="205" t="s">
        <v>1931</v>
      </c>
      <c r="G1730" s="203"/>
      <c r="H1730" s="206">
        <v>24.466999999999999</v>
      </c>
      <c r="I1730" s="207"/>
      <c r="J1730" s="203"/>
      <c r="K1730" s="203"/>
      <c r="L1730" s="208"/>
      <c r="M1730" s="209"/>
      <c r="N1730" s="210"/>
      <c r="O1730" s="210"/>
      <c r="P1730" s="210"/>
      <c r="Q1730" s="210"/>
      <c r="R1730" s="210"/>
      <c r="S1730" s="210"/>
      <c r="T1730" s="211"/>
      <c r="AT1730" s="212" t="s">
        <v>223</v>
      </c>
      <c r="AU1730" s="212" t="s">
        <v>81</v>
      </c>
      <c r="AV1730" s="13" t="s">
        <v>81</v>
      </c>
      <c r="AW1730" s="13" t="s">
        <v>32</v>
      </c>
      <c r="AX1730" s="13" t="s">
        <v>71</v>
      </c>
      <c r="AY1730" s="212" t="s">
        <v>210</v>
      </c>
    </row>
    <row r="1731" spans="1:65" s="15" customFormat="1" ht="11.25">
      <c r="B1731" s="224"/>
      <c r="C1731" s="225"/>
      <c r="D1731" s="195" t="s">
        <v>223</v>
      </c>
      <c r="E1731" s="226" t="s">
        <v>19</v>
      </c>
      <c r="F1731" s="227" t="s">
        <v>635</v>
      </c>
      <c r="G1731" s="225"/>
      <c r="H1731" s="226" t="s">
        <v>19</v>
      </c>
      <c r="I1731" s="228"/>
      <c r="J1731" s="225"/>
      <c r="K1731" s="225"/>
      <c r="L1731" s="229"/>
      <c r="M1731" s="230"/>
      <c r="N1731" s="231"/>
      <c r="O1731" s="231"/>
      <c r="P1731" s="231"/>
      <c r="Q1731" s="231"/>
      <c r="R1731" s="231"/>
      <c r="S1731" s="231"/>
      <c r="T1731" s="232"/>
      <c r="AT1731" s="233" t="s">
        <v>223</v>
      </c>
      <c r="AU1731" s="233" t="s">
        <v>81</v>
      </c>
      <c r="AV1731" s="15" t="s">
        <v>79</v>
      </c>
      <c r="AW1731" s="15" t="s">
        <v>32</v>
      </c>
      <c r="AX1731" s="15" t="s">
        <v>71</v>
      </c>
      <c r="AY1731" s="233" t="s">
        <v>210</v>
      </c>
    </row>
    <row r="1732" spans="1:65" s="13" customFormat="1" ht="11.25">
      <c r="B1732" s="202"/>
      <c r="C1732" s="203"/>
      <c r="D1732" s="195" t="s">
        <v>223</v>
      </c>
      <c r="E1732" s="204" t="s">
        <v>19</v>
      </c>
      <c r="F1732" s="205" t="s">
        <v>1932</v>
      </c>
      <c r="G1732" s="203"/>
      <c r="H1732" s="206">
        <v>28.47</v>
      </c>
      <c r="I1732" s="207"/>
      <c r="J1732" s="203"/>
      <c r="K1732" s="203"/>
      <c r="L1732" s="208"/>
      <c r="M1732" s="209"/>
      <c r="N1732" s="210"/>
      <c r="O1732" s="210"/>
      <c r="P1732" s="210"/>
      <c r="Q1732" s="210"/>
      <c r="R1732" s="210"/>
      <c r="S1732" s="210"/>
      <c r="T1732" s="211"/>
      <c r="AT1732" s="212" t="s">
        <v>223</v>
      </c>
      <c r="AU1732" s="212" t="s">
        <v>81</v>
      </c>
      <c r="AV1732" s="13" t="s">
        <v>81</v>
      </c>
      <c r="AW1732" s="13" t="s">
        <v>32</v>
      </c>
      <c r="AX1732" s="13" t="s">
        <v>71</v>
      </c>
      <c r="AY1732" s="212" t="s">
        <v>210</v>
      </c>
    </row>
    <row r="1733" spans="1:65" s="14" customFormat="1" ht="11.25">
      <c r="B1733" s="213"/>
      <c r="C1733" s="214"/>
      <c r="D1733" s="195" t="s">
        <v>223</v>
      </c>
      <c r="E1733" s="215" t="s">
        <v>110</v>
      </c>
      <c r="F1733" s="216" t="s">
        <v>249</v>
      </c>
      <c r="G1733" s="214"/>
      <c r="H1733" s="217">
        <v>288.18700000000001</v>
      </c>
      <c r="I1733" s="218"/>
      <c r="J1733" s="214"/>
      <c r="K1733" s="214"/>
      <c r="L1733" s="219"/>
      <c r="M1733" s="220"/>
      <c r="N1733" s="221"/>
      <c r="O1733" s="221"/>
      <c r="P1733" s="221"/>
      <c r="Q1733" s="221"/>
      <c r="R1733" s="221"/>
      <c r="S1733" s="221"/>
      <c r="T1733" s="222"/>
      <c r="AT1733" s="223" t="s">
        <v>223</v>
      </c>
      <c r="AU1733" s="223" t="s">
        <v>81</v>
      </c>
      <c r="AV1733" s="14" t="s">
        <v>217</v>
      </c>
      <c r="AW1733" s="14" t="s">
        <v>32</v>
      </c>
      <c r="AX1733" s="14" t="s">
        <v>79</v>
      </c>
      <c r="AY1733" s="223" t="s">
        <v>210</v>
      </c>
    </row>
    <row r="1734" spans="1:65" s="2" customFormat="1" ht="37.9" customHeight="1">
      <c r="A1734" s="37"/>
      <c r="B1734" s="38"/>
      <c r="C1734" s="182" t="s">
        <v>1933</v>
      </c>
      <c r="D1734" s="182" t="s">
        <v>212</v>
      </c>
      <c r="E1734" s="183" t="s">
        <v>1934</v>
      </c>
      <c r="F1734" s="184" t="s">
        <v>1935</v>
      </c>
      <c r="G1734" s="185" t="s">
        <v>215</v>
      </c>
      <c r="H1734" s="186">
        <v>288.18700000000001</v>
      </c>
      <c r="I1734" s="187"/>
      <c r="J1734" s="188">
        <f>ROUND(I1734*H1734,2)</f>
        <v>0</v>
      </c>
      <c r="K1734" s="184" t="s">
        <v>216</v>
      </c>
      <c r="L1734" s="42"/>
      <c r="M1734" s="189" t="s">
        <v>19</v>
      </c>
      <c r="N1734" s="190" t="s">
        <v>42</v>
      </c>
      <c r="O1734" s="67"/>
      <c r="P1734" s="191">
        <f>O1734*H1734</f>
        <v>0</v>
      </c>
      <c r="Q1734" s="191">
        <v>2.0000000000000002E-5</v>
      </c>
      <c r="R1734" s="191">
        <f>Q1734*H1734</f>
        <v>5.7637400000000007E-3</v>
      </c>
      <c r="S1734" s="191">
        <v>0</v>
      </c>
      <c r="T1734" s="192">
        <f>S1734*H1734</f>
        <v>0</v>
      </c>
      <c r="U1734" s="37"/>
      <c r="V1734" s="37"/>
      <c r="W1734" s="37"/>
      <c r="X1734" s="37"/>
      <c r="Y1734" s="37"/>
      <c r="Z1734" s="37"/>
      <c r="AA1734" s="37"/>
      <c r="AB1734" s="37"/>
      <c r="AC1734" s="37"/>
      <c r="AD1734" s="37"/>
      <c r="AE1734" s="37"/>
      <c r="AR1734" s="193" t="s">
        <v>326</v>
      </c>
      <c r="AT1734" s="193" t="s">
        <v>212</v>
      </c>
      <c r="AU1734" s="193" t="s">
        <v>81</v>
      </c>
      <c r="AY1734" s="20" t="s">
        <v>210</v>
      </c>
      <c r="BE1734" s="194">
        <f>IF(N1734="základní",J1734,0)</f>
        <v>0</v>
      </c>
      <c r="BF1734" s="194">
        <f>IF(N1734="snížená",J1734,0)</f>
        <v>0</v>
      </c>
      <c r="BG1734" s="194">
        <f>IF(N1734="zákl. přenesená",J1734,0)</f>
        <v>0</v>
      </c>
      <c r="BH1734" s="194">
        <f>IF(N1734="sníž. přenesená",J1734,0)</f>
        <v>0</v>
      </c>
      <c r="BI1734" s="194">
        <f>IF(N1734="nulová",J1734,0)</f>
        <v>0</v>
      </c>
      <c r="BJ1734" s="20" t="s">
        <v>79</v>
      </c>
      <c r="BK1734" s="194">
        <f>ROUND(I1734*H1734,2)</f>
        <v>0</v>
      </c>
      <c r="BL1734" s="20" t="s">
        <v>326</v>
      </c>
      <c r="BM1734" s="193" t="s">
        <v>1936</v>
      </c>
    </row>
    <row r="1735" spans="1:65" s="2" customFormat="1" ht="29.25">
      <c r="A1735" s="37"/>
      <c r="B1735" s="38"/>
      <c r="C1735" s="39"/>
      <c r="D1735" s="195" t="s">
        <v>219</v>
      </c>
      <c r="E1735" s="39"/>
      <c r="F1735" s="196" t="s">
        <v>1937</v>
      </c>
      <c r="G1735" s="39"/>
      <c r="H1735" s="39"/>
      <c r="I1735" s="197"/>
      <c r="J1735" s="39"/>
      <c r="K1735" s="39"/>
      <c r="L1735" s="42"/>
      <c r="M1735" s="198"/>
      <c r="N1735" s="199"/>
      <c r="O1735" s="67"/>
      <c r="P1735" s="67"/>
      <c r="Q1735" s="67"/>
      <c r="R1735" s="67"/>
      <c r="S1735" s="67"/>
      <c r="T1735" s="68"/>
      <c r="U1735" s="37"/>
      <c r="V1735" s="37"/>
      <c r="W1735" s="37"/>
      <c r="X1735" s="37"/>
      <c r="Y1735" s="37"/>
      <c r="Z1735" s="37"/>
      <c r="AA1735" s="37"/>
      <c r="AB1735" s="37"/>
      <c r="AC1735" s="37"/>
      <c r="AD1735" s="37"/>
      <c r="AE1735" s="37"/>
      <c r="AT1735" s="20" t="s">
        <v>219</v>
      </c>
      <c r="AU1735" s="20" t="s">
        <v>81</v>
      </c>
    </row>
    <row r="1736" spans="1:65" s="2" customFormat="1" ht="11.25">
      <c r="A1736" s="37"/>
      <c r="B1736" s="38"/>
      <c r="C1736" s="39"/>
      <c r="D1736" s="200" t="s">
        <v>221</v>
      </c>
      <c r="E1736" s="39"/>
      <c r="F1736" s="201" t="s">
        <v>1938</v>
      </c>
      <c r="G1736" s="39"/>
      <c r="H1736" s="39"/>
      <c r="I1736" s="197"/>
      <c r="J1736" s="39"/>
      <c r="K1736" s="39"/>
      <c r="L1736" s="42"/>
      <c r="M1736" s="198"/>
      <c r="N1736" s="199"/>
      <c r="O1736" s="67"/>
      <c r="P1736" s="67"/>
      <c r="Q1736" s="67"/>
      <c r="R1736" s="67"/>
      <c r="S1736" s="67"/>
      <c r="T1736" s="68"/>
      <c r="U1736" s="37"/>
      <c r="V1736" s="37"/>
      <c r="W1736" s="37"/>
      <c r="X1736" s="37"/>
      <c r="Y1736" s="37"/>
      <c r="Z1736" s="37"/>
      <c r="AA1736" s="37"/>
      <c r="AB1736" s="37"/>
      <c r="AC1736" s="37"/>
      <c r="AD1736" s="37"/>
      <c r="AE1736" s="37"/>
      <c r="AT1736" s="20" t="s">
        <v>221</v>
      </c>
      <c r="AU1736" s="20" t="s">
        <v>81</v>
      </c>
    </row>
    <row r="1737" spans="1:65" s="15" customFormat="1" ht="11.25">
      <c r="B1737" s="224"/>
      <c r="C1737" s="225"/>
      <c r="D1737" s="195" t="s">
        <v>223</v>
      </c>
      <c r="E1737" s="226" t="s">
        <v>19</v>
      </c>
      <c r="F1737" s="227" t="s">
        <v>611</v>
      </c>
      <c r="G1737" s="225"/>
      <c r="H1737" s="226" t="s">
        <v>19</v>
      </c>
      <c r="I1737" s="228"/>
      <c r="J1737" s="225"/>
      <c r="K1737" s="225"/>
      <c r="L1737" s="229"/>
      <c r="M1737" s="230"/>
      <c r="N1737" s="231"/>
      <c r="O1737" s="231"/>
      <c r="P1737" s="231"/>
      <c r="Q1737" s="231"/>
      <c r="R1737" s="231"/>
      <c r="S1737" s="231"/>
      <c r="T1737" s="232"/>
      <c r="AT1737" s="233" t="s">
        <v>223</v>
      </c>
      <c r="AU1737" s="233" t="s">
        <v>81</v>
      </c>
      <c r="AV1737" s="15" t="s">
        <v>79</v>
      </c>
      <c r="AW1737" s="15" t="s">
        <v>32</v>
      </c>
      <c r="AX1737" s="15" t="s">
        <v>71</v>
      </c>
      <c r="AY1737" s="233" t="s">
        <v>210</v>
      </c>
    </row>
    <row r="1738" spans="1:65" s="13" customFormat="1" ht="11.25">
      <c r="B1738" s="202"/>
      <c r="C1738" s="203"/>
      <c r="D1738" s="195" t="s">
        <v>223</v>
      </c>
      <c r="E1738" s="204" t="s">
        <v>19</v>
      </c>
      <c r="F1738" s="205" t="s">
        <v>1927</v>
      </c>
      <c r="G1738" s="203"/>
      <c r="H1738" s="206">
        <v>22.4</v>
      </c>
      <c r="I1738" s="207"/>
      <c r="J1738" s="203"/>
      <c r="K1738" s="203"/>
      <c r="L1738" s="208"/>
      <c r="M1738" s="209"/>
      <c r="N1738" s="210"/>
      <c r="O1738" s="210"/>
      <c r="P1738" s="210"/>
      <c r="Q1738" s="210"/>
      <c r="R1738" s="210"/>
      <c r="S1738" s="210"/>
      <c r="T1738" s="211"/>
      <c r="AT1738" s="212" t="s">
        <v>223</v>
      </c>
      <c r="AU1738" s="212" t="s">
        <v>81</v>
      </c>
      <c r="AV1738" s="13" t="s">
        <v>81</v>
      </c>
      <c r="AW1738" s="13" t="s">
        <v>32</v>
      </c>
      <c r="AX1738" s="13" t="s">
        <v>71</v>
      </c>
      <c r="AY1738" s="212" t="s">
        <v>210</v>
      </c>
    </row>
    <row r="1739" spans="1:65" s="15" customFormat="1" ht="11.25">
      <c r="B1739" s="224"/>
      <c r="C1739" s="225"/>
      <c r="D1739" s="195" t="s">
        <v>223</v>
      </c>
      <c r="E1739" s="226" t="s">
        <v>19</v>
      </c>
      <c r="F1739" s="227" t="s">
        <v>625</v>
      </c>
      <c r="G1739" s="225"/>
      <c r="H1739" s="226" t="s">
        <v>19</v>
      </c>
      <c r="I1739" s="228"/>
      <c r="J1739" s="225"/>
      <c r="K1739" s="225"/>
      <c r="L1739" s="229"/>
      <c r="M1739" s="230"/>
      <c r="N1739" s="231"/>
      <c r="O1739" s="231"/>
      <c r="P1739" s="231"/>
      <c r="Q1739" s="231"/>
      <c r="R1739" s="231"/>
      <c r="S1739" s="231"/>
      <c r="T1739" s="232"/>
      <c r="AT1739" s="233" t="s">
        <v>223</v>
      </c>
      <c r="AU1739" s="233" t="s">
        <v>81</v>
      </c>
      <c r="AV1739" s="15" t="s">
        <v>79</v>
      </c>
      <c r="AW1739" s="15" t="s">
        <v>32</v>
      </c>
      <c r="AX1739" s="15" t="s">
        <v>71</v>
      </c>
      <c r="AY1739" s="233" t="s">
        <v>210</v>
      </c>
    </row>
    <row r="1740" spans="1:65" s="13" customFormat="1" ht="11.25">
      <c r="B1740" s="202"/>
      <c r="C1740" s="203"/>
      <c r="D1740" s="195" t="s">
        <v>223</v>
      </c>
      <c r="E1740" s="204" t="s">
        <v>19</v>
      </c>
      <c r="F1740" s="205" t="s">
        <v>1928</v>
      </c>
      <c r="G1740" s="203"/>
      <c r="H1740" s="206">
        <v>75.25</v>
      </c>
      <c r="I1740" s="207"/>
      <c r="J1740" s="203"/>
      <c r="K1740" s="203"/>
      <c r="L1740" s="208"/>
      <c r="M1740" s="209"/>
      <c r="N1740" s="210"/>
      <c r="O1740" s="210"/>
      <c r="P1740" s="210"/>
      <c r="Q1740" s="210"/>
      <c r="R1740" s="210"/>
      <c r="S1740" s="210"/>
      <c r="T1740" s="211"/>
      <c r="AT1740" s="212" t="s">
        <v>223</v>
      </c>
      <c r="AU1740" s="212" t="s">
        <v>81</v>
      </c>
      <c r="AV1740" s="13" t="s">
        <v>81</v>
      </c>
      <c r="AW1740" s="13" t="s">
        <v>32</v>
      </c>
      <c r="AX1740" s="13" t="s">
        <v>71</v>
      </c>
      <c r="AY1740" s="212" t="s">
        <v>210</v>
      </c>
    </row>
    <row r="1741" spans="1:65" s="15" customFormat="1" ht="11.25">
      <c r="B1741" s="224"/>
      <c r="C1741" s="225"/>
      <c r="D1741" s="195" t="s">
        <v>223</v>
      </c>
      <c r="E1741" s="226" t="s">
        <v>19</v>
      </c>
      <c r="F1741" s="227" t="s">
        <v>627</v>
      </c>
      <c r="G1741" s="225"/>
      <c r="H1741" s="226" t="s">
        <v>19</v>
      </c>
      <c r="I1741" s="228"/>
      <c r="J1741" s="225"/>
      <c r="K1741" s="225"/>
      <c r="L1741" s="229"/>
      <c r="M1741" s="230"/>
      <c r="N1741" s="231"/>
      <c r="O1741" s="231"/>
      <c r="P1741" s="231"/>
      <c r="Q1741" s="231"/>
      <c r="R1741" s="231"/>
      <c r="S1741" s="231"/>
      <c r="T1741" s="232"/>
      <c r="AT1741" s="233" t="s">
        <v>223</v>
      </c>
      <c r="AU1741" s="233" t="s">
        <v>81</v>
      </c>
      <c r="AV1741" s="15" t="s">
        <v>79</v>
      </c>
      <c r="AW1741" s="15" t="s">
        <v>32</v>
      </c>
      <c r="AX1741" s="15" t="s">
        <v>71</v>
      </c>
      <c r="AY1741" s="233" t="s">
        <v>210</v>
      </c>
    </row>
    <row r="1742" spans="1:65" s="13" customFormat="1" ht="11.25">
      <c r="B1742" s="202"/>
      <c r="C1742" s="203"/>
      <c r="D1742" s="195" t="s">
        <v>223</v>
      </c>
      <c r="E1742" s="204" t="s">
        <v>19</v>
      </c>
      <c r="F1742" s="205" t="s">
        <v>1929</v>
      </c>
      <c r="G1742" s="203"/>
      <c r="H1742" s="206">
        <v>77.400000000000006</v>
      </c>
      <c r="I1742" s="207"/>
      <c r="J1742" s="203"/>
      <c r="K1742" s="203"/>
      <c r="L1742" s="208"/>
      <c r="M1742" s="209"/>
      <c r="N1742" s="210"/>
      <c r="O1742" s="210"/>
      <c r="P1742" s="210"/>
      <c r="Q1742" s="210"/>
      <c r="R1742" s="210"/>
      <c r="S1742" s="210"/>
      <c r="T1742" s="211"/>
      <c r="AT1742" s="212" t="s">
        <v>223</v>
      </c>
      <c r="AU1742" s="212" t="s">
        <v>81</v>
      </c>
      <c r="AV1742" s="13" t="s">
        <v>81</v>
      </c>
      <c r="AW1742" s="13" t="s">
        <v>32</v>
      </c>
      <c r="AX1742" s="13" t="s">
        <v>71</v>
      </c>
      <c r="AY1742" s="212" t="s">
        <v>210</v>
      </c>
    </row>
    <row r="1743" spans="1:65" s="15" customFormat="1" ht="11.25">
      <c r="B1743" s="224"/>
      <c r="C1743" s="225"/>
      <c r="D1743" s="195" t="s">
        <v>223</v>
      </c>
      <c r="E1743" s="226" t="s">
        <v>19</v>
      </c>
      <c r="F1743" s="227" t="s">
        <v>629</v>
      </c>
      <c r="G1743" s="225"/>
      <c r="H1743" s="226" t="s">
        <v>19</v>
      </c>
      <c r="I1743" s="228"/>
      <c r="J1743" s="225"/>
      <c r="K1743" s="225"/>
      <c r="L1743" s="229"/>
      <c r="M1743" s="230"/>
      <c r="N1743" s="231"/>
      <c r="O1743" s="231"/>
      <c r="P1743" s="231"/>
      <c r="Q1743" s="231"/>
      <c r="R1743" s="231"/>
      <c r="S1743" s="231"/>
      <c r="T1743" s="232"/>
      <c r="AT1743" s="233" t="s">
        <v>223</v>
      </c>
      <c r="AU1743" s="233" t="s">
        <v>81</v>
      </c>
      <c r="AV1743" s="15" t="s">
        <v>79</v>
      </c>
      <c r="AW1743" s="15" t="s">
        <v>32</v>
      </c>
      <c r="AX1743" s="15" t="s">
        <v>71</v>
      </c>
      <c r="AY1743" s="233" t="s">
        <v>210</v>
      </c>
    </row>
    <row r="1744" spans="1:65" s="13" customFormat="1" ht="11.25">
      <c r="B1744" s="202"/>
      <c r="C1744" s="203"/>
      <c r="D1744" s="195" t="s">
        <v>223</v>
      </c>
      <c r="E1744" s="204" t="s">
        <v>19</v>
      </c>
      <c r="F1744" s="205" t="s">
        <v>1930</v>
      </c>
      <c r="G1744" s="203"/>
      <c r="H1744" s="206">
        <v>60.2</v>
      </c>
      <c r="I1744" s="207"/>
      <c r="J1744" s="203"/>
      <c r="K1744" s="203"/>
      <c r="L1744" s="208"/>
      <c r="M1744" s="209"/>
      <c r="N1744" s="210"/>
      <c r="O1744" s="210"/>
      <c r="P1744" s="210"/>
      <c r="Q1744" s="210"/>
      <c r="R1744" s="210"/>
      <c r="S1744" s="210"/>
      <c r="T1744" s="211"/>
      <c r="AT1744" s="212" t="s">
        <v>223</v>
      </c>
      <c r="AU1744" s="212" t="s">
        <v>81</v>
      </c>
      <c r="AV1744" s="13" t="s">
        <v>81</v>
      </c>
      <c r="AW1744" s="13" t="s">
        <v>32</v>
      </c>
      <c r="AX1744" s="13" t="s">
        <v>71</v>
      </c>
      <c r="AY1744" s="212" t="s">
        <v>210</v>
      </c>
    </row>
    <row r="1745" spans="1:65" s="15" customFormat="1" ht="11.25">
      <c r="B1745" s="224"/>
      <c r="C1745" s="225"/>
      <c r="D1745" s="195" t="s">
        <v>223</v>
      </c>
      <c r="E1745" s="226" t="s">
        <v>19</v>
      </c>
      <c r="F1745" s="227" t="s">
        <v>630</v>
      </c>
      <c r="G1745" s="225"/>
      <c r="H1745" s="226" t="s">
        <v>19</v>
      </c>
      <c r="I1745" s="228"/>
      <c r="J1745" s="225"/>
      <c r="K1745" s="225"/>
      <c r="L1745" s="229"/>
      <c r="M1745" s="230"/>
      <c r="N1745" s="231"/>
      <c r="O1745" s="231"/>
      <c r="P1745" s="231"/>
      <c r="Q1745" s="231"/>
      <c r="R1745" s="231"/>
      <c r="S1745" s="231"/>
      <c r="T1745" s="232"/>
      <c r="AT1745" s="233" t="s">
        <v>223</v>
      </c>
      <c r="AU1745" s="233" t="s">
        <v>81</v>
      </c>
      <c r="AV1745" s="15" t="s">
        <v>79</v>
      </c>
      <c r="AW1745" s="15" t="s">
        <v>32</v>
      </c>
      <c r="AX1745" s="15" t="s">
        <v>71</v>
      </c>
      <c r="AY1745" s="233" t="s">
        <v>210</v>
      </c>
    </row>
    <row r="1746" spans="1:65" s="13" customFormat="1" ht="11.25">
      <c r="B1746" s="202"/>
      <c r="C1746" s="203"/>
      <c r="D1746" s="195" t="s">
        <v>223</v>
      </c>
      <c r="E1746" s="204" t="s">
        <v>19</v>
      </c>
      <c r="F1746" s="205" t="s">
        <v>1931</v>
      </c>
      <c r="G1746" s="203"/>
      <c r="H1746" s="206">
        <v>24.466999999999999</v>
      </c>
      <c r="I1746" s="207"/>
      <c r="J1746" s="203"/>
      <c r="K1746" s="203"/>
      <c r="L1746" s="208"/>
      <c r="M1746" s="209"/>
      <c r="N1746" s="210"/>
      <c r="O1746" s="210"/>
      <c r="P1746" s="210"/>
      <c r="Q1746" s="210"/>
      <c r="R1746" s="210"/>
      <c r="S1746" s="210"/>
      <c r="T1746" s="211"/>
      <c r="AT1746" s="212" t="s">
        <v>223</v>
      </c>
      <c r="AU1746" s="212" t="s">
        <v>81</v>
      </c>
      <c r="AV1746" s="13" t="s">
        <v>81</v>
      </c>
      <c r="AW1746" s="13" t="s">
        <v>32</v>
      </c>
      <c r="AX1746" s="13" t="s">
        <v>71</v>
      </c>
      <c r="AY1746" s="212" t="s">
        <v>210</v>
      </c>
    </row>
    <row r="1747" spans="1:65" s="15" customFormat="1" ht="11.25">
      <c r="B1747" s="224"/>
      <c r="C1747" s="225"/>
      <c r="D1747" s="195" t="s">
        <v>223</v>
      </c>
      <c r="E1747" s="226" t="s">
        <v>19</v>
      </c>
      <c r="F1747" s="227" t="s">
        <v>635</v>
      </c>
      <c r="G1747" s="225"/>
      <c r="H1747" s="226" t="s">
        <v>19</v>
      </c>
      <c r="I1747" s="228"/>
      <c r="J1747" s="225"/>
      <c r="K1747" s="225"/>
      <c r="L1747" s="229"/>
      <c r="M1747" s="230"/>
      <c r="N1747" s="231"/>
      <c r="O1747" s="231"/>
      <c r="P1747" s="231"/>
      <c r="Q1747" s="231"/>
      <c r="R1747" s="231"/>
      <c r="S1747" s="231"/>
      <c r="T1747" s="232"/>
      <c r="AT1747" s="233" t="s">
        <v>223</v>
      </c>
      <c r="AU1747" s="233" t="s">
        <v>81</v>
      </c>
      <c r="AV1747" s="15" t="s">
        <v>79</v>
      </c>
      <c r="AW1747" s="15" t="s">
        <v>32</v>
      </c>
      <c r="AX1747" s="15" t="s">
        <v>71</v>
      </c>
      <c r="AY1747" s="233" t="s">
        <v>210</v>
      </c>
    </row>
    <row r="1748" spans="1:65" s="13" customFormat="1" ht="11.25">
      <c r="B1748" s="202"/>
      <c r="C1748" s="203"/>
      <c r="D1748" s="195" t="s">
        <v>223</v>
      </c>
      <c r="E1748" s="204" t="s">
        <v>19</v>
      </c>
      <c r="F1748" s="205" t="s">
        <v>1932</v>
      </c>
      <c r="G1748" s="203"/>
      <c r="H1748" s="206">
        <v>28.47</v>
      </c>
      <c r="I1748" s="207"/>
      <c r="J1748" s="203"/>
      <c r="K1748" s="203"/>
      <c r="L1748" s="208"/>
      <c r="M1748" s="209"/>
      <c r="N1748" s="210"/>
      <c r="O1748" s="210"/>
      <c r="P1748" s="210"/>
      <c r="Q1748" s="210"/>
      <c r="R1748" s="210"/>
      <c r="S1748" s="210"/>
      <c r="T1748" s="211"/>
      <c r="AT1748" s="212" t="s">
        <v>223</v>
      </c>
      <c r="AU1748" s="212" t="s">
        <v>81</v>
      </c>
      <c r="AV1748" s="13" t="s">
        <v>81</v>
      </c>
      <c r="AW1748" s="13" t="s">
        <v>32</v>
      </c>
      <c r="AX1748" s="13" t="s">
        <v>71</v>
      </c>
      <c r="AY1748" s="212" t="s">
        <v>210</v>
      </c>
    </row>
    <row r="1749" spans="1:65" s="14" customFormat="1" ht="11.25">
      <c r="B1749" s="213"/>
      <c r="C1749" s="214"/>
      <c r="D1749" s="195" t="s">
        <v>223</v>
      </c>
      <c r="E1749" s="215" t="s">
        <v>19</v>
      </c>
      <c r="F1749" s="216" t="s">
        <v>249</v>
      </c>
      <c r="G1749" s="214"/>
      <c r="H1749" s="217">
        <v>288.18700000000001</v>
      </c>
      <c r="I1749" s="218"/>
      <c r="J1749" s="214"/>
      <c r="K1749" s="214"/>
      <c r="L1749" s="219"/>
      <c r="M1749" s="220"/>
      <c r="N1749" s="221"/>
      <c r="O1749" s="221"/>
      <c r="P1749" s="221"/>
      <c r="Q1749" s="221"/>
      <c r="R1749" s="221"/>
      <c r="S1749" s="221"/>
      <c r="T1749" s="222"/>
      <c r="AT1749" s="223" t="s">
        <v>223</v>
      </c>
      <c r="AU1749" s="223" t="s">
        <v>81</v>
      </c>
      <c r="AV1749" s="14" t="s">
        <v>217</v>
      </c>
      <c r="AW1749" s="14" t="s">
        <v>32</v>
      </c>
      <c r="AX1749" s="14" t="s">
        <v>79</v>
      </c>
      <c r="AY1749" s="223" t="s">
        <v>210</v>
      </c>
    </row>
    <row r="1750" spans="1:65" s="2" customFormat="1" ht="24.2" customHeight="1">
      <c r="A1750" s="37"/>
      <c r="B1750" s="38"/>
      <c r="C1750" s="182" t="s">
        <v>1939</v>
      </c>
      <c r="D1750" s="182" t="s">
        <v>212</v>
      </c>
      <c r="E1750" s="183" t="s">
        <v>1940</v>
      </c>
      <c r="F1750" s="184" t="s">
        <v>1941</v>
      </c>
      <c r="G1750" s="185" t="s">
        <v>215</v>
      </c>
      <c r="H1750" s="186">
        <v>1035.585</v>
      </c>
      <c r="I1750" s="187"/>
      <c r="J1750" s="188">
        <f>ROUND(I1750*H1750,2)</f>
        <v>0</v>
      </c>
      <c r="K1750" s="184" t="s">
        <v>216</v>
      </c>
      <c r="L1750" s="42"/>
      <c r="M1750" s="189" t="s">
        <v>19</v>
      </c>
      <c r="N1750" s="190" t="s">
        <v>42</v>
      </c>
      <c r="O1750" s="67"/>
      <c r="P1750" s="191">
        <f>O1750*H1750</f>
        <v>0</v>
      </c>
      <c r="Q1750" s="191">
        <v>2.8600000000000001E-4</v>
      </c>
      <c r="R1750" s="191">
        <f>Q1750*H1750</f>
        <v>0.29617731000000003</v>
      </c>
      <c r="S1750" s="191">
        <v>0</v>
      </c>
      <c r="T1750" s="192">
        <f>S1750*H1750</f>
        <v>0</v>
      </c>
      <c r="U1750" s="37"/>
      <c r="V1750" s="37"/>
      <c r="W1750" s="37"/>
      <c r="X1750" s="37"/>
      <c r="Y1750" s="37"/>
      <c r="Z1750" s="37"/>
      <c r="AA1750" s="37"/>
      <c r="AB1750" s="37"/>
      <c r="AC1750" s="37"/>
      <c r="AD1750" s="37"/>
      <c r="AE1750" s="37"/>
      <c r="AR1750" s="193" t="s">
        <v>326</v>
      </c>
      <c r="AT1750" s="193" t="s">
        <v>212</v>
      </c>
      <c r="AU1750" s="193" t="s">
        <v>81</v>
      </c>
      <c r="AY1750" s="20" t="s">
        <v>210</v>
      </c>
      <c r="BE1750" s="194">
        <f>IF(N1750="základní",J1750,0)</f>
        <v>0</v>
      </c>
      <c r="BF1750" s="194">
        <f>IF(N1750="snížená",J1750,0)</f>
        <v>0</v>
      </c>
      <c r="BG1750" s="194">
        <f>IF(N1750="zákl. přenesená",J1750,0)</f>
        <v>0</v>
      </c>
      <c r="BH1750" s="194">
        <f>IF(N1750="sníž. přenesená",J1750,0)</f>
        <v>0</v>
      </c>
      <c r="BI1750" s="194">
        <f>IF(N1750="nulová",J1750,0)</f>
        <v>0</v>
      </c>
      <c r="BJ1750" s="20" t="s">
        <v>79</v>
      </c>
      <c r="BK1750" s="194">
        <f>ROUND(I1750*H1750,2)</f>
        <v>0</v>
      </c>
      <c r="BL1750" s="20" t="s">
        <v>326</v>
      </c>
      <c r="BM1750" s="193" t="s">
        <v>1942</v>
      </c>
    </row>
    <row r="1751" spans="1:65" s="2" customFormat="1" ht="19.5">
      <c r="A1751" s="37"/>
      <c r="B1751" s="38"/>
      <c r="C1751" s="39"/>
      <c r="D1751" s="195" t="s">
        <v>219</v>
      </c>
      <c r="E1751" s="39"/>
      <c r="F1751" s="196" t="s">
        <v>1943</v>
      </c>
      <c r="G1751" s="39"/>
      <c r="H1751" s="39"/>
      <c r="I1751" s="197"/>
      <c r="J1751" s="39"/>
      <c r="K1751" s="39"/>
      <c r="L1751" s="42"/>
      <c r="M1751" s="198"/>
      <c r="N1751" s="199"/>
      <c r="O1751" s="67"/>
      <c r="P1751" s="67"/>
      <c r="Q1751" s="67"/>
      <c r="R1751" s="67"/>
      <c r="S1751" s="67"/>
      <c r="T1751" s="68"/>
      <c r="U1751" s="37"/>
      <c r="V1751" s="37"/>
      <c r="W1751" s="37"/>
      <c r="X1751" s="37"/>
      <c r="Y1751" s="37"/>
      <c r="Z1751" s="37"/>
      <c r="AA1751" s="37"/>
      <c r="AB1751" s="37"/>
      <c r="AC1751" s="37"/>
      <c r="AD1751" s="37"/>
      <c r="AE1751" s="37"/>
      <c r="AT1751" s="20" t="s">
        <v>219</v>
      </c>
      <c r="AU1751" s="20" t="s">
        <v>81</v>
      </c>
    </row>
    <row r="1752" spans="1:65" s="2" customFormat="1" ht="11.25">
      <c r="A1752" s="37"/>
      <c r="B1752" s="38"/>
      <c r="C1752" s="39"/>
      <c r="D1752" s="200" t="s">
        <v>221</v>
      </c>
      <c r="E1752" s="39"/>
      <c r="F1752" s="201" t="s">
        <v>1944</v>
      </c>
      <c r="G1752" s="39"/>
      <c r="H1752" s="39"/>
      <c r="I1752" s="197"/>
      <c r="J1752" s="39"/>
      <c r="K1752" s="39"/>
      <c r="L1752" s="42"/>
      <c r="M1752" s="198"/>
      <c r="N1752" s="199"/>
      <c r="O1752" s="67"/>
      <c r="P1752" s="67"/>
      <c r="Q1752" s="67"/>
      <c r="R1752" s="67"/>
      <c r="S1752" s="67"/>
      <c r="T1752" s="68"/>
      <c r="U1752" s="37"/>
      <c r="V1752" s="37"/>
      <c r="W1752" s="37"/>
      <c r="X1752" s="37"/>
      <c r="Y1752" s="37"/>
      <c r="Z1752" s="37"/>
      <c r="AA1752" s="37"/>
      <c r="AB1752" s="37"/>
      <c r="AC1752" s="37"/>
      <c r="AD1752" s="37"/>
      <c r="AE1752" s="37"/>
      <c r="AT1752" s="20" t="s">
        <v>221</v>
      </c>
      <c r="AU1752" s="20" t="s">
        <v>81</v>
      </c>
    </row>
    <row r="1753" spans="1:65" s="15" customFormat="1" ht="11.25">
      <c r="B1753" s="224"/>
      <c r="C1753" s="225"/>
      <c r="D1753" s="195" t="s">
        <v>223</v>
      </c>
      <c r="E1753" s="226" t="s">
        <v>19</v>
      </c>
      <c r="F1753" s="227" t="s">
        <v>604</v>
      </c>
      <c r="G1753" s="225"/>
      <c r="H1753" s="226" t="s">
        <v>19</v>
      </c>
      <c r="I1753" s="228"/>
      <c r="J1753" s="225"/>
      <c r="K1753" s="225"/>
      <c r="L1753" s="229"/>
      <c r="M1753" s="230"/>
      <c r="N1753" s="231"/>
      <c r="O1753" s="231"/>
      <c r="P1753" s="231"/>
      <c r="Q1753" s="231"/>
      <c r="R1753" s="231"/>
      <c r="S1753" s="231"/>
      <c r="T1753" s="232"/>
      <c r="AT1753" s="233" t="s">
        <v>223</v>
      </c>
      <c r="AU1753" s="233" t="s">
        <v>81</v>
      </c>
      <c r="AV1753" s="15" t="s">
        <v>79</v>
      </c>
      <c r="AW1753" s="15" t="s">
        <v>32</v>
      </c>
      <c r="AX1753" s="15" t="s">
        <v>71</v>
      </c>
      <c r="AY1753" s="233" t="s">
        <v>210</v>
      </c>
    </row>
    <row r="1754" spans="1:65" s="15" customFormat="1" ht="11.25">
      <c r="B1754" s="224"/>
      <c r="C1754" s="225"/>
      <c r="D1754" s="195" t="s">
        <v>223</v>
      </c>
      <c r="E1754" s="226" t="s">
        <v>19</v>
      </c>
      <c r="F1754" s="227" t="s">
        <v>605</v>
      </c>
      <c r="G1754" s="225"/>
      <c r="H1754" s="226" t="s">
        <v>19</v>
      </c>
      <c r="I1754" s="228"/>
      <c r="J1754" s="225"/>
      <c r="K1754" s="225"/>
      <c r="L1754" s="229"/>
      <c r="M1754" s="230"/>
      <c r="N1754" s="231"/>
      <c r="O1754" s="231"/>
      <c r="P1754" s="231"/>
      <c r="Q1754" s="231"/>
      <c r="R1754" s="231"/>
      <c r="S1754" s="231"/>
      <c r="T1754" s="232"/>
      <c r="AT1754" s="233" t="s">
        <v>223</v>
      </c>
      <c r="AU1754" s="233" t="s">
        <v>81</v>
      </c>
      <c r="AV1754" s="15" t="s">
        <v>79</v>
      </c>
      <c r="AW1754" s="15" t="s">
        <v>32</v>
      </c>
      <c r="AX1754" s="15" t="s">
        <v>71</v>
      </c>
      <c r="AY1754" s="233" t="s">
        <v>210</v>
      </c>
    </row>
    <row r="1755" spans="1:65" s="13" customFormat="1" ht="11.25">
      <c r="B1755" s="202"/>
      <c r="C1755" s="203"/>
      <c r="D1755" s="195" t="s">
        <v>223</v>
      </c>
      <c r="E1755" s="204" t="s">
        <v>19</v>
      </c>
      <c r="F1755" s="205" t="s">
        <v>130</v>
      </c>
      <c r="G1755" s="203"/>
      <c r="H1755" s="206">
        <v>11.6</v>
      </c>
      <c r="I1755" s="207"/>
      <c r="J1755" s="203"/>
      <c r="K1755" s="203"/>
      <c r="L1755" s="208"/>
      <c r="M1755" s="209"/>
      <c r="N1755" s="210"/>
      <c r="O1755" s="210"/>
      <c r="P1755" s="210"/>
      <c r="Q1755" s="210"/>
      <c r="R1755" s="210"/>
      <c r="S1755" s="210"/>
      <c r="T1755" s="211"/>
      <c r="AT1755" s="212" t="s">
        <v>223</v>
      </c>
      <c r="AU1755" s="212" t="s">
        <v>81</v>
      </c>
      <c r="AV1755" s="13" t="s">
        <v>81</v>
      </c>
      <c r="AW1755" s="13" t="s">
        <v>32</v>
      </c>
      <c r="AX1755" s="13" t="s">
        <v>71</v>
      </c>
      <c r="AY1755" s="212" t="s">
        <v>210</v>
      </c>
    </row>
    <row r="1756" spans="1:65" s="15" customFormat="1" ht="11.25">
      <c r="B1756" s="224"/>
      <c r="C1756" s="225"/>
      <c r="D1756" s="195" t="s">
        <v>223</v>
      </c>
      <c r="E1756" s="226" t="s">
        <v>19</v>
      </c>
      <c r="F1756" s="227" t="s">
        <v>606</v>
      </c>
      <c r="G1756" s="225"/>
      <c r="H1756" s="226" t="s">
        <v>19</v>
      </c>
      <c r="I1756" s="228"/>
      <c r="J1756" s="225"/>
      <c r="K1756" s="225"/>
      <c r="L1756" s="229"/>
      <c r="M1756" s="230"/>
      <c r="N1756" s="231"/>
      <c r="O1756" s="231"/>
      <c r="P1756" s="231"/>
      <c r="Q1756" s="231"/>
      <c r="R1756" s="231"/>
      <c r="S1756" s="231"/>
      <c r="T1756" s="232"/>
      <c r="AT1756" s="233" t="s">
        <v>223</v>
      </c>
      <c r="AU1756" s="233" t="s">
        <v>81</v>
      </c>
      <c r="AV1756" s="15" t="s">
        <v>79</v>
      </c>
      <c r="AW1756" s="15" t="s">
        <v>32</v>
      </c>
      <c r="AX1756" s="15" t="s">
        <v>71</v>
      </c>
      <c r="AY1756" s="233" t="s">
        <v>210</v>
      </c>
    </row>
    <row r="1757" spans="1:65" s="13" customFormat="1" ht="11.25">
      <c r="B1757" s="202"/>
      <c r="C1757" s="203"/>
      <c r="D1757" s="195" t="s">
        <v>223</v>
      </c>
      <c r="E1757" s="204" t="s">
        <v>19</v>
      </c>
      <c r="F1757" s="205" t="s">
        <v>118</v>
      </c>
      <c r="G1757" s="203"/>
      <c r="H1757" s="206">
        <v>11.8</v>
      </c>
      <c r="I1757" s="207"/>
      <c r="J1757" s="203"/>
      <c r="K1757" s="203"/>
      <c r="L1757" s="208"/>
      <c r="M1757" s="209"/>
      <c r="N1757" s="210"/>
      <c r="O1757" s="210"/>
      <c r="P1757" s="210"/>
      <c r="Q1757" s="210"/>
      <c r="R1757" s="210"/>
      <c r="S1757" s="210"/>
      <c r="T1757" s="211"/>
      <c r="AT1757" s="212" t="s">
        <v>223</v>
      </c>
      <c r="AU1757" s="212" t="s">
        <v>81</v>
      </c>
      <c r="AV1757" s="13" t="s">
        <v>81</v>
      </c>
      <c r="AW1757" s="13" t="s">
        <v>32</v>
      </c>
      <c r="AX1757" s="13" t="s">
        <v>71</v>
      </c>
      <c r="AY1757" s="212" t="s">
        <v>210</v>
      </c>
    </row>
    <row r="1758" spans="1:65" s="15" customFormat="1" ht="11.25">
      <c r="B1758" s="224"/>
      <c r="C1758" s="225"/>
      <c r="D1758" s="195" t="s">
        <v>223</v>
      </c>
      <c r="E1758" s="226" t="s">
        <v>19</v>
      </c>
      <c r="F1758" s="227" t="s">
        <v>607</v>
      </c>
      <c r="G1758" s="225"/>
      <c r="H1758" s="226" t="s">
        <v>19</v>
      </c>
      <c r="I1758" s="228"/>
      <c r="J1758" s="225"/>
      <c r="K1758" s="225"/>
      <c r="L1758" s="229"/>
      <c r="M1758" s="230"/>
      <c r="N1758" s="231"/>
      <c r="O1758" s="231"/>
      <c r="P1758" s="231"/>
      <c r="Q1758" s="231"/>
      <c r="R1758" s="231"/>
      <c r="S1758" s="231"/>
      <c r="T1758" s="232"/>
      <c r="AT1758" s="233" t="s">
        <v>223</v>
      </c>
      <c r="AU1758" s="233" t="s">
        <v>81</v>
      </c>
      <c r="AV1758" s="15" t="s">
        <v>79</v>
      </c>
      <c r="AW1758" s="15" t="s">
        <v>32</v>
      </c>
      <c r="AX1758" s="15" t="s">
        <v>71</v>
      </c>
      <c r="AY1758" s="233" t="s">
        <v>210</v>
      </c>
    </row>
    <row r="1759" spans="1:65" s="13" customFormat="1" ht="11.25">
      <c r="B1759" s="202"/>
      <c r="C1759" s="203"/>
      <c r="D1759" s="195" t="s">
        <v>223</v>
      </c>
      <c r="E1759" s="204" t="s">
        <v>19</v>
      </c>
      <c r="F1759" s="205" t="s">
        <v>608</v>
      </c>
      <c r="G1759" s="203"/>
      <c r="H1759" s="206">
        <v>6.1</v>
      </c>
      <c r="I1759" s="207"/>
      <c r="J1759" s="203"/>
      <c r="K1759" s="203"/>
      <c r="L1759" s="208"/>
      <c r="M1759" s="209"/>
      <c r="N1759" s="210"/>
      <c r="O1759" s="210"/>
      <c r="P1759" s="210"/>
      <c r="Q1759" s="210"/>
      <c r="R1759" s="210"/>
      <c r="S1759" s="210"/>
      <c r="T1759" s="211"/>
      <c r="AT1759" s="212" t="s">
        <v>223</v>
      </c>
      <c r="AU1759" s="212" t="s">
        <v>81</v>
      </c>
      <c r="AV1759" s="13" t="s">
        <v>81</v>
      </c>
      <c r="AW1759" s="13" t="s">
        <v>32</v>
      </c>
      <c r="AX1759" s="13" t="s">
        <v>71</v>
      </c>
      <c r="AY1759" s="212" t="s">
        <v>210</v>
      </c>
    </row>
    <row r="1760" spans="1:65" s="15" customFormat="1" ht="11.25">
      <c r="B1760" s="224"/>
      <c r="C1760" s="225"/>
      <c r="D1760" s="195" t="s">
        <v>223</v>
      </c>
      <c r="E1760" s="226" t="s">
        <v>19</v>
      </c>
      <c r="F1760" s="227" t="s">
        <v>609</v>
      </c>
      <c r="G1760" s="225"/>
      <c r="H1760" s="226" t="s">
        <v>19</v>
      </c>
      <c r="I1760" s="228"/>
      <c r="J1760" s="225"/>
      <c r="K1760" s="225"/>
      <c r="L1760" s="229"/>
      <c r="M1760" s="230"/>
      <c r="N1760" s="231"/>
      <c r="O1760" s="231"/>
      <c r="P1760" s="231"/>
      <c r="Q1760" s="231"/>
      <c r="R1760" s="231"/>
      <c r="S1760" s="231"/>
      <c r="T1760" s="232"/>
      <c r="AT1760" s="233" t="s">
        <v>223</v>
      </c>
      <c r="AU1760" s="233" t="s">
        <v>81</v>
      </c>
      <c r="AV1760" s="15" t="s">
        <v>79</v>
      </c>
      <c r="AW1760" s="15" t="s">
        <v>32</v>
      </c>
      <c r="AX1760" s="15" t="s">
        <v>71</v>
      </c>
      <c r="AY1760" s="233" t="s">
        <v>210</v>
      </c>
    </row>
    <row r="1761" spans="2:51" s="13" customFormat="1" ht="11.25">
      <c r="B1761" s="202"/>
      <c r="C1761" s="203"/>
      <c r="D1761" s="195" t="s">
        <v>223</v>
      </c>
      <c r="E1761" s="204" t="s">
        <v>19</v>
      </c>
      <c r="F1761" s="205" t="s">
        <v>610</v>
      </c>
      <c r="G1761" s="203"/>
      <c r="H1761" s="206">
        <v>3.6</v>
      </c>
      <c r="I1761" s="207"/>
      <c r="J1761" s="203"/>
      <c r="K1761" s="203"/>
      <c r="L1761" s="208"/>
      <c r="M1761" s="209"/>
      <c r="N1761" s="210"/>
      <c r="O1761" s="210"/>
      <c r="P1761" s="210"/>
      <c r="Q1761" s="210"/>
      <c r="R1761" s="210"/>
      <c r="S1761" s="210"/>
      <c r="T1761" s="211"/>
      <c r="AT1761" s="212" t="s">
        <v>223</v>
      </c>
      <c r="AU1761" s="212" t="s">
        <v>81</v>
      </c>
      <c r="AV1761" s="13" t="s">
        <v>81</v>
      </c>
      <c r="AW1761" s="13" t="s">
        <v>32</v>
      </c>
      <c r="AX1761" s="13" t="s">
        <v>71</v>
      </c>
      <c r="AY1761" s="212" t="s">
        <v>210</v>
      </c>
    </row>
    <row r="1762" spans="2:51" s="15" customFormat="1" ht="11.25">
      <c r="B1762" s="224"/>
      <c r="C1762" s="225"/>
      <c r="D1762" s="195" t="s">
        <v>223</v>
      </c>
      <c r="E1762" s="226" t="s">
        <v>19</v>
      </c>
      <c r="F1762" s="227" t="s">
        <v>611</v>
      </c>
      <c r="G1762" s="225"/>
      <c r="H1762" s="226" t="s">
        <v>19</v>
      </c>
      <c r="I1762" s="228"/>
      <c r="J1762" s="225"/>
      <c r="K1762" s="225"/>
      <c r="L1762" s="229"/>
      <c r="M1762" s="230"/>
      <c r="N1762" s="231"/>
      <c r="O1762" s="231"/>
      <c r="P1762" s="231"/>
      <c r="Q1762" s="231"/>
      <c r="R1762" s="231"/>
      <c r="S1762" s="231"/>
      <c r="T1762" s="232"/>
      <c r="AT1762" s="233" t="s">
        <v>223</v>
      </c>
      <c r="AU1762" s="233" t="s">
        <v>81</v>
      </c>
      <c r="AV1762" s="15" t="s">
        <v>79</v>
      </c>
      <c r="AW1762" s="15" t="s">
        <v>32</v>
      </c>
      <c r="AX1762" s="15" t="s">
        <v>71</v>
      </c>
      <c r="AY1762" s="233" t="s">
        <v>210</v>
      </c>
    </row>
    <row r="1763" spans="2:51" s="13" customFormat="1" ht="11.25">
      <c r="B1763" s="202"/>
      <c r="C1763" s="203"/>
      <c r="D1763" s="195" t="s">
        <v>223</v>
      </c>
      <c r="E1763" s="204" t="s">
        <v>19</v>
      </c>
      <c r="F1763" s="205" t="s">
        <v>612</v>
      </c>
      <c r="G1763" s="203"/>
      <c r="H1763" s="206">
        <v>7.2</v>
      </c>
      <c r="I1763" s="207"/>
      <c r="J1763" s="203"/>
      <c r="K1763" s="203"/>
      <c r="L1763" s="208"/>
      <c r="M1763" s="209"/>
      <c r="N1763" s="210"/>
      <c r="O1763" s="210"/>
      <c r="P1763" s="210"/>
      <c r="Q1763" s="210"/>
      <c r="R1763" s="210"/>
      <c r="S1763" s="210"/>
      <c r="T1763" s="211"/>
      <c r="AT1763" s="212" t="s">
        <v>223</v>
      </c>
      <c r="AU1763" s="212" t="s">
        <v>81</v>
      </c>
      <c r="AV1763" s="13" t="s">
        <v>81</v>
      </c>
      <c r="AW1763" s="13" t="s">
        <v>32</v>
      </c>
      <c r="AX1763" s="13" t="s">
        <v>71</v>
      </c>
      <c r="AY1763" s="212" t="s">
        <v>210</v>
      </c>
    </row>
    <row r="1764" spans="2:51" s="15" customFormat="1" ht="11.25">
      <c r="B1764" s="224"/>
      <c r="C1764" s="225"/>
      <c r="D1764" s="195" t="s">
        <v>223</v>
      </c>
      <c r="E1764" s="226" t="s">
        <v>19</v>
      </c>
      <c r="F1764" s="227" t="s">
        <v>613</v>
      </c>
      <c r="G1764" s="225"/>
      <c r="H1764" s="226" t="s">
        <v>19</v>
      </c>
      <c r="I1764" s="228"/>
      <c r="J1764" s="225"/>
      <c r="K1764" s="225"/>
      <c r="L1764" s="229"/>
      <c r="M1764" s="230"/>
      <c r="N1764" s="231"/>
      <c r="O1764" s="231"/>
      <c r="P1764" s="231"/>
      <c r="Q1764" s="231"/>
      <c r="R1764" s="231"/>
      <c r="S1764" s="231"/>
      <c r="T1764" s="232"/>
      <c r="AT1764" s="233" t="s">
        <v>223</v>
      </c>
      <c r="AU1764" s="233" t="s">
        <v>81</v>
      </c>
      <c r="AV1764" s="15" t="s">
        <v>79</v>
      </c>
      <c r="AW1764" s="15" t="s">
        <v>32</v>
      </c>
      <c r="AX1764" s="15" t="s">
        <v>71</v>
      </c>
      <c r="AY1764" s="233" t="s">
        <v>210</v>
      </c>
    </row>
    <row r="1765" spans="2:51" s="13" customFormat="1" ht="11.25">
      <c r="B1765" s="202"/>
      <c r="C1765" s="203"/>
      <c r="D1765" s="195" t="s">
        <v>223</v>
      </c>
      <c r="E1765" s="204" t="s">
        <v>19</v>
      </c>
      <c r="F1765" s="205" t="s">
        <v>81</v>
      </c>
      <c r="G1765" s="203"/>
      <c r="H1765" s="206">
        <v>2</v>
      </c>
      <c r="I1765" s="207"/>
      <c r="J1765" s="203"/>
      <c r="K1765" s="203"/>
      <c r="L1765" s="208"/>
      <c r="M1765" s="209"/>
      <c r="N1765" s="210"/>
      <c r="O1765" s="210"/>
      <c r="P1765" s="210"/>
      <c r="Q1765" s="210"/>
      <c r="R1765" s="210"/>
      <c r="S1765" s="210"/>
      <c r="T1765" s="211"/>
      <c r="AT1765" s="212" t="s">
        <v>223</v>
      </c>
      <c r="AU1765" s="212" t="s">
        <v>81</v>
      </c>
      <c r="AV1765" s="13" t="s">
        <v>81</v>
      </c>
      <c r="AW1765" s="13" t="s">
        <v>32</v>
      </c>
      <c r="AX1765" s="13" t="s">
        <v>71</v>
      </c>
      <c r="AY1765" s="212" t="s">
        <v>210</v>
      </c>
    </row>
    <row r="1766" spans="2:51" s="15" customFormat="1" ht="11.25">
      <c r="B1766" s="224"/>
      <c r="C1766" s="225"/>
      <c r="D1766" s="195" t="s">
        <v>223</v>
      </c>
      <c r="E1766" s="226" t="s">
        <v>19</v>
      </c>
      <c r="F1766" s="227" t="s">
        <v>614</v>
      </c>
      <c r="G1766" s="225"/>
      <c r="H1766" s="226" t="s">
        <v>19</v>
      </c>
      <c r="I1766" s="228"/>
      <c r="J1766" s="225"/>
      <c r="K1766" s="225"/>
      <c r="L1766" s="229"/>
      <c r="M1766" s="230"/>
      <c r="N1766" s="231"/>
      <c r="O1766" s="231"/>
      <c r="P1766" s="231"/>
      <c r="Q1766" s="231"/>
      <c r="R1766" s="231"/>
      <c r="S1766" s="231"/>
      <c r="T1766" s="232"/>
      <c r="AT1766" s="233" t="s">
        <v>223</v>
      </c>
      <c r="AU1766" s="233" t="s">
        <v>81</v>
      </c>
      <c r="AV1766" s="15" t="s">
        <v>79</v>
      </c>
      <c r="AW1766" s="15" t="s">
        <v>32</v>
      </c>
      <c r="AX1766" s="15" t="s">
        <v>71</v>
      </c>
      <c r="AY1766" s="233" t="s">
        <v>210</v>
      </c>
    </row>
    <row r="1767" spans="2:51" s="13" customFormat="1" ht="11.25">
      <c r="B1767" s="202"/>
      <c r="C1767" s="203"/>
      <c r="D1767" s="195" t="s">
        <v>223</v>
      </c>
      <c r="E1767" s="204" t="s">
        <v>19</v>
      </c>
      <c r="F1767" s="205" t="s">
        <v>615</v>
      </c>
      <c r="G1767" s="203"/>
      <c r="H1767" s="206">
        <v>1.2</v>
      </c>
      <c r="I1767" s="207"/>
      <c r="J1767" s="203"/>
      <c r="K1767" s="203"/>
      <c r="L1767" s="208"/>
      <c r="M1767" s="209"/>
      <c r="N1767" s="210"/>
      <c r="O1767" s="210"/>
      <c r="P1767" s="210"/>
      <c r="Q1767" s="210"/>
      <c r="R1767" s="210"/>
      <c r="S1767" s="210"/>
      <c r="T1767" s="211"/>
      <c r="AT1767" s="212" t="s">
        <v>223</v>
      </c>
      <c r="AU1767" s="212" t="s">
        <v>81</v>
      </c>
      <c r="AV1767" s="13" t="s">
        <v>81</v>
      </c>
      <c r="AW1767" s="13" t="s">
        <v>32</v>
      </c>
      <c r="AX1767" s="13" t="s">
        <v>71</v>
      </c>
      <c r="AY1767" s="212" t="s">
        <v>210</v>
      </c>
    </row>
    <row r="1768" spans="2:51" s="15" customFormat="1" ht="11.25">
      <c r="B1768" s="224"/>
      <c r="C1768" s="225"/>
      <c r="D1768" s="195" t="s">
        <v>223</v>
      </c>
      <c r="E1768" s="226" t="s">
        <v>19</v>
      </c>
      <c r="F1768" s="227" t="s">
        <v>616</v>
      </c>
      <c r="G1768" s="225"/>
      <c r="H1768" s="226" t="s">
        <v>19</v>
      </c>
      <c r="I1768" s="228"/>
      <c r="J1768" s="225"/>
      <c r="K1768" s="225"/>
      <c r="L1768" s="229"/>
      <c r="M1768" s="230"/>
      <c r="N1768" s="231"/>
      <c r="O1768" s="231"/>
      <c r="P1768" s="231"/>
      <c r="Q1768" s="231"/>
      <c r="R1768" s="231"/>
      <c r="S1768" s="231"/>
      <c r="T1768" s="232"/>
      <c r="AT1768" s="233" t="s">
        <v>223</v>
      </c>
      <c r="AU1768" s="233" t="s">
        <v>81</v>
      </c>
      <c r="AV1768" s="15" t="s">
        <v>79</v>
      </c>
      <c r="AW1768" s="15" t="s">
        <v>32</v>
      </c>
      <c r="AX1768" s="15" t="s">
        <v>71</v>
      </c>
      <c r="AY1768" s="233" t="s">
        <v>210</v>
      </c>
    </row>
    <row r="1769" spans="2:51" s="13" customFormat="1" ht="11.25">
      <c r="B1769" s="202"/>
      <c r="C1769" s="203"/>
      <c r="D1769" s="195" t="s">
        <v>223</v>
      </c>
      <c r="E1769" s="204" t="s">
        <v>19</v>
      </c>
      <c r="F1769" s="205" t="s">
        <v>617</v>
      </c>
      <c r="G1769" s="203"/>
      <c r="H1769" s="206">
        <v>5.2</v>
      </c>
      <c r="I1769" s="207"/>
      <c r="J1769" s="203"/>
      <c r="K1769" s="203"/>
      <c r="L1769" s="208"/>
      <c r="M1769" s="209"/>
      <c r="N1769" s="210"/>
      <c r="O1769" s="210"/>
      <c r="P1769" s="210"/>
      <c r="Q1769" s="210"/>
      <c r="R1769" s="210"/>
      <c r="S1769" s="210"/>
      <c r="T1769" s="211"/>
      <c r="AT1769" s="212" t="s">
        <v>223</v>
      </c>
      <c r="AU1769" s="212" t="s">
        <v>81</v>
      </c>
      <c r="AV1769" s="13" t="s">
        <v>81</v>
      </c>
      <c r="AW1769" s="13" t="s">
        <v>32</v>
      </c>
      <c r="AX1769" s="13" t="s">
        <v>71</v>
      </c>
      <c r="AY1769" s="212" t="s">
        <v>210</v>
      </c>
    </row>
    <row r="1770" spans="2:51" s="15" customFormat="1" ht="11.25">
      <c r="B1770" s="224"/>
      <c r="C1770" s="225"/>
      <c r="D1770" s="195" t="s">
        <v>223</v>
      </c>
      <c r="E1770" s="226" t="s">
        <v>19</v>
      </c>
      <c r="F1770" s="227" t="s">
        <v>618</v>
      </c>
      <c r="G1770" s="225"/>
      <c r="H1770" s="226" t="s">
        <v>19</v>
      </c>
      <c r="I1770" s="228"/>
      <c r="J1770" s="225"/>
      <c r="K1770" s="225"/>
      <c r="L1770" s="229"/>
      <c r="M1770" s="230"/>
      <c r="N1770" s="231"/>
      <c r="O1770" s="231"/>
      <c r="P1770" s="231"/>
      <c r="Q1770" s="231"/>
      <c r="R1770" s="231"/>
      <c r="S1770" s="231"/>
      <c r="T1770" s="232"/>
      <c r="AT1770" s="233" t="s">
        <v>223</v>
      </c>
      <c r="AU1770" s="233" t="s">
        <v>81</v>
      </c>
      <c r="AV1770" s="15" t="s">
        <v>79</v>
      </c>
      <c r="AW1770" s="15" t="s">
        <v>32</v>
      </c>
      <c r="AX1770" s="15" t="s">
        <v>71</v>
      </c>
      <c r="AY1770" s="233" t="s">
        <v>210</v>
      </c>
    </row>
    <row r="1771" spans="2:51" s="13" customFormat="1" ht="11.25">
      <c r="B1771" s="202"/>
      <c r="C1771" s="203"/>
      <c r="D1771" s="195" t="s">
        <v>223</v>
      </c>
      <c r="E1771" s="204" t="s">
        <v>19</v>
      </c>
      <c r="F1771" s="205" t="s">
        <v>619</v>
      </c>
      <c r="G1771" s="203"/>
      <c r="H1771" s="206">
        <v>14.6</v>
      </c>
      <c r="I1771" s="207"/>
      <c r="J1771" s="203"/>
      <c r="K1771" s="203"/>
      <c r="L1771" s="208"/>
      <c r="M1771" s="209"/>
      <c r="N1771" s="210"/>
      <c r="O1771" s="210"/>
      <c r="P1771" s="210"/>
      <c r="Q1771" s="210"/>
      <c r="R1771" s="210"/>
      <c r="S1771" s="210"/>
      <c r="T1771" s="211"/>
      <c r="AT1771" s="212" t="s">
        <v>223</v>
      </c>
      <c r="AU1771" s="212" t="s">
        <v>81</v>
      </c>
      <c r="AV1771" s="13" t="s">
        <v>81</v>
      </c>
      <c r="AW1771" s="13" t="s">
        <v>32</v>
      </c>
      <c r="AX1771" s="13" t="s">
        <v>71</v>
      </c>
      <c r="AY1771" s="212" t="s">
        <v>210</v>
      </c>
    </row>
    <row r="1772" spans="2:51" s="15" customFormat="1" ht="11.25">
      <c r="B1772" s="224"/>
      <c r="C1772" s="225"/>
      <c r="D1772" s="195" t="s">
        <v>223</v>
      </c>
      <c r="E1772" s="226" t="s">
        <v>19</v>
      </c>
      <c r="F1772" s="227" t="s">
        <v>620</v>
      </c>
      <c r="G1772" s="225"/>
      <c r="H1772" s="226" t="s">
        <v>19</v>
      </c>
      <c r="I1772" s="228"/>
      <c r="J1772" s="225"/>
      <c r="K1772" s="225"/>
      <c r="L1772" s="229"/>
      <c r="M1772" s="230"/>
      <c r="N1772" s="231"/>
      <c r="O1772" s="231"/>
      <c r="P1772" s="231"/>
      <c r="Q1772" s="231"/>
      <c r="R1772" s="231"/>
      <c r="S1772" s="231"/>
      <c r="T1772" s="232"/>
      <c r="AT1772" s="233" t="s">
        <v>223</v>
      </c>
      <c r="AU1772" s="233" t="s">
        <v>81</v>
      </c>
      <c r="AV1772" s="15" t="s">
        <v>79</v>
      </c>
      <c r="AW1772" s="15" t="s">
        <v>32</v>
      </c>
      <c r="AX1772" s="15" t="s">
        <v>71</v>
      </c>
      <c r="AY1772" s="233" t="s">
        <v>210</v>
      </c>
    </row>
    <row r="1773" spans="2:51" s="13" customFormat="1" ht="11.25">
      <c r="B1773" s="202"/>
      <c r="C1773" s="203"/>
      <c r="D1773" s="195" t="s">
        <v>223</v>
      </c>
      <c r="E1773" s="204" t="s">
        <v>19</v>
      </c>
      <c r="F1773" s="205" t="s">
        <v>621</v>
      </c>
      <c r="G1773" s="203"/>
      <c r="H1773" s="206">
        <v>6.9</v>
      </c>
      <c r="I1773" s="207"/>
      <c r="J1773" s="203"/>
      <c r="K1773" s="203"/>
      <c r="L1773" s="208"/>
      <c r="M1773" s="209"/>
      <c r="N1773" s="210"/>
      <c r="O1773" s="210"/>
      <c r="P1773" s="210"/>
      <c r="Q1773" s="210"/>
      <c r="R1773" s="210"/>
      <c r="S1773" s="210"/>
      <c r="T1773" s="211"/>
      <c r="AT1773" s="212" t="s">
        <v>223</v>
      </c>
      <c r="AU1773" s="212" t="s">
        <v>81</v>
      </c>
      <c r="AV1773" s="13" t="s">
        <v>81</v>
      </c>
      <c r="AW1773" s="13" t="s">
        <v>32</v>
      </c>
      <c r="AX1773" s="13" t="s">
        <v>71</v>
      </c>
      <c r="AY1773" s="212" t="s">
        <v>210</v>
      </c>
    </row>
    <row r="1774" spans="2:51" s="15" customFormat="1" ht="11.25">
      <c r="B1774" s="224"/>
      <c r="C1774" s="225"/>
      <c r="D1774" s="195" t="s">
        <v>223</v>
      </c>
      <c r="E1774" s="226" t="s">
        <v>19</v>
      </c>
      <c r="F1774" s="227" t="s">
        <v>622</v>
      </c>
      <c r="G1774" s="225"/>
      <c r="H1774" s="226" t="s">
        <v>19</v>
      </c>
      <c r="I1774" s="228"/>
      <c r="J1774" s="225"/>
      <c r="K1774" s="225"/>
      <c r="L1774" s="229"/>
      <c r="M1774" s="230"/>
      <c r="N1774" s="231"/>
      <c r="O1774" s="231"/>
      <c r="P1774" s="231"/>
      <c r="Q1774" s="231"/>
      <c r="R1774" s="231"/>
      <c r="S1774" s="231"/>
      <c r="T1774" s="232"/>
      <c r="AT1774" s="233" t="s">
        <v>223</v>
      </c>
      <c r="AU1774" s="233" t="s">
        <v>81</v>
      </c>
      <c r="AV1774" s="15" t="s">
        <v>79</v>
      </c>
      <c r="AW1774" s="15" t="s">
        <v>32</v>
      </c>
      <c r="AX1774" s="15" t="s">
        <v>71</v>
      </c>
      <c r="AY1774" s="233" t="s">
        <v>210</v>
      </c>
    </row>
    <row r="1775" spans="2:51" s="13" customFormat="1" ht="11.25">
      <c r="B1775" s="202"/>
      <c r="C1775" s="203"/>
      <c r="D1775" s="195" t="s">
        <v>223</v>
      </c>
      <c r="E1775" s="204" t="s">
        <v>19</v>
      </c>
      <c r="F1775" s="205" t="s">
        <v>623</v>
      </c>
      <c r="G1775" s="203"/>
      <c r="H1775" s="206">
        <v>59</v>
      </c>
      <c r="I1775" s="207"/>
      <c r="J1775" s="203"/>
      <c r="K1775" s="203"/>
      <c r="L1775" s="208"/>
      <c r="M1775" s="209"/>
      <c r="N1775" s="210"/>
      <c r="O1775" s="210"/>
      <c r="P1775" s="210"/>
      <c r="Q1775" s="210"/>
      <c r="R1775" s="210"/>
      <c r="S1775" s="210"/>
      <c r="T1775" s="211"/>
      <c r="AT1775" s="212" t="s">
        <v>223</v>
      </c>
      <c r="AU1775" s="212" t="s">
        <v>81</v>
      </c>
      <c r="AV1775" s="13" t="s">
        <v>81</v>
      </c>
      <c r="AW1775" s="13" t="s">
        <v>32</v>
      </c>
      <c r="AX1775" s="13" t="s">
        <v>71</v>
      </c>
      <c r="AY1775" s="212" t="s">
        <v>210</v>
      </c>
    </row>
    <row r="1776" spans="2:51" s="15" customFormat="1" ht="11.25">
      <c r="B1776" s="224"/>
      <c r="C1776" s="225"/>
      <c r="D1776" s="195" t="s">
        <v>223</v>
      </c>
      <c r="E1776" s="226" t="s">
        <v>19</v>
      </c>
      <c r="F1776" s="227" t="s">
        <v>624</v>
      </c>
      <c r="G1776" s="225"/>
      <c r="H1776" s="226" t="s">
        <v>19</v>
      </c>
      <c r="I1776" s="228"/>
      <c r="J1776" s="225"/>
      <c r="K1776" s="225"/>
      <c r="L1776" s="229"/>
      <c r="M1776" s="230"/>
      <c r="N1776" s="231"/>
      <c r="O1776" s="231"/>
      <c r="P1776" s="231"/>
      <c r="Q1776" s="231"/>
      <c r="R1776" s="231"/>
      <c r="S1776" s="231"/>
      <c r="T1776" s="232"/>
      <c r="AT1776" s="233" t="s">
        <v>223</v>
      </c>
      <c r="AU1776" s="233" t="s">
        <v>81</v>
      </c>
      <c r="AV1776" s="15" t="s">
        <v>79</v>
      </c>
      <c r="AW1776" s="15" t="s">
        <v>32</v>
      </c>
      <c r="AX1776" s="15" t="s">
        <v>71</v>
      </c>
      <c r="AY1776" s="233" t="s">
        <v>210</v>
      </c>
    </row>
    <row r="1777" spans="2:51" s="13" customFormat="1" ht="11.25">
      <c r="B1777" s="202"/>
      <c r="C1777" s="203"/>
      <c r="D1777" s="195" t="s">
        <v>223</v>
      </c>
      <c r="E1777" s="204" t="s">
        <v>19</v>
      </c>
      <c r="F1777" s="205" t="s">
        <v>430</v>
      </c>
      <c r="G1777" s="203"/>
      <c r="H1777" s="206">
        <v>28</v>
      </c>
      <c r="I1777" s="207"/>
      <c r="J1777" s="203"/>
      <c r="K1777" s="203"/>
      <c r="L1777" s="208"/>
      <c r="M1777" s="209"/>
      <c r="N1777" s="210"/>
      <c r="O1777" s="210"/>
      <c r="P1777" s="210"/>
      <c r="Q1777" s="210"/>
      <c r="R1777" s="210"/>
      <c r="S1777" s="210"/>
      <c r="T1777" s="211"/>
      <c r="AT1777" s="212" t="s">
        <v>223</v>
      </c>
      <c r="AU1777" s="212" t="s">
        <v>81</v>
      </c>
      <c r="AV1777" s="13" t="s">
        <v>81</v>
      </c>
      <c r="AW1777" s="13" t="s">
        <v>32</v>
      </c>
      <c r="AX1777" s="13" t="s">
        <v>71</v>
      </c>
      <c r="AY1777" s="212" t="s">
        <v>210</v>
      </c>
    </row>
    <row r="1778" spans="2:51" s="15" customFormat="1" ht="11.25">
      <c r="B1778" s="224"/>
      <c r="C1778" s="225"/>
      <c r="D1778" s="195" t="s">
        <v>223</v>
      </c>
      <c r="E1778" s="226" t="s">
        <v>19</v>
      </c>
      <c r="F1778" s="227" t="s">
        <v>625</v>
      </c>
      <c r="G1778" s="225"/>
      <c r="H1778" s="226" t="s">
        <v>19</v>
      </c>
      <c r="I1778" s="228"/>
      <c r="J1778" s="225"/>
      <c r="K1778" s="225"/>
      <c r="L1778" s="229"/>
      <c r="M1778" s="230"/>
      <c r="N1778" s="231"/>
      <c r="O1778" s="231"/>
      <c r="P1778" s="231"/>
      <c r="Q1778" s="231"/>
      <c r="R1778" s="231"/>
      <c r="S1778" s="231"/>
      <c r="T1778" s="232"/>
      <c r="AT1778" s="233" t="s">
        <v>223</v>
      </c>
      <c r="AU1778" s="233" t="s">
        <v>81</v>
      </c>
      <c r="AV1778" s="15" t="s">
        <v>79</v>
      </c>
      <c r="AW1778" s="15" t="s">
        <v>32</v>
      </c>
      <c r="AX1778" s="15" t="s">
        <v>71</v>
      </c>
      <c r="AY1778" s="233" t="s">
        <v>210</v>
      </c>
    </row>
    <row r="1779" spans="2:51" s="13" customFormat="1" ht="11.25">
      <c r="B1779" s="202"/>
      <c r="C1779" s="203"/>
      <c r="D1779" s="195" t="s">
        <v>223</v>
      </c>
      <c r="E1779" s="204" t="s">
        <v>19</v>
      </c>
      <c r="F1779" s="205" t="s">
        <v>626</v>
      </c>
      <c r="G1779" s="203"/>
      <c r="H1779" s="206">
        <v>69</v>
      </c>
      <c r="I1779" s="207"/>
      <c r="J1779" s="203"/>
      <c r="K1779" s="203"/>
      <c r="L1779" s="208"/>
      <c r="M1779" s="209"/>
      <c r="N1779" s="210"/>
      <c r="O1779" s="210"/>
      <c r="P1779" s="210"/>
      <c r="Q1779" s="210"/>
      <c r="R1779" s="210"/>
      <c r="S1779" s="210"/>
      <c r="T1779" s="211"/>
      <c r="AT1779" s="212" t="s">
        <v>223</v>
      </c>
      <c r="AU1779" s="212" t="s">
        <v>81</v>
      </c>
      <c r="AV1779" s="13" t="s">
        <v>81</v>
      </c>
      <c r="AW1779" s="13" t="s">
        <v>32</v>
      </c>
      <c r="AX1779" s="13" t="s">
        <v>71</v>
      </c>
      <c r="AY1779" s="212" t="s">
        <v>210</v>
      </c>
    </row>
    <row r="1780" spans="2:51" s="15" customFormat="1" ht="11.25">
      <c r="B1780" s="224"/>
      <c r="C1780" s="225"/>
      <c r="D1780" s="195" t="s">
        <v>223</v>
      </c>
      <c r="E1780" s="226" t="s">
        <v>19</v>
      </c>
      <c r="F1780" s="227" t="s">
        <v>627</v>
      </c>
      <c r="G1780" s="225"/>
      <c r="H1780" s="226" t="s">
        <v>19</v>
      </c>
      <c r="I1780" s="228"/>
      <c r="J1780" s="225"/>
      <c r="K1780" s="225"/>
      <c r="L1780" s="229"/>
      <c r="M1780" s="230"/>
      <c r="N1780" s="231"/>
      <c r="O1780" s="231"/>
      <c r="P1780" s="231"/>
      <c r="Q1780" s="231"/>
      <c r="R1780" s="231"/>
      <c r="S1780" s="231"/>
      <c r="T1780" s="232"/>
      <c r="AT1780" s="233" t="s">
        <v>223</v>
      </c>
      <c r="AU1780" s="233" t="s">
        <v>81</v>
      </c>
      <c r="AV1780" s="15" t="s">
        <v>79</v>
      </c>
      <c r="AW1780" s="15" t="s">
        <v>32</v>
      </c>
      <c r="AX1780" s="15" t="s">
        <v>71</v>
      </c>
      <c r="AY1780" s="233" t="s">
        <v>210</v>
      </c>
    </row>
    <row r="1781" spans="2:51" s="13" customFormat="1" ht="11.25">
      <c r="B1781" s="202"/>
      <c r="C1781" s="203"/>
      <c r="D1781" s="195" t="s">
        <v>223</v>
      </c>
      <c r="E1781" s="204" t="s">
        <v>19</v>
      </c>
      <c r="F1781" s="205" t="s">
        <v>628</v>
      </c>
      <c r="G1781" s="203"/>
      <c r="H1781" s="206">
        <v>68</v>
      </c>
      <c r="I1781" s="207"/>
      <c r="J1781" s="203"/>
      <c r="K1781" s="203"/>
      <c r="L1781" s="208"/>
      <c r="M1781" s="209"/>
      <c r="N1781" s="210"/>
      <c r="O1781" s="210"/>
      <c r="P1781" s="210"/>
      <c r="Q1781" s="210"/>
      <c r="R1781" s="210"/>
      <c r="S1781" s="210"/>
      <c r="T1781" s="211"/>
      <c r="AT1781" s="212" t="s">
        <v>223</v>
      </c>
      <c r="AU1781" s="212" t="s">
        <v>81</v>
      </c>
      <c r="AV1781" s="13" t="s">
        <v>81</v>
      </c>
      <c r="AW1781" s="13" t="s">
        <v>32</v>
      </c>
      <c r="AX1781" s="13" t="s">
        <v>71</v>
      </c>
      <c r="AY1781" s="212" t="s">
        <v>210</v>
      </c>
    </row>
    <row r="1782" spans="2:51" s="15" customFormat="1" ht="11.25">
      <c r="B1782" s="224"/>
      <c r="C1782" s="225"/>
      <c r="D1782" s="195" t="s">
        <v>223</v>
      </c>
      <c r="E1782" s="226" t="s">
        <v>19</v>
      </c>
      <c r="F1782" s="227" t="s">
        <v>629</v>
      </c>
      <c r="G1782" s="225"/>
      <c r="H1782" s="226" t="s">
        <v>19</v>
      </c>
      <c r="I1782" s="228"/>
      <c r="J1782" s="225"/>
      <c r="K1782" s="225"/>
      <c r="L1782" s="229"/>
      <c r="M1782" s="230"/>
      <c r="N1782" s="231"/>
      <c r="O1782" s="231"/>
      <c r="P1782" s="231"/>
      <c r="Q1782" s="231"/>
      <c r="R1782" s="231"/>
      <c r="S1782" s="231"/>
      <c r="T1782" s="232"/>
      <c r="AT1782" s="233" t="s">
        <v>223</v>
      </c>
      <c r="AU1782" s="233" t="s">
        <v>81</v>
      </c>
      <c r="AV1782" s="15" t="s">
        <v>79</v>
      </c>
      <c r="AW1782" s="15" t="s">
        <v>32</v>
      </c>
      <c r="AX1782" s="15" t="s">
        <v>71</v>
      </c>
      <c r="AY1782" s="233" t="s">
        <v>210</v>
      </c>
    </row>
    <row r="1783" spans="2:51" s="13" customFormat="1" ht="11.25">
      <c r="B1783" s="202"/>
      <c r="C1783" s="203"/>
      <c r="D1783" s="195" t="s">
        <v>223</v>
      </c>
      <c r="E1783" s="204" t="s">
        <v>19</v>
      </c>
      <c r="F1783" s="205" t="s">
        <v>125</v>
      </c>
      <c r="G1783" s="203"/>
      <c r="H1783" s="206">
        <v>45</v>
      </c>
      <c r="I1783" s="207"/>
      <c r="J1783" s="203"/>
      <c r="K1783" s="203"/>
      <c r="L1783" s="208"/>
      <c r="M1783" s="209"/>
      <c r="N1783" s="210"/>
      <c r="O1783" s="210"/>
      <c r="P1783" s="210"/>
      <c r="Q1783" s="210"/>
      <c r="R1783" s="210"/>
      <c r="S1783" s="210"/>
      <c r="T1783" s="211"/>
      <c r="AT1783" s="212" t="s">
        <v>223</v>
      </c>
      <c r="AU1783" s="212" t="s">
        <v>81</v>
      </c>
      <c r="AV1783" s="13" t="s">
        <v>81</v>
      </c>
      <c r="AW1783" s="13" t="s">
        <v>32</v>
      </c>
      <c r="AX1783" s="13" t="s">
        <v>71</v>
      </c>
      <c r="AY1783" s="212" t="s">
        <v>210</v>
      </c>
    </row>
    <row r="1784" spans="2:51" s="15" customFormat="1" ht="11.25">
      <c r="B1784" s="224"/>
      <c r="C1784" s="225"/>
      <c r="D1784" s="195" t="s">
        <v>223</v>
      </c>
      <c r="E1784" s="226" t="s">
        <v>19</v>
      </c>
      <c r="F1784" s="227" t="s">
        <v>630</v>
      </c>
      <c r="G1784" s="225"/>
      <c r="H1784" s="226" t="s">
        <v>19</v>
      </c>
      <c r="I1784" s="228"/>
      <c r="J1784" s="225"/>
      <c r="K1784" s="225"/>
      <c r="L1784" s="229"/>
      <c r="M1784" s="230"/>
      <c r="N1784" s="231"/>
      <c r="O1784" s="231"/>
      <c r="P1784" s="231"/>
      <c r="Q1784" s="231"/>
      <c r="R1784" s="231"/>
      <c r="S1784" s="231"/>
      <c r="T1784" s="232"/>
      <c r="AT1784" s="233" t="s">
        <v>223</v>
      </c>
      <c r="AU1784" s="233" t="s">
        <v>81</v>
      </c>
      <c r="AV1784" s="15" t="s">
        <v>79</v>
      </c>
      <c r="AW1784" s="15" t="s">
        <v>32</v>
      </c>
      <c r="AX1784" s="15" t="s">
        <v>71</v>
      </c>
      <c r="AY1784" s="233" t="s">
        <v>210</v>
      </c>
    </row>
    <row r="1785" spans="2:51" s="13" customFormat="1" ht="11.25">
      <c r="B1785" s="202"/>
      <c r="C1785" s="203"/>
      <c r="D1785" s="195" t="s">
        <v>223</v>
      </c>
      <c r="E1785" s="204" t="s">
        <v>19</v>
      </c>
      <c r="F1785" s="205" t="s">
        <v>269</v>
      </c>
      <c r="G1785" s="203"/>
      <c r="H1785" s="206">
        <v>8</v>
      </c>
      <c r="I1785" s="207"/>
      <c r="J1785" s="203"/>
      <c r="K1785" s="203"/>
      <c r="L1785" s="208"/>
      <c r="M1785" s="209"/>
      <c r="N1785" s="210"/>
      <c r="O1785" s="210"/>
      <c r="P1785" s="210"/>
      <c r="Q1785" s="210"/>
      <c r="R1785" s="210"/>
      <c r="S1785" s="210"/>
      <c r="T1785" s="211"/>
      <c r="AT1785" s="212" t="s">
        <v>223</v>
      </c>
      <c r="AU1785" s="212" t="s">
        <v>81</v>
      </c>
      <c r="AV1785" s="13" t="s">
        <v>81</v>
      </c>
      <c r="AW1785" s="13" t="s">
        <v>32</v>
      </c>
      <c r="AX1785" s="13" t="s">
        <v>71</v>
      </c>
      <c r="AY1785" s="212" t="s">
        <v>210</v>
      </c>
    </row>
    <row r="1786" spans="2:51" s="15" customFormat="1" ht="11.25">
      <c r="B1786" s="224"/>
      <c r="C1786" s="225"/>
      <c r="D1786" s="195" t="s">
        <v>223</v>
      </c>
      <c r="E1786" s="226" t="s">
        <v>19</v>
      </c>
      <c r="F1786" s="227" t="s">
        <v>631</v>
      </c>
      <c r="G1786" s="225"/>
      <c r="H1786" s="226" t="s">
        <v>19</v>
      </c>
      <c r="I1786" s="228"/>
      <c r="J1786" s="225"/>
      <c r="K1786" s="225"/>
      <c r="L1786" s="229"/>
      <c r="M1786" s="230"/>
      <c r="N1786" s="231"/>
      <c r="O1786" s="231"/>
      <c r="P1786" s="231"/>
      <c r="Q1786" s="231"/>
      <c r="R1786" s="231"/>
      <c r="S1786" s="231"/>
      <c r="T1786" s="232"/>
      <c r="AT1786" s="233" t="s">
        <v>223</v>
      </c>
      <c r="AU1786" s="233" t="s">
        <v>81</v>
      </c>
      <c r="AV1786" s="15" t="s">
        <v>79</v>
      </c>
      <c r="AW1786" s="15" t="s">
        <v>32</v>
      </c>
      <c r="AX1786" s="15" t="s">
        <v>71</v>
      </c>
      <c r="AY1786" s="233" t="s">
        <v>210</v>
      </c>
    </row>
    <row r="1787" spans="2:51" s="13" customFormat="1" ht="11.25">
      <c r="B1787" s="202"/>
      <c r="C1787" s="203"/>
      <c r="D1787" s="195" t="s">
        <v>223</v>
      </c>
      <c r="E1787" s="204" t="s">
        <v>19</v>
      </c>
      <c r="F1787" s="205" t="s">
        <v>632</v>
      </c>
      <c r="G1787" s="203"/>
      <c r="H1787" s="206">
        <v>12.2</v>
      </c>
      <c r="I1787" s="207"/>
      <c r="J1787" s="203"/>
      <c r="K1787" s="203"/>
      <c r="L1787" s="208"/>
      <c r="M1787" s="209"/>
      <c r="N1787" s="210"/>
      <c r="O1787" s="210"/>
      <c r="P1787" s="210"/>
      <c r="Q1787" s="210"/>
      <c r="R1787" s="210"/>
      <c r="S1787" s="210"/>
      <c r="T1787" s="211"/>
      <c r="AT1787" s="212" t="s">
        <v>223</v>
      </c>
      <c r="AU1787" s="212" t="s">
        <v>81</v>
      </c>
      <c r="AV1787" s="13" t="s">
        <v>81</v>
      </c>
      <c r="AW1787" s="13" t="s">
        <v>32</v>
      </c>
      <c r="AX1787" s="13" t="s">
        <v>71</v>
      </c>
      <c r="AY1787" s="212" t="s">
        <v>210</v>
      </c>
    </row>
    <row r="1788" spans="2:51" s="15" customFormat="1" ht="11.25">
      <c r="B1788" s="224"/>
      <c r="C1788" s="225"/>
      <c r="D1788" s="195" t="s">
        <v>223</v>
      </c>
      <c r="E1788" s="226" t="s">
        <v>19</v>
      </c>
      <c r="F1788" s="227" t="s">
        <v>633</v>
      </c>
      <c r="G1788" s="225"/>
      <c r="H1788" s="226" t="s">
        <v>19</v>
      </c>
      <c r="I1788" s="228"/>
      <c r="J1788" s="225"/>
      <c r="K1788" s="225"/>
      <c r="L1788" s="229"/>
      <c r="M1788" s="230"/>
      <c r="N1788" s="231"/>
      <c r="O1788" s="231"/>
      <c r="P1788" s="231"/>
      <c r="Q1788" s="231"/>
      <c r="R1788" s="231"/>
      <c r="S1788" s="231"/>
      <c r="T1788" s="232"/>
      <c r="AT1788" s="233" t="s">
        <v>223</v>
      </c>
      <c r="AU1788" s="233" t="s">
        <v>81</v>
      </c>
      <c r="AV1788" s="15" t="s">
        <v>79</v>
      </c>
      <c r="AW1788" s="15" t="s">
        <v>32</v>
      </c>
      <c r="AX1788" s="15" t="s">
        <v>71</v>
      </c>
      <c r="AY1788" s="233" t="s">
        <v>210</v>
      </c>
    </row>
    <row r="1789" spans="2:51" s="13" customFormat="1" ht="11.25">
      <c r="B1789" s="202"/>
      <c r="C1789" s="203"/>
      <c r="D1789" s="195" t="s">
        <v>223</v>
      </c>
      <c r="E1789" s="204" t="s">
        <v>19</v>
      </c>
      <c r="F1789" s="205" t="s">
        <v>634</v>
      </c>
      <c r="G1789" s="203"/>
      <c r="H1789" s="206">
        <v>60</v>
      </c>
      <c r="I1789" s="207"/>
      <c r="J1789" s="203"/>
      <c r="K1789" s="203"/>
      <c r="L1789" s="208"/>
      <c r="M1789" s="209"/>
      <c r="N1789" s="210"/>
      <c r="O1789" s="210"/>
      <c r="P1789" s="210"/>
      <c r="Q1789" s="210"/>
      <c r="R1789" s="210"/>
      <c r="S1789" s="210"/>
      <c r="T1789" s="211"/>
      <c r="AT1789" s="212" t="s">
        <v>223</v>
      </c>
      <c r="AU1789" s="212" t="s">
        <v>81</v>
      </c>
      <c r="AV1789" s="13" t="s">
        <v>81</v>
      </c>
      <c r="AW1789" s="13" t="s">
        <v>32</v>
      </c>
      <c r="AX1789" s="13" t="s">
        <v>71</v>
      </c>
      <c r="AY1789" s="212" t="s">
        <v>210</v>
      </c>
    </row>
    <row r="1790" spans="2:51" s="15" customFormat="1" ht="11.25">
      <c r="B1790" s="224"/>
      <c r="C1790" s="225"/>
      <c r="D1790" s="195" t="s">
        <v>223</v>
      </c>
      <c r="E1790" s="226" t="s">
        <v>19</v>
      </c>
      <c r="F1790" s="227" t="s">
        <v>635</v>
      </c>
      <c r="G1790" s="225"/>
      <c r="H1790" s="226" t="s">
        <v>19</v>
      </c>
      <c r="I1790" s="228"/>
      <c r="J1790" s="225"/>
      <c r="K1790" s="225"/>
      <c r="L1790" s="229"/>
      <c r="M1790" s="230"/>
      <c r="N1790" s="231"/>
      <c r="O1790" s="231"/>
      <c r="P1790" s="231"/>
      <c r="Q1790" s="231"/>
      <c r="R1790" s="231"/>
      <c r="S1790" s="231"/>
      <c r="T1790" s="232"/>
      <c r="AT1790" s="233" t="s">
        <v>223</v>
      </c>
      <c r="AU1790" s="233" t="s">
        <v>81</v>
      </c>
      <c r="AV1790" s="15" t="s">
        <v>79</v>
      </c>
      <c r="AW1790" s="15" t="s">
        <v>32</v>
      </c>
      <c r="AX1790" s="15" t="s">
        <v>71</v>
      </c>
      <c r="AY1790" s="233" t="s">
        <v>210</v>
      </c>
    </row>
    <row r="1791" spans="2:51" s="13" customFormat="1" ht="11.25">
      <c r="B1791" s="202"/>
      <c r="C1791" s="203"/>
      <c r="D1791" s="195" t="s">
        <v>223</v>
      </c>
      <c r="E1791" s="204" t="s">
        <v>19</v>
      </c>
      <c r="F1791" s="205" t="s">
        <v>282</v>
      </c>
      <c r="G1791" s="203"/>
      <c r="H1791" s="206">
        <v>10</v>
      </c>
      <c r="I1791" s="207"/>
      <c r="J1791" s="203"/>
      <c r="K1791" s="203"/>
      <c r="L1791" s="208"/>
      <c r="M1791" s="209"/>
      <c r="N1791" s="210"/>
      <c r="O1791" s="210"/>
      <c r="P1791" s="210"/>
      <c r="Q1791" s="210"/>
      <c r="R1791" s="210"/>
      <c r="S1791" s="210"/>
      <c r="T1791" s="211"/>
      <c r="AT1791" s="212" t="s">
        <v>223</v>
      </c>
      <c r="AU1791" s="212" t="s">
        <v>81</v>
      </c>
      <c r="AV1791" s="13" t="s">
        <v>81</v>
      </c>
      <c r="AW1791" s="13" t="s">
        <v>32</v>
      </c>
      <c r="AX1791" s="13" t="s">
        <v>71</v>
      </c>
      <c r="AY1791" s="212" t="s">
        <v>210</v>
      </c>
    </row>
    <row r="1792" spans="2:51" s="15" customFormat="1" ht="11.25">
      <c r="B1792" s="224"/>
      <c r="C1792" s="225"/>
      <c r="D1792" s="195" t="s">
        <v>223</v>
      </c>
      <c r="E1792" s="226" t="s">
        <v>19</v>
      </c>
      <c r="F1792" s="227" t="s">
        <v>636</v>
      </c>
      <c r="G1792" s="225"/>
      <c r="H1792" s="226" t="s">
        <v>19</v>
      </c>
      <c r="I1792" s="228"/>
      <c r="J1792" s="225"/>
      <c r="K1792" s="225"/>
      <c r="L1792" s="229"/>
      <c r="M1792" s="230"/>
      <c r="N1792" s="231"/>
      <c r="O1792" s="231"/>
      <c r="P1792" s="231"/>
      <c r="Q1792" s="231"/>
      <c r="R1792" s="231"/>
      <c r="S1792" s="231"/>
      <c r="T1792" s="232"/>
      <c r="AT1792" s="233" t="s">
        <v>223</v>
      </c>
      <c r="AU1792" s="233" t="s">
        <v>81</v>
      </c>
      <c r="AV1792" s="15" t="s">
        <v>79</v>
      </c>
      <c r="AW1792" s="15" t="s">
        <v>32</v>
      </c>
      <c r="AX1792" s="15" t="s">
        <v>71</v>
      </c>
      <c r="AY1792" s="233" t="s">
        <v>210</v>
      </c>
    </row>
    <row r="1793" spans="2:51" s="13" customFormat="1" ht="11.25">
      <c r="B1793" s="202"/>
      <c r="C1793" s="203"/>
      <c r="D1793" s="195" t="s">
        <v>223</v>
      </c>
      <c r="E1793" s="204" t="s">
        <v>19</v>
      </c>
      <c r="F1793" s="205" t="s">
        <v>637</v>
      </c>
      <c r="G1793" s="203"/>
      <c r="H1793" s="206">
        <v>14.5</v>
      </c>
      <c r="I1793" s="207"/>
      <c r="J1793" s="203"/>
      <c r="K1793" s="203"/>
      <c r="L1793" s="208"/>
      <c r="M1793" s="209"/>
      <c r="N1793" s="210"/>
      <c r="O1793" s="210"/>
      <c r="P1793" s="210"/>
      <c r="Q1793" s="210"/>
      <c r="R1793" s="210"/>
      <c r="S1793" s="210"/>
      <c r="T1793" s="211"/>
      <c r="AT1793" s="212" t="s">
        <v>223</v>
      </c>
      <c r="AU1793" s="212" t="s">
        <v>81</v>
      </c>
      <c r="AV1793" s="13" t="s">
        <v>81</v>
      </c>
      <c r="AW1793" s="13" t="s">
        <v>32</v>
      </c>
      <c r="AX1793" s="13" t="s">
        <v>71</v>
      </c>
      <c r="AY1793" s="212" t="s">
        <v>210</v>
      </c>
    </row>
    <row r="1794" spans="2:51" s="16" customFormat="1" ht="11.25">
      <c r="B1794" s="234"/>
      <c r="C1794" s="235"/>
      <c r="D1794" s="195" t="s">
        <v>223</v>
      </c>
      <c r="E1794" s="236" t="s">
        <v>19</v>
      </c>
      <c r="F1794" s="237" t="s">
        <v>266</v>
      </c>
      <c r="G1794" s="235"/>
      <c r="H1794" s="238">
        <v>443.9</v>
      </c>
      <c r="I1794" s="239"/>
      <c r="J1794" s="235"/>
      <c r="K1794" s="235"/>
      <c r="L1794" s="240"/>
      <c r="M1794" s="241"/>
      <c r="N1794" s="242"/>
      <c r="O1794" s="242"/>
      <c r="P1794" s="242"/>
      <c r="Q1794" s="242"/>
      <c r="R1794" s="242"/>
      <c r="S1794" s="242"/>
      <c r="T1794" s="243"/>
      <c r="AT1794" s="244" t="s">
        <v>223</v>
      </c>
      <c r="AU1794" s="244" t="s">
        <v>81</v>
      </c>
      <c r="AV1794" s="16" t="s">
        <v>153</v>
      </c>
      <c r="AW1794" s="16" t="s">
        <v>32</v>
      </c>
      <c r="AX1794" s="16" t="s">
        <v>71</v>
      </c>
      <c r="AY1794" s="244" t="s">
        <v>210</v>
      </c>
    </row>
    <row r="1795" spans="2:51" s="15" customFormat="1" ht="11.25">
      <c r="B1795" s="224"/>
      <c r="C1795" s="225"/>
      <c r="D1795" s="195" t="s">
        <v>223</v>
      </c>
      <c r="E1795" s="226" t="s">
        <v>19</v>
      </c>
      <c r="F1795" s="227" t="s">
        <v>644</v>
      </c>
      <c r="G1795" s="225"/>
      <c r="H1795" s="226" t="s">
        <v>19</v>
      </c>
      <c r="I1795" s="228"/>
      <c r="J1795" s="225"/>
      <c r="K1795" s="225"/>
      <c r="L1795" s="229"/>
      <c r="M1795" s="230"/>
      <c r="N1795" s="231"/>
      <c r="O1795" s="231"/>
      <c r="P1795" s="231"/>
      <c r="Q1795" s="231"/>
      <c r="R1795" s="231"/>
      <c r="S1795" s="231"/>
      <c r="T1795" s="232"/>
      <c r="AT1795" s="233" t="s">
        <v>223</v>
      </c>
      <c r="AU1795" s="233" t="s">
        <v>81</v>
      </c>
      <c r="AV1795" s="15" t="s">
        <v>79</v>
      </c>
      <c r="AW1795" s="15" t="s">
        <v>32</v>
      </c>
      <c r="AX1795" s="15" t="s">
        <v>71</v>
      </c>
      <c r="AY1795" s="233" t="s">
        <v>210</v>
      </c>
    </row>
    <row r="1796" spans="2:51" s="15" customFormat="1" ht="11.25">
      <c r="B1796" s="224"/>
      <c r="C1796" s="225"/>
      <c r="D1796" s="195" t="s">
        <v>223</v>
      </c>
      <c r="E1796" s="226" t="s">
        <v>19</v>
      </c>
      <c r="F1796" s="227" t="s">
        <v>605</v>
      </c>
      <c r="G1796" s="225"/>
      <c r="H1796" s="226" t="s">
        <v>19</v>
      </c>
      <c r="I1796" s="228"/>
      <c r="J1796" s="225"/>
      <c r="K1796" s="225"/>
      <c r="L1796" s="229"/>
      <c r="M1796" s="230"/>
      <c r="N1796" s="231"/>
      <c r="O1796" s="231"/>
      <c r="P1796" s="231"/>
      <c r="Q1796" s="231"/>
      <c r="R1796" s="231"/>
      <c r="S1796" s="231"/>
      <c r="T1796" s="232"/>
      <c r="AT1796" s="233" t="s">
        <v>223</v>
      </c>
      <c r="AU1796" s="233" t="s">
        <v>81</v>
      </c>
      <c r="AV1796" s="15" t="s">
        <v>79</v>
      </c>
      <c r="AW1796" s="15" t="s">
        <v>32</v>
      </c>
      <c r="AX1796" s="15" t="s">
        <v>71</v>
      </c>
      <c r="AY1796" s="233" t="s">
        <v>210</v>
      </c>
    </row>
    <row r="1797" spans="2:51" s="13" customFormat="1" ht="11.25">
      <c r="B1797" s="202"/>
      <c r="C1797" s="203"/>
      <c r="D1797" s="195" t="s">
        <v>223</v>
      </c>
      <c r="E1797" s="204" t="s">
        <v>19</v>
      </c>
      <c r="F1797" s="205" t="s">
        <v>645</v>
      </c>
      <c r="G1797" s="203"/>
      <c r="H1797" s="206">
        <v>43.5</v>
      </c>
      <c r="I1797" s="207"/>
      <c r="J1797" s="203"/>
      <c r="K1797" s="203"/>
      <c r="L1797" s="208"/>
      <c r="M1797" s="209"/>
      <c r="N1797" s="210"/>
      <c r="O1797" s="210"/>
      <c r="P1797" s="210"/>
      <c r="Q1797" s="210"/>
      <c r="R1797" s="210"/>
      <c r="S1797" s="210"/>
      <c r="T1797" s="211"/>
      <c r="AT1797" s="212" t="s">
        <v>223</v>
      </c>
      <c r="AU1797" s="212" t="s">
        <v>81</v>
      </c>
      <c r="AV1797" s="13" t="s">
        <v>81</v>
      </c>
      <c r="AW1797" s="13" t="s">
        <v>32</v>
      </c>
      <c r="AX1797" s="13" t="s">
        <v>71</v>
      </c>
      <c r="AY1797" s="212" t="s">
        <v>210</v>
      </c>
    </row>
    <row r="1798" spans="2:51" s="15" customFormat="1" ht="11.25">
      <c r="B1798" s="224"/>
      <c r="C1798" s="225"/>
      <c r="D1798" s="195" t="s">
        <v>223</v>
      </c>
      <c r="E1798" s="226" t="s">
        <v>19</v>
      </c>
      <c r="F1798" s="227" t="s">
        <v>606</v>
      </c>
      <c r="G1798" s="225"/>
      <c r="H1798" s="226" t="s">
        <v>19</v>
      </c>
      <c r="I1798" s="228"/>
      <c r="J1798" s="225"/>
      <c r="K1798" s="225"/>
      <c r="L1798" s="229"/>
      <c r="M1798" s="230"/>
      <c r="N1798" s="231"/>
      <c r="O1798" s="231"/>
      <c r="P1798" s="231"/>
      <c r="Q1798" s="231"/>
      <c r="R1798" s="231"/>
      <c r="S1798" s="231"/>
      <c r="T1798" s="232"/>
      <c r="AT1798" s="233" t="s">
        <v>223</v>
      </c>
      <c r="AU1798" s="233" t="s">
        <v>81</v>
      </c>
      <c r="AV1798" s="15" t="s">
        <v>79</v>
      </c>
      <c r="AW1798" s="15" t="s">
        <v>32</v>
      </c>
      <c r="AX1798" s="15" t="s">
        <v>71</v>
      </c>
      <c r="AY1798" s="233" t="s">
        <v>210</v>
      </c>
    </row>
    <row r="1799" spans="2:51" s="13" customFormat="1" ht="11.25">
      <c r="B1799" s="202"/>
      <c r="C1799" s="203"/>
      <c r="D1799" s="195" t="s">
        <v>223</v>
      </c>
      <c r="E1799" s="204" t="s">
        <v>19</v>
      </c>
      <c r="F1799" s="205" t="s">
        <v>646</v>
      </c>
      <c r="G1799" s="203"/>
      <c r="H1799" s="206">
        <v>40.89</v>
      </c>
      <c r="I1799" s="207"/>
      <c r="J1799" s="203"/>
      <c r="K1799" s="203"/>
      <c r="L1799" s="208"/>
      <c r="M1799" s="209"/>
      <c r="N1799" s="210"/>
      <c r="O1799" s="210"/>
      <c r="P1799" s="210"/>
      <c r="Q1799" s="210"/>
      <c r="R1799" s="210"/>
      <c r="S1799" s="210"/>
      <c r="T1799" s="211"/>
      <c r="AT1799" s="212" t="s">
        <v>223</v>
      </c>
      <c r="AU1799" s="212" t="s">
        <v>81</v>
      </c>
      <c r="AV1799" s="13" t="s">
        <v>81</v>
      </c>
      <c r="AW1799" s="13" t="s">
        <v>32</v>
      </c>
      <c r="AX1799" s="13" t="s">
        <v>71</v>
      </c>
      <c r="AY1799" s="212" t="s">
        <v>210</v>
      </c>
    </row>
    <row r="1800" spans="2:51" s="15" customFormat="1" ht="11.25">
      <c r="B1800" s="224"/>
      <c r="C1800" s="225"/>
      <c r="D1800" s="195" t="s">
        <v>223</v>
      </c>
      <c r="E1800" s="226" t="s">
        <v>19</v>
      </c>
      <c r="F1800" s="227" t="s">
        <v>607</v>
      </c>
      <c r="G1800" s="225"/>
      <c r="H1800" s="226" t="s">
        <v>19</v>
      </c>
      <c r="I1800" s="228"/>
      <c r="J1800" s="225"/>
      <c r="K1800" s="225"/>
      <c r="L1800" s="229"/>
      <c r="M1800" s="230"/>
      <c r="N1800" s="231"/>
      <c r="O1800" s="231"/>
      <c r="P1800" s="231"/>
      <c r="Q1800" s="231"/>
      <c r="R1800" s="231"/>
      <c r="S1800" s="231"/>
      <c r="T1800" s="232"/>
      <c r="AT1800" s="233" t="s">
        <v>223</v>
      </c>
      <c r="AU1800" s="233" t="s">
        <v>81</v>
      </c>
      <c r="AV1800" s="15" t="s">
        <v>79</v>
      </c>
      <c r="AW1800" s="15" t="s">
        <v>32</v>
      </c>
      <c r="AX1800" s="15" t="s">
        <v>71</v>
      </c>
      <c r="AY1800" s="233" t="s">
        <v>210</v>
      </c>
    </row>
    <row r="1801" spans="2:51" s="13" customFormat="1" ht="11.25">
      <c r="B1801" s="202"/>
      <c r="C1801" s="203"/>
      <c r="D1801" s="195" t="s">
        <v>223</v>
      </c>
      <c r="E1801" s="204" t="s">
        <v>19</v>
      </c>
      <c r="F1801" s="205" t="s">
        <v>647</v>
      </c>
      <c r="G1801" s="203"/>
      <c r="H1801" s="206">
        <v>28.71</v>
      </c>
      <c r="I1801" s="207"/>
      <c r="J1801" s="203"/>
      <c r="K1801" s="203"/>
      <c r="L1801" s="208"/>
      <c r="M1801" s="209"/>
      <c r="N1801" s="210"/>
      <c r="O1801" s="210"/>
      <c r="P1801" s="210"/>
      <c r="Q1801" s="210"/>
      <c r="R1801" s="210"/>
      <c r="S1801" s="210"/>
      <c r="T1801" s="211"/>
      <c r="AT1801" s="212" t="s">
        <v>223</v>
      </c>
      <c r="AU1801" s="212" t="s">
        <v>81</v>
      </c>
      <c r="AV1801" s="13" t="s">
        <v>81</v>
      </c>
      <c r="AW1801" s="13" t="s">
        <v>32</v>
      </c>
      <c r="AX1801" s="13" t="s">
        <v>71</v>
      </c>
      <c r="AY1801" s="212" t="s">
        <v>210</v>
      </c>
    </row>
    <row r="1802" spans="2:51" s="15" customFormat="1" ht="11.25">
      <c r="B1802" s="224"/>
      <c r="C1802" s="225"/>
      <c r="D1802" s="195" t="s">
        <v>223</v>
      </c>
      <c r="E1802" s="226" t="s">
        <v>19</v>
      </c>
      <c r="F1802" s="227" t="s">
        <v>609</v>
      </c>
      <c r="G1802" s="225"/>
      <c r="H1802" s="226" t="s">
        <v>19</v>
      </c>
      <c r="I1802" s="228"/>
      <c r="J1802" s="225"/>
      <c r="K1802" s="225"/>
      <c r="L1802" s="229"/>
      <c r="M1802" s="230"/>
      <c r="N1802" s="231"/>
      <c r="O1802" s="231"/>
      <c r="P1802" s="231"/>
      <c r="Q1802" s="231"/>
      <c r="R1802" s="231"/>
      <c r="S1802" s="231"/>
      <c r="T1802" s="232"/>
      <c r="AT1802" s="233" t="s">
        <v>223</v>
      </c>
      <c r="AU1802" s="233" t="s">
        <v>81</v>
      </c>
      <c r="AV1802" s="15" t="s">
        <v>79</v>
      </c>
      <c r="AW1802" s="15" t="s">
        <v>32</v>
      </c>
      <c r="AX1802" s="15" t="s">
        <v>71</v>
      </c>
      <c r="AY1802" s="233" t="s">
        <v>210</v>
      </c>
    </row>
    <row r="1803" spans="2:51" s="13" customFormat="1" ht="11.25">
      <c r="B1803" s="202"/>
      <c r="C1803" s="203"/>
      <c r="D1803" s="195" t="s">
        <v>223</v>
      </c>
      <c r="E1803" s="204" t="s">
        <v>19</v>
      </c>
      <c r="F1803" s="205" t="s">
        <v>647</v>
      </c>
      <c r="G1803" s="203"/>
      <c r="H1803" s="206">
        <v>28.71</v>
      </c>
      <c r="I1803" s="207"/>
      <c r="J1803" s="203"/>
      <c r="K1803" s="203"/>
      <c r="L1803" s="208"/>
      <c r="M1803" s="209"/>
      <c r="N1803" s="210"/>
      <c r="O1803" s="210"/>
      <c r="P1803" s="210"/>
      <c r="Q1803" s="210"/>
      <c r="R1803" s="210"/>
      <c r="S1803" s="210"/>
      <c r="T1803" s="211"/>
      <c r="AT1803" s="212" t="s">
        <v>223</v>
      </c>
      <c r="AU1803" s="212" t="s">
        <v>81</v>
      </c>
      <c r="AV1803" s="13" t="s">
        <v>81</v>
      </c>
      <c r="AW1803" s="13" t="s">
        <v>32</v>
      </c>
      <c r="AX1803" s="13" t="s">
        <v>71</v>
      </c>
      <c r="AY1803" s="212" t="s">
        <v>210</v>
      </c>
    </row>
    <row r="1804" spans="2:51" s="15" customFormat="1" ht="11.25">
      <c r="B1804" s="224"/>
      <c r="C1804" s="225"/>
      <c r="D1804" s="195" t="s">
        <v>223</v>
      </c>
      <c r="E1804" s="226" t="s">
        <v>19</v>
      </c>
      <c r="F1804" s="227" t="s">
        <v>611</v>
      </c>
      <c r="G1804" s="225"/>
      <c r="H1804" s="226" t="s">
        <v>19</v>
      </c>
      <c r="I1804" s="228"/>
      <c r="J1804" s="225"/>
      <c r="K1804" s="225"/>
      <c r="L1804" s="229"/>
      <c r="M1804" s="230"/>
      <c r="N1804" s="231"/>
      <c r="O1804" s="231"/>
      <c r="P1804" s="231"/>
      <c r="Q1804" s="231"/>
      <c r="R1804" s="231"/>
      <c r="S1804" s="231"/>
      <c r="T1804" s="232"/>
      <c r="AT1804" s="233" t="s">
        <v>223</v>
      </c>
      <c r="AU1804" s="233" t="s">
        <v>81</v>
      </c>
      <c r="AV1804" s="15" t="s">
        <v>79</v>
      </c>
      <c r="AW1804" s="15" t="s">
        <v>32</v>
      </c>
      <c r="AX1804" s="15" t="s">
        <v>71</v>
      </c>
      <c r="AY1804" s="233" t="s">
        <v>210</v>
      </c>
    </row>
    <row r="1805" spans="2:51" s="13" customFormat="1" ht="11.25">
      <c r="B1805" s="202"/>
      <c r="C1805" s="203"/>
      <c r="D1805" s="195" t="s">
        <v>223</v>
      </c>
      <c r="E1805" s="204" t="s">
        <v>19</v>
      </c>
      <c r="F1805" s="205" t="s">
        <v>648</v>
      </c>
      <c r="G1805" s="203"/>
      <c r="H1805" s="206">
        <v>32.479999999999997</v>
      </c>
      <c r="I1805" s="207"/>
      <c r="J1805" s="203"/>
      <c r="K1805" s="203"/>
      <c r="L1805" s="208"/>
      <c r="M1805" s="209"/>
      <c r="N1805" s="210"/>
      <c r="O1805" s="210"/>
      <c r="P1805" s="210"/>
      <c r="Q1805" s="210"/>
      <c r="R1805" s="210"/>
      <c r="S1805" s="210"/>
      <c r="T1805" s="211"/>
      <c r="AT1805" s="212" t="s">
        <v>223</v>
      </c>
      <c r="AU1805" s="212" t="s">
        <v>81</v>
      </c>
      <c r="AV1805" s="13" t="s">
        <v>81</v>
      </c>
      <c r="AW1805" s="13" t="s">
        <v>32</v>
      </c>
      <c r="AX1805" s="13" t="s">
        <v>71</v>
      </c>
      <c r="AY1805" s="212" t="s">
        <v>210</v>
      </c>
    </row>
    <row r="1806" spans="2:51" s="15" customFormat="1" ht="11.25">
      <c r="B1806" s="224"/>
      <c r="C1806" s="225"/>
      <c r="D1806" s="195" t="s">
        <v>223</v>
      </c>
      <c r="E1806" s="226" t="s">
        <v>19</v>
      </c>
      <c r="F1806" s="227" t="s">
        <v>613</v>
      </c>
      <c r="G1806" s="225"/>
      <c r="H1806" s="226" t="s">
        <v>19</v>
      </c>
      <c r="I1806" s="228"/>
      <c r="J1806" s="225"/>
      <c r="K1806" s="225"/>
      <c r="L1806" s="229"/>
      <c r="M1806" s="230"/>
      <c r="N1806" s="231"/>
      <c r="O1806" s="231"/>
      <c r="P1806" s="231"/>
      <c r="Q1806" s="231"/>
      <c r="R1806" s="231"/>
      <c r="S1806" s="231"/>
      <c r="T1806" s="232"/>
      <c r="AT1806" s="233" t="s">
        <v>223</v>
      </c>
      <c r="AU1806" s="233" t="s">
        <v>81</v>
      </c>
      <c r="AV1806" s="15" t="s">
        <v>79</v>
      </c>
      <c r="AW1806" s="15" t="s">
        <v>32</v>
      </c>
      <c r="AX1806" s="15" t="s">
        <v>71</v>
      </c>
      <c r="AY1806" s="233" t="s">
        <v>210</v>
      </c>
    </row>
    <row r="1807" spans="2:51" s="13" customFormat="1" ht="11.25">
      <c r="B1807" s="202"/>
      <c r="C1807" s="203"/>
      <c r="D1807" s="195" t="s">
        <v>223</v>
      </c>
      <c r="E1807" s="204" t="s">
        <v>19</v>
      </c>
      <c r="F1807" s="205" t="s">
        <v>649</v>
      </c>
      <c r="G1807" s="203"/>
      <c r="H1807" s="206">
        <v>18.850000000000001</v>
      </c>
      <c r="I1807" s="207"/>
      <c r="J1807" s="203"/>
      <c r="K1807" s="203"/>
      <c r="L1807" s="208"/>
      <c r="M1807" s="209"/>
      <c r="N1807" s="210"/>
      <c r="O1807" s="210"/>
      <c r="P1807" s="210"/>
      <c r="Q1807" s="210"/>
      <c r="R1807" s="210"/>
      <c r="S1807" s="210"/>
      <c r="T1807" s="211"/>
      <c r="AT1807" s="212" t="s">
        <v>223</v>
      </c>
      <c r="AU1807" s="212" t="s">
        <v>81</v>
      </c>
      <c r="AV1807" s="13" t="s">
        <v>81</v>
      </c>
      <c r="AW1807" s="13" t="s">
        <v>32</v>
      </c>
      <c r="AX1807" s="13" t="s">
        <v>71</v>
      </c>
      <c r="AY1807" s="212" t="s">
        <v>210</v>
      </c>
    </row>
    <row r="1808" spans="2:51" s="15" customFormat="1" ht="11.25">
      <c r="B1808" s="224"/>
      <c r="C1808" s="225"/>
      <c r="D1808" s="195" t="s">
        <v>223</v>
      </c>
      <c r="E1808" s="226" t="s">
        <v>19</v>
      </c>
      <c r="F1808" s="227" t="s">
        <v>614</v>
      </c>
      <c r="G1808" s="225"/>
      <c r="H1808" s="226" t="s">
        <v>19</v>
      </c>
      <c r="I1808" s="228"/>
      <c r="J1808" s="225"/>
      <c r="K1808" s="225"/>
      <c r="L1808" s="229"/>
      <c r="M1808" s="230"/>
      <c r="N1808" s="231"/>
      <c r="O1808" s="231"/>
      <c r="P1808" s="231"/>
      <c r="Q1808" s="231"/>
      <c r="R1808" s="231"/>
      <c r="S1808" s="231"/>
      <c r="T1808" s="232"/>
      <c r="AT1808" s="233" t="s">
        <v>223</v>
      </c>
      <c r="AU1808" s="233" t="s">
        <v>81</v>
      </c>
      <c r="AV1808" s="15" t="s">
        <v>79</v>
      </c>
      <c r="AW1808" s="15" t="s">
        <v>32</v>
      </c>
      <c r="AX1808" s="15" t="s">
        <v>71</v>
      </c>
      <c r="AY1808" s="233" t="s">
        <v>210</v>
      </c>
    </row>
    <row r="1809" spans="2:51" s="13" customFormat="1" ht="11.25">
      <c r="B1809" s="202"/>
      <c r="C1809" s="203"/>
      <c r="D1809" s="195" t="s">
        <v>223</v>
      </c>
      <c r="E1809" s="204" t="s">
        <v>19</v>
      </c>
      <c r="F1809" s="205" t="s">
        <v>650</v>
      </c>
      <c r="G1809" s="203"/>
      <c r="H1809" s="206">
        <v>14.21</v>
      </c>
      <c r="I1809" s="207"/>
      <c r="J1809" s="203"/>
      <c r="K1809" s="203"/>
      <c r="L1809" s="208"/>
      <c r="M1809" s="209"/>
      <c r="N1809" s="210"/>
      <c r="O1809" s="210"/>
      <c r="P1809" s="210"/>
      <c r="Q1809" s="210"/>
      <c r="R1809" s="210"/>
      <c r="S1809" s="210"/>
      <c r="T1809" s="211"/>
      <c r="AT1809" s="212" t="s">
        <v>223</v>
      </c>
      <c r="AU1809" s="212" t="s">
        <v>81</v>
      </c>
      <c r="AV1809" s="13" t="s">
        <v>81</v>
      </c>
      <c r="AW1809" s="13" t="s">
        <v>32</v>
      </c>
      <c r="AX1809" s="13" t="s">
        <v>71</v>
      </c>
      <c r="AY1809" s="212" t="s">
        <v>210</v>
      </c>
    </row>
    <row r="1810" spans="2:51" s="15" customFormat="1" ht="11.25">
      <c r="B1810" s="224"/>
      <c r="C1810" s="225"/>
      <c r="D1810" s="195" t="s">
        <v>223</v>
      </c>
      <c r="E1810" s="226" t="s">
        <v>19</v>
      </c>
      <c r="F1810" s="227" t="s">
        <v>616</v>
      </c>
      <c r="G1810" s="225"/>
      <c r="H1810" s="226" t="s">
        <v>19</v>
      </c>
      <c r="I1810" s="228"/>
      <c r="J1810" s="225"/>
      <c r="K1810" s="225"/>
      <c r="L1810" s="229"/>
      <c r="M1810" s="230"/>
      <c r="N1810" s="231"/>
      <c r="O1810" s="231"/>
      <c r="P1810" s="231"/>
      <c r="Q1810" s="231"/>
      <c r="R1810" s="231"/>
      <c r="S1810" s="231"/>
      <c r="T1810" s="232"/>
      <c r="AT1810" s="233" t="s">
        <v>223</v>
      </c>
      <c r="AU1810" s="233" t="s">
        <v>81</v>
      </c>
      <c r="AV1810" s="15" t="s">
        <v>79</v>
      </c>
      <c r="AW1810" s="15" t="s">
        <v>32</v>
      </c>
      <c r="AX1810" s="15" t="s">
        <v>71</v>
      </c>
      <c r="AY1810" s="233" t="s">
        <v>210</v>
      </c>
    </row>
    <row r="1811" spans="2:51" s="13" customFormat="1" ht="11.25">
      <c r="B1811" s="202"/>
      <c r="C1811" s="203"/>
      <c r="D1811" s="195" t="s">
        <v>223</v>
      </c>
      <c r="E1811" s="204" t="s">
        <v>19</v>
      </c>
      <c r="F1811" s="205" t="s">
        <v>651</v>
      </c>
      <c r="G1811" s="203"/>
      <c r="H1811" s="206">
        <v>30.45</v>
      </c>
      <c r="I1811" s="207"/>
      <c r="J1811" s="203"/>
      <c r="K1811" s="203"/>
      <c r="L1811" s="208"/>
      <c r="M1811" s="209"/>
      <c r="N1811" s="210"/>
      <c r="O1811" s="210"/>
      <c r="P1811" s="210"/>
      <c r="Q1811" s="210"/>
      <c r="R1811" s="210"/>
      <c r="S1811" s="210"/>
      <c r="T1811" s="211"/>
      <c r="AT1811" s="212" t="s">
        <v>223</v>
      </c>
      <c r="AU1811" s="212" t="s">
        <v>81</v>
      </c>
      <c r="AV1811" s="13" t="s">
        <v>81</v>
      </c>
      <c r="AW1811" s="13" t="s">
        <v>32</v>
      </c>
      <c r="AX1811" s="13" t="s">
        <v>71</v>
      </c>
      <c r="AY1811" s="212" t="s">
        <v>210</v>
      </c>
    </row>
    <row r="1812" spans="2:51" s="15" customFormat="1" ht="11.25">
      <c r="B1812" s="224"/>
      <c r="C1812" s="225"/>
      <c r="D1812" s="195" t="s">
        <v>223</v>
      </c>
      <c r="E1812" s="226" t="s">
        <v>19</v>
      </c>
      <c r="F1812" s="227" t="s">
        <v>618</v>
      </c>
      <c r="G1812" s="225"/>
      <c r="H1812" s="226" t="s">
        <v>19</v>
      </c>
      <c r="I1812" s="228"/>
      <c r="J1812" s="225"/>
      <c r="K1812" s="225"/>
      <c r="L1812" s="229"/>
      <c r="M1812" s="230"/>
      <c r="N1812" s="231"/>
      <c r="O1812" s="231"/>
      <c r="P1812" s="231"/>
      <c r="Q1812" s="231"/>
      <c r="R1812" s="231"/>
      <c r="S1812" s="231"/>
      <c r="T1812" s="232"/>
      <c r="AT1812" s="233" t="s">
        <v>223</v>
      </c>
      <c r="AU1812" s="233" t="s">
        <v>81</v>
      </c>
      <c r="AV1812" s="15" t="s">
        <v>79</v>
      </c>
      <c r="AW1812" s="15" t="s">
        <v>32</v>
      </c>
      <c r="AX1812" s="15" t="s">
        <v>71</v>
      </c>
      <c r="AY1812" s="233" t="s">
        <v>210</v>
      </c>
    </row>
    <row r="1813" spans="2:51" s="13" customFormat="1" ht="11.25">
      <c r="B1813" s="202"/>
      <c r="C1813" s="203"/>
      <c r="D1813" s="195" t="s">
        <v>223</v>
      </c>
      <c r="E1813" s="204" t="s">
        <v>19</v>
      </c>
      <c r="F1813" s="205" t="s">
        <v>652</v>
      </c>
      <c r="G1813" s="203"/>
      <c r="H1813" s="206">
        <v>47.27</v>
      </c>
      <c r="I1813" s="207"/>
      <c r="J1813" s="203"/>
      <c r="K1813" s="203"/>
      <c r="L1813" s="208"/>
      <c r="M1813" s="209"/>
      <c r="N1813" s="210"/>
      <c r="O1813" s="210"/>
      <c r="P1813" s="210"/>
      <c r="Q1813" s="210"/>
      <c r="R1813" s="210"/>
      <c r="S1813" s="210"/>
      <c r="T1813" s="211"/>
      <c r="AT1813" s="212" t="s">
        <v>223</v>
      </c>
      <c r="AU1813" s="212" t="s">
        <v>81</v>
      </c>
      <c r="AV1813" s="13" t="s">
        <v>81</v>
      </c>
      <c r="AW1813" s="13" t="s">
        <v>32</v>
      </c>
      <c r="AX1813" s="13" t="s">
        <v>71</v>
      </c>
      <c r="AY1813" s="212" t="s">
        <v>210</v>
      </c>
    </row>
    <row r="1814" spans="2:51" s="15" customFormat="1" ht="11.25">
      <c r="B1814" s="224"/>
      <c r="C1814" s="225"/>
      <c r="D1814" s="195" t="s">
        <v>223</v>
      </c>
      <c r="E1814" s="226" t="s">
        <v>19</v>
      </c>
      <c r="F1814" s="227" t="s">
        <v>620</v>
      </c>
      <c r="G1814" s="225"/>
      <c r="H1814" s="226" t="s">
        <v>19</v>
      </c>
      <c r="I1814" s="228"/>
      <c r="J1814" s="225"/>
      <c r="K1814" s="225"/>
      <c r="L1814" s="229"/>
      <c r="M1814" s="230"/>
      <c r="N1814" s="231"/>
      <c r="O1814" s="231"/>
      <c r="P1814" s="231"/>
      <c r="Q1814" s="231"/>
      <c r="R1814" s="231"/>
      <c r="S1814" s="231"/>
      <c r="T1814" s="232"/>
      <c r="AT1814" s="233" t="s">
        <v>223</v>
      </c>
      <c r="AU1814" s="233" t="s">
        <v>81</v>
      </c>
      <c r="AV1814" s="15" t="s">
        <v>79</v>
      </c>
      <c r="AW1814" s="15" t="s">
        <v>32</v>
      </c>
      <c r="AX1814" s="15" t="s">
        <v>71</v>
      </c>
      <c r="AY1814" s="233" t="s">
        <v>210</v>
      </c>
    </row>
    <row r="1815" spans="2:51" s="13" customFormat="1" ht="11.25">
      <c r="B1815" s="202"/>
      <c r="C1815" s="203"/>
      <c r="D1815" s="195" t="s">
        <v>223</v>
      </c>
      <c r="E1815" s="204" t="s">
        <v>19</v>
      </c>
      <c r="F1815" s="205" t="s">
        <v>653</v>
      </c>
      <c r="G1815" s="203"/>
      <c r="H1815" s="206">
        <v>31.436</v>
      </c>
      <c r="I1815" s="207"/>
      <c r="J1815" s="203"/>
      <c r="K1815" s="203"/>
      <c r="L1815" s="208"/>
      <c r="M1815" s="209"/>
      <c r="N1815" s="210"/>
      <c r="O1815" s="210"/>
      <c r="P1815" s="210"/>
      <c r="Q1815" s="210"/>
      <c r="R1815" s="210"/>
      <c r="S1815" s="210"/>
      <c r="T1815" s="211"/>
      <c r="AT1815" s="212" t="s">
        <v>223</v>
      </c>
      <c r="AU1815" s="212" t="s">
        <v>81</v>
      </c>
      <c r="AV1815" s="13" t="s">
        <v>81</v>
      </c>
      <c r="AW1815" s="13" t="s">
        <v>32</v>
      </c>
      <c r="AX1815" s="13" t="s">
        <v>71</v>
      </c>
      <c r="AY1815" s="212" t="s">
        <v>210</v>
      </c>
    </row>
    <row r="1816" spans="2:51" s="15" customFormat="1" ht="11.25">
      <c r="B1816" s="224"/>
      <c r="C1816" s="225"/>
      <c r="D1816" s="195" t="s">
        <v>223</v>
      </c>
      <c r="E1816" s="226" t="s">
        <v>19</v>
      </c>
      <c r="F1816" s="227" t="s">
        <v>622</v>
      </c>
      <c r="G1816" s="225"/>
      <c r="H1816" s="226" t="s">
        <v>19</v>
      </c>
      <c r="I1816" s="228"/>
      <c r="J1816" s="225"/>
      <c r="K1816" s="225"/>
      <c r="L1816" s="229"/>
      <c r="M1816" s="230"/>
      <c r="N1816" s="231"/>
      <c r="O1816" s="231"/>
      <c r="P1816" s="231"/>
      <c r="Q1816" s="231"/>
      <c r="R1816" s="231"/>
      <c r="S1816" s="231"/>
      <c r="T1816" s="232"/>
      <c r="AT1816" s="233" t="s">
        <v>223</v>
      </c>
      <c r="AU1816" s="233" t="s">
        <v>81</v>
      </c>
      <c r="AV1816" s="15" t="s">
        <v>79</v>
      </c>
      <c r="AW1816" s="15" t="s">
        <v>32</v>
      </c>
      <c r="AX1816" s="15" t="s">
        <v>71</v>
      </c>
      <c r="AY1816" s="233" t="s">
        <v>210</v>
      </c>
    </row>
    <row r="1817" spans="2:51" s="13" customFormat="1" ht="11.25">
      <c r="B1817" s="202"/>
      <c r="C1817" s="203"/>
      <c r="D1817" s="195" t="s">
        <v>223</v>
      </c>
      <c r="E1817" s="204" t="s">
        <v>19</v>
      </c>
      <c r="F1817" s="205" t="s">
        <v>654</v>
      </c>
      <c r="G1817" s="203"/>
      <c r="H1817" s="206">
        <v>92.8</v>
      </c>
      <c r="I1817" s="207"/>
      <c r="J1817" s="203"/>
      <c r="K1817" s="203"/>
      <c r="L1817" s="208"/>
      <c r="M1817" s="209"/>
      <c r="N1817" s="210"/>
      <c r="O1817" s="210"/>
      <c r="P1817" s="210"/>
      <c r="Q1817" s="210"/>
      <c r="R1817" s="210"/>
      <c r="S1817" s="210"/>
      <c r="T1817" s="211"/>
      <c r="AT1817" s="212" t="s">
        <v>223</v>
      </c>
      <c r="AU1817" s="212" t="s">
        <v>81</v>
      </c>
      <c r="AV1817" s="13" t="s">
        <v>81</v>
      </c>
      <c r="AW1817" s="13" t="s">
        <v>32</v>
      </c>
      <c r="AX1817" s="13" t="s">
        <v>71</v>
      </c>
      <c r="AY1817" s="212" t="s">
        <v>210</v>
      </c>
    </row>
    <row r="1818" spans="2:51" s="15" customFormat="1" ht="11.25">
      <c r="B1818" s="224"/>
      <c r="C1818" s="225"/>
      <c r="D1818" s="195" t="s">
        <v>223</v>
      </c>
      <c r="E1818" s="226" t="s">
        <v>19</v>
      </c>
      <c r="F1818" s="227" t="s">
        <v>624</v>
      </c>
      <c r="G1818" s="225"/>
      <c r="H1818" s="226" t="s">
        <v>19</v>
      </c>
      <c r="I1818" s="228"/>
      <c r="J1818" s="225"/>
      <c r="K1818" s="225"/>
      <c r="L1818" s="229"/>
      <c r="M1818" s="230"/>
      <c r="N1818" s="231"/>
      <c r="O1818" s="231"/>
      <c r="P1818" s="231"/>
      <c r="Q1818" s="231"/>
      <c r="R1818" s="231"/>
      <c r="S1818" s="231"/>
      <c r="T1818" s="232"/>
      <c r="AT1818" s="233" t="s">
        <v>223</v>
      </c>
      <c r="AU1818" s="233" t="s">
        <v>81</v>
      </c>
      <c r="AV1818" s="15" t="s">
        <v>79</v>
      </c>
      <c r="AW1818" s="15" t="s">
        <v>32</v>
      </c>
      <c r="AX1818" s="15" t="s">
        <v>71</v>
      </c>
      <c r="AY1818" s="233" t="s">
        <v>210</v>
      </c>
    </row>
    <row r="1819" spans="2:51" s="13" customFormat="1" ht="11.25">
      <c r="B1819" s="202"/>
      <c r="C1819" s="203"/>
      <c r="D1819" s="195" t="s">
        <v>223</v>
      </c>
      <c r="E1819" s="204" t="s">
        <v>19</v>
      </c>
      <c r="F1819" s="205" t="s">
        <v>655</v>
      </c>
      <c r="G1819" s="203"/>
      <c r="H1819" s="206">
        <v>64.234999999999999</v>
      </c>
      <c r="I1819" s="207"/>
      <c r="J1819" s="203"/>
      <c r="K1819" s="203"/>
      <c r="L1819" s="208"/>
      <c r="M1819" s="209"/>
      <c r="N1819" s="210"/>
      <c r="O1819" s="210"/>
      <c r="P1819" s="210"/>
      <c r="Q1819" s="210"/>
      <c r="R1819" s="210"/>
      <c r="S1819" s="210"/>
      <c r="T1819" s="211"/>
      <c r="AT1819" s="212" t="s">
        <v>223</v>
      </c>
      <c r="AU1819" s="212" t="s">
        <v>81</v>
      </c>
      <c r="AV1819" s="13" t="s">
        <v>81</v>
      </c>
      <c r="AW1819" s="13" t="s">
        <v>32</v>
      </c>
      <c r="AX1819" s="13" t="s">
        <v>71</v>
      </c>
      <c r="AY1819" s="212" t="s">
        <v>210</v>
      </c>
    </row>
    <row r="1820" spans="2:51" s="15" customFormat="1" ht="11.25">
      <c r="B1820" s="224"/>
      <c r="C1820" s="225"/>
      <c r="D1820" s="195" t="s">
        <v>223</v>
      </c>
      <c r="E1820" s="226" t="s">
        <v>19</v>
      </c>
      <c r="F1820" s="227" t="s">
        <v>625</v>
      </c>
      <c r="G1820" s="225"/>
      <c r="H1820" s="226" t="s">
        <v>19</v>
      </c>
      <c r="I1820" s="228"/>
      <c r="J1820" s="225"/>
      <c r="K1820" s="225"/>
      <c r="L1820" s="229"/>
      <c r="M1820" s="230"/>
      <c r="N1820" s="231"/>
      <c r="O1820" s="231"/>
      <c r="P1820" s="231"/>
      <c r="Q1820" s="231"/>
      <c r="R1820" s="231"/>
      <c r="S1820" s="231"/>
      <c r="T1820" s="232"/>
      <c r="AT1820" s="233" t="s">
        <v>223</v>
      </c>
      <c r="AU1820" s="233" t="s">
        <v>81</v>
      </c>
      <c r="AV1820" s="15" t="s">
        <v>79</v>
      </c>
      <c r="AW1820" s="15" t="s">
        <v>32</v>
      </c>
      <c r="AX1820" s="15" t="s">
        <v>71</v>
      </c>
      <c r="AY1820" s="233" t="s">
        <v>210</v>
      </c>
    </row>
    <row r="1821" spans="2:51" s="13" customFormat="1" ht="11.25">
      <c r="B1821" s="202"/>
      <c r="C1821" s="203"/>
      <c r="D1821" s="195" t="s">
        <v>223</v>
      </c>
      <c r="E1821" s="204" t="s">
        <v>19</v>
      </c>
      <c r="F1821" s="205" t="s">
        <v>656</v>
      </c>
      <c r="G1821" s="203"/>
      <c r="H1821" s="206">
        <v>101.5</v>
      </c>
      <c r="I1821" s="207"/>
      <c r="J1821" s="203"/>
      <c r="K1821" s="203"/>
      <c r="L1821" s="208"/>
      <c r="M1821" s="209"/>
      <c r="N1821" s="210"/>
      <c r="O1821" s="210"/>
      <c r="P1821" s="210"/>
      <c r="Q1821" s="210"/>
      <c r="R1821" s="210"/>
      <c r="S1821" s="210"/>
      <c r="T1821" s="211"/>
      <c r="AT1821" s="212" t="s">
        <v>223</v>
      </c>
      <c r="AU1821" s="212" t="s">
        <v>81</v>
      </c>
      <c r="AV1821" s="13" t="s">
        <v>81</v>
      </c>
      <c r="AW1821" s="13" t="s">
        <v>32</v>
      </c>
      <c r="AX1821" s="13" t="s">
        <v>71</v>
      </c>
      <c r="AY1821" s="212" t="s">
        <v>210</v>
      </c>
    </row>
    <row r="1822" spans="2:51" s="15" customFormat="1" ht="11.25">
      <c r="B1822" s="224"/>
      <c r="C1822" s="225"/>
      <c r="D1822" s="195" t="s">
        <v>223</v>
      </c>
      <c r="E1822" s="226" t="s">
        <v>19</v>
      </c>
      <c r="F1822" s="227" t="s">
        <v>627</v>
      </c>
      <c r="G1822" s="225"/>
      <c r="H1822" s="226" t="s">
        <v>19</v>
      </c>
      <c r="I1822" s="228"/>
      <c r="J1822" s="225"/>
      <c r="K1822" s="225"/>
      <c r="L1822" s="229"/>
      <c r="M1822" s="230"/>
      <c r="N1822" s="231"/>
      <c r="O1822" s="231"/>
      <c r="P1822" s="231"/>
      <c r="Q1822" s="231"/>
      <c r="R1822" s="231"/>
      <c r="S1822" s="231"/>
      <c r="T1822" s="232"/>
      <c r="AT1822" s="233" t="s">
        <v>223</v>
      </c>
      <c r="AU1822" s="233" t="s">
        <v>81</v>
      </c>
      <c r="AV1822" s="15" t="s">
        <v>79</v>
      </c>
      <c r="AW1822" s="15" t="s">
        <v>32</v>
      </c>
      <c r="AX1822" s="15" t="s">
        <v>71</v>
      </c>
      <c r="AY1822" s="233" t="s">
        <v>210</v>
      </c>
    </row>
    <row r="1823" spans="2:51" s="13" customFormat="1" ht="11.25">
      <c r="B1823" s="202"/>
      <c r="C1823" s="203"/>
      <c r="D1823" s="195" t="s">
        <v>223</v>
      </c>
      <c r="E1823" s="204" t="s">
        <v>19</v>
      </c>
      <c r="F1823" s="205" t="s">
        <v>657</v>
      </c>
      <c r="G1823" s="203"/>
      <c r="H1823" s="206">
        <v>104.4</v>
      </c>
      <c r="I1823" s="207"/>
      <c r="J1823" s="203"/>
      <c r="K1823" s="203"/>
      <c r="L1823" s="208"/>
      <c r="M1823" s="209"/>
      <c r="N1823" s="210"/>
      <c r="O1823" s="210"/>
      <c r="P1823" s="210"/>
      <c r="Q1823" s="210"/>
      <c r="R1823" s="210"/>
      <c r="S1823" s="210"/>
      <c r="T1823" s="211"/>
      <c r="AT1823" s="212" t="s">
        <v>223</v>
      </c>
      <c r="AU1823" s="212" t="s">
        <v>81</v>
      </c>
      <c r="AV1823" s="13" t="s">
        <v>81</v>
      </c>
      <c r="AW1823" s="13" t="s">
        <v>32</v>
      </c>
      <c r="AX1823" s="13" t="s">
        <v>71</v>
      </c>
      <c r="AY1823" s="212" t="s">
        <v>210</v>
      </c>
    </row>
    <row r="1824" spans="2:51" s="15" customFormat="1" ht="11.25">
      <c r="B1824" s="224"/>
      <c r="C1824" s="225"/>
      <c r="D1824" s="195" t="s">
        <v>223</v>
      </c>
      <c r="E1824" s="226" t="s">
        <v>19</v>
      </c>
      <c r="F1824" s="227" t="s">
        <v>629</v>
      </c>
      <c r="G1824" s="225"/>
      <c r="H1824" s="226" t="s">
        <v>19</v>
      </c>
      <c r="I1824" s="228"/>
      <c r="J1824" s="225"/>
      <c r="K1824" s="225"/>
      <c r="L1824" s="229"/>
      <c r="M1824" s="230"/>
      <c r="N1824" s="231"/>
      <c r="O1824" s="231"/>
      <c r="P1824" s="231"/>
      <c r="Q1824" s="231"/>
      <c r="R1824" s="231"/>
      <c r="S1824" s="231"/>
      <c r="T1824" s="232"/>
      <c r="AT1824" s="233" t="s">
        <v>223</v>
      </c>
      <c r="AU1824" s="233" t="s">
        <v>81</v>
      </c>
      <c r="AV1824" s="15" t="s">
        <v>79</v>
      </c>
      <c r="AW1824" s="15" t="s">
        <v>32</v>
      </c>
      <c r="AX1824" s="15" t="s">
        <v>71</v>
      </c>
      <c r="AY1824" s="233" t="s">
        <v>210</v>
      </c>
    </row>
    <row r="1825" spans="2:51" s="13" customFormat="1" ht="11.25">
      <c r="B1825" s="202"/>
      <c r="C1825" s="203"/>
      <c r="D1825" s="195" t="s">
        <v>223</v>
      </c>
      <c r="E1825" s="204" t="s">
        <v>19</v>
      </c>
      <c r="F1825" s="205" t="s">
        <v>658</v>
      </c>
      <c r="G1825" s="203"/>
      <c r="H1825" s="206">
        <v>81.2</v>
      </c>
      <c r="I1825" s="207"/>
      <c r="J1825" s="203"/>
      <c r="K1825" s="203"/>
      <c r="L1825" s="208"/>
      <c r="M1825" s="209"/>
      <c r="N1825" s="210"/>
      <c r="O1825" s="210"/>
      <c r="P1825" s="210"/>
      <c r="Q1825" s="210"/>
      <c r="R1825" s="210"/>
      <c r="S1825" s="210"/>
      <c r="T1825" s="211"/>
      <c r="AT1825" s="212" t="s">
        <v>223</v>
      </c>
      <c r="AU1825" s="212" t="s">
        <v>81</v>
      </c>
      <c r="AV1825" s="13" t="s">
        <v>81</v>
      </c>
      <c r="AW1825" s="13" t="s">
        <v>32</v>
      </c>
      <c r="AX1825" s="13" t="s">
        <v>71</v>
      </c>
      <c r="AY1825" s="212" t="s">
        <v>210</v>
      </c>
    </row>
    <row r="1826" spans="2:51" s="15" customFormat="1" ht="11.25">
      <c r="B1826" s="224"/>
      <c r="C1826" s="225"/>
      <c r="D1826" s="195" t="s">
        <v>223</v>
      </c>
      <c r="E1826" s="226" t="s">
        <v>19</v>
      </c>
      <c r="F1826" s="227" t="s">
        <v>630</v>
      </c>
      <c r="G1826" s="225"/>
      <c r="H1826" s="226" t="s">
        <v>19</v>
      </c>
      <c r="I1826" s="228"/>
      <c r="J1826" s="225"/>
      <c r="K1826" s="225"/>
      <c r="L1826" s="229"/>
      <c r="M1826" s="230"/>
      <c r="N1826" s="231"/>
      <c r="O1826" s="231"/>
      <c r="P1826" s="231"/>
      <c r="Q1826" s="231"/>
      <c r="R1826" s="231"/>
      <c r="S1826" s="231"/>
      <c r="T1826" s="232"/>
      <c r="AT1826" s="233" t="s">
        <v>223</v>
      </c>
      <c r="AU1826" s="233" t="s">
        <v>81</v>
      </c>
      <c r="AV1826" s="15" t="s">
        <v>79</v>
      </c>
      <c r="AW1826" s="15" t="s">
        <v>32</v>
      </c>
      <c r="AX1826" s="15" t="s">
        <v>71</v>
      </c>
      <c r="AY1826" s="233" t="s">
        <v>210</v>
      </c>
    </row>
    <row r="1827" spans="2:51" s="13" customFormat="1" ht="11.25">
      <c r="B1827" s="202"/>
      <c r="C1827" s="203"/>
      <c r="D1827" s="195" t="s">
        <v>223</v>
      </c>
      <c r="E1827" s="204" t="s">
        <v>19</v>
      </c>
      <c r="F1827" s="205" t="s">
        <v>659</v>
      </c>
      <c r="G1827" s="203"/>
      <c r="H1827" s="206">
        <v>33.002000000000002</v>
      </c>
      <c r="I1827" s="207"/>
      <c r="J1827" s="203"/>
      <c r="K1827" s="203"/>
      <c r="L1827" s="208"/>
      <c r="M1827" s="209"/>
      <c r="N1827" s="210"/>
      <c r="O1827" s="210"/>
      <c r="P1827" s="210"/>
      <c r="Q1827" s="210"/>
      <c r="R1827" s="210"/>
      <c r="S1827" s="210"/>
      <c r="T1827" s="211"/>
      <c r="AT1827" s="212" t="s">
        <v>223</v>
      </c>
      <c r="AU1827" s="212" t="s">
        <v>81</v>
      </c>
      <c r="AV1827" s="13" t="s">
        <v>81</v>
      </c>
      <c r="AW1827" s="13" t="s">
        <v>32</v>
      </c>
      <c r="AX1827" s="13" t="s">
        <v>71</v>
      </c>
      <c r="AY1827" s="212" t="s">
        <v>210</v>
      </c>
    </row>
    <row r="1828" spans="2:51" s="15" customFormat="1" ht="11.25">
      <c r="B1828" s="224"/>
      <c r="C1828" s="225"/>
      <c r="D1828" s="195" t="s">
        <v>223</v>
      </c>
      <c r="E1828" s="226" t="s">
        <v>19</v>
      </c>
      <c r="F1828" s="227" t="s">
        <v>631</v>
      </c>
      <c r="G1828" s="225"/>
      <c r="H1828" s="226" t="s">
        <v>19</v>
      </c>
      <c r="I1828" s="228"/>
      <c r="J1828" s="225"/>
      <c r="K1828" s="225"/>
      <c r="L1828" s="229"/>
      <c r="M1828" s="230"/>
      <c r="N1828" s="231"/>
      <c r="O1828" s="231"/>
      <c r="P1828" s="231"/>
      <c r="Q1828" s="231"/>
      <c r="R1828" s="231"/>
      <c r="S1828" s="231"/>
      <c r="T1828" s="232"/>
      <c r="AT1828" s="233" t="s">
        <v>223</v>
      </c>
      <c r="AU1828" s="233" t="s">
        <v>81</v>
      </c>
      <c r="AV1828" s="15" t="s">
        <v>79</v>
      </c>
      <c r="AW1828" s="15" t="s">
        <v>32</v>
      </c>
      <c r="AX1828" s="15" t="s">
        <v>71</v>
      </c>
      <c r="AY1828" s="233" t="s">
        <v>210</v>
      </c>
    </row>
    <row r="1829" spans="2:51" s="13" customFormat="1" ht="11.25">
      <c r="B1829" s="202"/>
      <c r="C1829" s="203"/>
      <c r="D1829" s="195" t="s">
        <v>223</v>
      </c>
      <c r="E1829" s="204" t="s">
        <v>19</v>
      </c>
      <c r="F1829" s="205" t="s">
        <v>660</v>
      </c>
      <c r="G1829" s="203"/>
      <c r="H1829" s="206">
        <v>41.499000000000002</v>
      </c>
      <c r="I1829" s="207"/>
      <c r="J1829" s="203"/>
      <c r="K1829" s="203"/>
      <c r="L1829" s="208"/>
      <c r="M1829" s="209"/>
      <c r="N1829" s="210"/>
      <c r="O1829" s="210"/>
      <c r="P1829" s="210"/>
      <c r="Q1829" s="210"/>
      <c r="R1829" s="210"/>
      <c r="S1829" s="210"/>
      <c r="T1829" s="211"/>
      <c r="AT1829" s="212" t="s">
        <v>223</v>
      </c>
      <c r="AU1829" s="212" t="s">
        <v>81</v>
      </c>
      <c r="AV1829" s="13" t="s">
        <v>81</v>
      </c>
      <c r="AW1829" s="13" t="s">
        <v>32</v>
      </c>
      <c r="AX1829" s="13" t="s">
        <v>71</v>
      </c>
      <c r="AY1829" s="212" t="s">
        <v>210</v>
      </c>
    </row>
    <row r="1830" spans="2:51" s="15" customFormat="1" ht="11.25">
      <c r="B1830" s="224"/>
      <c r="C1830" s="225"/>
      <c r="D1830" s="195" t="s">
        <v>223</v>
      </c>
      <c r="E1830" s="226" t="s">
        <v>19</v>
      </c>
      <c r="F1830" s="227" t="s">
        <v>633</v>
      </c>
      <c r="G1830" s="225"/>
      <c r="H1830" s="226" t="s">
        <v>19</v>
      </c>
      <c r="I1830" s="228"/>
      <c r="J1830" s="225"/>
      <c r="K1830" s="225"/>
      <c r="L1830" s="229"/>
      <c r="M1830" s="230"/>
      <c r="N1830" s="231"/>
      <c r="O1830" s="231"/>
      <c r="P1830" s="231"/>
      <c r="Q1830" s="231"/>
      <c r="R1830" s="231"/>
      <c r="S1830" s="231"/>
      <c r="T1830" s="232"/>
      <c r="AT1830" s="233" t="s">
        <v>223</v>
      </c>
      <c r="AU1830" s="233" t="s">
        <v>81</v>
      </c>
      <c r="AV1830" s="15" t="s">
        <v>79</v>
      </c>
      <c r="AW1830" s="15" t="s">
        <v>32</v>
      </c>
      <c r="AX1830" s="15" t="s">
        <v>71</v>
      </c>
      <c r="AY1830" s="233" t="s">
        <v>210</v>
      </c>
    </row>
    <row r="1831" spans="2:51" s="13" customFormat="1" ht="11.25">
      <c r="B1831" s="202"/>
      <c r="C1831" s="203"/>
      <c r="D1831" s="195" t="s">
        <v>223</v>
      </c>
      <c r="E1831" s="204" t="s">
        <v>19</v>
      </c>
      <c r="F1831" s="205" t="s">
        <v>661</v>
      </c>
      <c r="G1831" s="203"/>
      <c r="H1831" s="206">
        <v>178.47499999999999</v>
      </c>
      <c r="I1831" s="207"/>
      <c r="J1831" s="203"/>
      <c r="K1831" s="203"/>
      <c r="L1831" s="208"/>
      <c r="M1831" s="209"/>
      <c r="N1831" s="210"/>
      <c r="O1831" s="210"/>
      <c r="P1831" s="210"/>
      <c r="Q1831" s="210"/>
      <c r="R1831" s="210"/>
      <c r="S1831" s="210"/>
      <c r="T1831" s="211"/>
      <c r="AT1831" s="212" t="s">
        <v>223</v>
      </c>
      <c r="AU1831" s="212" t="s">
        <v>81</v>
      </c>
      <c r="AV1831" s="13" t="s">
        <v>81</v>
      </c>
      <c r="AW1831" s="13" t="s">
        <v>32</v>
      </c>
      <c r="AX1831" s="13" t="s">
        <v>71</v>
      </c>
      <c r="AY1831" s="212" t="s">
        <v>210</v>
      </c>
    </row>
    <row r="1832" spans="2:51" s="15" customFormat="1" ht="11.25">
      <c r="B1832" s="224"/>
      <c r="C1832" s="225"/>
      <c r="D1832" s="195" t="s">
        <v>223</v>
      </c>
      <c r="E1832" s="226" t="s">
        <v>19</v>
      </c>
      <c r="F1832" s="227" t="s">
        <v>662</v>
      </c>
      <c r="G1832" s="225"/>
      <c r="H1832" s="226" t="s">
        <v>19</v>
      </c>
      <c r="I1832" s="228"/>
      <c r="J1832" s="225"/>
      <c r="K1832" s="225"/>
      <c r="L1832" s="229"/>
      <c r="M1832" s="230"/>
      <c r="N1832" s="231"/>
      <c r="O1832" s="231"/>
      <c r="P1832" s="231"/>
      <c r="Q1832" s="231"/>
      <c r="R1832" s="231"/>
      <c r="S1832" s="231"/>
      <c r="T1832" s="232"/>
      <c r="AT1832" s="233" t="s">
        <v>223</v>
      </c>
      <c r="AU1832" s="233" t="s">
        <v>81</v>
      </c>
      <c r="AV1832" s="15" t="s">
        <v>79</v>
      </c>
      <c r="AW1832" s="15" t="s">
        <v>32</v>
      </c>
      <c r="AX1832" s="15" t="s">
        <v>71</v>
      </c>
      <c r="AY1832" s="233" t="s">
        <v>210</v>
      </c>
    </row>
    <row r="1833" spans="2:51" s="13" customFormat="1" ht="11.25">
      <c r="B1833" s="202"/>
      <c r="C1833" s="203"/>
      <c r="D1833" s="195" t="s">
        <v>223</v>
      </c>
      <c r="E1833" s="204" t="s">
        <v>19</v>
      </c>
      <c r="F1833" s="205" t="s">
        <v>663</v>
      </c>
      <c r="G1833" s="203"/>
      <c r="H1833" s="206">
        <v>8.58</v>
      </c>
      <c r="I1833" s="207"/>
      <c r="J1833" s="203"/>
      <c r="K1833" s="203"/>
      <c r="L1833" s="208"/>
      <c r="M1833" s="209"/>
      <c r="N1833" s="210"/>
      <c r="O1833" s="210"/>
      <c r="P1833" s="210"/>
      <c r="Q1833" s="210"/>
      <c r="R1833" s="210"/>
      <c r="S1833" s="210"/>
      <c r="T1833" s="211"/>
      <c r="AT1833" s="212" t="s">
        <v>223</v>
      </c>
      <c r="AU1833" s="212" t="s">
        <v>81</v>
      </c>
      <c r="AV1833" s="13" t="s">
        <v>81</v>
      </c>
      <c r="AW1833" s="13" t="s">
        <v>32</v>
      </c>
      <c r="AX1833" s="13" t="s">
        <v>71</v>
      </c>
      <c r="AY1833" s="212" t="s">
        <v>210</v>
      </c>
    </row>
    <row r="1834" spans="2:51" s="13" customFormat="1" ht="11.25">
      <c r="B1834" s="202"/>
      <c r="C1834" s="203"/>
      <c r="D1834" s="195" t="s">
        <v>223</v>
      </c>
      <c r="E1834" s="204" t="s">
        <v>19</v>
      </c>
      <c r="F1834" s="205" t="s">
        <v>664</v>
      </c>
      <c r="G1834" s="203"/>
      <c r="H1834" s="206">
        <v>16.77</v>
      </c>
      <c r="I1834" s="207"/>
      <c r="J1834" s="203"/>
      <c r="K1834" s="203"/>
      <c r="L1834" s="208"/>
      <c r="M1834" s="209"/>
      <c r="N1834" s="210"/>
      <c r="O1834" s="210"/>
      <c r="P1834" s="210"/>
      <c r="Q1834" s="210"/>
      <c r="R1834" s="210"/>
      <c r="S1834" s="210"/>
      <c r="T1834" s="211"/>
      <c r="AT1834" s="212" t="s">
        <v>223</v>
      </c>
      <c r="AU1834" s="212" t="s">
        <v>81</v>
      </c>
      <c r="AV1834" s="13" t="s">
        <v>81</v>
      </c>
      <c r="AW1834" s="13" t="s">
        <v>32</v>
      </c>
      <c r="AX1834" s="13" t="s">
        <v>71</v>
      </c>
      <c r="AY1834" s="212" t="s">
        <v>210</v>
      </c>
    </row>
    <row r="1835" spans="2:51" s="15" customFormat="1" ht="11.25">
      <c r="B1835" s="224"/>
      <c r="C1835" s="225"/>
      <c r="D1835" s="195" t="s">
        <v>223</v>
      </c>
      <c r="E1835" s="226" t="s">
        <v>19</v>
      </c>
      <c r="F1835" s="227" t="s">
        <v>636</v>
      </c>
      <c r="G1835" s="225"/>
      <c r="H1835" s="226" t="s">
        <v>19</v>
      </c>
      <c r="I1835" s="228"/>
      <c r="J1835" s="225"/>
      <c r="K1835" s="225"/>
      <c r="L1835" s="229"/>
      <c r="M1835" s="230"/>
      <c r="N1835" s="231"/>
      <c r="O1835" s="231"/>
      <c r="P1835" s="231"/>
      <c r="Q1835" s="231"/>
      <c r="R1835" s="231"/>
      <c r="S1835" s="231"/>
      <c r="T1835" s="232"/>
      <c r="AT1835" s="233" t="s">
        <v>223</v>
      </c>
      <c r="AU1835" s="233" t="s">
        <v>81</v>
      </c>
      <c r="AV1835" s="15" t="s">
        <v>79</v>
      </c>
      <c r="AW1835" s="15" t="s">
        <v>32</v>
      </c>
      <c r="AX1835" s="15" t="s">
        <v>71</v>
      </c>
      <c r="AY1835" s="233" t="s">
        <v>210</v>
      </c>
    </row>
    <row r="1836" spans="2:51" s="13" customFormat="1" ht="11.25">
      <c r="B1836" s="202"/>
      <c r="C1836" s="203"/>
      <c r="D1836" s="195" t="s">
        <v>223</v>
      </c>
      <c r="E1836" s="204" t="s">
        <v>19</v>
      </c>
      <c r="F1836" s="205" t="s">
        <v>665</v>
      </c>
      <c r="G1836" s="203"/>
      <c r="H1836" s="206">
        <v>62.4</v>
      </c>
      <c r="I1836" s="207"/>
      <c r="J1836" s="203"/>
      <c r="K1836" s="203"/>
      <c r="L1836" s="208"/>
      <c r="M1836" s="209"/>
      <c r="N1836" s="210"/>
      <c r="O1836" s="210"/>
      <c r="P1836" s="210"/>
      <c r="Q1836" s="210"/>
      <c r="R1836" s="210"/>
      <c r="S1836" s="210"/>
      <c r="T1836" s="211"/>
      <c r="AT1836" s="212" t="s">
        <v>223</v>
      </c>
      <c r="AU1836" s="212" t="s">
        <v>81</v>
      </c>
      <c r="AV1836" s="13" t="s">
        <v>81</v>
      </c>
      <c r="AW1836" s="13" t="s">
        <v>32</v>
      </c>
      <c r="AX1836" s="13" t="s">
        <v>71</v>
      </c>
      <c r="AY1836" s="212" t="s">
        <v>210</v>
      </c>
    </row>
    <row r="1837" spans="2:51" s="16" customFormat="1" ht="11.25">
      <c r="B1837" s="234"/>
      <c r="C1837" s="235"/>
      <c r="D1837" s="195" t="s">
        <v>223</v>
      </c>
      <c r="E1837" s="236" t="s">
        <v>19</v>
      </c>
      <c r="F1837" s="237" t="s">
        <v>266</v>
      </c>
      <c r="G1837" s="235"/>
      <c r="H1837" s="238">
        <v>1101.367</v>
      </c>
      <c r="I1837" s="239"/>
      <c r="J1837" s="235"/>
      <c r="K1837" s="235"/>
      <c r="L1837" s="240"/>
      <c r="M1837" s="241"/>
      <c r="N1837" s="242"/>
      <c r="O1837" s="242"/>
      <c r="P1837" s="242"/>
      <c r="Q1837" s="242"/>
      <c r="R1837" s="242"/>
      <c r="S1837" s="242"/>
      <c r="T1837" s="243"/>
      <c r="AT1837" s="244" t="s">
        <v>223</v>
      </c>
      <c r="AU1837" s="244" t="s">
        <v>81</v>
      </c>
      <c r="AV1837" s="16" t="s">
        <v>153</v>
      </c>
      <c r="AW1837" s="16" t="s">
        <v>32</v>
      </c>
      <c r="AX1837" s="16" t="s">
        <v>71</v>
      </c>
      <c r="AY1837" s="244" t="s">
        <v>210</v>
      </c>
    </row>
    <row r="1838" spans="2:51" s="15" customFormat="1" ht="22.5">
      <c r="B1838" s="224"/>
      <c r="C1838" s="225"/>
      <c r="D1838" s="195" t="s">
        <v>223</v>
      </c>
      <c r="E1838" s="226" t="s">
        <v>19</v>
      </c>
      <c r="F1838" s="227" t="s">
        <v>1945</v>
      </c>
      <c r="G1838" s="225"/>
      <c r="H1838" s="226" t="s">
        <v>19</v>
      </c>
      <c r="I1838" s="228"/>
      <c r="J1838" s="225"/>
      <c r="K1838" s="225"/>
      <c r="L1838" s="229"/>
      <c r="M1838" s="230"/>
      <c r="N1838" s="231"/>
      <c r="O1838" s="231"/>
      <c r="P1838" s="231"/>
      <c r="Q1838" s="231"/>
      <c r="R1838" s="231"/>
      <c r="S1838" s="231"/>
      <c r="T1838" s="232"/>
      <c r="AT1838" s="233" t="s">
        <v>223</v>
      </c>
      <c r="AU1838" s="233" t="s">
        <v>81</v>
      </c>
      <c r="AV1838" s="15" t="s">
        <v>79</v>
      </c>
      <c r="AW1838" s="15" t="s">
        <v>32</v>
      </c>
      <c r="AX1838" s="15" t="s">
        <v>71</v>
      </c>
      <c r="AY1838" s="233" t="s">
        <v>210</v>
      </c>
    </row>
    <row r="1839" spans="2:51" s="13" customFormat="1" ht="11.25">
      <c r="B1839" s="202"/>
      <c r="C1839" s="203"/>
      <c r="D1839" s="195" t="s">
        <v>223</v>
      </c>
      <c r="E1839" s="204" t="s">
        <v>19</v>
      </c>
      <c r="F1839" s="205" t="s">
        <v>667</v>
      </c>
      <c r="G1839" s="203"/>
      <c r="H1839" s="206">
        <v>-170.47499999999999</v>
      </c>
      <c r="I1839" s="207"/>
      <c r="J1839" s="203"/>
      <c r="K1839" s="203"/>
      <c r="L1839" s="208"/>
      <c r="M1839" s="209"/>
      <c r="N1839" s="210"/>
      <c r="O1839" s="210"/>
      <c r="P1839" s="210"/>
      <c r="Q1839" s="210"/>
      <c r="R1839" s="210"/>
      <c r="S1839" s="210"/>
      <c r="T1839" s="211"/>
      <c r="AT1839" s="212" t="s">
        <v>223</v>
      </c>
      <c r="AU1839" s="212" t="s">
        <v>81</v>
      </c>
      <c r="AV1839" s="13" t="s">
        <v>81</v>
      </c>
      <c r="AW1839" s="13" t="s">
        <v>32</v>
      </c>
      <c r="AX1839" s="13" t="s">
        <v>71</v>
      </c>
      <c r="AY1839" s="212" t="s">
        <v>210</v>
      </c>
    </row>
    <row r="1840" spans="2:51" s="13" customFormat="1" ht="11.25">
      <c r="B1840" s="202"/>
      <c r="C1840" s="203"/>
      <c r="D1840" s="195" t="s">
        <v>223</v>
      </c>
      <c r="E1840" s="204" t="s">
        <v>19</v>
      </c>
      <c r="F1840" s="205" t="s">
        <v>1946</v>
      </c>
      <c r="G1840" s="203"/>
      <c r="H1840" s="206">
        <v>-288.18700000000001</v>
      </c>
      <c r="I1840" s="207"/>
      <c r="J1840" s="203"/>
      <c r="K1840" s="203"/>
      <c r="L1840" s="208"/>
      <c r="M1840" s="209"/>
      <c r="N1840" s="210"/>
      <c r="O1840" s="210"/>
      <c r="P1840" s="210"/>
      <c r="Q1840" s="210"/>
      <c r="R1840" s="210"/>
      <c r="S1840" s="210"/>
      <c r="T1840" s="211"/>
      <c r="AT1840" s="212" t="s">
        <v>223</v>
      </c>
      <c r="AU1840" s="212" t="s">
        <v>81</v>
      </c>
      <c r="AV1840" s="13" t="s">
        <v>81</v>
      </c>
      <c r="AW1840" s="13" t="s">
        <v>32</v>
      </c>
      <c r="AX1840" s="13" t="s">
        <v>71</v>
      </c>
      <c r="AY1840" s="212" t="s">
        <v>210</v>
      </c>
    </row>
    <row r="1841" spans="1:65" s="15" customFormat="1" ht="11.25">
      <c r="B1841" s="224"/>
      <c r="C1841" s="225"/>
      <c r="D1841" s="195" t="s">
        <v>223</v>
      </c>
      <c r="E1841" s="226" t="s">
        <v>19</v>
      </c>
      <c r="F1841" s="227" t="s">
        <v>1947</v>
      </c>
      <c r="G1841" s="225"/>
      <c r="H1841" s="226" t="s">
        <v>19</v>
      </c>
      <c r="I1841" s="228"/>
      <c r="J1841" s="225"/>
      <c r="K1841" s="225"/>
      <c r="L1841" s="229"/>
      <c r="M1841" s="230"/>
      <c r="N1841" s="231"/>
      <c r="O1841" s="231"/>
      <c r="P1841" s="231"/>
      <c r="Q1841" s="231"/>
      <c r="R1841" s="231"/>
      <c r="S1841" s="231"/>
      <c r="T1841" s="232"/>
      <c r="AT1841" s="233" t="s">
        <v>223</v>
      </c>
      <c r="AU1841" s="233" t="s">
        <v>81</v>
      </c>
      <c r="AV1841" s="15" t="s">
        <v>79</v>
      </c>
      <c r="AW1841" s="15" t="s">
        <v>32</v>
      </c>
      <c r="AX1841" s="15" t="s">
        <v>71</v>
      </c>
      <c r="AY1841" s="233" t="s">
        <v>210</v>
      </c>
    </row>
    <row r="1842" spans="1:65" s="15" customFormat="1" ht="11.25">
      <c r="B1842" s="224"/>
      <c r="C1842" s="225"/>
      <c r="D1842" s="195" t="s">
        <v>223</v>
      </c>
      <c r="E1842" s="226" t="s">
        <v>19</v>
      </c>
      <c r="F1842" s="227" t="s">
        <v>606</v>
      </c>
      <c r="G1842" s="225"/>
      <c r="H1842" s="226" t="s">
        <v>19</v>
      </c>
      <c r="I1842" s="228"/>
      <c r="J1842" s="225"/>
      <c r="K1842" s="225"/>
      <c r="L1842" s="229"/>
      <c r="M1842" s="230"/>
      <c r="N1842" s="231"/>
      <c r="O1842" s="231"/>
      <c r="P1842" s="231"/>
      <c r="Q1842" s="231"/>
      <c r="R1842" s="231"/>
      <c r="S1842" s="231"/>
      <c r="T1842" s="232"/>
      <c r="AT1842" s="233" t="s">
        <v>223</v>
      </c>
      <c r="AU1842" s="233" t="s">
        <v>81</v>
      </c>
      <c r="AV1842" s="15" t="s">
        <v>79</v>
      </c>
      <c r="AW1842" s="15" t="s">
        <v>32</v>
      </c>
      <c r="AX1842" s="15" t="s">
        <v>71</v>
      </c>
      <c r="AY1842" s="233" t="s">
        <v>210</v>
      </c>
    </row>
    <row r="1843" spans="1:65" s="13" customFormat="1" ht="11.25">
      <c r="B1843" s="202"/>
      <c r="C1843" s="203"/>
      <c r="D1843" s="195" t="s">
        <v>223</v>
      </c>
      <c r="E1843" s="204" t="s">
        <v>19</v>
      </c>
      <c r="F1843" s="205" t="s">
        <v>1948</v>
      </c>
      <c r="G1843" s="203"/>
      <c r="H1843" s="206">
        <v>-7.5</v>
      </c>
      <c r="I1843" s="207"/>
      <c r="J1843" s="203"/>
      <c r="K1843" s="203"/>
      <c r="L1843" s="208"/>
      <c r="M1843" s="209"/>
      <c r="N1843" s="210"/>
      <c r="O1843" s="210"/>
      <c r="P1843" s="210"/>
      <c r="Q1843" s="210"/>
      <c r="R1843" s="210"/>
      <c r="S1843" s="210"/>
      <c r="T1843" s="211"/>
      <c r="AT1843" s="212" t="s">
        <v>223</v>
      </c>
      <c r="AU1843" s="212" t="s">
        <v>81</v>
      </c>
      <c r="AV1843" s="13" t="s">
        <v>81</v>
      </c>
      <c r="AW1843" s="13" t="s">
        <v>32</v>
      </c>
      <c r="AX1843" s="13" t="s">
        <v>71</v>
      </c>
      <c r="AY1843" s="212" t="s">
        <v>210</v>
      </c>
    </row>
    <row r="1844" spans="1:65" s="15" customFormat="1" ht="11.25">
      <c r="B1844" s="224"/>
      <c r="C1844" s="225"/>
      <c r="D1844" s="195" t="s">
        <v>223</v>
      </c>
      <c r="E1844" s="226" t="s">
        <v>19</v>
      </c>
      <c r="F1844" s="227" t="s">
        <v>616</v>
      </c>
      <c r="G1844" s="225"/>
      <c r="H1844" s="226" t="s">
        <v>19</v>
      </c>
      <c r="I1844" s="228"/>
      <c r="J1844" s="225"/>
      <c r="K1844" s="225"/>
      <c r="L1844" s="229"/>
      <c r="M1844" s="230"/>
      <c r="N1844" s="231"/>
      <c r="O1844" s="231"/>
      <c r="P1844" s="231"/>
      <c r="Q1844" s="231"/>
      <c r="R1844" s="231"/>
      <c r="S1844" s="231"/>
      <c r="T1844" s="232"/>
      <c r="AT1844" s="233" t="s">
        <v>223</v>
      </c>
      <c r="AU1844" s="233" t="s">
        <v>81</v>
      </c>
      <c r="AV1844" s="15" t="s">
        <v>79</v>
      </c>
      <c r="AW1844" s="15" t="s">
        <v>32</v>
      </c>
      <c r="AX1844" s="15" t="s">
        <v>71</v>
      </c>
      <c r="AY1844" s="233" t="s">
        <v>210</v>
      </c>
    </row>
    <row r="1845" spans="1:65" s="13" customFormat="1" ht="11.25">
      <c r="B1845" s="202"/>
      <c r="C1845" s="203"/>
      <c r="D1845" s="195" t="s">
        <v>223</v>
      </c>
      <c r="E1845" s="204" t="s">
        <v>19</v>
      </c>
      <c r="F1845" s="205" t="s">
        <v>1949</v>
      </c>
      <c r="G1845" s="203"/>
      <c r="H1845" s="206">
        <v>-21</v>
      </c>
      <c r="I1845" s="207"/>
      <c r="J1845" s="203"/>
      <c r="K1845" s="203"/>
      <c r="L1845" s="208"/>
      <c r="M1845" s="209"/>
      <c r="N1845" s="210"/>
      <c r="O1845" s="210"/>
      <c r="P1845" s="210"/>
      <c r="Q1845" s="210"/>
      <c r="R1845" s="210"/>
      <c r="S1845" s="210"/>
      <c r="T1845" s="211"/>
      <c r="AT1845" s="212" t="s">
        <v>223</v>
      </c>
      <c r="AU1845" s="212" t="s">
        <v>81</v>
      </c>
      <c r="AV1845" s="13" t="s">
        <v>81</v>
      </c>
      <c r="AW1845" s="13" t="s">
        <v>32</v>
      </c>
      <c r="AX1845" s="13" t="s">
        <v>71</v>
      </c>
      <c r="AY1845" s="212" t="s">
        <v>210</v>
      </c>
    </row>
    <row r="1846" spans="1:65" s="15" customFormat="1" ht="11.25">
      <c r="B1846" s="224"/>
      <c r="C1846" s="225"/>
      <c r="D1846" s="195" t="s">
        <v>223</v>
      </c>
      <c r="E1846" s="226" t="s">
        <v>19</v>
      </c>
      <c r="F1846" s="227" t="s">
        <v>620</v>
      </c>
      <c r="G1846" s="225"/>
      <c r="H1846" s="226" t="s">
        <v>19</v>
      </c>
      <c r="I1846" s="228"/>
      <c r="J1846" s="225"/>
      <c r="K1846" s="225"/>
      <c r="L1846" s="229"/>
      <c r="M1846" s="230"/>
      <c r="N1846" s="231"/>
      <c r="O1846" s="231"/>
      <c r="P1846" s="231"/>
      <c r="Q1846" s="231"/>
      <c r="R1846" s="231"/>
      <c r="S1846" s="231"/>
      <c r="T1846" s="232"/>
      <c r="AT1846" s="233" t="s">
        <v>223</v>
      </c>
      <c r="AU1846" s="233" t="s">
        <v>81</v>
      </c>
      <c r="AV1846" s="15" t="s">
        <v>79</v>
      </c>
      <c r="AW1846" s="15" t="s">
        <v>32</v>
      </c>
      <c r="AX1846" s="15" t="s">
        <v>71</v>
      </c>
      <c r="AY1846" s="233" t="s">
        <v>210</v>
      </c>
    </row>
    <row r="1847" spans="1:65" s="13" customFormat="1" ht="11.25">
      <c r="B1847" s="202"/>
      <c r="C1847" s="203"/>
      <c r="D1847" s="195" t="s">
        <v>223</v>
      </c>
      <c r="E1847" s="204" t="s">
        <v>19</v>
      </c>
      <c r="F1847" s="205" t="s">
        <v>1950</v>
      </c>
      <c r="G1847" s="203"/>
      <c r="H1847" s="206">
        <v>-22.52</v>
      </c>
      <c r="I1847" s="207"/>
      <c r="J1847" s="203"/>
      <c r="K1847" s="203"/>
      <c r="L1847" s="208"/>
      <c r="M1847" s="209"/>
      <c r="N1847" s="210"/>
      <c r="O1847" s="210"/>
      <c r="P1847" s="210"/>
      <c r="Q1847" s="210"/>
      <c r="R1847" s="210"/>
      <c r="S1847" s="210"/>
      <c r="T1847" s="211"/>
      <c r="AT1847" s="212" t="s">
        <v>223</v>
      </c>
      <c r="AU1847" s="212" t="s">
        <v>81</v>
      </c>
      <c r="AV1847" s="13" t="s">
        <v>81</v>
      </c>
      <c r="AW1847" s="13" t="s">
        <v>32</v>
      </c>
      <c r="AX1847" s="13" t="s">
        <v>71</v>
      </c>
      <c r="AY1847" s="212" t="s">
        <v>210</v>
      </c>
    </row>
    <row r="1848" spans="1:65" s="16" customFormat="1" ht="11.25">
      <c r="B1848" s="234"/>
      <c r="C1848" s="235"/>
      <c r="D1848" s="195" t="s">
        <v>223</v>
      </c>
      <c r="E1848" s="236" t="s">
        <v>19</v>
      </c>
      <c r="F1848" s="237" t="s">
        <v>266</v>
      </c>
      <c r="G1848" s="235"/>
      <c r="H1848" s="238">
        <v>-509.68200000000002</v>
      </c>
      <c r="I1848" s="239"/>
      <c r="J1848" s="235"/>
      <c r="K1848" s="235"/>
      <c r="L1848" s="240"/>
      <c r="M1848" s="241"/>
      <c r="N1848" s="242"/>
      <c r="O1848" s="242"/>
      <c r="P1848" s="242"/>
      <c r="Q1848" s="242"/>
      <c r="R1848" s="242"/>
      <c r="S1848" s="242"/>
      <c r="T1848" s="243"/>
      <c r="AT1848" s="244" t="s">
        <v>223</v>
      </c>
      <c r="AU1848" s="244" t="s">
        <v>81</v>
      </c>
      <c r="AV1848" s="16" t="s">
        <v>153</v>
      </c>
      <c r="AW1848" s="16" t="s">
        <v>32</v>
      </c>
      <c r="AX1848" s="16" t="s">
        <v>71</v>
      </c>
      <c r="AY1848" s="244" t="s">
        <v>210</v>
      </c>
    </row>
    <row r="1849" spans="1:65" s="14" customFormat="1" ht="11.25">
      <c r="B1849" s="213"/>
      <c r="C1849" s="214"/>
      <c r="D1849" s="195" t="s">
        <v>223</v>
      </c>
      <c r="E1849" s="215" t="s">
        <v>112</v>
      </c>
      <c r="F1849" s="216" t="s">
        <v>249</v>
      </c>
      <c r="G1849" s="214"/>
      <c r="H1849" s="217">
        <v>1035.585</v>
      </c>
      <c r="I1849" s="218"/>
      <c r="J1849" s="214"/>
      <c r="K1849" s="214"/>
      <c r="L1849" s="219"/>
      <c r="M1849" s="220"/>
      <c r="N1849" s="221"/>
      <c r="O1849" s="221"/>
      <c r="P1849" s="221"/>
      <c r="Q1849" s="221"/>
      <c r="R1849" s="221"/>
      <c r="S1849" s="221"/>
      <c r="T1849" s="222"/>
      <c r="AT1849" s="223" t="s">
        <v>223</v>
      </c>
      <c r="AU1849" s="223" t="s">
        <v>81</v>
      </c>
      <c r="AV1849" s="14" t="s">
        <v>217</v>
      </c>
      <c r="AW1849" s="14" t="s">
        <v>32</v>
      </c>
      <c r="AX1849" s="14" t="s">
        <v>79</v>
      </c>
      <c r="AY1849" s="223" t="s">
        <v>210</v>
      </c>
    </row>
    <row r="1850" spans="1:65" s="2" customFormat="1" ht="33" customHeight="1">
      <c r="A1850" s="37"/>
      <c r="B1850" s="38"/>
      <c r="C1850" s="182" t="s">
        <v>1951</v>
      </c>
      <c r="D1850" s="182" t="s">
        <v>212</v>
      </c>
      <c r="E1850" s="183" t="s">
        <v>1952</v>
      </c>
      <c r="F1850" s="184" t="s">
        <v>1953</v>
      </c>
      <c r="G1850" s="185" t="s">
        <v>215</v>
      </c>
      <c r="H1850" s="186">
        <v>509.99</v>
      </c>
      <c r="I1850" s="187"/>
      <c r="J1850" s="188">
        <f>ROUND(I1850*H1850,2)</f>
        <v>0</v>
      </c>
      <c r="K1850" s="184" t="s">
        <v>216</v>
      </c>
      <c r="L1850" s="42"/>
      <c r="M1850" s="189" t="s">
        <v>19</v>
      </c>
      <c r="N1850" s="190" t="s">
        <v>42</v>
      </c>
      <c r="O1850" s="67"/>
      <c r="P1850" s="191">
        <f>O1850*H1850</f>
        <v>0</v>
      </c>
      <c r="Q1850" s="191">
        <v>1.0000000000000001E-5</v>
      </c>
      <c r="R1850" s="191">
        <f>Q1850*H1850</f>
        <v>5.0999000000000001E-3</v>
      </c>
      <c r="S1850" s="191">
        <v>0</v>
      </c>
      <c r="T1850" s="192">
        <f>S1850*H1850</f>
        <v>0</v>
      </c>
      <c r="U1850" s="37"/>
      <c r="V1850" s="37"/>
      <c r="W1850" s="37"/>
      <c r="X1850" s="37"/>
      <c r="Y1850" s="37"/>
      <c r="Z1850" s="37"/>
      <c r="AA1850" s="37"/>
      <c r="AB1850" s="37"/>
      <c r="AC1850" s="37"/>
      <c r="AD1850" s="37"/>
      <c r="AE1850" s="37"/>
      <c r="AR1850" s="193" t="s">
        <v>326</v>
      </c>
      <c r="AT1850" s="193" t="s">
        <v>212</v>
      </c>
      <c r="AU1850" s="193" t="s">
        <v>81</v>
      </c>
      <c r="AY1850" s="20" t="s">
        <v>210</v>
      </c>
      <c r="BE1850" s="194">
        <f>IF(N1850="základní",J1850,0)</f>
        <v>0</v>
      </c>
      <c r="BF1850" s="194">
        <f>IF(N1850="snížená",J1850,0)</f>
        <v>0</v>
      </c>
      <c r="BG1850" s="194">
        <f>IF(N1850="zákl. přenesená",J1850,0)</f>
        <v>0</v>
      </c>
      <c r="BH1850" s="194">
        <f>IF(N1850="sníž. přenesená",J1850,0)</f>
        <v>0</v>
      </c>
      <c r="BI1850" s="194">
        <f>IF(N1850="nulová",J1850,0)</f>
        <v>0</v>
      </c>
      <c r="BJ1850" s="20" t="s">
        <v>79</v>
      </c>
      <c r="BK1850" s="194">
        <f>ROUND(I1850*H1850,2)</f>
        <v>0</v>
      </c>
      <c r="BL1850" s="20" t="s">
        <v>326</v>
      </c>
      <c r="BM1850" s="193" t="s">
        <v>1954</v>
      </c>
    </row>
    <row r="1851" spans="1:65" s="2" customFormat="1" ht="29.25">
      <c r="A1851" s="37"/>
      <c r="B1851" s="38"/>
      <c r="C1851" s="39"/>
      <c r="D1851" s="195" t="s">
        <v>219</v>
      </c>
      <c r="E1851" s="39"/>
      <c r="F1851" s="196" t="s">
        <v>1955</v>
      </c>
      <c r="G1851" s="39"/>
      <c r="H1851" s="39"/>
      <c r="I1851" s="197"/>
      <c r="J1851" s="39"/>
      <c r="K1851" s="39"/>
      <c r="L1851" s="42"/>
      <c r="M1851" s="198"/>
      <c r="N1851" s="199"/>
      <c r="O1851" s="67"/>
      <c r="P1851" s="67"/>
      <c r="Q1851" s="67"/>
      <c r="R1851" s="67"/>
      <c r="S1851" s="67"/>
      <c r="T1851" s="68"/>
      <c r="U1851" s="37"/>
      <c r="V1851" s="37"/>
      <c r="W1851" s="37"/>
      <c r="X1851" s="37"/>
      <c r="Y1851" s="37"/>
      <c r="Z1851" s="37"/>
      <c r="AA1851" s="37"/>
      <c r="AB1851" s="37"/>
      <c r="AC1851" s="37"/>
      <c r="AD1851" s="37"/>
      <c r="AE1851" s="37"/>
      <c r="AT1851" s="20" t="s">
        <v>219</v>
      </c>
      <c r="AU1851" s="20" t="s">
        <v>81</v>
      </c>
    </row>
    <row r="1852" spans="1:65" s="2" customFormat="1" ht="11.25">
      <c r="A1852" s="37"/>
      <c r="B1852" s="38"/>
      <c r="C1852" s="39"/>
      <c r="D1852" s="200" t="s">
        <v>221</v>
      </c>
      <c r="E1852" s="39"/>
      <c r="F1852" s="201" t="s">
        <v>1956</v>
      </c>
      <c r="G1852" s="39"/>
      <c r="H1852" s="39"/>
      <c r="I1852" s="197"/>
      <c r="J1852" s="39"/>
      <c r="K1852" s="39"/>
      <c r="L1852" s="42"/>
      <c r="M1852" s="198"/>
      <c r="N1852" s="199"/>
      <c r="O1852" s="67"/>
      <c r="P1852" s="67"/>
      <c r="Q1852" s="67"/>
      <c r="R1852" s="67"/>
      <c r="S1852" s="67"/>
      <c r="T1852" s="68"/>
      <c r="U1852" s="37"/>
      <c r="V1852" s="37"/>
      <c r="W1852" s="37"/>
      <c r="X1852" s="37"/>
      <c r="Y1852" s="37"/>
      <c r="Z1852" s="37"/>
      <c r="AA1852" s="37"/>
      <c r="AB1852" s="37"/>
      <c r="AC1852" s="37"/>
      <c r="AD1852" s="37"/>
      <c r="AE1852" s="37"/>
      <c r="AT1852" s="20" t="s">
        <v>221</v>
      </c>
      <c r="AU1852" s="20" t="s">
        <v>81</v>
      </c>
    </row>
    <row r="1853" spans="1:65" s="15" customFormat="1" ht="11.25">
      <c r="B1853" s="224"/>
      <c r="C1853" s="225"/>
      <c r="D1853" s="195" t="s">
        <v>223</v>
      </c>
      <c r="E1853" s="226" t="s">
        <v>19</v>
      </c>
      <c r="F1853" s="227" t="s">
        <v>1957</v>
      </c>
      <c r="G1853" s="225"/>
      <c r="H1853" s="226" t="s">
        <v>19</v>
      </c>
      <c r="I1853" s="228"/>
      <c r="J1853" s="225"/>
      <c r="K1853" s="225"/>
      <c r="L1853" s="229"/>
      <c r="M1853" s="230"/>
      <c r="N1853" s="231"/>
      <c r="O1853" s="231"/>
      <c r="P1853" s="231"/>
      <c r="Q1853" s="231"/>
      <c r="R1853" s="231"/>
      <c r="S1853" s="231"/>
      <c r="T1853" s="232"/>
      <c r="AT1853" s="233" t="s">
        <v>223</v>
      </c>
      <c r="AU1853" s="233" t="s">
        <v>81</v>
      </c>
      <c r="AV1853" s="15" t="s">
        <v>79</v>
      </c>
      <c r="AW1853" s="15" t="s">
        <v>32</v>
      </c>
      <c r="AX1853" s="15" t="s">
        <v>71</v>
      </c>
      <c r="AY1853" s="233" t="s">
        <v>210</v>
      </c>
    </row>
    <row r="1854" spans="1:65" s="13" customFormat="1" ht="11.25">
      <c r="B1854" s="202"/>
      <c r="C1854" s="203"/>
      <c r="D1854" s="195" t="s">
        <v>223</v>
      </c>
      <c r="E1854" s="204" t="s">
        <v>19</v>
      </c>
      <c r="F1854" s="205" t="s">
        <v>646</v>
      </c>
      <c r="G1854" s="203"/>
      <c r="H1854" s="206">
        <v>40.89</v>
      </c>
      <c r="I1854" s="207"/>
      <c r="J1854" s="203"/>
      <c r="K1854" s="203"/>
      <c r="L1854" s="208"/>
      <c r="M1854" s="209"/>
      <c r="N1854" s="210"/>
      <c r="O1854" s="210"/>
      <c r="P1854" s="210"/>
      <c r="Q1854" s="210"/>
      <c r="R1854" s="210"/>
      <c r="S1854" s="210"/>
      <c r="T1854" s="211"/>
      <c r="AT1854" s="212" t="s">
        <v>223</v>
      </c>
      <c r="AU1854" s="212" t="s">
        <v>81</v>
      </c>
      <c r="AV1854" s="13" t="s">
        <v>81</v>
      </c>
      <c r="AW1854" s="13" t="s">
        <v>32</v>
      </c>
      <c r="AX1854" s="13" t="s">
        <v>71</v>
      </c>
      <c r="AY1854" s="212" t="s">
        <v>210</v>
      </c>
    </row>
    <row r="1855" spans="1:65" s="15" customFormat="1" ht="11.25">
      <c r="B1855" s="224"/>
      <c r="C1855" s="225"/>
      <c r="D1855" s="195" t="s">
        <v>223</v>
      </c>
      <c r="E1855" s="226" t="s">
        <v>19</v>
      </c>
      <c r="F1855" s="227" t="s">
        <v>625</v>
      </c>
      <c r="G1855" s="225"/>
      <c r="H1855" s="226" t="s">
        <v>19</v>
      </c>
      <c r="I1855" s="228"/>
      <c r="J1855" s="225"/>
      <c r="K1855" s="225"/>
      <c r="L1855" s="229"/>
      <c r="M1855" s="230"/>
      <c r="N1855" s="231"/>
      <c r="O1855" s="231"/>
      <c r="P1855" s="231"/>
      <c r="Q1855" s="231"/>
      <c r="R1855" s="231"/>
      <c r="S1855" s="231"/>
      <c r="T1855" s="232"/>
      <c r="AT1855" s="233" t="s">
        <v>223</v>
      </c>
      <c r="AU1855" s="233" t="s">
        <v>81</v>
      </c>
      <c r="AV1855" s="15" t="s">
        <v>79</v>
      </c>
      <c r="AW1855" s="15" t="s">
        <v>32</v>
      </c>
      <c r="AX1855" s="15" t="s">
        <v>71</v>
      </c>
      <c r="AY1855" s="233" t="s">
        <v>210</v>
      </c>
    </row>
    <row r="1856" spans="1:65" s="13" customFormat="1" ht="11.25">
      <c r="B1856" s="202"/>
      <c r="C1856" s="203"/>
      <c r="D1856" s="195" t="s">
        <v>223</v>
      </c>
      <c r="E1856" s="204" t="s">
        <v>19</v>
      </c>
      <c r="F1856" s="205" t="s">
        <v>1958</v>
      </c>
      <c r="G1856" s="203"/>
      <c r="H1856" s="206">
        <v>69</v>
      </c>
      <c r="I1856" s="207"/>
      <c r="J1856" s="203"/>
      <c r="K1856" s="203"/>
      <c r="L1856" s="208"/>
      <c r="M1856" s="209"/>
      <c r="N1856" s="210"/>
      <c r="O1856" s="210"/>
      <c r="P1856" s="210"/>
      <c r="Q1856" s="210"/>
      <c r="R1856" s="210"/>
      <c r="S1856" s="210"/>
      <c r="T1856" s="211"/>
      <c r="AT1856" s="212" t="s">
        <v>223</v>
      </c>
      <c r="AU1856" s="212" t="s">
        <v>81</v>
      </c>
      <c r="AV1856" s="13" t="s">
        <v>81</v>
      </c>
      <c r="AW1856" s="13" t="s">
        <v>32</v>
      </c>
      <c r="AX1856" s="13" t="s">
        <v>71</v>
      </c>
      <c r="AY1856" s="212" t="s">
        <v>210</v>
      </c>
    </row>
    <row r="1857" spans="1:65" s="13" customFormat="1" ht="11.25">
      <c r="B1857" s="202"/>
      <c r="C1857" s="203"/>
      <c r="D1857" s="195" t="s">
        <v>223</v>
      </c>
      <c r="E1857" s="204" t="s">
        <v>19</v>
      </c>
      <c r="F1857" s="205" t="s">
        <v>1959</v>
      </c>
      <c r="G1857" s="203"/>
      <c r="H1857" s="206">
        <v>101.5</v>
      </c>
      <c r="I1857" s="207"/>
      <c r="J1857" s="203"/>
      <c r="K1857" s="203"/>
      <c r="L1857" s="208"/>
      <c r="M1857" s="209"/>
      <c r="N1857" s="210"/>
      <c r="O1857" s="210"/>
      <c r="P1857" s="210"/>
      <c r="Q1857" s="210"/>
      <c r="R1857" s="210"/>
      <c r="S1857" s="210"/>
      <c r="T1857" s="211"/>
      <c r="AT1857" s="212" t="s">
        <v>223</v>
      </c>
      <c r="AU1857" s="212" t="s">
        <v>81</v>
      </c>
      <c r="AV1857" s="13" t="s">
        <v>81</v>
      </c>
      <c r="AW1857" s="13" t="s">
        <v>32</v>
      </c>
      <c r="AX1857" s="13" t="s">
        <v>71</v>
      </c>
      <c r="AY1857" s="212" t="s">
        <v>210</v>
      </c>
    </row>
    <row r="1858" spans="1:65" s="15" customFormat="1" ht="11.25">
      <c r="B1858" s="224"/>
      <c r="C1858" s="225"/>
      <c r="D1858" s="195" t="s">
        <v>223</v>
      </c>
      <c r="E1858" s="226" t="s">
        <v>19</v>
      </c>
      <c r="F1858" s="227" t="s">
        <v>627</v>
      </c>
      <c r="G1858" s="225"/>
      <c r="H1858" s="226" t="s">
        <v>19</v>
      </c>
      <c r="I1858" s="228"/>
      <c r="J1858" s="225"/>
      <c r="K1858" s="225"/>
      <c r="L1858" s="229"/>
      <c r="M1858" s="230"/>
      <c r="N1858" s="231"/>
      <c r="O1858" s="231"/>
      <c r="P1858" s="231"/>
      <c r="Q1858" s="231"/>
      <c r="R1858" s="231"/>
      <c r="S1858" s="231"/>
      <c r="T1858" s="232"/>
      <c r="AT1858" s="233" t="s">
        <v>223</v>
      </c>
      <c r="AU1858" s="233" t="s">
        <v>81</v>
      </c>
      <c r="AV1858" s="15" t="s">
        <v>79</v>
      </c>
      <c r="AW1858" s="15" t="s">
        <v>32</v>
      </c>
      <c r="AX1858" s="15" t="s">
        <v>71</v>
      </c>
      <c r="AY1858" s="233" t="s">
        <v>210</v>
      </c>
    </row>
    <row r="1859" spans="1:65" s="13" customFormat="1" ht="11.25">
      <c r="B1859" s="202"/>
      <c r="C1859" s="203"/>
      <c r="D1859" s="195" t="s">
        <v>223</v>
      </c>
      <c r="E1859" s="204" t="s">
        <v>19</v>
      </c>
      <c r="F1859" s="205" t="s">
        <v>1960</v>
      </c>
      <c r="G1859" s="203"/>
      <c r="H1859" s="206">
        <v>68</v>
      </c>
      <c r="I1859" s="207"/>
      <c r="J1859" s="203"/>
      <c r="K1859" s="203"/>
      <c r="L1859" s="208"/>
      <c r="M1859" s="209"/>
      <c r="N1859" s="210"/>
      <c r="O1859" s="210"/>
      <c r="P1859" s="210"/>
      <c r="Q1859" s="210"/>
      <c r="R1859" s="210"/>
      <c r="S1859" s="210"/>
      <c r="T1859" s="211"/>
      <c r="AT1859" s="212" t="s">
        <v>223</v>
      </c>
      <c r="AU1859" s="212" t="s">
        <v>81</v>
      </c>
      <c r="AV1859" s="13" t="s">
        <v>81</v>
      </c>
      <c r="AW1859" s="13" t="s">
        <v>32</v>
      </c>
      <c r="AX1859" s="13" t="s">
        <v>71</v>
      </c>
      <c r="AY1859" s="212" t="s">
        <v>210</v>
      </c>
    </row>
    <row r="1860" spans="1:65" s="13" customFormat="1" ht="11.25">
      <c r="B1860" s="202"/>
      <c r="C1860" s="203"/>
      <c r="D1860" s="195" t="s">
        <v>223</v>
      </c>
      <c r="E1860" s="204" t="s">
        <v>19</v>
      </c>
      <c r="F1860" s="205" t="s">
        <v>1961</v>
      </c>
      <c r="G1860" s="203"/>
      <c r="H1860" s="206">
        <v>104.4</v>
      </c>
      <c r="I1860" s="207"/>
      <c r="J1860" s="203"/>
      <c r="K1860" s="203"/>
      <c r="L1860" s="208"/>
      <c r="M1860" s="209"/>
      <c r="N1860" s="210"/>
      <c r="O1860" s="210"/>
      <c r="P1860" s="210"/>
      <c r="Q1860" s="210"/>
      <c r="R1860" s="210"/>
      <c r="S1860" s="210"/>
      <c r="T1860" s="211"/>
      <c r="AT1860" s="212" t="s">
        <v>223</v>
      </c>
      <c r="AU1860" s="212" t="s">
        <v>81</v>
      </c>
      <c r="AV1860" s="13" t="s">
        <v>81</v>
      </c>
      <c r="AW1860" s="13" t="s">
        <v>32</v>
      </c>
      <c r="AX1860" s="13" t="s">
        <v>71</v>
      </c>
      <c r="AY1860" s="212" t="s">
        <v>210</v>
      </c>
    </row>
    <row r="1861" spans="1:65" s="15" customFormat="1" ht="11.25">
      <c r="B1861" s="224"/>
      <c r="C1861" s="225"/>
      <c r="D1861" s="195" t="s">
        <v>223</v>
      </c>
      <c r="E1861" s="226" t="s">
        <v>19</v>
      </c>
      <c r="F1861" s="227" t="s">
        <v>629</v>
      </c>
      <c r="G1861" s="225"/>
      <c r="H1861" s="226" t="s">
        <v>19</v>
      </c>
      <c r="I1861" s="228"/>
      <c r="J1861" s="225"/>
      <c r="K1861" s="225"/>
      <c r="L1861" s="229"/>
      <c r="M1861" s="230"/>
      <c r="N1861" s="231"/>
      <c r="O1861" s="231"/>
      <c r="P1861" s="231"/>
      <c r="Q1861" s="231"/>
      <c r="R1861" s="231"/>
      <c r="S1861" s="231"/>
      <c r="T1861" s="232"/>
      <c r="AT1861" s="233" t="s">
        <v>223</v>
      </c>
      <c r="AU1861" s="233" t="s">
        <v>81</v>
      </c>
      <c r="AV1861" s="15" t="s">
        <v>79</v>
      </c>
      <c r="AW1861" s="15" t="s">
        <v>32</v>
      </c>
      <c r="AX1861" s="15" t="s">
        <v>71</v>
      </c>
      <c r="AY1861" s="233" t="s">
        <v>210</v>
      </c>
    </row>
    <row r="1862" spans="1:65" s="13" customFormat="1" ht="11.25">
      <c r="B1862" s="202"/>
      <c r="C1862" s="203"/>
      <c r="D1862" s="195" t="s">
        <v>223</v>
      </c>
      <c r="E1862" s="204" t="s">
        <v>19</v>
      </c>
      <c r="F1862" s="205" t="s">
        <v>1962</v>
      </c>
      <c r="G1862" s="203"/>
      <c r="H1862" s="206">
        <v>45</v>
      </c>
      <c r="I1862" s="207"/>
      <c r="J1862" s="203"/>
      <c r="K1862" s="203"/>
      <c r="L1862" s="208"/>
      <c r="M1862" s="209"/>
      <c r="N1862" s="210"/>
      <c r="O1862" s="210"/>
      <c r="P1862" s="210"/>
      <c r="Q1862" s="210"/>
      <c r="R1862" s="210"/>
      <c r="S1862" s="210"/>
      <c r="T1862" s="211"/>
      <c r="AT1862" s="212" t="s">
        <v>223</v>
      </c>
      <c r="AU1862" s="212" t="s">
        <v>81</v>
      </c>
      <c r="AV1862" s="13" t="s">
        <v>81</v>
      </c>
      <c r="AW1862" s="13" t="s">
        <v>32</v>
      </c>
      <c r="AX1862" s="13" t="s">
        <v>71</v>
      </c>
      <c r="AY1862" s="212" t="s">
        <v>210</v>
      </c>
    </row>
    <row r="1863" spans="1:65" s="13" customFormat="1" ht="11.25">
      <c r="B1863" s="202"/>
      <c r="C1863" s="203"/>
      <c r="D1863" s="195" t="s">
        <v>223</v>
      </c>
      <c r="E1863" s="204" t="s">
        <v>19</v>
      </c>
      <c r="F1863" s="205" t="s">
        <v>1963</v>
      </c>
      <c r="G1863" s="203"/>
      <c r="H1863" s="206">
        <v>81.2</v>
      </c>
      <c r="I1863" s="207"/>
      <c r="J1863" s="203"/>
      <c r="K1863" s="203"/>
      <c r="L1863" s="208"/>
      <c r="M1863" s="209"/>
      <c r="N1863" s="210"/>
      <c r="O1863" s="210"/>
      <c r="P1863" s="210"/>
      <c r="Q1863" s="210"/>
      <c r="R1863" s="210"/>
      <c r="S1863" s="210"/>
      <c r="T1863" s="211"/>
      <c r="AT1863" s="212" t="s">
        <v>223</v>
      </c>
      <c r="AU1863" s="212" t="s">
        <v>81</v>
      </c>
      <c r="AV1863" s="13" t="s">
        <v>81</v>
      </c>
      <c r="AW1863" s="13" t="s">
        <v>32</v>
      </c>
      <c r="AX1863" s="13" t="s">
        <v>71</v>
      </c>
      <c r="AY1863" s="212" t="s">
        <v>210</v>
      </c>
    </row>
    <row r="1864" spans="1:65" s="14" customFormat="1" ht="11.25">
      <c r="B1864" s="213"/>
      <c r="C1864" s="214"/>
      <c r="D1864" s="195" t="s">
        <v>223</v>
      </c>
      <c r="E1864" s="215" t="s">
        <v>19</v>
      </c>
      <c r="F1864" s="216" t="s">
        <v>249</v>
      </c>
      <c r="G1864" s="214"/>
      <c r="H1864" s="217">
        <v>509.99</v>
      </c>
      <c r="I1864" s="218"/>
      <c r="J1864" s="214"/>
      <c r="K1864" s="214"/>
      <c r="L1864" s="219"/>
      <c r="M1864" s="220"/>
      <c r="N1864" s="221"/>
      <c r="O1864" s="221"/>
      <c r="P1864" s="221"/>
      <c r="Q1864" s="221"/>
      <c r="R1864" s="221"/>
      <c r="S1864" s="221"/>
      <c r="T1864" s="222"/>
      <c r="AT1864" s="223" t="s">
        <v>223</v>
      </c>
      <c r="AU1864" s="223" t="s">
        <v>81</v>
      </c>
      <c r="AV1864" s="14" t="s">
        <v>217</v>
      </c>
      <c r="AW1864" s="14" t="s">
        <v>32</v>
      </c>
      <c r="AX1864" s="14" t="s">
        <v>79</v>
      </c>
      <c r="AY1864" s="223" t="s">
        <v>210</v>
      </c>
    </row>
    <row r="1865" spans="1:65" s="12" customFormat="1" ht="22.9" customHeight="1">
      <c r="B1865" s="166"/>
      <c r="C1865" s="167"/>
      <c r="D1865" s="168" t="s">
        <v>70</v>
      </c>
      <c r="E1865" s="180" t="s">
        <v>1964</v>
      </c>
      <c r="F1865" s="180" t="s">
        <v>1965</v>
      </c>
      <c r="G1865" s="167"/>
      <c r="H1865" s="167"/>
      <c r="I1865" s="170"/>
      <c r="J1865" s="181">
        <f>BK1865</f>
        <v>0</v>
      </c>
      <c r="K1865" s="167"/>
      <c r="L1865" s="172"/>
      <c r="M1865" s="173"/>
      <c r="N1865" s="174"/>
      <c r="O1865" s="174"/>
      <c r="P1865" s="175">
        <f>SUM(P1866:P1875)</f>
        <v>0</v>
      </c>
      <c r="Q1865" s="174"/>
      <c r="R1865" s="175">
        <f>SUM(R1866:R1875)</f>
        <v>0</v>
      </c>
      <c r="S1865" s="174"/>
      <c r="T1865" s="176">
        <f>SUM(T1866:T1875)</f>
        <v>0</v>
      </c>
      <c r="AR1865" s="177" t="s">
        <v>81</v>
      </c>
      <c r="AT1865" s="178" t="s">
        <v>70</v>
      </c>
      <c r="AU1865" s="178" t="s">
        <v>79</v>
      </c>
      <c r="AY1865" s="177" t="s">
        <v>210</v>
      </c>
      <c r="BK1865" s="179">
        <f>SUM(BK1866:BK1875)</f>
        <v>0</v>
      </c>
    </row>
    <row r="1866" spans="1:65" s="2" customFormat="1" ht="16.5" customHeight="1">
      <c r="A1866" s="37"/>
      <c r="B1866" s="38"/>
      <c r="C1866" s="182" t="s">
        <v>1966</v>
      </c>
      <c r="D1866" s="182" t="s">
        <v>212</v>
      </c>
      <c r="E1866" s="183" t="s">
        <v>1967</v>
      </c>
      <c r="F1866" s="184" t="s">
        <v>1968</v>
      </c>
      <c r="G1866" s="185" t="s">
        <v>367</v>
      </c>
      <c r="H1866" s="186">
        <v>2</v>
      </c>
      <c r="I1866" s="187"/>
      <c r="J1866" s="188">
        <f>ROUND(I1866*H1866,2)</f>
        <v>0</v>
      </c>
      <c r="K1866" s="184" t="s">
        <v>814</v>
      </c>
      <c r="L1866" s="42"/>
      <c r="M1866" s="189" t="s">
        <v>19</v>
      </c>
      <c r="N1866" s="190" t="s">
        <v>42</v>
      </c>
      <c r="O1866" s="67"/>
      <c r="P1866" s="191">
        <f>O1866*H1866</f>
        <v>0</v>
      </c>
      <c r="Q1866" s="191">
        <v>0</v>
      </c>
      <c r="R1866" s="191">
        <f>Q1866*H1866</f>
        <v>0</v>
      </c>
      <c r="S1866" s="191">
        <v>0</v>
      </c>
      <c r="T1866" s="192">
        <f>S1866*H1866</f>
        <v>0</v>
      </c>
      <c r="U1866" s="37"/>
      <c r="V1866" s="37"/>
      <c r="W1866" s="37"/>
      <c r="X1866" s="37"/>
      <c r="Y1866" s="37"/>
      <c r="Z1866" s="37"/>
      <c r="AA1866" s="37"/>
      <c r="AB1866" s="37"/>
      <c r="AC1866" s="37"/>
      <c r="AD1866" s="37"/>
      <c r="AE1866" s="37"/>
      <c r="AR1866" s="193" t="s">
        <v>326</v>
      </c>
      <c r="AT1866" s="193" t="s">
        <v>212</v>
      </c>
      <c r="AU1866" s="193" t="s">
        <v>81</v>
      </c>
      <c r="AY1866" s="20" t="s">
        <v>210</v>
      </c>
      <c r="BE1866" s="194">
        <f>IF(N1866="základní",J1866,0)</f>
        <v>0</v>
      </c>
      <c r="BF1866" s="194">
        <f>IF(N1866="snížená",J1866,0)</f>
        <v>0</v>
      </c>
      <c r="BG1866" s="194">
        <f>IF(N1866="zákl. přenesená",J1866,0)</f>
        <v>0</v>
      </c>
      <c r="BH1866" s="194">
        <f>IF(N1866="sníž. přenesená",J1866,0)</f>
        <v>0</v>
      </c>
      <c r="BI1866" s="194">
        <f>IF(N1866="nulová",J1866,0)</f>
        <v>0</v>
      </c>
      <c r="BJ1866" s="20" t="s">
        <v>79</v>
      </c>
      <c r="BK1866" s="194">
        <f>ROUND(I1866*H1866,2)</f>
        <v>0</v>
      </c>
      <c r="BL1866" s="20" t="s">
        <v>326</v>
      </c>
      <c r="BM1866" s="193" t="s">
        <v>1969</v>
      </c>
    </row>
    <row r="1867" spans="1:65" s="2" customFormat="1" ht="11.25">
      <c r="A1867" s="37"/>
      <c r="B1867" s="38"/>
      <c r="C1867" s="39"/>
      <c r="D1867" s="195" t="s">
        <v>219</v>
      </c>
      <c r="E1867" s="39"/>
      <c r="F1867" s="196" t="s">
        <v>1968</v>
      </c>
      <c r="G1867" s="39"/>
      <c r="H1867" s="39"/>
      <c r="I1867" s="197"/>
      <c r="J1867" s="39"/>
      <c r="K1867" s="39"/>
      <c r="L1867" s="42"/>
      <c r="M1867" s="198"/>
      <c r="N1867" s="199"/>
      <c r="O1867" s="67"/>
      <c r="P1867" s="67"/>
      <c r="Q1867" s="67"/>
      <c r="R1867" s="67"/>
      <c r="S1867" s="67"/>
      <c r="T1867" s="68"/>
      <c r="U1867" s="37"/>
      <c r="V1867" s="37"/>
      <c r="W1867" s="37"/>
      <c r="X1867" s="37"/>
      <c r="Y1867" s="37"/>
      <c r="Z1867" s="37"/>
      <c r="AA1867" s="37"/>
      <c r="AB1867" s="37"/>
      <c r="AC1867" s="37"/>
      <c r="AD1867" s="37"/>
      <c r="AE1867" s="37"/>
      <c r="AT1867" s="20" t="s">
        <v>219</v>
      </c>
      <c r="AU1867" s="20" t="s">
        <v>81</v>
      </c>
    </row>
    <row r="1868" spans="1:65" s="15" customFormat="1" ht="11.25">
      <c r="B1868" s="224"/>
      <c r="C1868" s="225"/>
      <c r="D1868" s="195" t="s">
        <v>223</v>
      </c>
      <c r="E1868" s="226" t="s">
        <v>19</v>
      </c>
      <c r="F1868" s="227" t="s">
        <v>1970</v>
      </c>
      <c r="G1868" s="225"/>
      <c r="H1868" s="226" t="s">
        <v>19</v>
      </c>
      <c r="I1868" s="228"/>
      <c r="J1868" s="225"/>
      <c r="K1868" s="225"/>
      <c r="L1868" s="229"/>
      <c r="M1868" s="230"/>
      <c r="N1868" s="231"/>
      <c r="O1868" s="231"/>
      <c r="P1868" s="231"/>
      <c r="Q1868" s="231"/>
      <c r="R1868" s="231"/>
      <c r="S1868" s="231"/>
      <c r="T1868" s="232"/>
      <c r="AT1868" s="233" t="s">
        <v>223</v>
      </c>
      <c r="AU1868" s="233" t="s">
        <v>81</v>
      </c>
      <c r="AV1868" s="15" t="s">
        <v>79</v>
      </c>
      <c r="AW1868" s="15" t="s">
        <v>32</v>
      </c>
      <c r="AX1868" s="15" t="s">
        <v>71</v>
      </c>
      <c r="AY1868" s="233" t="s">
        <v>210</v>
      </c>
    </row>
    <row r="1869" spans="1:65" s="13" customFormat="1" ht="11.25">
      <c r="B1869" s="202"/>
      <c r="C1869" s="203"/>
      <c r="D1869" s="195" t="s">
        <v>223</v>
      </c>
      <c r="E1869" s="204" t="s">
        <v>19</v>
      </c>
      <c r="F1869" s="205" t="s">
        <v>81</v>
      </c>
      <c r="G1869" s="203"/>
      <c r="H1869" s="206">
        <v>2</v>
      </c>
      <c r="I1869" s="207"/>
      <c r="J1869" s="203"/>
      <c r="K1869" s="203"/>
      <c r="L1869" s="208"/>
      <c r="M1869" s="209"/>
      <c r="N1869" s="210"/>
      <c r="O1869" s="210"/>
      <c r="P1869" s="210"/>
      <c r="Q1869" s="210"/>
      <c r="R1869" s="210"/>
      <c r="S1869" s="210"/>
      <c r="T1869" s="211"/>
      <c r="AT1869" s="212" t="s">
        <v>223</v>
      </c>
      <c r="AU1869" s="212" t="s">
        <v>81</v>
      </c>
      <c r="AV1869" s="13" t="s">
        <v>81</v>
      </c>
      <c r="AW1869" s="13" t="s">
        <v>32</v>
      </c>
      <c r="AX1869" s="13" t="s">
        <v>71</v>
      </c>
      <c r="AY1869" s="212" t="s">
        <v>210</v>
      </c>
    </row>
    <row r="1870" spans="1:65" s="14" customFormat="1" ht="11.25">
      <c r="B1870" s="213"/>
      <c r="C1870" s="214"/>
      <c r="D1870" s="195" t="s">
        <v>223</v>
      </c>
      <c r="E1870" s="215" t="s">
        <v>19</v>
      </c>
      <c r="F1870" s="216" t="s">
        <v>249</v>
      </c>
      <c r="G1870" s="214"/>
      <c r="H1870" s="217">
        <v>2</v>
      </c>
      <c r="I1870" s="218"/>
      <c r="J1870" s="214"/>
      <c r="K1870" s="214"/>
      <c r="L1870" s="219"/>
      <c r="M1870" s="220"/>
      <c r="N1870" s="221"/>
      <c r="O1870" s="221"/>
      <c r="P1870" s="221"/>
      <c r="Q1870" s="221"/>
      <c r="R1870" s="221"/>
      <c r="S1870" s="221"/>
      <c r="T1870" s="222"/>
      <c r="AT1870" s="223" t="s">
        <v>223</v>
      </c>
      <c r="AU1870" s="223" t="s">
        <v>81</v>
      </c>
      <c r="AV1870" s="14" t="s">
        <v>217</v>
      </c>
      <c r="AW1870" s="14" t="s">
        <v>32</v>
      </c>
      <c r="AX1870" s="14" t="s">
        <v>79</v>
      </c>
      <c r="AY1870" s="223" t="s">
        <v>210</v>
      </c>
    </row>
    <row r="1871" spans="1:65" s="2" customFormat="1" ht="16.5" customHeight="1">
      <c r="A1871" s="37"/>
      <c r="B1871" s="38"/>
      <c r="C1871" s="182" t="s">
        <v>1971</v>
      </c>
      <c r="D1871" s="182" t="s">
        <v>212</v>
      </c>
      <c r="E1871" s="183" t="s">
        <v>1972</v>
      </c>
      <c r="F1871" s="184" t="s">
        <v>1973</v>
      </c>
      <c r="G1871" s="185" t="s">
        <v>367</v>
      </c>
      <c r="H1871" s="186">
        <v>2</v>
      </c>
      <c r="I1871" s="187"/>
      <c r="J1871" s="188">
        <f>ROUND(I1871*H1871,2)</f>
        <v>0</v>
      </c>
      <c r="K1871" s="184" t="s">
        <v>814</v>
      </c>
      <c r="L1871" s="42"/>
      <c r="M1871" s="189" t="s">
        <v>19</v>
      </c>
      <c r="N1871" s="190" t="s">
        <v>42</v>
      </c>
      <c r="O1871" s="67"/>
      <c r="P1871" s="191">
        <f>O1871*H1871</f>
        <v>0</v>
      </c>
      <c r="Q1871" s="191">
        <v>0</v>
      </c>
      <c r="R1871" s="191">
        <f>Q1871*H1871</f>
        <v>0</v>
      </c>
      <c r="S1871" s="191">
        <v>0</v>
      </c>
      <c r="T1871" s="192">
        <f>S1871*H1871</f>
        <v>0</v>
      </c>
      <c r="U1871" s="37"/>
      <c r="V1871" s="37"/>
      <c r="W1871" s="37"/>
      <c r="X1871" s="37"/>
      <c r="Y1871" s="37"/>
      <c r="Z1871" s="37"/>
      <c r="AA1871" s="37"/>
      <c r="AB1871" s="37"/>
      <c r="AC1871" s="37"/>
      <c r="AD1871" s="37"/>
      <c r="AE1871" s="37"/>
      <c r="AR1871" s="193" t="s">
        <v>326</v>
      </c>
      <c r="AT1871" s="193" t="s">
        <v>212</v>
      </c>
      <c r="AU1871" s="193" t="s">
        <v>81</v>
      </c>
      <c r="AY1871" s="20" t="s">
        <v>210</v>
      </c>
      <c r="BE1871" s="194">
        <f>IF(N1871="základní",J1871,0)</f>
        <v>0</v>
      </c>
      <c r="BF1871" s="194">
        <f>IF(N1871="snížená",J1871,0)</f>
        <v>0</v>
      </c>
      <c r="BG1871" s="194">
        <f>IF(N1871="zákl. přenesená",J1871,0)</f>
        <v>0</v>
      </c>
      <c r="BH1871" s="194">
        <f>IF(N1871="sníž. přenesená",J1871,0)</f>
        <v>0</v>
      </c>
      <c r="BI1871" s="194">
        <f>IF(N1871="nulová",J1871,0)</f>
        <v>0</v>
      </c>
      <c r="BJ1871" s="20" t="s">
        <v>79</v>
      </c>
      <c r="BK1871" s="194">
        <f>ROUND(I1871*H1871,2)</f>
        <v>0</v>
      </c>
      <c r="BL1871" s="20" t="s">
        <v>326</v>
      </c>
      <c r="BM1871" s="193" t="s">
        <v>1974</v>
      </c>
    </row>
    <row r="1872" spans="1:65" s="2" customFormat="1" ht="11.25">
      <c r="A1872" s="37"/>
      <c r="B1872" s="38"/>
      <c r="C1872" s="39"/>
      <c r="D1872" s="195" t="s">
        <v>219</v>
      </c>
      <c r="E1872" s="39"/>
      <c r="F1872" s="196" t="s">
        <v>1973</v>
      </c>
      <c r="G1872" s="39"/>
      <c r="H1872" s="39"/>
      <c r="I1872" s="197"/>
      <c r="J1872" s="39"/>
      <c r="K1872" s="39"/>
      <c r="L1872" s="42"/>
      <c r="M1872" s="198"/>
      <c r="N1872" s="199"/>
      <c r="O1872" s="67"/>
      <c r="P1872" s="67"/>
      <c r="Q1872" s="67"/>
      <c r="R1872" s="67"/>
      <c r="S1872" s="67"/>
      <c r="T1872" s="68"/>
      <c r="U1872" s="37"/>
      <c r="V1872" s="37"/>
      <c r="W1872" s="37"/>
      <c r="X1872" s="37"/>
      <c r="Y1872" s="37"/>
      <c r="Z1872" s="37"/>
      <c r="AA1872" s="37"/>
      <c r="AB1872" s="37"/>
      <c r="AC1872" s="37"/>
      <c r="AD1872" s="37"/>
      <c r="AE1872" s="37"/>
      <c r="AT1872" s="20" t="s">
        <v>219</v>
      </c>
      <c r="AU1872" s="20" t="s">
        <v>81</v>
      </c>
    </row>
    <row r="1873" spans="1:65" s="15" customFormat="1" ht="11.25">
      <c r="B1873" s="224"/>
      <c r="C1873" s="225"/>
      <c r="D1873" s="195" t="s">
        <v>223</v>
      </c>
      <c r="E1873" s="226" t="s">
        <v>19</v>
      </c>
      <c r="F1873" s="227" t="s">
        <v>1975</v>
      </c>
      <c r="G1873" s="225"/>
      <c r="H1873" s="226" t="s">
        <v>19</v>
      </c>
      <c r="I1873" s="228"/>
      <c r="J1873" s="225"/>
      <c r="K1873" s="225"/>
      <c r="L1873" s="229"/>
      <c r="M1873" s="230"/>
      <c r="N1873" s="231"/>
      <c r="O1873" s="231"/>
      <c r="P1873" s="231"/>
      <c r="Q1873" s="231"/>
      <c r="R1873" s="231"/>
      <c r="S1873" s="231"/>
      <c r="T1873" s="232"/>
      <c r="AT1873" s="233" t="s">
        <v>223</v>
      </c>
      <c r="AU1873" s="233" t="s">
        <v>81</v>
      </c>
      <c r="AV1873" s="15" t="s">
        <v>79</v>
      </c>
      <c r="AW1873" s="15" t="s">
        <v>32</v>
      </c>
      <c r="AX1873" s="15" t="s">
        <v>71</v>
      </c>
      <c r="AY1873" s="233" t="s">
        <v>210</v>
      </c>
    </row>
    <row r="1874" spans="1:65" s="13" customFormat="1" ht="11.25">
      <c r="B1874" s="202"/>
      <c r="C1874" s="203"/>
      <c r="D1874" s="195" t="s">
        <v>223</v>
      </c>
      <c r="E1874" s="204" t="s">
        <v>19</v>
      </c>
      <c r="F1874" s="205" t="s">
        <v>81</v>
      </c>
      <c r="G1874" s="203"/>
      <c r="H1874" s="206">
        <v>2</v>
      </c>
      <c r="I1874" s="207"/>
      <c r="J1874" s="203"/>
      <c r="K1874" s="203"/>
      <c r="L1874" s="208"/>
      <c r="M1874" s="209"/>
      <c r="N1874" s="210"/>
      <c r="O1874" s="210"/>
      <c r="P1874" s="210"/>
      <c r="Q1874" s="210"/>
      <c r="R1874" s="210"/>
      <c r="S1874" s="210"/>
      <c r="T1874" s="211"/>
      <c r="AT1874" s="212" t="s">
        <v>223</v>
      </c>
      <c r="AU1874" s="212" t="s">
        <v>81</v>
      </c>
      <c r="AV1874" s="13" t="s">
        <v>81</v>
      </c>
      <c r="AW1874" s="13" t="s">
        <v>32</v>
      </c>
      <c r="AX1874" s="13" t="s">
        <v>71</v>
      </c>
      <c r="AY1874" s="212" t="s">
        <v>210</v>
      </c>
    </row>
    <row r="1875" spans="1:65" s="14" customFormat="1" ht="11.25">
      <c r="B1875" s="213"/>
      <c r="C1875" s="214"/>
      <c r="D1875" s="195" t="s">
        <v>223</v>
      </c>
      <c r="E1875" s="215" t="s">
        <v>19</v>
      </c>
      <c r="F1875" s="216" t="s">
        <v>249</v>
      </c>
      <c r="G1875" s="214"/>
      <c r="H1875" s="217">
        <v>2</v>
      </c>
      <c r="I1875" s="218"/>
      <c r="J1875" s="214"/>
      <c r="K1875" s="214"/>
      <c r="L1875" s="219"/>
      <c r="M1875" s="220"/>
      <c r="N1875" s="221"/>
      <c r="O1875" s="221"/>
      <c r="P1875" s="221"/>
      <c r="Q1875" s="221"/>
      <c r="R1875" s="221"/>
      <c r="S1875" s="221"/>
      <c r="T1875" s="222"/>
      <c r="AT1875" s="223" t="s">
        <v>223</v>
      </c>
      <c r="AU1875" s="223" t="s">
        <v>81</v>
      </c>
      <c r="AV1875" s="14" t="s">
        <v>217</v>
      </c>
      <c r="AW1875" s="14" t="s">
        <v>32</v>
      </c>
      <c r="AX1875" s="14" t="s">
        <v>79</v>
      </c>
      <c r="AY1875" s="223" t="s">
        <v>210</v>
      </c>
    </row>
    <row r="1876" spans="1:65" s="12" customFormat="1" ht="25.9" customHeight="1">
      <c r="B1876" s="166"/>
      <c r="C1876" s="167"/>
      <c r="D1876" s="168" t="s">
        <v>70</v>
      </c>
      <c r="E1876" s="169" t="s">
        <v>1976</v>
      </c>
      <c r="F1876" s="169" t="s">
        <v>1977</v>
      </c>
      <c r="G1876" s="167"/>
      <c r="H1876" s="167"/>
      <c r="I1876" s="170"/>
      <c r="J1876" s="171">
        <f>BK1876</f>
        <v>0</v>
      </c>
      <c r="K1876" s="167"/>
      <c r="L1876" s="172"/>
      <c r="M1876" s="173"/>
      <c r="N1876" s="174"/>
      <c r="O1876" s="174"/>
      <c r="P1876" s="175">
        <f>SUM(P1877:P1881)</f>
        <v>0</v>
      </c>
      <c r="Q1876" s="174"/>
      <c r="R1876" s="175">
        <f>SUM(R1877:R1881)</f>
        <v>0</v>
      </c>
      <c r="S1876" s="174"/>
      <c r="T1876" s="176">
        <f>SUM(T1877:T1881)</f>
        <v>0</v>
      </c>
      <c r="AR1876" s="177" t="s">
        <v>217</v>
      </c>
      <c r="AT1876" s="178" t="s">
        <v>70</v>
      </c>
      <c r="AU1876" s="178" t="s">
        <v>71</v>
      </c>
      <c r="AY1876" s="177" t="s">
        <v>210</v>
      </c>
      <c r="BK1876" s="179">
        <f>SUM(BK1877:BK1881)</f>
        <v>0</v>
      </c>
    </row>
    <row r="1877" spans="1:65" s="2" customFormat="1" ht="16.5" customHeight="1">
      <c r="A1877" s="37"/>
      <c r="B1877" s="38"/>
      <c r="C1877" s="182" t="s">
        <v>1978</v>
      </c>
      <c r="D1877" s="182" t="s">
        <v>212</v>
      </c>
      <c r="E1877" s="183" t="s">
        <v>1979</v>
      </c>
      <c r="F1877" s="184" t="s">
        <v>1980</v>
      </c>
      <c r="G1877" s="185" t="s">
        <v>1981</v>
      </c>
      <c r="H1877" s="186">
        <v>50</v>
      </c>
      <c r="I1877" s="187"/>
      <c r="J1877" s="188">
        <f>ROUND(I1877*H1877,2)</f>
        <v>0</v>
      </c>
      <c r="K1877" s="184" t="s">
        <v>216</v>
      </c>
      <c r="L1877" s="42"/>
      <c r="M1877" s="189" t="s">
        <v>19</v>
      </c>
      <c r="N1877" s="190" t="s">
        <v>42</v>
      </c>
      <c r="O1877" s="67"/>
      <c r="P1877" s="191">
        <f>O1877*H1877</f>
        <v>0</v>
      </c>
      <c r="Q1877" s="191">
        <v>0</v>
      </c>
      <c r="R1877" s="191">
        <f>Q1877*H1877</f>
        <v>0</v>
      </c>
      <c r="S1877" s="191">
        <v>0</v>
      </c>
      <c r="T1877" s="192">
        <f>S1877*H1877</f>
        <v>0</v>
      </c>
      <c r="U1877" s="37"/>
      <c r="V1877" s="37"/>
      <c r="W1877" s="37"/>
      <c r="X1877" s="37"/>
      <c r="Y1877" s="37"/>
      <c r="Z1877" s="37"/>
      <c r="AA1877" s="37"/>
      <c r="AB1877" s="37"/>
      <c r="AC1877" s="37"/>
      <c r="AD1877" s="37"/>
      <c r="AE1877" s="37"/>
      <c r="AR1877" s="193" t="s">
        <v>1982</v>
      </c>
      <c r="AT1877" s="193" t="s">
        <v>212</v>
      </c>
      <c r="AU1877" s="193" t="s">
        <v>79</v>
      </c>
      <c r="AY1877" s="20" t="s">
        <v>210</v>
      </c>
      <c r="BE1877" s="194">
        <f>IF(N1877="základní",J1877,0)</f>
        <v>0</v>
      </c>
      <c r="BF1877" s="194">
        <f>IF(N1877="snížená",J1877,0)</f>
        <v>0</v>
      </c>
      <c r="BG1877" s="194">
        <f>IF(N1877="zákl. přenesená",J1877,0)</f>
        <v>0</v>
      </c>
      <c r="BH1877" s="194">
        <f>IF(N1877="sníž. přenesená",J1877,0)</f>
        <v>0</v>
      </c>
      <c r="BI1877" s="194">
        <f>IF(N1877="nulová",J1877,0)</f>
        <v>0</v>
      </c>
      <c r="BJ1877" s="20" t="s">
        <v>79</v>
      </c>
      <c r="BK1877" s="194">
        <f>ROUND(I1877*H1877,2)</f>
        <v>0</v>
      </c>
      <c r="BL1877" s="20" t="s">
        <v>1982</v>
      </c>
      <c r="BM1877" s="193" t="s">
        <v>1983</v>
      </c>
    </row>
    <row r="1878" spans="1:65" s="2" customFormat="1" ht="19.5">
      <c r="A1878" s="37"/>
      <c r="B1878" s="38"/>
      <c r="C1878" s="39"/>
      <c r="D1878" s="195" t="s">
        <v>219</v>
      </c>
      <c r="E1878" s="39"/>
      <c r="F1878" s="196" t="s">
        <v>1984</v>
      </c>
      <c r="G1878" s="39"/>
      <c r="H1878" s="39"/>
      <c r="I1878" s="197"/>
      <c r="J1878" s="39"/>
      <c r="K1878" s="39"/>
      <c r="L1878" s="42"/>
      <c r="M1878" s="198"/>
      <c r="N1878" s="199"/>
      <c r="O1878" s="67"/>
      <c r="P1878" s="67"/>
      <c r="Q1878" s="67"/>
      <c r="R1878" s="67"/>
      <c r="S1878" s="67"/>
      <c r="T1878" s="68"/>
      <c r="U1878" s="37"/>
      <c r="V1878" s="37"/>
      <c r="W1878" s="37"/>
      <c r="X1878" s="37"/>
      <c r="Y1878" s="37"/>
      <c r="Z1878" s="37"/>
      <c r="AA1878" s="37"/>
      <c r="AB1878" s="37"/>
      <c r="AC1878" s="37"/>
      <c r="AD1878" s="37"/>
      <c r="AE1878" s="37"/>
      <c r="AT1878" s="20" t="s">
        <v>219</v>
      </c>
      <c r="AU1878" s="20" t="s">
        <v>79</v>
      </c>
    </row>
    <row r="1879" spans="1:65" s="2" customFormat="1" ht="11.25">
      <c r="A1879" s="37"/>
      <c r="B1879" s="38"/>
      <c r="C1879" s="39"/>
      <c r="D1879" s="200" t="s">
        <v>221</v>
      </c>
      <c r="E1879" s="39"/>
      <c r="F1879" s="201" t="s">
        <v>1985</v>
      </c>
      <c r="G1879" s="39"/>
      <c r="H1879" s="39"/>
      <c r="I1879" s="197"/>
      <c r="J1879" s="39"/>
      <c r="K1879" s="39"/>
      <c r="L1879" s="42"/>
      <c r="M1879" s="198"/>
      <c r="N1879" s="199"/>
      <c r="O1879" s="67"/>
      <c r="P1879" s="67"/>
      <c r="Q1879" s="67"/>
      <c r="R1879" s="67"/>
      <c r="S1879" s="67"/>
      <c r="T1879" s="68"/>
      <c r="U1879" s="37"/>
      <c r="V1879" s="37"/>
      <c r="W1879" s="37"/>
      <c r="X1879" s="37"/>
      <c r="Y1879" s="37"/>
      <c r="Z1879" s="37"/>
      <c r="AA1879" s="37"/>
      <c r="AB1879" s="37"/>
      <c r="AC1879" s="37"/>
      <c r="AD1879" s="37"/>
      <c r="AE1879" s="37"/>
      <c r="AT1879" s="20" t="s">
        <v>221</v>
      </c>
      <c r="AU1879" s="20" t="s">
        <v>79</v>
      </c>
    </row>
    <row r="1880" spans="1:65" s="13" customFormat="1" ht="11.25">
      <c r="B1880" s="202"/>
      <c r="C1880" s="203"/>
      <c r="D1880" s="195" t="s">
        <v>223</v>
      </c>
      <c r="E1880" s="204" t="s">
        <v>19</v>
      </c>
      <c r="F1880" s="205" t="s">
        <v>1986</v>
      </c>
      <c r="G1880" s="203"/>
      <c r="H1880" s="206">
        <v>50</v>
      </c>
      <c r="I1880" s="207"/>
      <c r="J1880" s="203"/>
      <c r="K1880" s="203"/>
      <c r="L1880" s="208"/>
      <c r="M1880" s="209"/>
      <c r="N1880" s="210"/>
      <c r="O1880" s="210"/>
      <c r="P1880" s="210"/>
      <c r="Q1880" s="210"/>
      <c r="R1880" s="210"/>
      <c r="S1880" s="210"/>
      <c r="T1880" s="211"/>
      <c r="AT1880" s="212" t="s">
        <v>223</v>
      </c>
      <c r="AU1880" s="212" t="s">
        <v>79</v>
      </c>
      <c r="AV1880" s="13" t="s">
        <v>81</v>
      </c>
      <c r="AW1880" s="13" t="s">
        <v>32</v>
      </c>
      <c r="AX1880" s="13" t="s">
        <v>71</v>
      </c>
      <c r="AY1880" s="212" t="s">
        <v>210</v>
      </c>
    </row>
    <row r="1881" spans="1:65" s="14" customFormat="1" ht="11.25">
      <c r="B1881" s="213"/>
      <c r="C1881" s="214"/>
      <c r="D1881" s="195" t="s">
        <v>223</v>
      </c>
      <c r="E1881" s="215" t="s">
        <v>19</v>
      </c>
      <c r="F1881" s="216" t="s">
        <v>249</v>
      </c>
      <c r="G1881" s="214"/>
      <c r="H1881" s="217">
        <v>50</v>
      </c>
      <c r="I1881" s="218"/>
      <c r="J1881" s="214"/>
      <c r="K1881" s="214"/>
      <c r="L1881" s="219"/>
      <c r="M1881" s="269"/>
      <c r="N1881" s="270"/>
      <c r="O1881" s="270"/>
      <c r="P1881" s="270"/>
      <c r="Q1881" s="270"/>
      <c r="R1881" s="270"/>
      <c r="S1881" s="270"/>
      <c r="T1881" s="271"/>
      <c r="AT1881" s="223" t="s">
        <v>223</v>
      </c>
      <c r="AU1881" s="223" t="s">
        <v>79</v>
      </c>
      <c r="AV1881" s="14" t="s">
        <v>217</v>
      </c>
      <c r="AW1881" s="14" t="s">
        <v>32</v>
      </c>
      <c r="AX1881" s="14" t="s">
        <v>79</v>
      </c>
      <c r="AY1881" s="223" t="s">
        <v>210</v>
      </c>
    </row>
    <row r="1882" spans="1:65" s="2" customFormat="1" ht="6.95" customHeight="1">
      <c r="A1882" s="37"/>
      <c r="B1882" s="50"/>
      <c r="C1882" s="51"/>
      <c r="D1882" s="51"/>
      <c r="E1882" s="51"/>
      <c r="F1882" s="51"/>
      <c r="G1882" s="51"/>
      <c r="H1882" s="51"/>
      <c r="I1882" s="51"/>
      <c r="J1882" s="51"/>
      <c r="K1882" s="51"/>
      <c r="L1882" s="42"/>
      <c r="M1882" s="37"/>
      <c r="O1882" s="37"/>
      <c r="P1882" s="37"/>
      <c r="Q1882" s="37"/>
      <c r="R1882" s="37"/>
      <c r="S1882" s="37"/>
      <c r="T1882" s="37"/>
      <c r="U1882" s="37"/>
      <c r="V1882" s="37"/>
      <c r="W1882" s="37"/>
      <c r="X1882" s="37"/>
      <c r="Y1882" s="37"/>
      <c r="Z1882" s="37"/>
      <c r="AA1882" s="37"/>
      <c r="AB1882" s="37"/>
      <c r="AC1882" s="37"/>
      <c r="AD1882" s="37"/>
      <c r="AE1882" s="37"/>
    </row>
  </sheetData>
  <sheetProtection algorithmName="SHA-512" hashValue="zbS49t7ndhCjaSGISEtm56XUImpNRl0T+0cmcHdSlwU6jdCOh9l6xKeKIj6GEbJzX5UYTxz7dcmXMK8VH0823Q==" saltValue="56ExYBTS2tqYL33RgsvDkcsMx2yLwYNp0Rm6rb8POBzMlgNgB5Y2aLrNvdautMurtETka2aOzPO8b+jNdzc70A==" spinCount="100000" sheet="1" objects="1" scenarios="1" formatColumns="0" formatRows="0" autoFilter="0"/>
  <autoFilter ref="C114:K1881"/>
  <mergeCells count="9">
    <mergeCell ref="E50:H50"/>
    <mergeCell ref="E105:H105"/>
    <mergeCell ref="E107:H107"/>
    <mergeCell ref="L2:V2"/>
    <mergeCell ref="E7:H7"/>
    <mergeCell ref="E9:H9"/>
    <mergeCell ref="E18:H18"/>
    <mergeCell ref="E27:H27"/>
    <mergeCell ref="E48:H48"/>
  </mergeCells>
  <hyperlinks>
    <hyperlink ref="F120" r:id="rId1"/>
    <hyperlink ref="F124" r:id="rId2"/>
    <hyperlink ref="F128" r:id="rId3"/>
    <hyperlink ref="F132" r:id="rId4"/>
    <hyperlink ref="F136" r:id="rId5"/>
    <hyperlink ref="F141" r:id="rId6"/>
    <hyperlink ref="F146" r:id="rId7"/>
    <hyperlink ref="F157" r:id="rId8"/>
    <hyperlink ref="F161" r:id="rId9"/>
    <hyperlink ref="F164" r:id="rId10"/>
    <hyperlink ref="F172" r:id="rId11"/>
    <hyperlink ref="F181" r:id="rId12"/>
    <hyperlink ref="F188" r:id="rId13"/>
    <hyperlink ref="F193" r:id="rId14"/>
    <hyperlink ref="F198" r:id="rId15"/>
    <hyperlink ref="F205" r:id="rId16"/>
    <hyperlink ref="F209" r:id="rId17"/>
    <hyperlink ref="F214" r:id="rId18"/>
    <hyperlink ref="F224" r:id="rId19"/>
    <hyperlink ref="F232" r:id="rId20"/>
    <hyperlink ref="F238" r:id="rId21"/>
    <hyperlink ref="F247" r:id="rId22"/>
    <hyperlink ref="F254" r:id="rId23"/>
    <hyperlink ref="F259" r:id="rId24"/>
    <hyperlink ref="F264" r:id="rId25"/>
    <hyperlink ref="F270" r:id="rId26"/>
    <hyperlink ref="F288" r:id="rId27"/>
    <hyperlink ref="F295" r:id="rId28"/>
    <hyperlink ref="F301" r:id="rId29"/>
    <hyperlink ref="F310" r:id="rId30"/>
    <hyperlink ref="F316" r:id="rId31"/>
    <hyperlink ref="F320" r:id="rId32"/>
    <hyperlink ref="F325" r:id="rId33"/>
    <hyperlink ref="F333" r:id="rId34"/>
    <hyperlink ref="F341" r:id="rId35"/>
    <hyperlink ref="F352" r:id="rId36"/>
    <hyperlink ref="F361" r:id="rId37"/>
    <hyperlink ref="F370" r:id="rId38"/>
    <hyperlink ref="F376" r:id="rId39"/>
    <hyperlink ref="F383" r:id="rId40"/>
    <hyperlink ref="F387" r:id="rId41"/>
    <hyperlink ref="F391" r:id="rId42"/>
    <hyperlink ref="F395" r:id="rId43"/>
    <hyperlink ref="F399" r:id="rId44"/>
    <hyperlink ref="F403" r:id="rId45"/>
    <hyperlink ref="F407" r:id="rId46"/>
    <hyperlink ref="F413" r:id="rId47"/>
    <hyperlink ref="F458" r:id="rId48"/>
    <hyperlink ref="F506" r:id="rId49"/>
    <hyperlink ref="F526" r:id="rId50"/>
    <hyperlink ref="F545" r:id="rId51"/>
    <hyperlink ref="F551" r:id="rId52"/>
    <hyperlink ref="F557" r:id="rId53"/>
    <hyperlink ref="F563" r:id="rId54"/>
    <hyperlink ref="F573" r:id="rId55"/>
    <hyperlink ref="F579" r:id="rId56"/>
    <hyperlink ref="F584" r:id="rId57"/>
    <hyperlink ref="F590" r:id="rId58"/>
    <hyperlink ref="F595" r:id="rId59"/>
    <hyperlink ref="F602" r:id="rId60"/>
    <hyperlink ref="F615" r:id="rId61"/>
    <hyperlink ref="F623" r:id="rId62"/>
    <hyperlink ref="F630" r:id="rId63"/>
    <hyperlink ref="F640" r:id="rId64"/>
    <hyperlink ref="F649" r:id="rId65"/>
    <hyperlink ref="F653" r:id="rId66"/>
    <hyperlink ref="F660" r:id="rId67"/>
    <hyperlink ref="F668" r:id="rId68"/>
    <hyperlink ref="F672" r:id="rId69"/>
    <hyperlink ref="F685" r:id="rId70"/>
    <hyperlink ref="F690" r:id="rId71"/>
    <hyperlink ref="F695" r:id="rId72"/>
    <hyperlink ref="F702" r:id="rId73"/>
    <hyperlink ref="F722" r:id="rId74"/>
    <hyperlink ref="F742" r:id="rId75"/>
    <hyperlink ref="F787" r:id="rId76"/>
    <hyperlink ref="F795" r:id="rId77"/>
    <hyperlink ref="F800" r:id="rId78"/>
    <hyperlink ref="F808" r:id="rId79"/>
    <hyperlink ref="F815" r:id="rId80"/>
    <hyperlink ref="F821" r:id="rId81"/>
    <hyperlink ref="F825" r:id="rId82"/>
    <hyperlink ref="F829" r:id="rId83"/>
    <hyperlink ref="F845" r:id="rId84"/>
    <hyperlink ref="F851" r:id="rId85"/>
    <hyperlink ref="F872" r:id="rId86"/>
    <hyperlink ref="F878" r:id="rId87"/>
    <hyperlink ref="F887" r:id="rId88"/>
    <hyperlink ref="F976" r:id="rId89"/>
    <hyperlink ref="F996" r:id="rId90"/>
    <hyperlink ref="F1002" r:id="rId91"/>
    <hyperlink ref="F1005" r:id="rId92"/>
    <hyperlink ref="F1009" r:id="rId93"/>
    <hyperlink ref="F1013" r:id="rId94"/>
    <hyperlink ref="F1017" r:id="rId95"/>
    <hyperlink ref="F1021" r:id="rId96"/>
    <hyperlink ref="F1025" r:id="rId97"/>
    <hyperlink ref="F1030" r:id="rId98"/>
    <hyperlink ref="F1037" r:id="rId99"/>
    <hyperlink ref="F1054" r:id="rId100"/>
    <hyperlink ref="F1061" r:id="rId101"/>
    <hyperlink ref="F1064" r:id="rId102"/>
    <hyperlink ref="F1068" r:id="rId103"/>
    <hyperlink ref="F1077" r:id="rId104"/>
    <hyperlink ref="F1080" r:id="rId105"/>
    <hyperlink ref="F1084" r:id="rId106"/>
    <hyperlink ref="F1097" r:id="rId107"/>
    <hyperlink ref="F1101" r:id="rId108"/>
    <hyperlink ref="F1119" r:id="rId109"/>
    <hyperlink ref="F1122" r:id="rId110"/>
    <hyperlink ref="F1126" r:id="rId111"/>
    <hyperlink ref="F1131" r:id="rId112"/>
    <hyperlink ref="F1134" r:id="rId113"/>
    <hyperlink ref="F1137" r:id="rId114"/>
    <hyperlink ref="F1145" r:id="rId115"/>
    <hyperlink ref="F1153" r:id="rId116"/>
    <hyperlink ref="F1159" r:id="rId117"/>
    <hyperlink ref="F1174" r:id="rId118"/>
    <hyperlink ref="F1180" r:id="rId119"/>
    <hyperlink ref="F1186" r:id="rId120"/>
    <hyperlink ref="F1189" r:id="rId121"/>
    <hyperlink ref="F1193" r:id="rId122"/>
    <hyperlink ref="F1200" r:id="rId123"/>
    <hyperlink ref="F1207" r:id="rId124"/>
    <hyperlink ref="F1211" r:id="rId125"/>
    <hyperlink ref="F1218" r:id="rId126"/>
    <hyperlink ref="F1224" r:id="rId127"/>
    <hyperlink ref="F1228" r:id="rId128"/>
    <hyperlink ref="F1241" r:id="rId129"/>
    <hyperlink ref="F1248" r:id="rId130"/>
    <hyperlink ref="F1265" r:id="rId131"/>
    <hyperlink ref="F1268" r:id="rId132"/>
    <hyperlink ref="F1272" r:id="rId133"/>
    <hyperlink ref="F1278" r:id="rId134"/>
    <hyperlink ref="F1287" r:id="rId135"/>
    <hyperlink ref="F1290" r:id="rId136"/>
    <hyperlink ref="F1294" r:id="rId137"/>
    <hyperlink ref="F1299" r:id="rId138"/>
    <hyperlink ref="F1326" r:id="rId139"/>
    <hyperlink ref="F1331" r:id="rId140"/>
    <hyperlink ref="F1384" r:id="rId141"/>
    <hyperlink ref="F1407" r:id="rId142"/>
    <hyperlink ref="F1416" r:id="rId143"/>
    <hyperlink ref="F1429" r:id="rId144"/>
    <hyperlink ref="F1434" r:id="rId145"/>
    <hyperlink ref="F1452" r:id="rId146"/>
    <hyperlink ref="F1464" r:id="rId147"/>
    <hyperlink ref="F1476" r:id="rId148"/>
    <hyperlink ref="F1488" r:id="rId149"/>
    <hyperlink ref="F1491" r:id="rId150"/>
    <hyperlink ref="F1495" r:id="rId151"/>
    <hyperlink ref="F1501" r:id="rId152"/>
    <hyperlink ref="F1505" r:id="rId153"/>
    <hyperlink ref="F1509" r:id="rId154"/>
    <hyperlink ref="F1517" r:id="rId155"/>
    <hyperlink ref="F1524" r:id="rId156"/>
    <hyperlink ref="F1531" r:id="rId157"/>
    <hyperlink ref="F1540" r:id="rId158"/>
    <hyperlink ref="F1543" r:id="rId159"/>
    <hyperlink ref="F1547" r:id="rId160"/>
    <hyperlink ref="F1552" r:id="rId161"/>
    <hyperlink ref="F1558" r:id="rId162"/>
    <hyperlink ref="F1562" r:id="rId163"/>
    <hyperlink ref="F1566" r:id="rId164"/>
    <hyperlink ref="F1578" r:id="rId165"/>
    <hyperlink ref="F1590" r:id="rId166"/>
    <hyperlink ref="F1594" r:id="rId167"/>
    <hyperlink ref="F1615" r:id="rId168"/>
    <hyperlink ref="F1618" r:id="rId169"/>
    <hyperlink ref="F1622" r:id="rId170"/>
    <hyperlink ref="F1626" r:id="rId171"/>
    <hyperlink ref="F1632" r:id="rId172"/>
    <hyperlink ref="F1638" r:id="rId173"/>
    <hyperlink ref="F1644" r:id="rId174"/>
    <hyperlink ref="F1648" r:id="rId175"/>
    <hyperlink ref="F1661" r:id="rId176"/>
    <hyperlink ref="F1665" r:id="rId177"/>
    <hyperlink ref="F1669" r:id="rId178"/>
    <hyperlink ref="F1673" r:id="rId179"/>
    <hyperlink ref="F1677" r:id="rId180"/>
    <hyperlink ref="F1698" r:id="rId181"/>
    <hyperlink ref="F1705" r:id="rId182"/>
    <hyperlink ref="F1715" r:id="rId183"/>
    <hyperlink ref="F1720" r:id="rId184"/>
    <hyperlink ref="F1736" r:id="rId185"/>
    <hyperlink ref="F1752" r:id="rId186"/>
    <hyperlink ref="F1852" r:id="rId187"/>
    <hyperlink ref="F1879" r:id="rId18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89"/>
</worksheet>
</file>

<file path=xl/worksheets/sheet3.xml><?xml version="1.0" encoding="utf-8"?>
<worksheet xmlns="http://schemas.openxmlformats.org/spreadsheetml/2006/main" xmlns:r="http://schemas.openxmlformats.org/officeDocument/2006/relationships">
  <sheetPr>
    <pageSetUpPr fitToPage="1"/>
  </sheetPr>
  <dimension ref="A2:BM31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9"/>
      <c r="M2" s="399"/>
      <c r="N2" s="399"/>
      <c r="O2" s="399"/>
      <c r="P2" s="399"/>
      <c r="Q2" s="399"/>
      <c r="R2" s="399"/>
      <c r="S2" s="399"/>
      <c r="T2" s="399"/>
      <c r="U2" s="399"/>
      <c r="V2" s="399"/>
      <c r="AT2" s="20" t="s">
        <v>88</v>
      </c>
    </row>
    <row r="3" spans="1:46" s="1" customFormat="1" ht="6.95" customHeight="1">
      <c r="B3" s="112"/>
      <c r="C3" s="113"/>
      <c r="D3" s="113"/>
      <c r="E3" s="113"/>
      <c r="F3" s="113"/>
      <c r="G3" s="113"/>
      <c r="H3" s="113"/>
      <c r="I3" s="113"/>
      <c r="J3" s="113"/>
      <c r="K3" s="113"/>
      <c r="L3" s="23"/>
      <c r="AT3" s="20" t="s">
        <v>81</v>
      </c>
    </row>
    <row r="4" spans="1:46" s="1" customFormat="1" ht="24.95" customHeight="1">
      <c r="B4" s="23"/>
      <c r="D4" s="114" t="s">
        <v>114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6" t="str">
        <f>'Rekapitulace stavby'!K6</f>
        <v>REKONSTRUKCE ŠKOLNÍ KUCHYNĚ A JÍDELNY GLP</v>
      </c>
      <c r="F7" s="417"/>
      <c r="G7" s="417"/>
      <c r="H7" s="417"/>
      <c r="L7" s="23"/>
    </row>
    <row r="8" spans="1:46" s="1" customFormat="1" ht="12" customHeight="1">
      <c r="B8" s="23"/>
      <c r="D8" s="116" t="s">
        <v>123</v>
      </c>
      <c r="L8" s="23"/>
    </row>
    <row r="9" spans="1:46" s="2" customFormat="1" ht="16.5" customHeight="1">
      <c r="A9" s="37"/>
      <c r="B9" s="42"/>
      <c r="C9" s="37"/>
      <c r="D9" s="37"/>
      <c r="E9" s="416" t="s">
        <v>1987</v>
      </c>
      <c r="F9" s="419"/>
      <c r="G9" s="419"/>
      <c r="H9" s="419"/>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1988</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8" t="s">
        <v>1989</v>
      </c>
      <c r="F11" s="419"/>
      <c r="G11" s="419"/>
      <c r="H11" s="419"/>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21</v>
      </c>
      <c r="E14" s="37"/>
      <c r="F14" s="106" t="s">
        <v>22</v>
      </c>
      <c r="G14" s="37"/>
      <c r="H14" s="37"/>
      <c r="I14" s="116" t="s">
        <v>23</v>
      </c>
      <c r="J14" s="118" t="str">
        <f>'Rekapitulace stavby'!AN8</f>
        <v>3. 5. 2023</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25</v>
      </c>
      <c r="E16" s="37"/>
      <c r="F16" s="37"/>
      <c r="G16" s="37"/>
      <c r="H16" s="37"/>
      <c r="I16" s="116" t="s">
        <v>26</v>
      </c>
      <c r="J16" s="106"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22</v>
      </c>
      <c r="F17" s="37"/>
      <c r="G17" s="37"/>
      <c r="H17" s="37"/>
      <c r="I17" s="116" t="s">
        <v>27</v>
      </c>
      <c r="J17" s="106"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28</v>
      </c>
      <c r="E19" s="37"/>
      <c r="F19" s="37"/>
      <c r="G19" s="37"/>
      <c r="H19" s="37"/>
      <c r="I19" s="116"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20" t="str">
        <f>'Rekapitulace stavby'!E14</f>
        <v>Vyplň údaj</v>
      </c>
      <c r="F20" s="421"/>
      <c r="G20" s="421"/>
      <c r="H20" s="421"/>
      <c r="I20" s="116" t="s">
        <v>27</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30</v>
      </c>
      <c r="E22" s="37"/>
      <c r="F22" s="37"/>
      <c r="G22" s="37"/>
      <c r="H22" s="37"/>
      <c r="I22" s="116" t="s">
        <v>26</v>
      </c>
      <c r="J22" s="106"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31</v>
      </c>
      <c r="F23" s="37"/>
      <c r="G23" s="37"/>
      <c r="H23" s="37"/>
      <c r="I23" s="116" t="s">
        <v>27</v>
      </c>
      <c r="J23" s="106"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33</v>
      </c>
      <c r="E25" s="37"/>
      <c r="F25" s="37"/>
      <c r="G25" s="37"/>
      <c r="H25" s="37"/>
      <c r="I25" s="116" t="s">
        <v>26</v>
      </c>
      <c r="J25" s="106" t="str">
        <f>IF('Rekapitulace stavby'!AN19="","",'Rekapitulace stavby'!AN19)</f>
        <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Michal Jirka</v>
      </c>
      <c r="F26" s="37"/>
      <c r="G26" s="37"/>
      <c r="H26" s="37"/>
      <c r="I26" s="116" t="s">
        <v>27</v>
      </c>
      <c r="J26" s="106" t="str">
        <f>IF('Rekapitulace stavby'!AN20="","",'Rekapitulace stavby'!AN20)</f>
        <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35</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71.25" customHeight="1">
      <c r="A29" s="119"/>
      <c r="B29" s="120"/>
      <c r="C29" s="119"/>
      <c r="D29" s="119"/>
      <c r="E29" s="422" t="s">
        <v>36</v>
      </c>
      <c r="F29" s="422"/>
      <c r="G29" s="422"/>
      <c r="H29" s="422"/>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37</v>
      </c>
      <c r="E32" s="37"/>
      <c r="F32" s="37"/>
      <c r="G32" s="37"/>
      <c r="H32" s="37"/>
      <c r="I32" s="37"/>
      <c r="J32" s="124">
        <f>ROUND(J90,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39</v>
      </c>
      <c r="G34" s="37"/>
      <c r="H34" s="37"/>
      <c r="I34" s="125" t="s">
        <v>38</v>
      </c>
      <c r="J34" s="125" t="s">
        <v>40</v>
      </c>
      <c r="K34" s="37"/>
      <c r="L34" s="117"/>
      <c r="S34" s="37"/>
      <c r="T34" s="37"/>
      <c r="U34" s="37"/>
      <c r="V34" s="37"/>
      <c r="W34" s="37"/>
      <c r="X34" s="37"/>
      <c r="Y34" s="37"/>
      <c r="Z34" s="37"/>
      <c r="AA34" s="37"/>
      <c r="AB34" s="37"/>
      <c r="AC34" s="37"/>
      <c r="AD34" s="37"/>
      <c r="AE34" s="37"/>
    </row>
    <row r="35" spans="1:31" s="2" customFormat="1" ht="14.45" customHeight="1">
      <c r="A35" s="37"/>
      <c r="B35" s="42"/>
      <c r="C35" s="37"/>
      <c r="D35" s="126" t="s">
        <v>41</v>
      </c>
      <c r="E35" s="116" t="s">
        <v>42</v>
      </c>
      <c r="F35" s="127">
        <f>ROUND((SUM(BE90:BE309)),  2)</f>
        <v>0</v>
      </c>
      <c r="G35" s="37"/>
      <c r="H35" s="37"/>
      <c r="I35" s="128">
        <v>0.21</v>
      </c>
      <c r="J35" s="127">
        <f>ROUND(((SUM(BE90:BE309))*I35),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43</v>
      </c>
      <c r="F36" s="127">
        <f>ROUND((SUM(BF90:BF309)),  2)</f>
        <v>0</v>
      </c>
      <c r="G36" s="37"/>
      <c r="H36" s="37"/>
      <c r="I36" s="128">
        <v>0.15</v>
      </c>
      <c r="J36" s="127">
        <f>ROUND(((SUM(BF90:BF309))*I36),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44</v>
      </c>
      <c r="F37" s="127">
        <f>ROUND((SUM(BG90:BG309)),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45</v>
      </c>
      <c r="F38" s="127">
        <f>ROUND((SUM(BH90:BH309)),  2)</f>
        <v>0</v>
      </c>
      <c r="G38" s="37"/>
      <c r="H38" s="37"/>
      <c r="I38" s="128">
        <v>0.15</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46</v>
      </c>
      <c r="F39" s="127">
        <f>ROUND((SUM(BI90:BI309)),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47</v>
      </c>
      <c r="E41" s="131"/>
      <c r="F41" s="131"/>
      <c r="G41" s="132" t="s">
        <v>48</v>
      </c>
      <c r="H41" s="133" t="s">
        <v>49</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155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3" t="str">
        <f>E7</f>
        <v>REKONSTRUKCE ŠKOLNÍ KUCHYNĚ A JÍDELNY GLP</v>
      </c>
      <c r="F50" s="424"/>
      <c r="G50" s="424"/>
      <c r="H50" s="424"/>
      <c r="I50" s="39"/>
      <c r="J50" s="39"/>
      <c r="K50" s="39"/>
      <c r="L50" s="117"/>
      <c r="S50" s="37"/>
      <c r="T50" s="37"/>
      <c r="U50" s="37"/>
      <c r="V50" s="37"/>
      <c r="W50" s="37"/>
      <c r="X50" s="37"/>
      <c r="Y50" s="37"/>
      <c r="Z50" s="37"/>
      <c r="AA50" s="37"/>
      <c r="AB50" s="37"/>
      <c r="AC50" s="37"/>
      <c r="AD50" s="37"/>
      <c r="AE50" s="37"/>
    </row>
    <row r="51" spans="1:47" s="1" customFormat="1" ht="12" customHeight="1">
      <c r="B51" s="24"/>
      <c r="C51" s="32" t="s">
        <v>123</v>
      </c>
      <c r="D51" s="25"/>
      <c r="E51" s="25"/>
      <c r="F51" s="25"/>
      <c r="G51" s="25"/>
      <c r="H51" s="25"/>
      <c r="I51" s="25"/>
      <c r="J51" s="25"/>
      <c r="K51" s="25"/>
      <c r="L51" s="23"/>
    </row>
    <row r="52" spans="1:47" s="2" customFormat="1" ht="16.5" customHeight="1">
      <c r="A52" s="37"/>
      <c r="B52" s="38"/>
      <c r="C52" s="39"/>
      <c r="D52" s="39"/>
      <c r="E52" s="423" t="s">
        <v>1987</v>
      </c>
      <c r="F52" s="425"/>
      <c r="G52" s="425"/>
      <c r="H52" s="425"/>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1988</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77" t="str">
        <f>E11</f>
        <v>D.1.4.a - Silnoproudá elektrotechnika</v>
      </c>
      <c r="F54" s="425"/>
      <c r="G54" s="425"/>
      <c r="H54" s="425"/>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GYMNÁZIUM LUĎKA PIKA, PLZEŇ</v>
      </c>
      <c r="G56" s="39"/>
      <c r="H56" s="39"/>
      <c r="I56" s="32" t="s">
        <v>23</v>
      </c>
      <c r="J56" s="62" t="str">
        <f>IF(J14="","",J14)</f>
        <v>3. 5. 2023</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15.2" customHeight="1">
      <c r="A58" s="37"/>
      <c r="B58" s="38"/>
      <c r="C58" s="32" t="s">
        <v>25</v>
      </c>
      <c r="D58" s="39"/>
      <c r="E58" s="39"/>
      <c r="F58" s="30" t="str">
        <f>E17</f>
        <v>GYMNÁZIUM LUĎKA PIKA, PLZEŇ</v>
      </c>
      <c r="G58" s="39"/>
      <c r="H58" s="39"/>
      <c r="I58" s="32" t="s">
        <v>30</v>
      </c>
      <c r="J58" s="35" t="str">
        <f>E23</f>
        <v>ING. MALOTÍN PETR</v>
      </c>
      <c r="K58" s="39"/>
      <c r="L58" s="117"/>
      <c r="S58" s="37"/>
      <c r="T58" s="37"/>
      <c r="U58" s="37"/>
      <c r="V58" s="37"/>
      <c r="W58" s="37"/>
      <c r="X58" s="37"/>
      <c r="Y58" s="37"/>
      <c r="Z58" s="37"/>
      <c r="AA58" s="37"/>
      <c r="AB58" s="37"/>
      <c r="AC58" s="37"/>
      <c r="AD58" s="37"/>
      <c r="AE58" s="37"/>
    </row>
    <row r="59" spans="1:47" s="2" customFormat="1" ht="15.2" customHeight="1">
      <c r="A59" s="37"/>
      <c r="B59" s="38"/>
      <c r="C59" s="32" t="s">
        <v>28</v>
      </c>
      <c r="D59" s="39"/>
      <c r="E59" s="39"/>
      <c r="F59" s="30" t="str">
        <f>IF(E20="","",E20)</f>
        <v>Vyplň údaj</v>
      </c>
      <c r="G59" s="39"/>
      <c r="H59" s="39"/>
      <c r="I59" s="32" t="s">
        <v>33</v>
      </c>
      <c r="J59" s="35" t="str">
        <f>E26</f>
        <v>Michal Jirka</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156</v>
      </c>
      <c r="D61" s="141"/>
      <c r="E61" s="141"/>
      <c r="F61" s="141"/>
      <c r="G61" s="141"/>
      <c r="H61" s="141"/>
      <c r="I61" s="141"/>
      <c r="J61" s="142" t="s">
        <v>157</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69</v>
      </c>
      <c r="D63" s="39"/>
      <c r="E63" s="39"/>
      <c r="F63" s="39"/>
      <c r="G63" s="39"/>
      <c r="H63" s="39"/>
      <c r="I63" s="39"/>
      <c r="J63" s="80">
        <f>J90</f>
        <v>0</v>
      </c>
      <c r="K63" s="39"/>
      <c r="L63" s="117"/>
      <c r="S63" s="37"/>
      <c r="T63" s="37"/>
      <c r="U63" s="37"/>
      <c r="V63" s="37"/>
      <c r="W63" s="37"/>
      <c r="X63" s="37"/>
      <c r="Y63" s="37"/>
      <c r="Z63" s="37"/>
      <c r="AA63" s="37"/>
      <c r="AB63" s="37"/>
      <c r="AC63" s="37"/>
      <c r="AD63" s="37"/>
      <c r="AE63" s="37"/>
      <c r="AU63" s="20" t="s">
        <v>158</v>
      </c>
    </row>
    <row r="64" spans="1:47" s="9" customFormat="1" ht="24.95" customHeight="1">
      <c r="B64" s="144"/>
      <c r="C64" s="145"/>
      <c r="D64" s="146" t="s">
        <v>1990</v>
      </c>
      <c r="E64" s="147"/>
      <c r="F64" s="147"/>
      <c r="G64" s="147"/>
      <c r="H64" s="147"/>
      <c r="I64" s="147"/>
      <c r="J64" s="148">
        <f>J91</f>
        <v>0</v>
      </c>
      <c r="K64" s="145"/>
      <c r="L64" s="149"/>
    </row>
    <row r="65" spans="1:31" s="9" customFormat="1" ht="24.95" customHeight="1">
      <c r="B65" s="144"/>
      <c r="C65" s="145"/>
      <c r="D65" s="146" t="s">
        <v>1991</v>
      </c>
      <c r="E65" s="147"/>
      <c r="F65" s="147"/>
      <c r="G65" s="147"/>
      <c r="H65" s="147"/>
      <c r="I65" s="147"/>
      <c r="J65" s="148">
        <f>J104</f>
        <v>0</v>
      </c>
      <c r="K65" s="145"/>
      <c r="L65" s="149"/>
    </row>
    <row r="66" spans="1:31" s="9" customFormat="1" ht="24.95" customHeight="1">
      <c r="B66" s="144"/>
      <c r="C66" s="145"/>
      <c r="D66" s="146" t="s">
        <v>1992</v>
      </c>
      <c r="E66" s="147"/>
      <c r="F66" s="147"/>
      <c r="G66" s="147"/>
      <c r="H66" s="147"/>
      <c r="I66" s="147"/>
      <c r="J66" s="148">
        <f>J201</f>
        <v>0</v>
      </c>
      <c r="K66" s="145"/>
      <c r="L66" s="149"/>
    </row>
    <row r="67" spans="1:31" s="9" customFormat="1" ht="24.95" customHeight="1">
      <c r="B67" s="144"/>
      <c r="C67" s="145"/>
      <c r="D67" s="146" t="s">
        <v>1993</v>
      </c>
      <c r="E67" s="147"/>
      <c r="F67" s="147"/>
      <c r="G67" s="147"/>
      <c r="H67" s="147"/>
      <c r="I67" s="147"/>
      <c r="J67" s="148">
        <f>J302</f>
        <v>0</v>
      </c>
      <c r="K67" s="145"/>
      <c r="L67" s="149"/>
    </row>
    <row r="68" spans="1:31" s="9" customFormat="1" ht="24.95" customHeight="1">
      <c r="B68" s="144"/>
      <c r="C68" s="145"/>
      <c r="D68" s="146" t="s">
        <v>1994</v>
      </c>
      <c r="E68" s="147"/>
      <c r="F68" s="147"/>
      <c r="G68" s="147"/>
      <c r="H68" s="147"/>
      <c r="I68" s="147"/>
      <c r="J68" s="148">
        <f>J305</f>
        <v>0</v>
      </c>
      <c r="K68" s="145"/>
      <c r="L68" s="149"/>
    </row>
    <row r="69" spans="1:31" s="2" customFormat="1" ht="21.75" customHeight="1">
      <c r="A69" s="37"/>
      <c r="B69" s="38"/>
      <c r="C69" s="39"/>
      <c r="D69" s="39"/>
      <c r="E69" s="39"/>
      <c r="F69" s="39"/>
      <c r="G69" s="39"/>
      <c r="H69" s="39"/>
      <c r="I69" s="39"/>
      <c r="J69" s="39"/>
      <c r="K69" s="39"/>
      <c r="L69" s="117"/>
      <c r="S69" s="37"/>
      <c r="T69" s="37"/>
      <c r="U69" s="37"/>
      <c r="V69" s="37"/>
      <c r="W69" s="37"/>
      <c r="X69" s="37"/>
      <c r="Y69" s="37"/>
      <c r="Z69" s="37"/>
      <c r="AA69" s="37"/>
      <c r="AB69" s="37"/>
      <c r="AC69" s="37"/>
      <c r="AD69" s="37"/>
      <c r="AE69" s="37"/>
    </row>
    <row r="70" spans="1:31" s="2" customFormat="1" ht="6.95" customHeight="1">
      <c r="A70" s="37"/>
      <c r="B70" s="50"/>
      <c r="C70" s="51"/>
      <c r="D70" s="51"/>
      <c r="E70" s="51"/>
      <c r="F70" s="51"/>
      <c r="G70" s="51"/>
      <c r="H70" s="51"/>
      <c r="I70" s="51"/>
      <c r="J70" s="51"/>
      <c r="K70" s="51"/>
      <c r="L70" s="117"/>
      <c r="S70" s="37"/>
      <c r="T70" s="37"/>
      <c r="U70" s="37"/>
      <c r="V70" s="37"/>
      <c r="W70" s="37"/>
      <c r="X70" s="37"/>
      <c r="Y70" s="37"/>
      <c r="Z70" s="37"/>
      <c r="AA70" s="37"/>
      <c r="AB70" s="37"/>
      <c r="AC70" s="37"/>
      <c r="AD70" s="37"/>
      <c r="AE70" s="37"/>
    </row>
    <row r="74" spans="1:31" s="2" customFormat="1" ht="6.95" customHeight="1">
      <c r="A74" s="37"/>
      <c r="B74" s="52"/>
      <c r="C74" s="53"/>
      <c r="D74" s="53"/>
      <c r="E74" s="53"/>
      <c r="F74" s="53"/>
      <c r="G74" s="53"/>
      <c r="H74" s="53"/>
      <c r="I74" s="53"/>
      <c r="J74" s="53"/>
      <c r="K74" s="53"/>
      <c r="L74" s="117"/>
      <c r="S74" s="37"/>
      <c r="T74" s="37"/>
      <c r="U74" s="37"/>
      <c r="V74" s="37"/>
      <c r="W74" s="37"/>
      <c r="X74" s="37"/>
      <c r="Y74" s="37"/>
      <c r="Z74" s="37"/>
      <c r="AA74" s="37"/>
      <c r="AB74" s="37"/>
      <c r="AC74" s="37"/>
      <c r="AD74" s="37"/>
      <c r="AE74" s="37"/>
    </row>
    <row r="75" spans="1:31" s="2" customFormat="1" ht="24.95" customHeight="1">
      <c r="A75" s="37"/>
      <c r="B75" s="38"/>
      <c r="C75" s="26" t="s">
        <v>195</v>
      </c>
      <c r="D75" s="39"/>
      <c r="E75" s="39"/>
      <c r="F75" s="39"/>
      <c r="G75" s="39"/>
      <c r="H75" s="39"/>
      <c r="I75" s="39"/>
      <c r="J75" s="39"/>
      <c r="K75" s="39"/>
      <c r="L75" s="117"/>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12" customHeight="1">
      <c r="A77" s="37"/>
      <c r="B77" s="38"/>
      <c r="C77" s="32" t="s">
        <v>16</v>
      </c>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16.5" customHeight="1">
      <c r="A78" s="37"/>
      <c r="B78" s="38"/>
      <c r="C78" s="39"/>
      <c r="D78" s="39"/>
      <c r="E78" s="423" t="str">
        <f>E7</f>
        <v>REKONSTRUKCE ŠKOLNÍ KUCHYNĚ A JÍDELNY GLP</v>
      </c>
      <c r="F78" s="424"/>
      <c r="G78" s="424"/>
      <c r="H78" s="424"/>
      <c r="I78" s="39"/>
      <c r="J78" s="39"/>
      <c r="K78" s="39"/>
      <c r="L78" s="117"/>
      <c r="S78" s="37"/>
      <c r="T78" s="37"/>
      <c r="U78" s="37"/>
      <c r="V78" s="37"/>
      <c r="W78" s="37"/>
      <c r="X78" s="37"/>
      <c r="Y78" s="37"/>
      <c r="Z78" s="37"/>
      <c r="AA78" s="37"/>
      <c r="AB78" s="37"/>
      <c r="AC78" s="37"/>
      <c r="AD78" s="37"/>
      <c r="AE78" s="37"/>
    </row>
    <row r="79" spans="1:31" s="1" customFormat="1" ht="12" customHeight="1">
      <c r="B79" s="24"/>
      <c r="C79" s="32" t="s">
        <v>123</v>
      </c>
      <c r="D79" s="25"/>
      <c r="E79" s="25"/>
      <c r="F79" s="25"/>
      <c r="G79" s="25"/>
      <c r="H79" s="25"/>
      <c r="I79" s="25"/>
      <c r="J79" s="25"/>
      <c r="K79" s="25"/>
      <c r="L79" s="23"/>
    </row>
    <row r="80" spans="1:31" s="2" customFormat="1" ht="16.5" customHeight="1">
      <c r="A80" s="37"/>
      <c r="B80" s="38"/>
      <c r="C80" s="39"/>
      <c r="D80" s="39"/>
      <c r="E80" s="423" t="s">
        <v>1987</v>
      </c>
      <c r="F80" s="425"/>
      <c r="G80" s="425"/>
      <c r="H80" s="425"/>
      <c r="I80" s="39"/>
      <c r="J80" s="39"/>
      <c r="K80" s="39"/>
      <c r="L80" s="117"/>
      <c r="S80" s="37"/>
      <c r="T80" s="37"/>
      <c r="U80" s="37"/>
      <c r="V80" s="37"/>
      <c r="W80" s="37"/>
      <c r="X80" s="37"/>
      <c r="Y80" s="37"/>
      <c r="Z80" s="37"/>
      <c r="AA80" s="37"/>
      <c r="AB80" s="37"/>
      <c r="AC80" s="37"/>
      <c r="AD80" s="37"/>
      <c r="AE80" s="37"/>
    </row>
    <row r="81" spans="1:65" s="2" customFormat="1" ht="12" customHeight="1">
      <c r="A81" s="37"/>
      <c r="B81" s="38"/>
      <c r="C81" s="32" t="s">
        <v>1988</v>
      </c>
      <c r="D81" s="39"/>
      <c r="E81" s="39"/>
      <c r="F81" s="39"/>
      <c r="G81" s="39"/>
      <c r="H81" s="39"/>
      <c r="I81" s="39"/>
      <c r="J81" s="39"/>
      <c r="K81" s="39"/>
      <c r="L81" s="117"/>
      <c r="S81" s="37"/>
      <c r="T81" s="37"/>
      <c r="U81" s="37"/>
      <c r="V81" s="37"/>
      <c r="W81" s="37"/>
      <c r="X81" s="37"/>
      <c r="Y81" s="37"/>
      <c r="Z81" s="37"/>
      <c r="AA81" s="37"/>
      <c r="AB81" s="37"/>
      <c r="AC81" s="37"/>
      <c r="AD81" s="37"/>
      <c r="AE81" s="37"/>
    </row>
    <row r="82" spans="1:65" s="2" customFormat="1" ht="16.5" customHeight="1">
      <c r="A82" s="37"/>
      <c r="B82" s="38"/>
      <c r="C82" s="39"/>
      <c r="D82" s="39"/>
      <c r="E82" s="377" t="str">
        <f>E11</f>
        <v>D.1.4.a - Silnoproudá elektrotechnika</v>
      </c>
      <c r="F82" s="425"/>
      <c r="G82" s="425"/>
      <c r="H82" s="425"/>
      <c r="I82" s="39"/>
      <c r="J82" s="39"/>
      <c r="K82" s="39"/>
      <c r="L82" s="117"/>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7"/>
      <c r="S83" s="37"/>
      <c r="T83" s="37"/>
      <c r="U83" s="37"/>
      <c r="V83" s="37"/>
      <c r="W83" s="37"/>
      <c r="X83" s="37"/>
      <c r="Y83" s="37"/>
      <c r="Z83" s="37"/>
      <c r="AA83" s="37"/>
      <c r="AB83" s="37"/>
      <c r="AC83" s="37"/>
      <c r="AD83" s="37"/>
      <c r="AE83" s="37"/>
    </row>
    <row r="84" spans="1:65" s="2" customFormat="1" ht="12" customHeight="1">
      <c r="A84" s="37"/>
      <c r="B84" s="38"/>
      <c r="C84" s="32" t="s">
        <v>21</v>
      </c>
      <c r="D84" s="39"/>
      <c r="E84" s="39"/>
      <c r="F84" s="30" t="str">
        <f>F14</f>
        <v>GYMNÁZIUM LUĎKA PIKA, PLZEŇ</v>
      </c>
      <c r="G84" s="39"/>
      <c r="H84" s="39"/>
      <c r="I84" s="32" t="s">
        <v>23</v>
      </c>
      <c r="J84" s="62" t="str">
        <f>IF(J14="","",J14)</f>
        <v>3. 5. 2023</v>
      </c>
      <c r="K84" s="39"/>
      <c r="L84" s="117"/>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7"/>
      <c r="S85" s="37"/>
      <c r="T85" s="37"/>
      <c r="U85" s="37"/>
      <c r="V85" s="37"/>
      <c r="W85" s="37"/>
      <c r="X85" s="37"/>
      <c r="Y85" s="37"/>
      <c r="Z85" s="37"/>
      <c r="AA85" s="37"/>
      <c r="AB85" s="37"/>
      <c r="AC85" s="37"/>
      <c r="AD85" s="37"/>
      <c r="AE85" s="37"/>
    </row>
    <row r="86" spans="1:65" s="2" customFormat="1" ht="15.2" customHeight="1">
      <c r="A86" s="37"/>
      <c r="B86" s="38"/>
      <c r="C86" s="32" t="s">
        <v>25</v>
      </c>
      <c r="D86" s="39"/>
      <c r="E86" s="39"/>
      <c r="F86" s="30" t="str">
        <f>E17</f>
        <v>GYMNÁZIUM LUĎKA PIKA, PLZEŇ</v>
      </c>
      <c r="G86" s="39"/>
      <c r="H86" s="39"/>
      <c r="I86" s="32" t="s">
        <v>30</v>
      </c>
      <c r="J86" s="35" t="str">
        <f>E23</f>
        <v>ING. MALOTÍN PETR</v>
      </c>
      <c r="K86" s="39"/>
      <c r="L86" s="117"/>
      <c r="S86" s="37"/>
      <c r="T86" s="37"/>
      <c r="U86" s="37"/>
      <c r="V86" s="37"/>
      <c r="W86" s="37"/>
      <c r="X86" s="37"/>
      <c r="Y86" s="37"/>
      <c r="Z86" s="37"/>
      <c r="AA86" s="37"/>
      <c r="AB86" s="37"/>
      <c r="AC86" s="37"/>
      <c r="AD86" s="37"/>
      <c r="AE86" s="37"/>
    </row>
    <row r="87" spans="1:65" s="2" customFormat="1" ht="15.2" customHeight="1">
      <c r="A87" s="37"/>
      <c r="B87" s="38"/>
      <c r="C87" s="32" t="s">
        <v>28</v>
      </c>
      <c r="D87" s="39"/>
      <c r="E87" s="39"/>
      <c r="F87" s="30" t="str">
        <f>IF(E20="","",E20)</f>
        <v>Vyplň údaj</v>
      </c>
      <c r="G87" s="39"/>
      <c r="H87" s="39"/>
      <c r="I87" s="32" t="s">
        <v>33</v>
      </c>
      <c r="J87" s="35" t="str">
        <f>E26</f>
        <v>Michal Jirka</v>
      </c>
      <c r="K87" s="39"/>
      <c r="L87" s="117"/>
      <c r="S87" s="37"/>
      <c r="T87" s="37"/>
      <c r="U87" s="37"/>
      <c r="V87" s="37"/>
      <c r="W87" s="37"/>
      <c r="X87" s="37"/>
      <c r="Y87" s="37"/>
      <c r="Z87" s="37"/>
      <c r="AA87" s="37"/>
      <c r="AB87" s="37"/>
      <c r="AC87" s="37"/>
      <c r="AD87" s="37"/>
      <c r="AE87" s="37"/>
    </row>
    <row r="88" spans="1:65" s="2" customFormat="1" ht="10.35" customHeight="1">
      <c r="A88" s="37"/>
      <c r="B88" s="38"/>
      <c r="C88" s="39"/>
      <c r="D88" s="39"/>
      <c r="E88" s="39"/>
      <c r="F88" s="39"/>
      <c r="G88" s="39"/>
      <c r="H88" s="39"/>
      <c r="I88" s="39"/>
      <c r="J88" s="39"/>
      <c r="K88" s="39"/>
      <c r="L88" s="117"/>
      <c r="S88" s="37"/>
      <c r="T88" s="37"/>
      <c r="U88" s="37"/>
      <c r="V88" s="37"/>
      <c r="W88" s="37"/>
      <c r="X88" s="37"/>
      <c r="Y88" s="37"/>
      <c r="Z88" s="37"/>
      <c r="AA88" s="37"/>
      <c r="AB88" s="37"/>
      <c r="AC88" s="37"/>
      <c r="AD88" s="37"/>
      <c r="AE88" s="37"/>
    </row>
    <row r="89" spans="1:65" s="11" customFormat="1" ht="29.25" customHeight="1">
      <c r="A89" s="155"/>
      <c r="B89" s="156"/>
      <c r="C89" s="157" t="s">
        <v>196</v>
      </c>
      <c r="D89" s="158" t="s">
        <v>56</v>
      </c>
      <c r="E89" s="158" t="s">
        <v>52</v>
      </c>
      <c r="F89" s="158" t="s">
        <v>53</v>
      </c>
      <c r="G89" s="158" t="s">
        <v>197</v>
      </c>
      <c r="H89" s="158" t="s">
        <v>198</v>
      </c>
      <c r="I89" s="158" t="s">
        <v>199</v>
      </c>
      <c r="J89" s="158" t="s">
        <v>157</v>
      </c>
      <c r="K89" s="159" t="s">
        <v>200</v>
      </c>
      <c r="L89" s="160"/>
      <c r="M89" s="71" t="s">
        <v>19</v>
      </c>
      <c r="N89" s="72" t="s">
        <v>41</v>
      </c>
      <c r="O89" s="72" t="s">
        <v>201</v>
      </c>
      <c r="P89" s="72" t="s">
        <v>202</v>
      </c>
      <c r="Q89" s="72" t="s">
        <v>203</v>
      </c>
      <c r="R89" s="72" t="s">
        <v>204</v>
      </c>
      <c r="S89" s="72" t="s">
        <v>205</v>
      </c>
      <c r="T89" s="73" t="s">
        <v>206</v>
      </c>
      <c r="U89" s="155"/>
      <c r="V89" s="155"/>
      <c r="W89" s="155"/>
      <c r="X89" s="155"/>
      <c r="Y89" s="155"/>
      <c r="Z89" s="155"/>
      <c r="AA89" s="155"/>
      <c r="AB89" s="155"/>
      <c r="AC89" s="155"/>
      <c r="AD89" s="155"/>
      <c r="AE89" s="155"/>
    </row>
    <row r="90" spans="1:65" s="2" customFormat="1" ht="22.9" customHeight="1">
      <c r="A90" s="37"/>
      <c r="B90" s="38"/>
      <c r="C90" s="78" t="s">
        <v>207</v>
      </c>
      <c r="D90" s="39"/>
      <c r="E90" s="39"/>
      <c r="F90" s="39"/>
      <c r="G90" s="39"/>
      <c r="H90" s="39"/>
      <c r="I90" s="39"/>
      <c r="J90" s="161">
        <f>BK90</f>
        <v>0</v>
      </c>
      <c r="K90" s="39"/>
      <c r="L90" s="42"/>
      <c r="M90" s="74"/>
      <c r="N90" s="162"/>
      <c r="O90" s="75"/>
      <c r="P90" s="163">
        <f>P91+P104+P201+P302+P305</f>
        <v>0</v>
      </c>
      <c r="Q90" s="75"/>
      <c r="R90" s="163">
        <f>R91+R104+R201+R302+R305</f>
        <v>0</v>
      </c>
      <c r="S90" s="75"/>
      <c r="T90" s="164">
        <f>T91+T104+T201+T302+T305</f>
        <v>0</v>
      </c>
      <c r="U90" s="37"/>
      <c r="V90" s="37"/>
      <c r="W90" s="37"/>
      <c r="X90" s="37"/>
      <c r="Y90" s="37"/>
      <c r="Z90" s="37"/>
      <c r="AA90" s="37"/>
      <c r="AB90" s="37"/>
      <c r="AC90" s="37"/>
      <c r="AD90" s="37"/>
      <c r="AE90" s="37"/>
      <c r="AT90" s="20" t="s">
        <v>70</v>
      </c>
      <c r="AU90" s="20" t="s">
        <v>158</v>
      </c>
      <c r="BK90" s="165">
        <f>BK91+BK104+BK201+BK302+BK305</f>
        <v>0</v>
      </c>
    </row>
    <row r="91" spans="1:65" s="12" customFormat="1" ht="25.9" customHeight="1">
      <c r="B91" s="166"/>
      <c r="C91" s="167"/>
      <c r="D91" s="168" t="s">
        <v>70</v>
      </c>
      <c r="E91" s="169" t="s">
        <v>1422</v>
      </c>
      <c r="F91" s="169" t="s">
        <v>1995</v>
      </c>
      <c r="G91" s="167"/>
      <c r="H91" s="167"/>
      <c r="I91" s="170"/>
      <c r="J91" s="171">
        <f>BK91</f>
        <v>0</v>
      </c>
      <c r="K91" s="167"/>
      <c r="L91" s="172"/>
      <c r="M91" s="173"/>
      <c r="N91" s="174"/>
      <c r="O91" s="174"/>
      <c r="P91" s="175">
        <f>SUM(P92:P103)</f>
        <v>0</v>
      </c>
      <c r="Q91" s="174"/>
      <c r="R91" s="175">
        <f>SUM(R92:R103)</f>
        <v>0</v>
      </c>
      <c r="S91" s="174"/>
      <c r="T91" s="176">
        <f>SUM(T92:T103)</f>
        <v>0</v>
      </c>
      <c r="AR91" s="177" t="s">
        <v>79</v>
      </c>
      <c r="AT91" s="178" t="s">
        <v>70</v>
      </c>
      <c r="AU91" s="178" t="s">
        <v>71</v>
      </c>
      <c r="AY91" s="177" t="s">
        <v>210</v>
      </c>
      <c r="BK91" s="179">
        <f>SUM(BK92:BK103)</f>
        <v>0</v>
      </c>
    </row>
    <row r="92" spans="1:65" s="2" customFormat="1" ht="16.5" customHeight="1">
      <c r="A92" s="37"/>
      <c r="B92" s="38"/>
      <c r="C92" s="245" t="s">
        <v>79</v>
      </c>
      <c r="D92" s="245" t="s">
        <v>348</v>
      </c>
      <c r="E92" s="246" t="s">
        <v>1996</v>
      </c>
      <c r="F92" s="247" t="s">
        <v>1997</v>
      </c>
      <c r="G92" s="248" t="s">
        <v>1998</v>
      </c>
      <c r="H92" s="249">
        <v>1</v>
      </c>
      <c r="I92" s="250"/>
      <c r="J92" s="251">
        <f>ROUND(I92*H92,2)</f>
        <v>0</v>
      </c>
      <c r="K92" s="247" t="s">
        <v>814</v>
      </c>
      <c r="L92" s="252"/>
      <c r="M92" s="253" t="s">
        <v>19</v>
      </c>
      <c r="N92" s="254" t="s">
        <v>42</v>
      </c>
      <c r="O92" s="67"/>
      <c r="P92" s="191">
        <f>O92*H92</f>
        <v>0</v>
      </c>
      <c r="Q92" s="191">
        <v>0</v>
      </c>
      <c r="R92" s="191">
        <f>Q92*H92</f>
        <v>0</v>
      </c>
      <c r="S92" s="191">
        <v>0</v>
      </c>
      <c r="T92" s="192">
        <f>S92*H92</f>
        <v>0</v>
      </c>
      <c r="U92" s="37"/>
      <c r="V92" s="37"/>
      <c r="W92" s="37"/>
      <c r="X92" s="37"/>
      <c r="Y92" s="37"/>
      <c r="Z92" s="37"/>
      <c r="AA92" s="37"/>
      <c r="AB92" s="37"/>
      <c r="AC92" s="37"/>
      <c r="AD92" s="37"/>
      <c r="AE92" s="37"/>
      <c r="AR92" s="193" t="s">
        <v>269</v>
      </c>
      <c r="AT92" s="193" t="s">
        <v>348</v>
      </c>
      <c r="AU92" s="193" t="s">
        <v>79</v>
      </c>
      <c r="AY92" s="20" t="s">
        <v>210</v>
      </c>
      <c r="BE92" s="194">
        <f>IF(N92="základní",J92,0)</f>
        <v>0</v>
      </c>
      <c r="BF92" s="194">
        <f>IF(N92="snížená",J92,0)</f>
        <v>0</v>
      </c>
      <c r="BG92" s="194">
        <f>IF(N92="zákl. přenesená",J92,0)</f>
        <v>0</v>
      </c>
      <c r="BH92" s="194">
        <f>IF(N92="sníž. přenesená",J92,0)</f>
        <v>0</v>
      </c>
      <c r="BI92" s="194">
        <f>IF(N92="nulová",J92,0)</f>
        <v>0</v>
      </c>
      <c r="BJ92" s="20" t="s">
        <v>79</v>
      </c>
      <c r="BK92" s="194">
        <f>ROUND(I92*H92,2)</f>
        <v>0</v>
      </c>
      <c r="BL92" s="20" t="s">
        <v>217</v>
      </c>
      <c r="BM92" s="193" t="s">
        <v>81</v>
      </c>
    </row>
    <row r="93" spans="1:65" s="2" customFormat="1" ht="11.25">
      <c r="A93" s="37"/>
      <c r="B93" s="38"/>
      <c r="C93" s="39"/>
      <c r="D93" s="195" t="s">
        <v>219</v>
      </c>
      <c r="E93" s="39"/>
      <c r="F93" s="196" t="s">
        <v>1997</v>
      </c>
      <c r="G93" s="39"/>
      <c r="H93" s="39"/>
      <c r="I93" s="197"/>
      <c r="J93" s="39"/>
      <c r="K93" s="39"/>
      <c r="L93" s="42"/>
      <c r="M93" s="198"/>
      <c r="N93" s="199"/>
      <c r="O93" s="67"/>
      <c r="P93" s="67"/>
      <c r="Q93" s="67"/>
      <c r="R93" s="67"/>
      <c r="S93" s="67"/>
      <c r="T93" s="68"/>
      <c r="U93" s="37"/>
      <c r="V93" s="37"/>
      <c r="W93" s="37"/>
      <c r="X93" s="37"/>
      <c r="Y93" s="37"/>
      <c r="Z93" s="37"/>
      <c r="AA93" s="37"/>
      <c r="AB93" s="37"/>
      <c r="AC93" s="37"/>
      <c r="AD93" s="37"/>
      <c r="AE93" s="37"/>
      <c r="AT93" s="20" t="s">
        <v>219</v>
      </c>
      <c r="AU93" s="20" t="s">
        <v>79</v>
      </c>
    </row>
    <row r="94" spans="1:65" s="2" customFormat="1" ht="16.5" customHeight="1">
      <c r="A94" s="37"/>
      <c r="B94" s="38"/>
      <c r="C94" s="245" t="s">
        <v>81</v>
      </c>
      <c r="D94" s="245" t="s">
        <v>348</v>
      </c>
      <c r="E94" s="246" t="s">
        <v>1999</v>
      </c>
      <c r="F94" s="247" t="s">
        <v>2000</v>
      </c>
      <c r="G94" s="248" t="s">
        <v>1998</v>
      </c>
      <c r="H94" s="249">
        <v>31</v>
      </c>
      <c r="I94" s="250"/>
      <c r="J94" s="251">
        <f>ROUND(I94*H94,2)</f>
        <v>0</v>
      </c>
      <c r="K94" s="247" t="s">
        <v>814</v>
      </c>
      <c r="L94" s="252"/>
      <c r="M94" s="253" t="s">
        <v>19</v>
      </c>
      <c r="N94" s="254" t="s">
        <v>42</v>
      </c>
      <c r="O94" s="67"/>
      <c r="P94" s="191">
        <f>O94*H94</f>
        <v>0</v>
      </c>
      <c r="Q94" s="191">
        <v>0</v>
      </c>
      <c r="R94" s="191">
        <f>Q94*H94</f>
        <v>0</v>
      </c>
      <c r="S94" s="191">
        <v>0</v>
      </c>
      <c r="T94" s="192">
        <f>S94*H94</f>
        <v>0</v>
      </c>
      <c r="U94" s="37"/>
      <c r="V94" s="37"/>
      <c r="W94" s="37"/>
      <c r="X94" s="37"/>
      <c r="Y94" s="37"/>
      <c r="Z94" s="37"/>
      <c r="AA94" s="37"/>
      <c r="AB94" s="37"/>
      <c r="AC94" s="37"/>
      <c r="AD94" s="37"/>
      <c r="AE94" s="37"/>
      <c r="AR94" s="193" t="s">
        <v>269</v>
      </c>
      <c r="AT94" s="193" t="s">
        <v>348</v>
      </c>
      <c r="AU94" s="193" t="s">
        <v>79</v>
      </c>
      <c r="AY94" s="20" t="s">
        <v>210</v>
      </c>
      <c r="BE94" s="194">
        <f>IF(N94="základní",J94,0)</f>
        <v>0</v>
      </c>
      <c r="BF94" s="194">
        <f>IF(N94="snížená",J94,0)</f>
        <v>0</v>
      </c>
      <c r="BG94" s="194">
        <f>IF(N94="zákl. přenesená",J94,0)</f>
        <v>0</v>
      </c>
      <c r="BH94" s="194">
        <f>IF(N94="sníž. přenesená",J94,0)</f>
        <v>0</v>
      </c>
      <c r="BI94" s="194">
        <f>IF(N94="nulová",J94,0)</f>
        <v>0</v>
      </c>
      <c r="BJ94" s="20" t="s">
        <v>79</v>
      </c>
      <c r="BK94" s="194">
        <f>ROUND(I94*H94,2)</f>
        <v>0</v>
      </c>
      <c r="BL94" s="20" t="s">
        <v>217</v>
      </c>
      <c r="BM94" s="193" t="s">
        <v>217</v>
      </c>
    </row>
    <row r="95" spans="1:65" s="2" customFormat="1" ht="11.25">
      <c r="A95" s="37"/>
      <c r="B95" s="38"/>
      <c r="C95" s="39"/>
      <c r="D95" s="195" t="s">
        <v>219</v>
      </c>
      <c r="E95" s="39"/>
      <c r="F95" s="196" t="s">
        <v>2000</v>
      </c>
      <c r="G95" s="39"/>
      <c r="H95" s="39"/>
      <c r="I95" s="197"/>
      <c r="J95" s="39"/>
      <c r="K95" s="39"/>
      <c r="L95" s="42"/>
      <c r="M95" s="198"/>
      <c r="N95" s="199"/>
      <c r="O95" s="67"/>
      <c r="P95" s="67"/>
      <c r="Q95" s="67"/>
      <c r="R95" s="67"/>
      <c r="S95" s="67"/>
      <c r="T95" s="68"/>
      <c r="U95" s="37"/>
      <c r="V95" s="37"/>
      <c r="W95" s="37"/>
      <c r="X95" s="37"/>
      <c r="Y95" s="37"/>
      <c r="Z95" s="37"/>
      <c r="AA95" s="37"/>
      <c r="AB95" s="37"/>
      <c r="AC95" s="37"/>
      <c r="AD95" s="37"/>
      <c r="AE95" s="37"/>
      <c r="AT95" s="20" t="s">
        <v>219</v>
      </c>
      <c r="AU95" s="20" t="s">
        <v>79</v>
      </c>
    </row>
    <row r="96" spans="1:65" s="2" customFormat="1" ht="21.75" customHeight="1">
      <c r="A96" s="37"/>
      <c r="B96" s="38"/>
      <c r="C96" s="245" t="s">
        <v>153</v>
      </c>
      <c r="D96" s="245" t="s">
        <v>348</v>
      </c>
      <c r="E96" s="246" t="s">
        <v>2001</v>
      </c>
      <c r="F96" s="247" t="s">
        <v>2002</v>
      </c>
      <c r="G96" s="248" t="s">
        <v>1998</v>
      </c>
      <c r="H96" s="249">
        <v>7</v>
      </c>
      <c r="I96" s="250"/>
      <c r="J96" s="251">
        <f>ROUND(I96*H96,2)</f>
        <v>0</v>
      </c>
      <c r="K96" s="247" t="s">
        <v>814</v>
      </c>
      <c r="L96" s="252"/>
      <c r="M96" s="253" t="s">
        <v>19</v>
      </c>
      <c r="N96" s="254" t="s">
        <v>42</v>
      </c>
      <c r="O96" s="67"/>
      <c r="P96" s="191">
        <f>O96*H96</f>
        <v>0</v>
      </c>
      <c r="Q96" s="191">
        <v>0</v>
      </c>
      <c r="R96" s="191">
        <f>Q96*H96</f>
        <v>0</v>
      </c>
      <c r="S96" s="191">
        <v>0</v>
      </c>
      <c r="T96" s="192">
        <f>S96*H96</f>
        <v>0</v>
      </c>
      <c r="U96" s="37"/>
      <c r="V96" s="37"/>
      <c r="W96" s="37"/>
      <c r="X96" s="37"/>
      <c r="Y96" s="37"/>
      <c r="Z96" s="37"/>
      <c r="AA96" s="37"/>
      <c r="AB96" s="37"/>
      <c r="AC96" s="37"/>
      <c r="AD96" s="37"/>
      <c r="AE96" s="37"/>
      <c r="AR96" s="193" t="s">
        <v>269</v>
      </c>
      <c r="AT96" s="193" t="s">
        <v>348</v>
      </c>
      <c r="AU96" s="193" t="s">
        <v>79</v>
      </c>
      <c r="AY96" s="20" t="s">
        <v>210</v>
      </c>
      <c r="BE96" s="194">
        <f>IF(N96="základní",J96,0)</f>
        <v>0</v>
      </c>
      <c r="BF96" s="194">
        <f>IF(N96="snížená",J96,0)</f>
        <v>0</v>
      </c>
      <c r="BG96" s="194">
        <f>IF(N96="zákl. přenesená",J96,0)</f>
        <v>0</v>
      </c>
      <c r="BH96" s="194">
        <f>IF(N96="sníž. přenesená",J96,0)</f>
        <v>0</v>
      </c>
      <c r="BI96" s="194">
        <f>IF(N96="nulová",J96,0)</f>
        <v>0</v>
      </c>
      <c r="BJ96" s="20" t="s">
        <v>79</v>
      </c>
      <c r="BK96" s="194">
        <f>ROUND(I96*H96,2)</f>
        <v>0</v>
      </c>
      <c r="BL96" s="20" t="s">
        <v>217</v>
      </c>
      <c r="BM96" s="193" t="s">
        <v>250</v>
      </c>
    </row>
    <row r="97" spans="1:65" s="2" customFormat="1" ht="11.25">
      <c r="A97" s="37"/>
      <c r="B97" s="38"/>
      <c r="C97" s="39"/>
      <c r="D97" s="195" t="s">
        <v>219</v>
      </c>
      <c r="E97" s="39"/>
      <c r="F97" s="196" t="s">
        <v>2002</v>
      </c>
      <c r="G97" s="39"/>
      <c r="H97" s="39"/>
      <c r="I97" s="197"/>
      <c r="J97" s="39"/>
      <c r="K97" s="39"/>
      <c r="L97" s="42"/>
      <c r="M97" s="198"/>
      <c r="N97" s="199"/>
      <c r="O97" s="67"/>
      <c r="P97" s="67"/>
      <c r="Q97" s="67"/>
      <c r="R97" s="67"/>
      <c r="S97" s="67"/>
      <c r="T97" s="68"/>
      <c r="U97" s="37"/>
      <c r="V97" s="37"/>
      <c r="W97" s="37"/>
      <c r="X97" s="37"/>
      <c r="Y97" s="37"/>
      <c r="Z97" s="37"/>
      <c r="AA97" s="37"/>
      <c r="AB97" s="37"/>
      <c r="AC97" s="37"/>
      <c r="AD97" s="37"/>
      <c r="AE97" s="37"/>
      <c r="AT97" s="20" t="s">
        <v>219</v>
      </c>
      <c r="AU97" s="20" t="s">
        <v>79</v>
      </c>
    </row>
    <row r="98" spans="1:65" s="2" customFormat="1" ht="16.5" customHeight="1">
      <c r="A98" s="37"/>
      <c r="B98" s="38"/>
      <c r="C98" s="245" t="s">
        <v>217</v>
      </c>
      <c r="D98" s="245" t="s">
        <v>348</v>
      </c>
      <c r="E98" s="246" t="s">
        <v>2003</v>
      </c>
      <c r="F98" s="247" t="s">
        <v>2004</v>
      </c>
      <c r="G98" s="248" t="s">
        <v>1998</v>
      </c>
      <c r="H98" s="249">
        <v>15</v>
      </c>
      <c r="I98" s="250"/>
      <c r="J98" s="251">
        <f>ROUND(I98*H98,2)</f>
        <v>0</v>
      </c>
      <c r="K98" s="247" t="s">
        <v>814</v>
      </c>
      <c r="L98" s="252"/>
      <c r="M98" s="253" t="s">
        <v>19</v>
      </c>
      <c r="N98" s="254" t="s">
        <v>42</v>
      </c>
      <c r="O98" s="67"/>
      <c r="P98" s="191">
        <f>O98*H98</f>
        <v>0</v>
      </c>
      <c r="Q98" s="191">
        <v>0</v>
      </c>
      <c r="R98" s="191">
        <f>Q98*H98</f>
        <v>0</v>
      </c>
      <c r="S98" s="191">
        <v>0</v>
      </c>
      <c r="T98" s="192">
        <f>S98*H98</f>
        <v>0</v>
      </c>
      <c r="U98" s="37"/>
      <c r="V98" s="37"/>
      <c r="W98" s="37"/>
      <c r="X98" s="37"/>
      <c r="Y98" s="37"/>
      <c r="Z98" s="37"/>
      <c r="AA98" s="37"/>
      <c r="AB98" s="37"/>
      <c r="AC98" s="37"/>
      <c r="AD98" s="37"/>
      <c r="AE98" s="37"/>
      <c r="AR98" s="193" t="s">
        <v>269</v>
      </c>
      <c r="AT98" s="193" t="s">
        <v>348</v>
      </c>
      <c r="AU98" s="193" t="s">
        <v>79</v>
      </c>
      <c r="AY98" s="20" t="s">
        <v>210</v>
      </c>
      <c r="BE98" s="194">
        <f>IF(N98="základní",J98,0)</f>
        <v>0</v>
      </c>
      <c r="BF98" s="194">
        <f>IF(N98="snížená",J98,0)</f>
        <v>0</v>
      </c>
      <c r="BG98" s="194">
        <f>IF(N98="zákl. přenesená",J98,0)</f>
        <v>0</v>
      </c>
      <c r="BH98" s="194">
        <f>IF(N98="sníž. přenesená",J98,0)</f>
        <v>0</v>
      </c>
      <c r="BI98" s="194">
        <f>IF(N98="nulová",J98,0)</f>
        <v>0</v>
      </c>
      <c r="BJ98" s="20" t="s">
        <v>79</v>
      </c>
      <c r="BK98" s="194">
        <f>ROUND(I98*H98,2)</f>
        <v>0</v>
      </c>
      <c r="BL98" s="20" t="s">
        <v>217</v>
      </c>
      <c r="BM98" s="193" t="s">
        <v>269</v>
      </c>
    </row>
    <row r="99" spans="1:65" s="2" customFormat="1" ht="11.25">
      <c r="A99" s="37"/>
      <c r="B99" s="38"/>
      <c r="C99" s="39"/>
      <c r="D99" s="195" t="s">
        <v>219</v>
      </c>
      <c r="E99" s="39"/>
      <c r="F99" s="196" t="s">
        <v>2004</v>
      </c>
      <c r="G99" s="39"/>
      <c r="H99" s="39"/>
      <c r="I99" s="197"/>
      <c r="J99" s="39"/>
      <c r="K99" s="39"/>
      <c r="L99" s="42"/>
      <c r="M99" s="198"/>
      <c r="N99" s="199"/>
      <c r="O99" s="67"/>
      <c r="P99" s="67"/>
      <c r="Q99" s="67"/>
      <c r="R99" s="67"/>
      <c r="S99" s="67"/>
      <c r="T99" s="68"/>
      <c r="U99" s="37"/>
      <c r="V99" s="37"/>
      <c r="W99" s="37"/>
      <c r="X99" s="37"/>
      <c r="Y99" s="37"/>
      <c r="Z99" s="37"/>
      <c r="AA99" s="37"/>
      <c r="AB99" s="37"/>
      <c r="AC99" s="37"/>
      <c r="AD99" s="37"/>
      <c r="AE99" s="37"/>
      <c r="AT99" s="20" t="s">
        <v>219</v>
      </c>
      <c r="AU99" s="20" t="s">
        <v>79</v>
      </c>
    </row>
    <row r="100" spans="1:65" s="2" customFormat="1" ht="24.2" customHeight="1">
      <c r="A100" s="37"/>
      <c r="B100" s="38"/>
      <c r="C100" s="245" t="s">
        <v>241</v>
      </c>
      <c r="D100" s="245" t="s">
        <v>348</v>
      </c>
      <c r="E100" s="246" t="s">
        <v>2005</v>
      </c>
      <c r="F100" s="247" t="s">
        <v>2006</v>
      </c>
      <c r="G100" s="248" t="s">
        <v>1998</v>
      </c>
      <c r="H100" s="249">
        <v>4</v>
      </c>
      <c r="I100" s="250"/>
      <c r="J100" s="251">
        <f>ROUND(I100*H100,2)</f>
        <v>0</v>
      </c>
      <c r="K100" s="247" t="s">
        <v>814</v>
      </c>
      <c r="L100" s="252"/>
      <c r="M100" s="253" t="s">
        <v>19</v>
      </c>
      <c r="N100" s="254" t="s">
        <v>42</v>
      </c>
      <c r="O100" s="67"/>
      <c r="P100" s="191">
        <f>O100*H100</f>
        <v>0</v>
      </c>
      <c r="Q100" s="191">
        <v>0</v>
      </c>
      <c r="R100" s="191">
        <f>Q100*H100</f>
        <v>0</v>
      </c>
      <c r="S100" s="191">
        <v>0</v>
      </c>
      <c r="T100" s="192">
        <f>S100*H100</f>
        <v>0</v>
      </c>
      <c r="U100" s="37"/>
      <c r="V100" s="37"/>
      <c r="W100" s="37"/>
      <c r="X100" s="37"/>
      <c r="Y100" s="37"/>
      <c r="Z100" s="37"/>
      <c r="AA100" s="37"/>
      <c r="AB100" s="37"/>
      <c r="AC100" s="37"/>
      <c r="AD100" s="37"/>
      <c r="AE100" s="37"/>
      <c r="AR100" s="193" t="s">
        <v>269</v>
      </c>
      <c r="AT100" s="193" t="s">
        <v>348</v>
      </c>
      <c r="AU100" s="193" t="s">
        <v>79</v>
      </c>
      <c r="AY100" s="20" t="s">
        <v>210</v>
      </c>
      <c r="BE100" s="194">
        <f>IF(N100="základní",J100,0)</f>
        <v>0</v>
      </c>
      <c r="BF100" s="194">
        <f>IF(N100="snížená",J100,0)</f>
        <v>0</v>
      </c>
      <c r="BG100" s="194">
        <f>IF(N100="zákl. přenesená",J100,0)</f>
        <v>0</v>
      </c>
      <c r="BH100" s="194">
        <f>IF(N100="sníž. přenesená",J100,0)</f>
        <v>0</v>
      </c>
      <c r="BI100" s="194">
        <f>IF(N100="nulová",J100,0)</f>
        <v>0</v>
      </c>
      <c r="BJ100" s="20" t="s">
        <v>79</v>
      </c>
      <c r="BK100" s="194">
        <f>ROUND(I100*H100,2)</f>
        <v>0</v>
      </c>
      <c r="BL100" s="20" t="s">
        <v>217</v>
      </c>
      <c r="BM100" s="193" t="s">
        <v>282</v>
      </c>
    </row>
    <row r="101" spans="1:65" s="2" customFormat="1" ht="19.5">
      <c r="A101" s="37"/>
      <c r="B101" s="38"/>
      <c r="C101" s="39"/>
      <c r="D101" s="195" t="s">
        <v>219</v>
      </c>
      <c r="E101" s="39"/>
      <c r="F101" s="196" t="s">
        <v>2006</v>
      </c>
      <c r="G101" s="39"/>
      <c r="H101" s="39"/>
      <c r="I101" s="197"/>
      <c r="J101" s="39"/>
      <c r="K101" s="39"/>
      <c r="L101" s="42"/>
      <c r="M101" s="198"/>
      <c r="N101" s="199"/>
      <c r="O101" s="67"/>
      <c r="P101" s="67"/>
      <c r="Q101" s="67"/>
      <c r="R101" s="67"/>
      <c r="S101" s="67"/>
      <c r="T101" s="68"/>
      <c r="U101" s="37"/>
      <c r="V101" s="37"/>
      <c r="W101" s="37"/>
      <c r="X101" s="37"/>
      <c r="Y101" s="37"/>
      <c r="Z101" s="37"/>
      <c r="AA101" s="37"/>
      <c r="AB101" s="37"/>
      <c r="AC101" s="37"/>
      <c r="AD101" s="37"/>
      <c r="AE101" s="37"/>
      <c r="AT101" s="20" t="s">
        <v>219</v>
      </c>
      <c r="AU101" s="20" t="s">
        <v>79</v>
      </c>
    </row>
    <row r="102" spans="1:65" s="2" customFormat="1" ht="24.2" customHeight="1">
      <c r="A102" s="37"/>
      <c r="B102" s="38"/>
      <c r="C102" s="245" t="s">
        <v>250</v>
      </c>
      <c r="D102" s="245" t="s">
        <v>348</v>
      </c>
      <c r="E102" s="246" t="s">
        <v>2007</v>
      </c>
      <c r="F102" s="247" t="s">
        <v>2008</v>
      </c>
      <c r="G102" s="248" t="s">
        <v>1998</v>
      </c>
      <c r="H102" s="249">
        <v>6</v>
      </c>
      <c r="I102" s="250"/>
      <c r="J102" s="251">
        <f>ROUND(I102*H102,2)</f>
        <v>0</v>
      </c>
      <c r="K102" s="247" t="s">
        <v>814</v>
      </c>
      <c r="L102" s="252"/>
      <c r="M102" s="253" t="s">
        <v>19</v>
      </c>
      <c r="N102" s="254" t="s">
        <v>42</v>
      </c>
      <c r="O102" s="67"/>
      <c r="P102" s="191">
        <f>O102*H102</f>
        <v>0</v>
      </c>
      <c r="Q102" s="191">
        <v>0</v>
      </c>
      <c r="R102" s="191">
        <f>Q102*H102</f>
        <v>0</v>
      </c>
      <c r="S102" s="191">
        <v>0</v>
      </c>
      <c r="T102" s="192">
        <f>S102*H102</f>
        <v>0</v>
      </c>
      <c r="U102" s="37"/>
      <c r="V102" s="37"/>
      <c r="W102" s="37"/>
      <c r="X102" s="37"/>
      <c r="Y102" s="37"/>
      <c r="Z102" s="37"/>
      <c r="AA102" s="37"/>
      <c r="AB102" s="37"/>
      <c r="AC102" s="37"/>
      <c r="AD102" s="37"/>
      <c r="AE102" s="37"/>
      <c r="AR102" s="193" t="s">
        <v>269</v>
      </c>
      <c r="AT102" s="193" t="s">
        <v>348</v>
      </c>
      <c r="AU102" s="193" t="s">
        <v>79</v>
      </c>
      <c r="AY102" s="20" t="s">
        <v>210</v>
      </c>
      <c r="BE102" s="194">
        <f>IF(N102="základní",J102,0)</f>
        <v>0</v>
      </c>
      <c r="BF102" s="194">
        <f>IF(N102="snížená",J102,0)</f>
        <v>0</v>
      </c>
      <c r="BG102" s="194">
        <f>IF(N102="zákl. přenesená",J102,0)</f>
        <v>0</v>
      </c>
      <c r="BH102" s="194">
        <f>IF(N102="sníž. přenesená",J102,0)</f>
        <v>0</v>
      </c>
      <c r="BI102" s="194">
        <f>IF(N102="nulová",J102,0)</f>
        <v>0</v>
      </c>
      <c r="BJ102" s="20" t="s">
        <v>79</v>
      </c>
      <c r="BK102" s="194">
        <f>ROUND(I102*H102,2)</f>
        <v>0</v>
      </c>
      <c r="BL102" s="20" t="s">
        <v>217</v>
      </c>
      <c r="BM102" s="193" t="s">
        <v>296</v>
      </c>
    </row>
    <row r="103" spans="1:65" s="2" customFormat="1" ht="19.5">
      <c r="A103" s="37"/>
      <c r="B103" s="38"/>
      <c r="C103" s="39"/>
      <c r="D103" s="195" t="s">
        <v>219</v>
      </c>
      <c r="E103" s="39"/>
      <c r="F103" s="196" t="s">
        <v>2008</v>
      </c>
      <c r="G103" s="39"/>
      <c r="H103" s="39"/>
      <c r="I103" s="197"/>
      <c r="J103" s="39"/>
      <c r="K103" s="39"/>
      <c r="L103" s="42"/>
      <c r="M103" s="198"/>
      <c r="N103" s="199"/>
      <c r="O103" s="67"/>
      <c r="P103" s="67"/>
      <c r="Q103" s="67"/>
      <c r="R103" s="67"/>
      <c r="S103" s="67"/>
      <c r="T103" s="68"/>
      <c r="U103" s="37"/>
      <c r="V103" s="37"/>
      <c r="W103" s="37"/>
      <c r="X103" s="37"/>
      <c r="Y103" s="37"/>
      <c r="Z103" s="37"/>
      <c r="AA103" s="37"/>
      <c r="AB103" s="37"/>
      <c r="AC103" s="37"/>
      <c r="AD103" s="37"/>
      <c r="AE103" s="37"/>
      <c r="AT103" s="20" t="s">
        <v>219</v>
      </c>
      <c r="AU103" s="20" t="s">
        <v>79</v>
      </c>
    </row>
    <row r="104" spans="1:65" s="12" customFormat="1" ht="25.9" customHeight="1">
      <c r="B104" s="166"/>
      <c r="C104" s="167"/>
      <c r="D104" s="168" t="s">
        <v>70</v>
      </c>
      <c r="E104" s="169" t="s">
        <v>2009</v>
      </c>
      <c r="F104" s="169" t="s">
        <v>2010</v>
      </c>
      <c r="G104" s="167"/>
      <c r="H104" s="167"/>
      <c r="I104" s="170"/>
      <c r="J104" s="171">
        <f>BK104</f>
        <v>0</v>
      </c>
      <c r="K104" s="167"/>
      <c r="L104" s="172"/>
      <c r="M104" s="173"/>
      <c r="N104" s="174"/>
      <c r="O104" s="174"/>
      <c r="P104" s="175">
        <f>SUM(P105:P200)</f>
        <v>0</v>
      </c>
      <c r="Q104" s="174"/>
      <c r="R104" s="175">
        <f>SUM(R105:R200)</f>
        <v>0</v>
      </c>
      <c r="S104" s="174"/>
      <c r="T104" s="176">
        <f>SUM(T105:T200)</f>
        <v>0</v>
      </c>
      <c r="AR104" s="177" t="s">
        <v>79</v>
      </c>
      <c r="AT104" s="178" t="s">
        <v>70</v>
      </c>
      <c r="AU104" s="178" t="s">
        <v>71</v>
      </c>
      <c r="AY104" s="177" t="s">
        <v>210</v>
      </c>
      <c r="BK104" s="179">
        <f>SUM(BK105:BK200)</f>
        <v>0</v>
      </c>
    </row>
    <row r="105" spans="1:65" s="2" customFormat="1" ht="16.5" customHeight="1">
      <c r="A105" s="37"/>
      <c r="B105" s="38"/>
      <c r="C105" s="245" t="s">
        <v>257</v>
      </c>
      <c r="D105" s="245" t="s">
        <v>348</v>
      </c>
      <c r="E105" s="246" t="s">
        <v>2011</v>
      </c>
      <c r="F105" s="247" t="s">
        <v>2012</v>
      </c>
      <c r="G105" s="248" t="s">
        <v>461</v>
      </c>
      <c r="H105" s="249">
        <v>80</v>
      </c>
      <c r="I105" s="250"/>
      <c r="J105" s="251">
        <f>ROUND(I105*H105,2)</f>
        <v>0</v>
      </c>
      <c r="K105" s="247" t="s">
        <v>814</v>
      </c>
      <c r="L105" s="252"/>
      <c r="M105" s="253" t="s">
        <v>19</v>
      </c>
      <c r="N105" s="254" t="s">
        <v>42</v>
      </c>
      <c r="O105" s="67"/>
      <c r="P105" s="191">
        <f>O105*H105</f>
        <v>0</v>
      </c>
      <c r="Q105" s="191">
        <v>0</v>
      </c>
      <c r="R105" s="191">
        <f>Q105*H105</f>
        <v>0</v>
      </c>
      <c r="S105" s="191">
        <v>0</v>
      </c>
      <c r="T105" s="192">
        <f>S105*H105</f>
        <v>0</v>
      </c>
      <c r="U105" s="37"/>
      <c r="V105" s="37"/>
      <c r="W105" s="37"/>
      <c r="X105" s="37"/>
      <c r="Y105" s="37"/>
      <c r="Z105" s="37"/>
      <c r="AA105" s="37"/>
      <c r="AB105" s="37"/>
      <c r="AC105" s="37"/>
      <c r="AD105" s="37"/>
      <c r="AE105" s="37"/>
      <c r="AR105" s="193" t="s">
        <v>269</v>
      </c>
      <c r="AT105" s="193" t="s">
        <v>348</v>
      </c>
      <c r="AU105" s="193" t="s">
        <v>79</v>
      </c>
      <c r="AY105" s="20" t="s">
        <v>210</v>
      </c>
      <c r="BE105" s="194">
        <f>IF(N105="základní",J105,0)</f>
        <v>0</v>
      </c>
      <c r="BF105" s="194">
        <f>IF(N105="snížená",J105,0)</f>
        <v>0</v>
      </c>
      <c r="BG105" s="194">
        <f>IF(N105="zákl. přenesená",J105,0)</f>
        <v>0</v>
      </c>
      <c r="BH105" s="194">
        <f>IF(N105="sníž. přenesená",J105,0)</f>
        <v>0</v>
      </c>
      <c r="BI105" s="194">
        <f>IF(N105="nulová",J105,0)</f>
        <v>0</v>
      </c>
      <c r="BJ105" s="20" t="s">
        <v>79</v>
      </c>
      <c r="BK105" s="194">
        <f>ROUND(I105*H105,2)</f>
        <v>0</v>
      </c>
      <c r="BL105" s="20" t="s">
        <v>217</v>
      </c>
      <c r="BM105" s="193" t="s">
        <v>311</v>
      </c>
    </row>
    <row r="106" spans="1:65" s="2" customFormat="1" ht="11.25">
      <c r="A106" s="37"/>
      <c r="B106" s="38"/>
      <c r="C106" s="39"/>
      <c r="D106" s="195" t="s">
        <v>219</v>
      </c>
      <c r="E106" s="39"/>
      <c r="F106" s="196" t="s">
        <v>2012</v>
      </c>
      <c r="G106" s="39"/>
      <c r="H106" s="39"/>
      <c r="I106" s="197"/>
      <c r="J106" s="39"/>
      <c r="K106" s="39"/>
      <c r="L106" s="42"/>
      <c r="M106" s="198"/>
      <c r="N106" s="199"/>
      <c r="O106" s="67"/>
      <c r="P106" s="67"/>
      <c r="Q106" s="67"/>
      <c r="R106" s="67"/>
      <c r="S106" s="67"/>
      <c r="T106" s="68"/>
      <c r="U106" s="37"/>
      <c r="V106" s="37"/>
      <c r="W106" s="37"/>
      <c r="X106" s="37"/>
      <c r="Y106" s="37"/>
      <c r="Z106" s="37"/>
      <c r="AA106" s="37"/>
      <c r="AB106" s="37"/>
      <c r="AC106" s="37"/>
      <c r="AD106" s="37"/>
      <c r="AE106" s="37"/>
      <c r="AT106" s="20" t="s">
        <v>219</v>
      </c>
      <c r="AU106" s="20" t="s">
        <v>79</v>
      </c>
    </row>
    <row r="107" spans="1:65" s="2" customFormat="1" ht="16.5" customHeight="1">
      <c r="A107" s="37"/>
      <c r="B107" s="38"/>
      <c r="C107" s="245" t="s">
        <v>269</v>
      </c>
      <c r="D107" s="245" t="s">
        <v>348</v>
      </c>
      <c r="E107" s="246" t="s">
        <v>2013</v>
      </c>
      <c r="F107" s="247" t="s">
        <v>2014</v>
      </c>
      <c r="G107" s="248" t="s">
        <v>461</v>
      </c>
      <c r="H107" s="249">
        <v>200</v>
      </c>
      <c r="I107" s="250"/>
      <c r="J107" s="251">
        <f>ROUND(I107*H107,2)</f>
        <v>0</v>
      </c>
      <c r="K107" s="247" t="s">
        <v>814</v>
      </c>
      <c r="L107" s="252"/>
      <c r="M107" s="253" t="s">
        <v>19</v>
      </c>
      <c r="N107" s="254" t="s">
        <v>42</v>
      </c>
      <c r="O107" s="67"/>
      <c r="P107" s="191">
        <f>O107*H107</f>
        <v>0</v>
      </c>
      <c r="Q107" s="191">
        <v>0</v>
      </c>
      <c r="R107" s="191">
        <f>Q107*H107</f>
        <v>0</v>
      </c>
      <c r="S107" s="191">
        <v>0</v>
      </c>
      <c r="T107" s="192">
        <f>S107*H107</f>
        <v>0</v>
      </c>
      <c r="U107" s="37"/>
      <c r="V107" s="37"/>
      <c r="W107" s="37"/>
      <c r="X107" s="37"/>
      <c r="Y107" s="37"/>
      <c r="Z107" s="37"/>
      <c r="AA107" s="37"/>
      <c r="AB107" s="37"/>
      <c r="AC107" s="37"/>
      <c r="AD107" s="37"/>
      <c r="AE107" s="37"/>
      <c r="AR107" s="193" t="s">
        <v>269</v>
      </c>
      <c r="AT107" s="193" t="s">
        <v>348</v>
      </c>
      <c r="AU107" s="193" t="s">
        <v>79</v>
      </c>
      <c r="AY107" s="20" t="s">
        <v>210</v>
      </c>
      <c r="BE107" s="194">
        <f>IF(N107="základní",J107,0)</f>
        <v>0</v>
      </c>
      <c r="BF107" s="194">
        <f>IF(N107="snížená",J107,0)</f>
        <v>0</v>
      </c>
      <c r="BG107" s="194">
        <f>IF(N107="zákl. přenesená",J107,0)</f>
        <v>0</v>
      </c>
      <c r="BH107" s="194">
        <f>IF(N107="sníž. přenesená",J107,0)</f>
        <v>0</v>
      </c>
      <c r="BI107" s="194">
        <f>IF(N107="nulová",J107,0)</f>
        <v>0</v>
      </c>
      <c r="BJ107" s="20" t="s">
        <v>79</v>
      </c>
      <c r="BK107" s="194">
        <f>ROUND(I107*H107,2)</f>
        <v>0</v>
      </c>
      <c r="BL107" s="20" t="s">
        <v>217</v>
      </c>
      <c r="BM107" s="193" t="s">
        <v>326</v>
      </c>
    </row>
    <row r="108" spans="1:65" s="2" customFormat="1" ht="11.25">
      <c r="A108" s="37"/>
      <c r="B108" s="38"/>
      <c r="C108" s="39"/>
      <c r="D108" s="195" t="s">
        <v>219</v>
      </c>
      <c r="E108" s="39"/>
      <c r="F108" s="196" t="s">
        <v>2014</v>
      </c>
      <c r="G108" s="39"/>
      <c r="H108" s="39"/>
      <c r="I108" s="197"/>
      <c r="J108" s="39"/>
      <c r="K108" s="39"/>
      <c r="L108" s="42"/>
      <c r="M108" s="198"/>
      <c r="N108" s="199"/>
      <c r="O108" s="67"/>
      <c r="P108" s="67"/>
      <c r="Q108" s="67"/>
      <c r="R108" s="67"/>
      <c r="S108" s="67"/>
      <c r="T108" s="68"/>
      <c r="U108" s="37"/>
      <c r="V108" s="37"/>
      <c r="W108" s="37"/>
      <c r="X108" s="37"/>
      <c r="Y108" s="37"/>
      <c r="Z108" s="37"/>
      <c r="AA108" s="37"/>
      <c r="AB108" s="37"/>
      <c r="AC108" s="37"/>
      <c r="AD108" s="37"/>
      <c r="AE108" s="37"/>
      <c r="AT108" s="20" t="s">
        <v>219</v>
      </c>
      <c r="AU108" s="20" t="s">
        <v>79</v>
      </c>
    </row>
    <row r="109" spans="1:65" s="2" customFormat="1" ht="16.5" customHeight="1">
      <c r="A109" s="37"/>
      <c r="B109" s="38"/>
      <c r="C109" s="245" t="s">
        <v>276</v>
      </c>
      <c r="D109" s="245" t="s">
        <v>348</v>
      </c>
      <c r="E109" s="246" t="s">
        <v>2015</v>
      </c>
      <c r="F109" s="247" t="s">
        <v>2016</v>
      </c>
      <c r="G109" s="248" t="s">
        <v>461</v>
      </c>
      <c r="H109" s="249">
        <v>50</v>
      </c>
      <c r="I109" s="250"/>
      <c r="J109" s="251">
        <f>ROUND(I109*H109,2)</f>
        <v>0</v>
      </c>
      <c r="K109" s="247" t="s">
        <v>814</v>
      </c>
      <c r="L109" s="252"/>
      <c r="M109" s="253" t="s">
        <v>19</v>
      </c>
      <c r="N109" s="254" t="s">
        <v>42</v>
      </c>
      <c r="O109" s="67"/>
      <c r="P109" s="191">
        <f>O109*H109</f>
        <v>0</v>
      </c>
      <c r="Q109" s="191">
        <v>0</v>
      </c>
      <c r="R109" s="191">
        <f>Q109*H109</f>
        <v>0</v>
      </c>
      <c r="S109" s="191">
        <v>0</v>
      </c>
      <c r="T109" s="192">
        <f>S109*H109</f>
        <v>0</v>
      </c>
      <c r="U109" s="37"/>
      <c r="V109" s="37"/>
      <c r="W109" s="37"/>
      <c r="X109" s="37"/>
      <c r="Y109" s="37"/>
      <c r="Z109" s="37"/>
      <c r="AA109" s="37"/>
      <c r="AB109" s="37"/>
      <c r="AC109" s="37"/>
      <c r="AD109" s="37"/>
      <c r="AE109" s="37"/>
      <c r="AR109" s="193" t="s">
        <v>269</v>
      </c>
      <c r="AT109" s="193" t="s">
        <v>348</v>
      </c>
      <c r="AU109" s="193" t="s">
        <v>79</v>
      </c>
      <c r="AY109" s="20" t="s">
        <v>210</v>
      </c>
      <c r="BE109" s="194">
        <f>IF(N109="základní",J109,0)</f>
        <v>0</v>
      </c>
      <c r="BF109" s="194">
        <f>IF(N109="snížená",J109,0)</f>
        <v>0</v>
      </c>
      <c r="BG109" s="194">
        <f>IF(N109="zákl. přenesená",J109,0)</f>
        <v>0</v>
      </c>
      <c r="BH109" s="194">
        <f>IF(N109="sníž. přenesená",J109,0)</f>
        <v>0</v>
      </c>
      <c r="BI109" s="194">
        <f>IF(N109="nulová",J109,0)</f>
        <v>0</v>
      </c>
      <c r="BJ109" s="20" t="s">
        <v>79</v>
      </c>
      <c r="BK109" s="194">
        <f>ROUND(I109*H109,2)</f>
        <v>0</v>
      </c>
      <c r="BL109" s="20" t="s">
        <v>217</v>
      </c>
      <c r="BM109" s="193" t="s">
        <v>340</v>
      </c>
    </row>
    <row r="110" spans="1:65" s="2" customFormat="1" ht="11.25">
      <c r="A110" s="37"/>
      <c r="B110" s="38"/>
      <c r="C110" s="39"/>
      <c r="D110" s="195" t="s">
        <v>219</v>
      </c>
      <c r="E110" s="39"/>
      <c r="F110" s="196" t="s">
        <v>2016</v>
      </c>
      <c r="G110" s="39"/>
      <c r="H110" s="39"/>
      <c r="I110" s="197"/>
      <c r="J110" s="39"/>
      <c r="K110" s="39"/>
      <c r="L110" s="42"/>
      <c r="M110" s="198"/>
      <c r="N110" s="199"/>
      <c r="O110" s="67"/>
      <c r="P110" s="67"/>
      <c r="Q110" s="67"/>
      <c r="R110" s="67"/>
      <c r="S110" s="67"/>
      <c r="T110" s="68"/>
      <c r="U110" s="37"/>
      <c r="V110" s="37"/>
      <c r="W110" s="37"/>
      <c r="X110" s="37"/>
      <c r="Y110" s="37"/>
      <c r="Z110" s="37"/>
      <c r="AA110" s="37"/>
      <c r="AB110" s="37"/>
      <c r="AC110" s="37"/>
      <c r="AD110" s="37"/>
      <c r="AE110" s="37"/>
      <c r="AT110" s="20" t="s">
        <v>219</v>
      </c>
      <c r="AU110" s="20" t="s">
        <v>79</v>
      </c>
    </row>
    <row r="111" spans="1:65" s="2" customFormat="1" ht="16.5" customHeight="1">
      <c r="A111" s="37"/>
      <c r="B111" s="38"/>
      <c r="C111" s="245" t="s">
        <v>282</v>
      </c>
      <c r="D111" s="245" t="s">
        <v>348</v>
      </c>
      <c r="E111" s="246" t="s">
        <v>2017</v>
      </c>
      <c r="F111" s="247" t="s">
        <v>2018</v>
      </c>
      <c r="G111" s="248" t="s">
        <v>461</v>
      </c>
      <c r="H111" s="249">
        <v>200</v>
      </c>
      <c r="I111" s="250"/>
      <c r="J111" s="251">
        <f>ROUND(I111*H111,2)</f>
        <v>0</v>
      </c>
      <c r="K111" s="247" t="s">
        <v>814</v>
      </c>
      <c r="L111" s="252"/>
      <c r="M111" s="253" t="s">
        <v>19</v>
      </c>
      <c r="N111" s="254" t="s">
        <v>42</v>
      </c>
      <c r="O111" s="67"/>
      <c r="P111" s="191">
        <f>O111*H111</f>
        <v>0</v>
      </c>
      <c r="Q111" s="191">
        <v>0</v>
      </c>
      <c r="R111" s="191">
        <f>Q111*H111</f>
        <v>0</v>
      </c>
      <c r="S111" s="191">
        <v>0</v>
      </c>
      <c r="T111" s="192">
        <f>S111*H111</f>
        <v>0</v>
      </c>
      <c r="U111" s="37"/>
      <c r="V111" s="37"/>
      <c r="W111" s="37"/>
      <c r="X111" s="37"/>
      <c r="Y111" s="37"/>
      <c r="Z111" s="37"/>
      <c r="AA111" s="37"/>
      <c r="AB111" s="37"/>
      <c r="AC111" s="37"/>
      <c r="AD111" s="37"/>
      <c r="AE111" s="37"/>
      <c r="AR111" s="193" t="s">
        <v>269</v>
      </c>
      <c r="AT111" s="193" t="s">
        <v>348</v>
      </c>
      <c r="AU111" s="193" t="s">
        <v>79</v>
      </c>
      <c r="AY111" s="20" t="s">
        <v>210</v>
      </c>
      <c r="BE111" s="194">
        <f>IF(N111="základní",J111,0)</f>
        <v>0</v>
      </c>
      <c r="BF111" s="194">
        <f>IF(N111="snížená",J111,0)</f>
        <v>0</v>
      </c>
      <c r="BG111" s="194">
        <f>IF(N111="zákl. přenesená",J111,0)</f>
        <v>0</v>
      </c>
      <c r="BH111" s="194">
        <f>IF(N111="sníž. přenesená",J111,0)</f>
        <v>0</v>
      </c>
      <c r="BI111" s="194">
        <f>IF(N111="nulová",J111,0)</f>
        <v>0</v>
      </c>
      <c r="BJ111" s="20" t="s">
        <v>79</v>
      </c>
      <c r="BK111" s="194">
        <f>ROUND(I111*H111,2)</f>
        <v>0</v>
      </c>
      <c r="BL111" s="20" t="s">
        <v>217</v>
      </c>
      <c r="BM111" s="193" t="s">
        <v>355</v>
      </c>
    </row>
    <row r="112" spans="1:65" s="2" customFormat="1" ht="11.25">
      <c r="A112" s="37"/>
      <c r="B112" s="38"/>
      <c r="C112" s="39"/>
      <c r="D112" s="195" t="s">
        <v>219</v>
      </c>
      <c r="E112" s="39"/>
      <c r="F112" s="196" t="s">
        <v>2018</v>
      </c>
      <c r="G112" s="39"/>
      <c r="H112" s="39"/>
      <c r="I112" s="197"/>
      <c r="J112" s="39"/>
      <c r="K112" s="39"/>
      <c r="L112" s="42"/>
      <c r="M112" s="198"/>
      <c r="N112" s="199"/>
      <c r="O112" s="67"/>
      <c r="P112" s="67"/>
      <c r="Q112" s="67"/>
      <c r="R112" s="67"/>
      <c r="S112" s="67"/>
      <c r="T112" s="68"/>
      <c r="U112" s="37"/>
      <c r="V112" s="37"/>
      <c r="W112" s="37"/>
      <c r="X112" s="37"/>
      <c r="Y112" s="37"/>
      <c r="Z112" s="37"/>
      <c r="AA112" s="37"/>
      <c r="AB112" s="37"/>
      <c r="AC112" s="37"/>
      <c r="AD112" s="37"/>
      <c r="AE112" s="37"/>
      <c r="AT112" s="20" t="s">
        <v>219</v>
      </c>
      <c r="AU112" s="20" t="s">
        <v>79</v>
      </c>
    </row>
    <row r="113" spans="1:65" s="2" customFormat="1" ht="16.5" customHeight="1">
      <c r="A113" s="37"/>
      <c r="B113" s="38"/>
      <c r="C113" s="245" t="s">
        <v>289</v>
      </c>
      <c r="D113" s="245" t="s">
        <v>348</v>
      </c>
      <c r="E113" s="246" t="s">
        <v>2019</v>
      </c>
      <c r="F113" s="247" t="s">
        <v>2020</v>
      </c>
      <c r="G113" s="248" t="s">
        <v>461</v>
      </c>
      <c r="H113" s="249">
        <v>50</v>
      </c>
      <c r="I113" s="250"/>
      <c r="J113" s="251">
        <f>ROUND(I113*H113,2)</f>
        <v>0</v>
      </c>
      <c r="K113" s="247" t="s">
        <v>814</v>
      </c>
      <c r="L113" s="252"/>
      <c r="M113" s="253" t="s">
        <v>19</v>
      </c>
      <c r="N113" s="254" t="s">
        <v>42</v>
      </c>
      <c r="O113" s="67"/>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269</v>
      </c>
      <c r="AT113" s="193" t="s">
        <v>348</v>
      </c>
      <c r="AU113" s="193" t="s">
        <v>79</v>
      </c>
      <c r="AY113" s="20" t="s">
        <v>210</v>
      </c>
      <c r="BE113" s="194">
        <f>IF(N113="základní",J113,0)</f>
        <v>0</v>
      </c>
      <c r="BF113" s="194">
        <f>IF(N113="snížená",J113,0)</f>
        <v>0</v>
      </c>
      <c r="BG113" s="194">
        <f>IF(N113="zákl. přenesená",J113,0)</f>
        <v>0</v>
      </c>
      <c r="BH113" s="194">
        <f>IF(N113="sníž. přenesená",J113,0)</f>
        <v>0</v>
      </c>
      <c r="BI113" s="194">
        <f>IF(N113="nulová",J113,0)</f>
        <v>0</v>
      </c>
      <c r="BJ113" s="20" t="s">
        <v>79</v>
      </c>
      <c r="BK113" s="194">
        <f>ROUND(I113*H113,2)</f>
        <v>0</v>
      </c>
      <c r="BL113" s="20" t="s">
        <v>217</v>
      </c>
      <c r="BM113" s="193" t="s">
        <v>372</v>
      </c>
    </row>
    <row r="114" spans="1:65" s="2" customFormat="1" ht="11.25">
      <c r="A114" s="37"/>
      <c r="B114" s="38"/>
      <c r="C114" s="39"/>
      <c r="D114" s="195" t="s">
        <v>219</v>
      </c>
      <c r="E114" s="39"/>
      <c r="F114" s="196" t="s">
        <v>2020</v>
      </c>
      <c r="G114" s="39"/>
      <c r="H114" s="39"/>
      <c r="I114" s="197"/>
      <c r="J114" s="39"/>
      <c r="K114" s="39"/>
      <c r="L114" s="42"/>
      <c r="M114" s="198"/>
      <c r="N114" s="199"/>
      <c r="O114" s="67"/>
      <c r="P114" s="67"/>
      <c r="Q114" s="67"/>
      <c r="R114" s="67"/>
      <c r="S114" s="67"/>
      <c r="T114" s="68"/>
      <c r="U114" s="37"/>
      <c r="V114" s="37"/>
      <c r="W114" s="37"/>
      <c r="X114" s="37"/>
      <c r="Y114" s="37"/>
      <c r="Z114" s="37"/>
      <c r="AA114" s="37"/>
      <c r="AB114" s="37"/>
      <c r="AC114" s="37"/>
      <c r="AD114" s="37"/>
      <c r="AE114" s="37"/>
      <c r="AT114" s="20" t="s">
        <v>219</v>
      </c>
      <c r="AU114" s="20" t="s">
        <v>79</v>
      </c>
    </row>
    <row r="115" spans="1:65" s="2" customFormat="1" ht="16.5" customHeight="1">
      <c r="A115" s="37"/>
      <c r="B115" s="38"/>
      <c r="C115" s="245" t="s">
        <v>296</v>
      </c>
      <c r="D115" s="245" t="s">
        <v>348</v>
      </c>
      <c r="E115" s="246" t="s">
        <v>2021</v>
      </c>
      <c r="F115" s="247" t="s">
        <v>2022</v>
      </c>
      <c r="G115" s="248" t="s">
        <v>461</v>
      </c>
      <c r="H115" s="249">
        <v>1300</v>
      </c>
      <c r="I115" s="250"/>
      <c r="J115" s="251">
        <f>ROUND(I115*H115,2)</f>
        <v>0</v>
      </c>
      <c r="K115" s="247" t="s">
        <v>814</v>
      </c>
      <c r="L115" s="252"/>
      <c r="M115" s="253" t="s">
        <v>19</v>
      </c>
      <c r="N115" s="254" t="s">
        <v>42</v>
      </c>
      <c r="O115" s="67"/>
      <c r="P115" s="191">
        <f>O115*H115</f>
        <v>0</v>
      </c>
      <c r="Q115" s="191">
        <v>0</v>
      </c>
      <c r="R115" s="191">
        <f>Q115*H115</f>
        <v>0</v>
      </c>
      <c r="S115" s="191">
        <v>0</v>
      </c>
      <c r="T115" s="192">
        <f>S115*H115</f>
        <v>0</v>
      </c>
      <c r="U115" s="37"/>
      <c r="V115" s="37"/>
      <c r="W115" s="37"/>
      <c r="X115" s="37"/>
      <c r="Y115" s="37"/>
      <c r="Z115" s="37"/>
      <c r="AA115" s="37"/>
      <c r="AB115" s="37"/>
      <c r="AC115" s="37"/>
      <c r="AD115" s="37"/>
      <c r="AE115" s="37"/>
      <c r="AR115" s="193" t="s">
        <v>269</v>
      </c>
      <c r="AT115" s="193" t="s">
        <v>348</v>
      </c>
      <c r="AU115" s="193" t="s">
        <v>79</v>
      </c>
      <c r="AY115" s="20" t="s">
        <v>210</v>
      </c>
      <c r="BE115" s="194">
        <f>IF(N115="základní",J115,0)</f>
        <v>0</v>
      </c>
      <c r="BF115" s="194">
        <f>IF(N115="snížená",J115,0)</f>
        <v>0</v>
      </c>
      <c r="BG115" s="194">
        <f>IF(N115="zákl. přenesená",J115,0)</f>
        <v>0</v>
      </c>
      <c r="BH115" s="194">
        <f>IF(N115="sníž. přenesená",J115,0)</f>
        <v>0</v>
      </c>
      <c r="BI115" s="194">
        <f>IF(N115="nulová",J115,0)</f>
        <v>0</v>
      </c>
      <c r="BJ115" s="20" t="s">
        <v>79</v>
      </c>
      <c r="BK115" s="194">
        <f>ROUND(I115*H115,2)</f>
        <v>0</v>
      </c>
      <c r="BL115" s="20" t="s">
        <v>217</v>
      </c>
      <c r="BM115" s="193" t="s">
        <v>392</v>
      </c>
    </row>
    <row r="116" spans="1:65" s="2" customFormat="1" ht="11.25">
      <c r="A116" s="37"/>
      <c r="B116" s="38"/>
      <c r="C116" s="39"/>
      <c r="D116" s="195" t="s">
        <v>219</v>
      </c>
      <c r="E116" s="39"/>
      <c r="F116" s="196" t="s">
        <v>2022</v>
      </c>
      <c r="G116" s="39"/>
      <c r="H116" s="39"/>
      <c r="I116" s="197"/>
      <c r="J116" s="39"/>
      <c r="K116" s="39"/>
      <c r="L116" s="42"/>
      <c r="M116" s="198"/>
      <c r="N116" s="199"/>
      <c r="O116" s="67"/>
      <c r="P116" s="67"/>
      <c r="Q116" s="67"/>
      <c r="R116" s="67"/>
      <c r="S116" s="67"/>
      <c r="T116" s="68"/>
      <c r="U116" s="37"/>
      <c r="V116" s="37"/>
      <c r="W116" s="37"/>
      <c r="X116" s="37"/>
      <c r="Y116" s="37"/>
      <c r="Z116" s="37"/>
      <c r="AA116" s="37"/>
      <c r="AB116" s="37"/>
      <c r="AC116" s="37"/>
      <c r="AD116" s="37"/>
      <c r="AE116" s="37"/>
      <c r="AT116" s="20" t="s">
        <v>219</v>
      </c>
      <c r="AU116" s="20" t="s">
        <v>79</v>
      </c>
    </row>
    <row r="117" spans="1:65" s="2" customFormat="1" ht="16.5" customHeight="1">
      <c r="A117" s="37"/>
      <c r="B117" s="38"/>
      <c r="C117" s="245" t="s">
        <v>304</v>
      </c>
      <c r="D117" s="245" t="s">
        <v>348</v>
      </c>
      <c r="E117" s="246" t="s">
        <v>2023</v>
      </c>
      <c r="F117" s="247" t="s">
        <v>2024</v>
      </c>
      <c r="G117" s="248" t="s">
        <v>461</v>
      </c>
      <c r="H117" s="249">
        <v>400</v>
      </c>
      <c r="I117" s="250"/>
      <c r="J117" s="251">
        <f>ROUND(I117*H117,2)</f>
        <v>0</v>
      </c>
      <c r="K117" s="247" t="s">
        <v>814</v>
      </c>
      <c r="L117" s="252"/>
      <c r="M117" s="253" t="s">
        <v>19</v>
      </c>
      <c r="N117" s="254" t="s">
        <v>42</v>
      </c>
      <c r="O117" s="67"/>
      <c r="P117" s="191">
        <f>O117*H117</f>
        <v>0</v>
      </c>
      <c r="Q117" s="191">
        <v>0</v>
      </c>
      <c r="R117" s="191">
        <f>Q117*H117</f>
        <v>0</v>
      </c>
      <c r="S117" s="191">
        <v>0</v>
      </c>
      <c r="T117" s="192">
        <f>S117*H117</f>
        <v>0</v>
      </c>
      <c r="U117" s="37"/>
      <c r="V117" s="37"/>
      <c r="W117" s="37"/>
      <c r="X117" s="37"/>
      <c r="Y117" s="37"/>
      <c r="Z117" s="37"/>
      <c r="AA117" s="37"/>
      <c r="AB117" s="37"/>
      <c r="AC117" s="37"/>
      <c r="AD117" s="37"/>
      <c r="AE117" s="37"/>
      <c r="AR117" s="193" t="s">
        <v>269</v>
      </c>
      <c r="AT117" s="193" t="s">
        <v>348</v>
      </c>
      <c r="AU117" s="193" t="s">
        <v>79</v>
      </c>
      <c r="AY117" s="20" t="s">
        <v>210</v>
      </c>
      <c r="BE117" s="194">
        <f>IF(N117="základní",J117,0)</f>
        <v>0</v>
      </c>
      <c r="BF117" s="194">
        <f>IF(N117="snížená",J117,0)</f>
        <v>0</v>
      </c>
      <c r="BG117" s="194">
        <f>IF(N117="zákl. přenesená",J117,0)</f>
        <v>0</v>
      </c>
      <c r="BH117" s="194">
        <f>IF(N117="sníž. přenesená",J117,0)</f>
        <v>0</v>
      </c>
      <c r="BI117" s="194">
        <f>IF(N117="nulová",J117,0)</f>
        <v>0</v>
      </c>
      <c r="BJ117" s="20" t="s">
        <v>79</v>
      </c>
      <c r="BK117" s="194">
        <f>ROUND(I117*H117,2)</f>
        <v>0</v>
      </c>
      <c r="BL117" s="20" t="s">
        <v>217</v>
      </c>
      <c r="BM117" s="193" t="s">
        <v>406</v>
      </c>
    </row>
    <row r="118" spans="1:65" s="2" customFormat="1" ht="11.25">
      <c r="A118" s="37"/>
      <c r="B118" s="38"/>
      <c r="C118" s="39"/>
      <c r="D118" s="195" t="s">
        <v>219</v>
      </c>
      <c r="E118" s="39"/>
      <c r="F118" s="196" t="s">
        <v>2024</v>
      </c>
      <c r="G118" s="39"/>
      <c r="H118" s="39"/>
      <c r="I118" s="197"/>
      <c r="J118" s="39"/>
      <c r="K118" s="39"/>
      <c r="L118" s="42"/>
      <c r="M118" s="198"/>
      <c r="N118" s="199"/>
      <c r="O118" s="67"/>
      <c r="P118" s="67"/>
      <c r="Q118" s="67"/>
      <c r="R118" s="67"/>
      <c r="S118" s="67"/>
      <c r="T118" s="68"/>
      <c r="U118" s="37"/>
      <c r="V118" s="37"/>
      <c r="W118" s="37"/>
      <c r="X118" s="37"/>
      <c r="Y118" s="37"/>
      <c r="Z118" s="37"/>
      <c r="AA118" s="37"/>
      <c r="AB118" s="37"/>
      <c r="AC118" s="37"/>
      <c r="AD118" s="37"/>
      <c r="AE118" s="37"/>
      <c r="AT118" s="20" t="s">
        <v>219</v>
      </c>
      <c r="AU118" s="20" t="s">
        <v>79</v>
      </c>
    </row>
    <row r="119" spans="1:65" s="2" customFormat="1" ht="16.5" customHeight="1">
      <c r="A119" s="37"/>
      <c r="B119" s="38"/>
      <c r="C119" s="245" t="s">
        <v>311</v>
      </c>
      <c r="D119" s="245" t="s">
        <v>348</v>
      </c>
      <c r="E119" s="246" t="s">
        <v>2025</v>
      </c>
      <c r="F119" s="247" t="s">
        <v>2026</v>
      </c>
      <c r="G119" s="248" t="s">
        <v>461</v>
      </c>
      <c r="H119" s="249">
        <v>150</v>
      </c>
      <c r="I119" s="250"/>
      <c r="J119" s="251">
        <f>ROUND(I119*H119,2)</f>
        <v>0</v>
      </c>
      <c r="K119" s="247" t="s">
        <v>814</v>
      </c>
      <c r="L119" s="252"/>
      <c r="M119" s="253" t="s">
        <v>19</v>
      </c>
      <c r="N119" s="254" t="s">
        <v>42</v>
      </c>
      <c r="O119" s="67"/>
      <c r="P119" s="191">
        <f>O119*H119</f>
        <v>0</v>
      </c>
      <c r="Q119" s="191">
        <v>0</v>
      </c>
      <c r="R119" s="191">
        <f>Q119*H119</f>
        <v>0</v>
      </c>
      <c r="S119" s="191">
        <v>0</v>
      </c>
      <c r="T119" s="192">
        <f>S119*H119</f>
        <v>0</v>
      </c>
      <c r="U119" s="37"/>
      <c r="V119" s="37"/>
      <c r="W119" s="37"/>
      <c r="X119" s="37"/>
      <c r="Y119" s="37"/>
      <c r="Z119" s="37"/>
      <c r="AA119" s="37"/>
      <c r="AB119" s="37"/>
      <c r="AC119" s="37"/>
      <c r="AD119" s="37"/>
      <c r="AE119" s="37"/>
      <c r="AR119" s="193" t="s">
        <v>269</v>
      </c>
      <c r="AT119" s="193" t="s">
        <v>348</v>
      </c>
      <c r="AU119" s="193" t="s">
        <v>79</v>
      </c>
      <c r="AY119" s="20" t="s">
        <v>210</v>
      </c>
      <c r="BE119" s="194">
        <f>IF(N119="základní",J119,0)</f>
        <v>0</v>
      </c>
      <c r="BF119" s="194">
        <f>IF(N119="snížená",J119,0)</f>
        <v>0</v>
      </c>
      <c r="BG119" s="194">
        <f>IF(N119="zákl. přenesená",J119,0)</f>
        <v>0</v>
      </c>
      <c r="BH119" s="194">
        <f>IF(N119="sníž. přenesená",J119,0)</f>
        <v>0</v>
      </c>
      <c r="BI119" s="194">
        <f>IF(N119="nulová",J119,0)</f>
        <v>0</v>
      </c>
      <c r="BJ119" s="20" t="s">
        <v>79</v>
      </c>
      <c r="BK119" s="194">
        <f>ROUND(I119*H119,2)</f>
        <v>0</v>
      </c>
      <c r="BL119" s="20" t="s">
        <v>217</v>
      </c>
      <c r="BM119" s="193" t="s">
        <v>430</v>
      </c>
    </row>
    <row r="120" spans="1:65" s="2" customFormat="1" ht="11.25">
      <c r="A120" s="37"/>
      <c r="B120" s="38"/>
      <c r="C120" s="39"/>
      <c r="D120" s="195" t="s">
        <v>219</v>
      </c>
      <c r="E120" s="39"/>
      <c r="F120" s="196" t="s">
        <v>2026</v>
      </c>
      <c r="G120" s="39"/>
      <c r="H120" s="39"/>
      <c r="I120" s="197"/>
      <c r="J120" s="39"/>
      <c r="K120" s="39"/>
      <c r="L120" s="42"/>
      <c r="M120" s="198"/>
      <c r="N120" s="199"/>
      <c r="O120" s="67"/>
      <c r="P120" s="67"/>
      <c r="Q120" s="67"/>
      <c r="R120" s="67"/>
      <c r="S120" s="67"/>
      <c r="T120" s="68"/>
      <c r="U120" s="37"/>
      <c r="V120" s="37"/>
      <c r="W120" s="37"/>
      <c r="X120" s="37"/>
      <c r="Y120" s="37"/>
      <c r="Z120" s="37"/>
      <c r="AA120" s="37"/>
      <c r="AB120" s="37"/>
      <c r="AC120" s="37"/>
      <c r="AD120" s="37"/>
      <c r="AE120" s="37"/>
      <c r="AT120" s="20" t="s">
        <v>219</v>
      </c>
      <c r="AU120" s="20" t="s">
        <v>79</v>
      </c>
    </row>
    <row r="121" spans="1:65" s="2" customFormat="1" ht="16.5" customHeight="1">
      <c r="A121" s="37"/>
      <c r="B121" s="38"/>
      <c r="C121" s="245" t="s">
        <v>8</v>
      </c>
      <c r="D121" s="245" t="s">
        <v>348</v>
      </c>
      <c r="E121" s="246" t="s">
        <v>2027</v>
      </c>
      <c r="F121" s="247" t="s">
        <v>2028</v>
      </c>
      <c r="G121" s="248" t="s">
        <v>461</v>
      </c>
      <c r="H121" s="249">
        <v>100</v>
      </c>
      <c r="I121" s="250"/>
      <c r="J121" s="251">
        <f>ROUND(I121*H121,2)</f>
        <v>0</v>
      </c>
      <c r="K121" s="247" t="s">
        <v>814</v>
      </c>
      <c r="L121" s="252"/>
      <c r="M121" s="253" t="s">
        <v>19</v>
      </c>
      <c r="N121" s="254" t="s">
        <v>42</v>
      </c>
      <c r="O121" s="67"/>
      <c r="P121" s="191">
        <f>O121*H121</f>
        <v>0</v>
      </c>
      <c r="Q121" s="191">
        <v>0</v>
      </c>
      <c r="R121" s="191">
        <f>Q121*H121</f>
        <v>0</v>
      </c>
      <c r="S121" s="191">
        <v>0</v>
      </c>
      <c r="T121" s="192">
        <f>S121*H121</f>
        <v>0</v>
      </c>
      <c r="U121" s="37"/>
      <c r="V121" s="37"/>
      <c r="W121" s="37"/>
      <c r="X121" s="37"/>
      <c r="Y121" s="37"/>
      <c r="Z121" s="37"/>
      <c r="AA121" s="37"/>
      <c r="AB121" s="37"/>
      <c r="AC121" s="37"/>
      <c r="AD121" s="37"/>
      <c r="AE121" s="37"/>
      <c r="AR121" s="193" t="s">
        <v>269</v>
      </c>
      <c r="AT121" s="193" t="s">
        <v>348</v>
      </c>
      <c r="AU121" s="193" t="s">
        <v>79</v>
      </c>
      <c r="AY121" s="20" t="s">
        <v>210</v>
      </c>
      <c r="BE121" s="194">
        <f>IF(N121="základní",J121,0)</f>
        <v>0</v>
      </c>
      <c r="BF121" s="194">
        <f>IF(N121="snížená",J121,0)</f>
        <v>0</v>
      </c>
      <c r="BG121" s="194">
        <f>IF(N121="zákl. přenesená",J121,0)</f>
        <v>0</v>
      </c>
      <c r="BH121" s="194">
        <f>IF(N121="sníž. přenesená",J121,0)</f>
        <v>0</v>
      </c>
      <c r="BI121" s="194">
        <f>IF(N121="nulová",J121,0)</f>
        <v>0</v>
      </c>
      <c r="BJ121" s="20" t="s">
        <v>79</v>
      </c>
      <c r="BK121" s="194">
        <f>ROUND(I121*H121,2)</f>
        <v>0</v>
      </c>
      <c r="BL121" s="20" t="s">
        <v>217</v>
      </c>
      <c r="BM121" s="193" t="s">
        <v>447</v>
      </c>
    </row>
    <row r="122" spans="1:65" s="2" customFormat="1" ht="11.25">
      <c r="A122" s="37"/>
      <c r="B122" s="38"/>
      <c r="C122" s="39"/>
      <c r="D122" s="195" t="s">
        <v>219</v>
      </c>
      <c r="E122" s="39"/>
      <c r="F122" s="196" t="s">
        <v>2028</v>
      </c>
      <c r="G122" s="39"/>
      <c r="H122" s="39"/>
      <c r="I122" s="197"/>
      <c r="J122" s="39"/>
      <c r="K122" s="39"/>
      <c r="L122" s="42"/>
      <c r="M122" s="198"/>
      <c r="N122" s="199"/>
      <c r="O122" s="67"/>
      <c r="P122" s="67"/>
      <c r="Q122" s="67"/>
      <c r="R122" s="67"/>
      <c r="S122" s="67"/>
      <c r="T122" s="68"/>
      <c r="U122" s="37"/>
      <c r="V122" s="37"/>
      <c r="W122" s="37"/>
      <c r="X122" s="37"/>
      <c r="Y122" s="37"/>
      <c r="Z122" s="37"/>
      <c r="AA122" s="37"/>
      <c r="AB122" s="37"/>
      <c r="AC122" s="37"/>
      <c r="AD122" s="37"/>
      <c r="AE122" s="37"/>
      <c r="AT122" s="20" t="s">
        <v>219</v>
      </c>
      <c r="AU122" s="20" t="s">
        <v>79</v>
      </c>
    </row>
    <row r="123" spans="1:65" s="2" customFormat="1" ht="16.5" customHeight="1">
      <c r="A123" s="37"/>
      <c r="B123" s="38"/>
      <c r="C123" s="245" t="s">
        <v>326</v>
      </c>
      <c r="D123" s="245" t="s">
        <v>348</v>
      </c>
      <c r="E123" s="246" t="s">
        <v>2029</v>
      </c>
      <c r="F123" s="247" t="s">
        <v>2030</v>
      </c>
      <c r="G123" s="248" t="s">
        <v>461</v>
      </c>
      <c r="H123" s="249">
        <v>300</v>
      </c>
      <c r="I123" s="250"/>
      <c r="J123" s="251">
        <f>ROUND(I123*H123,2)</f>
        <v>0</v>
      </c>
      <c r="K123" s="247" t="s">
        <v>814</v>
      </c>
      <c r="L123" s="252"/>
      <c r="M123" s="253" t="s">
        <v>19</v>
      </c>
      <c r="N123" s="254" t="s">
        <v>42</v>
      </c>
      <c r="O123" s="67"/>
      <c r="P123" s="191">
        <f>O123*H123</f>
        <v>0</v>
      </c>
      <c r="Q123" s="191">
        <v>0</v>
      </c>
      <c r="R123" s="191">
        <f>Q123*H123</f>
        <v>0</v>
      </c>
      <c r="S123" s="191">
        <v>0</v>
      </c>
      <c r="T123" s="192">
        <f>S123*H123</f>
        <v>0</v>
      </c>
      <c r="U123" s="37"/>
      <c r="V123" s="37"/>
      <c r="W123" s="37"/>
      <c r="X123" s="37"/>
      <c r="Y123" s="37"/>
      <c r="Z123" s="37"/>
      <c r="AA123" s="37"/>
      <c r="AB123" s="37"/>
      <c r="AC123" s="37"/>
      <c r="AD123" s="37"/>
      <c r="AE123" s="37"/>
      <c r="AR123" s="193" t="s">
        <v>269</v>
      </c>
      <c r="AT123" s="193" t="s">
        <v>348</v>
      </c>
      <c r="AU123" s="193" t="s">
        <v>79</v>
      </c>
      <c r="AY123" s="20" t="s">
        <v>210</v>
      </c>
      <c r="BE123" s="194">
        <f>IF(N123="základní",J123,0)</f>
        <v>0</v>
      </c>
      <c r="BF123" s="194">
        <f>IF(N123="snížená",J123,0)</f>
        <v>0</v>
      </c>
      <c r="BG123" s="194">
        <f>IF(N123="zákl. přenesená",J123,0)</f>
        <v>0</v>
      </c>
      <c r="BH123" s="194">
        <f>IF(N123="sníž. přenesená",J123,0)</f>
        <v>0</v>
      </c>
      <c r="BI123" s="194">
        <f>IF(N123="nulová",J123,0)</f>
        <v>0</v>
      </c>
      <c r="BJ123" s="20" t="s">
        <v>79</v>
      </c>
      <c r="BK123" s="194">
        <f>ROUND(I123*H123,2)</f>
        <v>0</v>
      </c>
      <c r="BL123" s="20" t="s">
        <v>217</v>
      </c>
      <c r="BM123" s="193" t="s">
        <v>467</v>
      </c>
    </row>
    <row r="124" spans="1:65" s="2" customFormat="1" ht="11.25">
      <c r="A124" s="37"/>
      <c r="B124" s="38"/>
      <c r="C124" s="39"/>
      <c r="D124" s="195" t="s">
        <v>219</v>
      </c>
      <c r="E124" s="39"/>
      <c r="F124" s="196" t="s">
        <v>2030</v>
      </c>
      <c r="G124" s="39"/>
      <c r="H124" s="39"/>
      <c r="I124" s="197"/>
      <c r="J124" s="39"/>
      <c r="K124" s="39"/>
      <c r="L124" s="42"/>
      <c r="M124" s="198"/>
      <c r="N124" s="199"/>
      <c r="O124" s="67"/>
      <c r="P124" s="67"/>
      <c r="Q124" s="67"/>
      <c r="R124" s="67"/>
      <c r="S124" s="67"/>
      <c r="T124" s="68"/>
      <c r="U124" s="37"/>
      <c r="V124" s="37"/>
      <c r="W124" s="37"/>
      <c r="X124" s="37"/>
      <c r="Y124" s="37"/>
      <c r="Z124" s="37"/>
      <c r="AA124" s="37"/>
      <c r="AB124" s="37"/>
      <c r="AC124" s="37"/>
      <c r="AD124" s="37"/>
      <c r="AE124" s="37"/>
      <c r="AT124" s="20" t="s">
        <v>219</v>
      </c>
      <c r="AU124" s="20" t="s">
        <v>79</v>
      </c>
    </row>
    <row r="125" spans="1:65" s="2" customFormat="1" ht="16.5" customHeight="1">
      <c r="A125" s="37"/>
      <c r="B125" s="38"/>
      <c r="C125" s="245" t="s">
        <v>333</v>
      </c>
      <c r="D125" s="245" t="s">
        <v>348</v>
      </c>
      <c r="E125" s="246" t="s">
        <v>2031</v>
      </c>
      <c r="F125" s="247" t="s">
        <v>2032</v>
      </c>
      <c r="G125" s="248" t="s">
        <v>461</v>
      </c>
      <c r="H125" s="249">
        <v>100</v>
      </c>
      <c r="I125" s="250"/>
      <c r="J125" s="251">
        <f>ROUND(I125*H125,2)</f>
        <v>0</v>
      </c>
      <c r="K125" s="247" t="s">
        <v>814</v>
      </c>
      <c r="L125" s="252"/>
      <c r="M125" s="253" t="s">
        <v>19</v>
      </c>
      <c r="N125" s="254" t="s">
        <v>42</v>
      </c>
      <c r="O125" s="67"/>
      <c r="P125" s="191">
        <f>O125*H125</f>
        <v>0</v>
      </c>
      <c r="Q125" s="191">
        <v>0</v>
      </c>
      <c r="R125" s="191">
        <f>Q125*H125</f>
        <v>0</v>
      </c>
      <c r="S125" s="191">
        <v>0</v>
      </c>
      <c r="T125" s="192">
        <f>S125*H125</f>
        <v>0</v>
      </c>
      <c r="U125" s="37"/>
      <c r="V125" s="37"/>
      <c r="W125" s="37"/>
      <c r="X125" s="37"/>
      <c r="Y125" s="37"/>
      <c r="Z125" s="37"/>
      <c r="AA125" s="37"/>
      <c r="AB125" s="37"/>
      <c r="AC125" s="37"/>
      <c r="AD125" s="37"/>
      <c r="AE125" s="37"/>
      <c r="AR125" s="193" t="s">
        <v>269</v>
      </c>
      <c r="AT125" s="193" t="s">
        <v>348</v>
      </c>
      <c r="AU125" s="193" t="s">
        <v>79</v>
      </c>
      <c r="AY125" s="20" t="s">
        <v>210</v>
      </c>
      <c r="BE125" s="194">
        <f>IF(N125="základní",J125,0)</f>
        <v>0</v>
      </c>
      <c r="BF125" s="194">
        <f>IF(N125="snížená",J125,0)</f>
        <v>0</v>
      </c>
      <c r="BG125" s="194">
        <f>IF(N125="zákl. přenesená",J125,0)</f>
        <v>0</v>
      </c>
      <c r="BH125" s="194">
        <f>IF(N125="sníž. přenesená",J125,0)</f>
        <v>0</v>
      </c>
      <c r="BI125" s="194">
        <f>IF(N125="nulová",J125,0)</f>
        <v>0</v>
      </c>
      <c r="BJ125" s="20" t="s">
        <v>79</v>
      </c>
      <c r="BK125" s="194">
        <f>ROUND(I125*H125,2)</f>
        <v>0</v>
      </c>
      <c r="BL125" s="20" t="s">
        <v>217</v>
      </c>
      <c r="BM125" s="193" t="s">
        <v>481</v>
      </c>
    </row>
    <row r="126" spans="1:65" s="2" customFormat="1" ht="11.25">
      <c r="A126" s="37"/>
      <c r="B126" s="38"/>
      <c r="C126" s="39"/>
      <c r="D126" s="195" t="s">
        <v>219</v>
      </c>
      <c r="E126" s="39"/>
      <c r="F126" s="196" t="s">
        <v>2032</v>
      </c>
      <c r="G126" s="39"/>
      <c r="H126" s="39"/>
      <c r="I126" s="197"/>
      <c r="J126" s="39"/>
      <c r="K126" s="39"/>
      <c r="L126" s="42"/>
      <c r="M126" s="198"/>
      <c r="N126" s="199"/>
      <c r="O126" s="67"/>
      <c r="P126" s="67"/>
      <c r="Q126" s="67"/>
      <c r="R126" s="67"/>
      <c r="S126" s="67"/>
      <c r="T126" s="68"/>
      <c r="U126" s="37"/>
      <c r="V126" s="37"/>
      <c r="W126" s="37"/>
      <c r="X126" s="37"/>
      <c r="Y126" s="37"/>
      <c r="Z126" s="37"/>
      <c r="AA126" s="37"/>
      <c r="AB126" s="37"/>
      <c r="AC126" s="37"/>
      <c r="AD126" s="37"/>
      <c r="AE126" s="37"/>
      <c r="AT126" s="20" t="s">
        <v>219</v>
      </c>
      <c r="AU126" s="20" t="s">
        <v>79</v>
      </c>
    </row>
    <row r="127" spans="1:65" s="2" customFormat="1" ht="16.5" customHeight="1">
      <c r="A127" s="37"/>
      <c r="B127" s="38"/>
      <c r="C127" s="245" t="s">
        <v>340</v>
      </c>
      <c r="D127" s="245" t="s">
        <v>348</v>
      </c>
      <c r="E127" s="246" t="s">
        <v>2033</v>
      </c>
      <c r="F127" s="247" t="s">
        <v>2034</v>
      </c>
      <c r="G127" s="248" t="s">
        <v>461</v>
      </c>
      <c r="H127" s="249">
        <v>40</v>
      </c>
      <c r="I127" s="250"/>
      <c r="J127" s="251">
        <f>ROUND(I127*H127,2)</f>
        <v>0</v>
      </c>
      <c r="K127" s="247" t="s">
        <v>814</v>
      </c>
      <c r="L127" s="252"/>
      <c r="M127" s="253" t="s">
        <v>19</v>
      </c>
      <c r="N127" s="254" t="s">
        <v>42</v>
      </c>
      <c r="O127" s="67"/>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269</v>
      </c>
      <c r="AT127" s="193" t="s">
        <v>348</v>
      </c>
      <c r="AU127" s="193" t="s">
        <v>79</v>
      </c>
      <c r="AY127" s="20" t="s">
        <v>210</v>
      </c>
      <c r="BE127" s="194">
        <f>IF(N127="základní",J127,0)</f>
        <v>0</v>
      </c>
      <c r="BF127" s="194">
        <f>IF(N127="snížená",J127,0)</f>
        <v>0</v>
      </c>
      <c r="BG127" s="194">
        <f>IF(N127="zákl. přenesená",J127,0)</f>
        <v>0</v>
      </c>
      <c r="BH127" s="194">
        <f>IF(N127="sníž. přenesená",J127,0)</f>
        <v>0</v>
      </c>
      <c r="BI127" s="194">
        <f>IF(N127="nulová",J127,0)</f>
        <v>0</v>
      </c>
      <c r="BJ127" s="20" t="s">
        <v>79</v>
      </c>
      <c r="BK127" s="194">
        <f>ROUND(I127*H127,2)</f>
        <v>0</v>
      </c>
      <c r="BL127" s="20" t="s">
        <v>217</v>
      </c>
      <c r="BM127" s="193" t="s">
        <v>500</v>
      </c>
    </row>
    <row r="128" spans="1:65" s="2" customFormat="1" ht="11.25">
      <c r="A128" s="37"/>
      <c r="B128" s="38"/>
      <c r="C128" s="39"/>
      <c r="D128" s="195" t="s">
        <v>219</v>
      </c>
      <c r="E128" s="39"/>
      <c r="F128" s="196" t="s">
        <v>2034</v>
      </c>
      <c r="G128" s="39"/>
      <c r="H128" s="39"/>
      <c r="I128" s="197"/>
      <c r="J128" s="39"/>
      <c r="K128" s="39"/>
      <c r="L128" s="42"/>
      <c r="M128" s="198"/>
      <c r="N128" s="199"/>
      <c r="O128" s="67"/>
      <c r="P128" s="67"/>
      <c r="Q128" s="67"/>
      <c r="R128" s="67"/>
      <c r="S128" s="67"/>
      <c r="T128" s="68"/>
      <c r="U128" s="37"/>
      <c r="V128" s="37"/>
      <c r="W128" s="37"/>
      <c r="X128" s="37"/>
      <c r="Y128" s="37"/>
      <c r="Z128" s="37"/>
      <c r="AA128" s="37"/>
      <c r="AB128" s="37"/>
      <c r="AC128" s="37"/>
      <c r="AD128" s="37"/>
      <c r="AE128" s="37"/>
      <c r="AT128" s="20" t="s">
        <v>219</v>
      </c>
      <c r="AU128" s="20" t="s">
        <v>79</v>
      </c>
    </row>
    <row r="129" spans="1:65" s="2" customFormat="1" ht="16.5" customHeight="1">
      <c r="A129" s="37"/>
      <c r="B129" s="38"/>
      <c r="C129" s="245" t="s">
        <v>347</v>
      </c>
      <c r="D129" s="245" t="s">
        <v>348</v>
      </c>
      <c r="E129" s="246" t="s">
        <v>2035</v>
      </c>
      <c r="F129" s="247" t="s">
        <v>2036</v>
      </c>
      <c r="G129" s="248" t="s">
        <v>461</v>
      </c>
      <c r="H129" s="249">
        <v>200</v>
      </c>
      <c r="I129" s="250"/>
      <c r="J129" s="251">
        <f>ROUND(I129*H129,2)</f>
        <v>0</v>
      </c>
      <c r="K129" s="247" t="s">
        <v>814</v>
      </c>
      <c r="L129" s="252"/>
      <c r="M129" s="253" t="s">
        <v>19</v>
      </c>
      <c r="N129" s="254" t="s">
        <v>42</v>
      </c>
      <c r="O129" s="67"/>
      <c r="P129" s="191">
        <f>O129*H129</f>
        <v>0</v>
      </c>
      <c r="Q129" s="191">
        <v>0</v>
      </c>
      <c r="R129" s="191">
        <f>Q129*H129</f>
        <v>0</v>
      </c>
      <c r="S129" s="191">
        <v>0</v>
      </c>
      <c r="T129" s="192">
        <f>S129*H129</f>
        <v>0</v>
      </c>
      <c r="U129" s="37"/>
      <c r="V129" s="37"/>
      <c r="W129" s="37"/>
      <c r="X129" s="37"/>
      <c r="Y129" s="37"/>
      <c r="Z129" s="37"/>
      <c r="AA129" s="37"/>
      <c r="AB129" s="37"/>
      <c r="AC129" s="37"/>
      <c r="AD129" s="37"/>
      <c r="AE129" s="37"/>
      <c r="AR129" s="193" t="s">
        <v>269</v>
      </c>
      <c r="AT129" s="193" t="s">
        <v>348</v>
      </c>
      <c r="AU129" s="193" t="s">
        <v>79</v>
      </c>
      <c r="AY129" s="20" t="s">
        <v>210</v>
      </c>
      <c r="BE129" s="194">
        <f>IF(N129="základní",J129,0)</f>
        <v>0</v>
      </c>
      <c r="BF129" s="194">
        <f>IF(N129="snížená",J129,0)</f>
        <v>0</v>
      </c>
      <c r="BG129" s="194">
        <f>IF(N129="zákl. přenesená",J129,0)</f>
        <v>0</v>
      </c>
      <c r="BH129" s="194">
        <f>IF(N129="sníž. přenesená",J129,0)</f>
        <v>0</v>
      </c>
      <c r="BI129" s="194">
        <f>IF(N129="nulová",J129,0)</f>
        <v>0</v>
      </c>
      <c r="BJ129" s="20" t="s">
        <v>79</v>
      </c>
      <c r="BK129" s="194">
        <f>ROUND(I129*H129,2)</f>
        <v>0</v>
      </c>
      <c r="BL129" s="20" t="s">
        <v>217</v>
      </c>
      <c r="BM129" s="193" t="s">
        <v>521</v>
      </c>
    </row>
    <row r="130" spans="1:65" s="2" customFormat="1" ht="11.25">
      <c r="A130" s="37"/>
      <c r="B130" s="38"/>
      <c r="C130" s="39"/>
      <c r="D130" s="195" t="s">
        <v>219</v>
      </c>
      <c r="E130" s="39"/>
      <c r="F130" s="196" t="s">
        <v>2036</v>
      </c>
      <c r="G130" s="39"/>
      <c r="H130" s="39"/>
      <c r="I130" s="197"/>
      <c r="J130" s="39"/>
      <c r="K130" s="39"/>
      <c r="L130" s="42"/>
      <c r="M130" s="198"/>
      <c r="N130" s="199"/>
      <c r="O130" s="67"/>
      <c r="P130" s="67"/>
      <c r="Q130" s="67"/>
      <c r="R130" s="67"/>
      <c r="S130" s="67"/>
      <c r="T130" s="68"/>
      <c r="U130" s="37"/>
      <c r="V130" s="37"/>
      <c r="W130" s="37"/>
      <c r="X130" s="37"/>
      <c r="Y130" s="37"/>
      <c r="Z130" s="37"/>
      <c r="AA130" s="37"/>
      <c r="AB130" s="37"/>
      <c r="AC130" s="37"/>
      <c r="AD130" s="37"/>
      <c r="AE130" s="37"/>
      <c r="AT130" s="20" t="s">
        <v>219</v>
      </c>
      <c r="AU130" s="20" t="s">
        <v>79</v>
      </c>
    </row>
    <row r="131" spans="1:65" s="2" customFormat="1" ht="21.75" customHeight="1">
      <c r="A131" s="37"/>
      <c r="B131" s="38"/>
      <c r="C131" s="245" t="s">
        <v>355</v>
      </c>
      <c r="D131" s="245" t="s">
        <v>348</v>
      </c>
      <c r="E131" s="246" t="s">
        <v>2037</v>
      </c>
      <c r="F131" s="247" t="s">
        <v>2038</v>
      </c>
      <c r="G131" s="248" t="s">
        <v>1998</v>
      </c>
      <c r="H131" s="249">
        <v>20</v>
      </c>
      <c r="I131" s="250"/>
      <c r="J131" s="251">
        <f>ROUND(I131*H131,2)</f>
        <v>0</v>
      </c>
      <c r="K131" s="247" t="s">
        <v>814</v>
      </c>
      <c r="L131" s="252"/>
      <c r="M131" s="253" t="s">
        <v>19</v>
      </c>
      <c r="N131" s="254" t="s">
        <v>42</v>
      </c>
      <c r="O131" s="67"/>
      <c r="P131" s="191">
        <f>O131*H131</f>
        <v>0</v>
      </c>
      <c r="Q131" s="191">
        <v>0</v>
      </c>
      <c r="R131" s="191">
        <f>Q131*H131</f>
        <v>0</v>
      </c>
      <c r="S131" s="191">
        <v>0</v>
      </c>
      <c r="T131" s="192">
        <f>S131*H131</f>
        <v>0</v>
      </c>
      <c r="U131" s="37"/>
      <c r="V131" s="37"/>
      <c r="W131" s="37"/>
      <c r="X131" s="37"/>
      <c r="Y131" s="37"/>
      <c r="Z131" s="37"/>
      <c r="AA131" s="37"/>
      <c r="AB131" s="37"/>
      <c r="AC131" s="37"/>
      <c r="AD131" s="37"/>
      <c r="AE131" s="37"/>
      <c r="AR131" s="193" t="s">
        <v>269</v>
      </c>
      <c r="AT131" s="193" t="s">
        <v>348</v>
      </c>
      <c r="AU131" s="193" t="s">
        <v>79</v>
      </c>
      <c r="AY131" s="20" t="s">
        <v>210</v>
      </c>
      <c r="BE131" s="194">
        <f>IF(N131="základní",J131,0)</f>
        <v>0</v>
      </c>
      <c r="BF131" s="194">
        <f>IF(N131="snížená",J131,0)</f>
        <v>0</v>
      </c>
      <c r="BG131" s="194">
        <f>IF(N131="zákl. přenesená",J131,0)</f>
        <v>0</v>
      </c>
      <c r="BH131" s="194">
        <f>IF(N131="sníž. přenesená",J131,0)</f>
        <v>0</v>
      </c>
      <c r="BI131" s="194">
        <f>IF(N131="nulová",J131,0)</f>
        <v>0</v>
      </c>
      <c r="BJ131" s="20" t="s">
        <v>79</v>
      </c>
      <c r="BK131" s="194">
        <f>ROUND(I131*H131,2)</f>
        <v>0</v>
      </c>
      <c r="BL131" s="20" t="s">
        <v>217</v>
      </c>
      <c r="BM131" s="193" t="s">
        <v>534</v>
      </c>
    </row>
    <row r="132" spans="1:65" s="2" customFormat="1" ht="11.25">
      <c r="A132" s="37"/>
      <c r="B132" s="38"/>
      <c r="C132" s="39"/>
      <c r="D132" s="195" t="s">
        <v>219</v>
      </c>
      <c r="E132" s="39"/>
      <c r="F132" s="196" t="s">
        <v>2038</v>
      </c>
      <c r="G132" s="39"/>
      <c r="H132" s="39"/>
      <c r="I132" s="197"/>
      <c r="J132" s="39"/>
      <c r="K132" s="39"/>
      <c r="L132" s="42"/>
      <c r="M132" s="198"/>
      <c r="N132" s="199"/>
      <c r="O132" s="67"/>
      <c r="P132" s="67"/>
      <c r="Q132" s="67"/>
      <c r="R132" s="67"/>
      <c r="S132" s="67"/>
      <c r="T132" s="68"/>
      <c r="U132" s="37"/>
      <c r="V132" s="37"/>
      <c r="W132" s="37"/>
      <c r="X132" s="37"/>
      <c r="Y132" s="37"/>
      <c r="Z132" s="37"/>
      <c r="AA132" s="37"/>
      <c r="AB132" s="37"/>
      <c r="AC132" s="37"/>
      <c r="AD132" s="37"/>
      <c r="AE132" s="37"/>
      <c r="AT132" s="20" t="s">
        <v>219</v>
      </c>
      <c r="AU132" s="20" t="s">
        <v>79</v>
      </c>
    </row>
    <row r="133" spans="1:65" s="2" customFormat="1" ht="21.75" customHeight="1">
      <c r="A133" s="37"/>
      <c r="B133" s="38"/>
      <c r="C133" s="245" t="s">
        <v>7</v>
      </c>
      <c r="D133" s="245" t="s">
        <v>348</v>
      </c>
      <c r="E133" s="246" t="s">
        <v>2039</v>
      </c>
      <c r="F133" s="247" t="s">
        <v>2040</v>
      </c>
      <c r="G133" s="248" t="s">
        <v>1998</v>
      </c>
      <c r="H133" s="249">
        <v>20</v>
      </c>
      <c r="I133" s="250"/>
      <c r="J133" s="251">
        <f>ROUND(I133*H133,2)</f>
        <v>0</v>
      </c>
      <c r="K133" s="247" t="s">
        <v>814</v>
      </c>
      <c r="L133" s="252"/>
      <c r="M133" s="253" t="s">
        <v>19</v>
      </c>
      <c r="N133" s="254" t="s">
        <v>42</v>
      </c>
      <c r="O133" s="67"/>
      <c r="P133" s="191">
        <f>O133*H133</f>
        <v>0</v>
      </c>
      <c r="Q133" s="191">
        <v>0</v>
      </c>
      <c r="R133" s="191">
        <f>Q133*H133</f>
        <v>0</v>
      </c>
      <c r="S133" s="191">
        <v>0</v>
      </c>
      <c r="T133" s="192">
        <f>S133*H133</f>
        <v>0</v>
      </c>
      <c r="U133" s="37"/>
      <c r="V133" s="37"/>
      <c r="W133" s="37"/>
      <c r="X133" s="37"/>
      <c r="Y133" s="37"/>
      <c r="Z133" s="37"/>
      <c r="AA133" s="37"/>
      <c r="AB133" s="37"/>
      <c r="AC133" s="37"/>
      <c r="AD133" s="37"/>
      <c r="AE133" s="37"/>
      <c r="AR133" s="193" t="s">
        <v>269</v>
      </c>
      <c r="AT133" s="193" t="s">
        <v>348</v>
      </c>
      <c r="AU133" s="193" t="s">
        <v>79</v>
      </c>
      <c r="AY133" s="20" t="s">
        <v>210</v>
      </c>
      <c r="BE133" s="194">
        <f>IF(N133="základní",J133,0)</f>
        <v>0</v>
      </c>
      <c r="BF133" s="194">
        <f>IF(N133="snížená",J133,0)</f>
        <v>0</v>
      </c>
      <c r="BG133" s="194">
        <f>IF(N133="zákl. přenesená",J133,0)</f>
        <v>0</v>
      </c>
      <c r="BH133" s="194">
        <f>IF(N133="sníž. přenesená",J133,0)</f>
        <v>0</v>
      </c>
      <c r="BI133" s="194">
        <f>IF(N133="nulová",J133,0)</f>
        <v>0</v>
      </c>
      <c r="BJ133" s="20" t="s">
        <v>79</v>
      </c>
      <c r="BK133" s="194">
        <f>ROUND(I133*H133,2)</f>
        <v>0</v>
      </c>
      <c r="BL133" s="20" t="s">
        <v>217</v>
      </c>
      <c r="BM133" s="193" t="s">
        <v>545</v>
      </c>
    </row>
    <row r="134" spans="1:65" s="2" customFormat="1" ht="11.25">
      <c r="A134" s="37"/>
      <c r="B134" s="38"/>
      <c r="C134" s="39"/>
      <c r="D134" s="195" t="s">
        <v>219</v>
      </c>
      <c r="E134" s="39"/>
      <c r="F134" s="196" t="s">
        <v>2040</v>
      </c>
      <c r="G134" s="39"/>
      <c r="H134" s="39"/>
      <c r="I134" s="197"/>
      <c r="J134" s="39"/>
      <c r="K134" s="39"/>
      <c r="L134" s="42"/>
      <c r="M134" s="198"/>
      <c r="N134" s="199"/>
      <c r="O134" s="67"/>
      <c r="P134" s="67"/>
      <c r="Q134" s="67"/>
      <c r="R134" s="67"/>
      <c r="S134" s="67"/>
      <c r="T134" s="68"/>
      <c r="U134" s="37"/>
      <c r="V134" s="37"/>
      <c r="W134" s="37"/>
      <c r="X134" s="37"/>
      <c r="Y134" s="37"/>
      <c r="Z134" s="37"/>
      <c r="AA134" s="37"/>
      <c r="AB134" s="37"/>
      <c r="AC134" s="37"/>
      <c r="AD134" s="37"/>
      <c r="AE134" s="37"/>
      <c r="AT134" s="20" t="s">
        <v>219</v>
      </c>
      <c r="AU134" s="20" t="s">
        <v>79</v>
      </c>
    </row>
    <row r="135" spans="1:65" s="2" customFormat="1" ht="21.75" customHeight="1">
      <c r="A135" s="37"/>
      <c r="B135" s="38"/>
      <c r="C135" s="245" t="s">
        <v>372</v>
      </c>
      <c r="D135" s="245" t="s">
        <v>348</v>
      </c>
      <c r="E135" s="246" t="s">
        <v>2041</v>
      </c>
      <c r="F135" s="247" t="s">
        <v>2042</v>
      </c>
      <c r="G135" s="248" t="s">
        <v>1998</v>
      </c>
      <c r="H135" s="249">
        <v>20</v>
      </c>
      <c r="I135" s="250"/>
      <c r="J135" s="251">
        <f>ROUND(I135*H135,2)</f>
        <v>0</v>
      </c>
      <c r="K135" s="247" t="s">
        <v>814</v>
      </c>
      <c r="L135" s="252"/>
      <c r="M135" s="253" t="s">
        <v>19</v>
      </c>
      <c r="N135" s="254" t="s">
        <v>42</v>
      </c>
      <c r="O135" s="67"/>
      <c r="P135" s="191">
        <f>O135*H135</f>
        <v>0</v>
      </c>
      <c r="Q135" s="191">
        <v>0</v>
      </c>
      <c r="R135" s="191">
        <f>Q135*H135</f>
        <v>0</v>
      </c>
      <c r="S135" s="191">
        <v>0</v>
      </c>
      <c r="T135" s="192">
        <f>S135*H135</f>
        <v>0</v>
      </c>
      <c r="U135" s="37"/>
      <c r="V135" s="37"/>
      <c r="W135" s="37"/>
      <c r="X135" s="37"/>
      <c r="Y135" s="37"/>
      <c r="Z135" s="37"/>
      <c r="AA135" s="37"/>
      <c r="AB135" s="37"/>
      <c r="AC135" s="37"/>
      <c r="AD135" s="37"/>
      <c r="AE135" s="37"/>
      <c r="AR135" s="193" t="s">
        <v>269</v>
      </c>
      <c r="AT135" s="193" t="s">
        <v>348</v>
      </c>
      <c r="AU135" s="193" t="s">
        <v>79</v>
      </c>
      <c r="AY135" s="20" t="s">
        <v>210</v>
      </c>
      <c r="BE135" s="194">
        <f>IF(N135="základní",J135,0)</f>
        <v>0</v>
      </c>
      <c r="BF135" s="194">
        <f>IF(N135="snížená",J135,0)</f>
        <v>0</v>
      </c>
      <c r="BG135" s="194">
        <f>IF(N135="zákl. přenesená",J135,0)</f>
        <v>0</v>
      </c>
      <c r="BH135" s="194">
        <f>IF(N135="sníž. přenesená",J135,0)</f>
        <v>0</v>
      </c>
      <c r="BI135" s="194">
        <f>IF(N135="nulová",J135,0)</f>
        <v>0</v>
      </c>
      <c r="BJ135" s="20" t="s">
        <v>79</v>
      </c>
      <c r="BK135" s="194">
        <f>ROUND(I135*H135,2)</f>
        <v>0</v>
      </c>
      <c r="BL135" s="20" t="s">
        <v>217</v>
      </c>
      <c r="BM135" s="193" t="s">
        <v>560</v>
      </c>
    </row>
    <row r="136" spans="1:65" s="2" customFormat="1" ht="11.25">
      <c r="A136" s="37"/>
      <c r="B136" s="38"/>
      <c r="C136" s="39"/>
      <c r="D136" s="195" t="s">
        <v>219</v>
      </c>
      <c r="E136" s="39"/>
      <c r="F136" s="196" t="s">
        <v>2042</v>
      </c>
      <c r="G136" s="39"/>
      <c r="H136" s="39"/>
      <c r="I136" s="197"/>
      <c r="J136" s="39"/>
      <c r="K136" s="39"/>
      <c r="L136" s="42"/>
      <c r="M136" s="198"/>
      <c r="N136" s="199"/>
      <c r="O136" s="67"/>
      <c r="P136" s="67"/>
      <c r="Q136" s="67"/>
      <c r="R136" s="67"/>
      <c r="S136" s="67"/>
      <c r="T136" s="68"/>
      <c r="U136" s="37"/>
      <c r="V136" s="37"/>
      <c r="W136" s="37"/>
      <c r="X136" s="37"/>
      <c r="Y136" s="37"/>
      <c r="Z136" s="37"/>
      <c r="AA136" s="37"/>
      <c r="AB136" s="37"/>
      <c r="AC136" s="37"/>
      <c r="AD136" s="37"/>
      <c r="AE136" s="37"/>
      <c r="AT136" s="20" t="s">
        <v>219</v>
      </c>
      <c r="AU136" s="20" t="s">
        <v>79</v>
      </c>
    </row>
    <row r="137" spans="1:65" s="2" customFormat="1" ht="21.75" customHeight="1">
      <c r="A137" s="37"/>
      <c r="B137" s="38"/>
      <c r="C137" s="245" t="s">
        <v>383</v>
      </c>
      <c r="D137" s="245" t="s">
        <v>348</v>
      </c>
      <c r="E137" s="246" t="s">
        <v>2043</v>
      </c>
      <c r="F137" s="247" t="s">
        <v>2044</v>
      </c>
      <c r="G137" s="248" t="s">
        <v>1998</v>
      </c>
      <c r="H137" s="249">
        <v>30</v>
      </c>
      <c r="I137" s="250"/>
      <c r="J137" s="251">
        <f>ROUND(I137*H137,2)</f>
        <v>0</v>
      </c>
      <c r="K137" s="247" t="s">
        <v>814</v>
      </c>
      <c r="L137" s="252"/>
      <c r="M137" s="253" t="s">
        <v>19</v>
      </c>
      <c r="N137" s="254" t="s">
        <v>42</v>
      </c>
      <c r="O137" s="67"/>
      <c r="P137" s="191">
        <f>O137*H137</f>
        <v>0</v>
      </c>
      <c r="Q137" s="191">
        <v>0</v>
      </c>
      <c r="R137" s="191">
        <f>Q137*H137</f>
        <v>0</v>
      </c>
      <c r="S137" s="191">
        <v>0</v>
      </c>
      <c r="T137" s="192">
        <f>S137*H137</f>
        <v>0</v>
      </c>
      <c r="U137" s="37"/>
      <c r="V137" s="37"/>
      <c r="W137" s="37"/>
      <c r="X137" s="37"/>
      <c r="Y137" s="37"/>
      <c r="Z137" s="37"/>
      <c r="AA137" s="37"/>
      <c r="AB137" s="37"/>
      <c r="AC137" s="37"/>
      <c r="AD137" s="37"/>
      <c r="AE137" s="37"/>
      <c r="AR137" s="193" t="s">
        <v>269</v>
      </c>
      <c r="AT137" s="193" t="s">
        <v>348</v>
      </c>
      <c r="AU137" s="193" t="s">
        <v>79</v>
      </c>
      <c r="AY137" s="20" t="s">
        <v>210</v>
      </c>
      <c r="BE137" s="194">
        <f>IF(N137="základní",J137,0)</f>
        <v>0</v>
      </c>
      <c r="BF137" s="194">
        <f>IF(N137="snížená",J137,0)</f>
        <v>0</v>
      </c>
      <c r="BG137" s="194">
        <f>IF(N137="zákl. přenesená",J137,0)</f>
        <v>0</v>
      </c>
      <c r="BH137" s="194">
        <f>IF(N137="sníž. přenesená",J137,0)</f>
        <v>0</v>
      </c>
      <c r="BI137" s="194">
        <f>IF(N137="nulová",J137,0)</f>
        <v>0</v>
      </c>
      <c r="BJ137" s="20" t="s">
        <v>79</v>
      </c>
      <c r="BK137" s="194">
        <f>ROUND(I137*H137,2)</f>
        <v>0</v>
      </c>
      <c r="BL137" s="20" t="s">
        <v>217</v>
      </c>
      <c r="BM137" s="193" t="s">
        <v>571</v>
      </c>
    </row>
    <row r="138" spans="1:65" s="2" customFormat="1" ht="11.25">
      <c r="A138" s="37"/>
      <c r="B138" s="38"/>
      <c r="C138" s="39"/>
      <c r="D138" s="195" t="s">
        <v>219</v>
      </c>
      <c r="E138" s="39"/>
      <c r="F138" s="196" t="s">
        <v>2044</v>
      </c>
      <c r="G138" s="39"/>
      <c r="H138" s="39"/>
      <c r="I138" s="197"/>
      <c r="J138" s="39"/>
      <c r="K138" s="39"/>
      <c r="L138" s="42"/>
      <c r="M138" s="198"/>
      <c r="N138" s="199"/>
      <c r="O138" s="67"/>
      <c r="P138" s="67"/>
      <c r="Q138" s="67"/>
      <c r="R138" s="67"/>
      <c r="S138" s="67"/>
      <c r="T138" s="68"/>
      <c r="U138" s="37"/>
      <c r="V138" s="37"/>
      <c r="W138" s="37"/>
      <c r="X138" s="37"/>
      <c r="Y138" s="37"/>
      <c r="Z138" s="37"/>
      <c r="AA138" s="37"/>
      <c r="AB138" s="37"/>
      <c r="AC138" s="37"/>
      <c r="AD138" s="37"/>
      <c r="AE138" s="37"/>
      <c r="AT138" s="20" t="s">
        <v>219</v>
      </c>
      <c r="AU138" s="20" t="s">
        <v>79</v>
      </c>
    </row>
    <row r="139" spans="1:65" s="2" customFormat="1" ht="16.5" customHeight="1">
      <c r="A139" s="37"/>
      <c r="B139" s="38"/>
      <c r="C139" s="245" t="s">
        <v>392</v>
      </c>
      <c r="D139" s="245" t="s">
        <v>348</v>
      </c>
      <c r="E139" s="246" t="s">
        <v>2045</v>
      </c>
      <c r="F139" s="247" t="s">
        <v>2046</v>
      </c>
      <c r="G139" s="248" t="s">
        <v>461</v>
      </c>
      <c r="H139" s="249">
        <v>100</v>
      </c>
      <c r="I139" s="250"/>
      <c r="J139" s="251">
        <f>ROUND(I139*H139,2)</f>
        <v>0</v>
      </c>
      <c r="K139" s="247" t="s">
        <v>814</v>
      </c>
      <c r="L139" s="252"/>
      <c r="M139" s="253" t="s">
        <v>19</v>
      </c>
      <c r="N139" s="254" t="s">
        <v>42</v>
      </c>
      <c r="O139" s="67"/>
      <c r="P139" s="191">
        <f>O139*H139</f>
        <v>0</v>
      </c>
      <c r="Q139" s="191">
        <v>0</v>
      </c>
      <c r="R139" s="191">
        <f>Q139*H139</f>
        <v>0</v>
      </c>
      <c r="S139" s="191">
        <v>0</v>
      </c>
      <c r="T139" s="192">
        <f>S139*H139</f>
        <v>0</v>
      </c>
      <c r="U139" s="37"/>
      <c r="V139" s="37"/>
      <c r="W139" s="37"/>
      <c r="X139" s="37"/>
      <c r="Y139" s="37"/>
      <c r="Z139" s="37"/>
      <c r="AA139" s="37"/>
      <c r="AB139" s="37"/>
      <c r="AC139" s="37"/>
      <c r="AD139" s="37"/>
      <c r="AE139" s="37"/>
      <c r="AR139" s="193" t="s">
        <v>269</v>
      </c>
      <c r="AT139" s="193" t="s">
        <v>348</v>
      </c>
      <c r="AU139" s="193" t="s">
        <v>79</v>
      </c>
      <c r="AY139" s="20" t="s">
        <v>210</v>
      </c>
      <c r="BE139" s="194">
        <f>IF(N139="základní",J139,0)</f>
        <v>0</v>
      </c>
      <c r="BF139" s="194">
        <f>IF(N139="snížená",J139,0)</f>
        <v>0</v>
      </c>
      <c r="BG139" s="194">
        <f>IF(N139="zákl. přenesená",J139,0)</f>
        <v>0</v>
      </c>
      <c r="BH139" s="194">
        <f>IF(N139="sníž. přenesená",J139,0)</f>
        <v>0</v>
      </c>
      <c r="BI139" s="194">
        <f>IF(N139="nulová",J139,0)</f>
        <v>0</v>
      </c>
      <c r="BJ139" s="20" t="s">
        <v>79</v>
      </c>
      <c r="BK139" s="194">
        <f>ROUND(I139*H139,2)</f>
        <v>0</v>
      </c>
      <c r="BL139" s="20" t="s">
        <v>217</v>
      </c>
      <c r="BM139" s="193" t="s">
        <v>583</v>
      </c>
    </row>
    <row r="140" spans="1:65" s="2" customFormat="1" ht="11.25">
      <c r="A140" s="37"/>
      <c r="B140" s="38"/>
      <c r="C140" s="39"/>
      <c r="D140" s="195" t="s">
        <v>219</v>
      </c>
      <c r="E140" s="39"/>
      <c r="F140" s="196" t="s">
        <v>2046</v>
      </c>
      <c r="G140" s="39"/>
      <c r="H140" s="39"/>
      <c r="I140" s="197"/>
      <c r="J140" s="39"/>
      <c r="K140" s="39"/>
      <c r="L140" s="42"/>
      <c r="M140" s="198"/>
      <c r="N140" s="199"/>
      <c r="O140" s="67"/>
      <c r="P140" s="67"/>
      <c r="Q140" s="67"/>
      <c r="R140" s="67"/>
      <c r="S140" s="67"/>
      <c r="T140" s="68"/>
      <c r="U140" s="37"/>
      <c r="V140" s="37"/>
      <c r="W140" s="37"/>
      <c r="X140" s="37"/>
      <c r="Y140" s="37"/>
      <c r="Z140" s="37"/>
      <c r="AA140" s="37"/>
      <c r="AB140" s="37"/>
      <c r="AC140" s="37"/>
      <c r="AD140" s="37"/>
      <c r="AE140" s="37"/>
      <c r="AT140" s="20" t="s">
        <v>219</v>
      </c>
      <c r="AU140" s="20" t="s">
        <v>79</v>
      </c>
    </row>
    <row r="141" spans="1:65" s="2" customFormat="1" ht="16.5" customHeight="1">
      <c r="A141" s="37"/>
      <c r="B141" s="38"/>
      <c r="C141" s="245" t="s">
        <v>399</v>
      </c>
      <c r="D141" s="245" t="s">
        <v>348</v>
      </c>
      <c r="E141" s="246" t="s">
        <v>2047</v>
      </c>
      <c r="F141" s="247" t="s">
        <v>2048</v>
      </c>
      <c r="G141" s="248" t="s">
        <v>461</v>
      </c>
      <c r="H141" s="249">
        <v>100</v>
      </c>
      <c r="I141" s="250"/>
      <c r="J141" s="251">
        <f>ROUND(I141*H141,2)</f>
        <v>0</v>
      </c>
      <c r="K141" s="247" t="s">
        <v>814</v>
      </c>
      <c r="L141" s="252"/>
      <c r="M141" s="253" t="s">
        <v>19</v>
      </c>
      <c r="N141" s="254" t="s">
        <v>42</v>
      </c>
      <c r="O141" s="67"/>
      <c r="P141" s="191">
        <f>O141*H141</f>
        <v>0</v>
      </c>
      <c r="Q141" s="191">
        <v>0</v>
      </c>
      <c r="R141" s="191">
        <f>Q141*H141</f>
        <v>0</v>
      </c>
      <c r="S141" s="191">
        <v>0</v>
      </c>
      <c r="T141" s="192">
        <f>S141*H141</f>
        <v>0</v>
      </c>
      <c r="U141" s="37"/>
      <c r="V141" s="37"/>
      <c r="W141" s="37"/>
      <c r="X141" s="37"/>
      <c r="Y141" s="37"/>
      <c r="Z141" s="37"/>
      <c r="AA141" s="37"/>
      <c r="AB141" s="37"/>
      <c r="AC141" s="37"/>
      <c r="AD141" s="37"/>
      <c r="AE141" s="37"/>
      <c r="AR141" s="193" t="s">
        <v>269</v>
      </c>
      <c r="AT141" s="193" t="s">
        <v>348</v>
      </c>
      <c r="AU141" s="193" t="s">
        <v>79</v>
      </c>
      <c r="AY141" s="20" t="s">
        <v>210</v>
      </c>
      <c r="BE141" s="194">
        <f>IF(N141="základní",J141,0)</f>
        <v>0</v>
      </c>
      <c r="BF141" s="194">
        <f>IF(N141="snížená",J141,0)</f>
        <v>0</v>
      </c>
      <c r="BG141" s="194">
        <f>IF(N141="zákl. přenesená",J141,0)</f>
        <v>0</v>
      </c>
      <c r="BH141" s="194">
        <f>IF(N141="sníž. přenesená",J141,0)</f>
        <v>0</v>
      </c>
      <c r="BI141" s="194">
        <f>IF(N141="nulová",J141,0)</f>
        <v>0</v>
      </c>
      <c r="BJ141" s="20" t="s">
        <v>79</v>
      </c>
      <c r="BK141" s="194">
        <f>ROUND(I141*H141,2)</f>
        <v>0</v>
      </c>
      <c r="BL141" s="20" t="s">
        <v>217</v>
      </c>
      <c r="BM141" s="193" t="s">
        <v>598</v>
      </c>
    </row>
    <row r="142" spans="1:65" s="2" customFormat="1" ht="11.25">
      <c r="A142" s="37"/>
      <c r="B142" s="38"/>
      <c r="C142" s="39"/>
      <c r="D142" s="195" t="s">
        <v>219</v>
      </c>
      <c r="E142" s="39"/>
      <c r="F142" s="196" t="s">
        <v>2048</v>
      </c>
      <c r="G142" s="39"/>
      <c r="H142" s="39"/>
      <c r="I142" s="197"/>
      <c r="J142" s="39"/>
      <c r="K142" s="39"/>
      <c r="L142" s="42"/>
      <c r="M142" s="198"/>
      <c r="N142" s="199"/>
      <c r="O142" s="67"/>
      <c r="P142" s="67"/>
      <c r="Q142" s="67"/>
      <c r="R142" s="67"/>
      <c r="S142" s="67"/>
      <c r="T142" s="68"/>
      <c r="U142" s="37"/>
      <c r="V142" s="37"/>
      <c r="W142" s="37"/>
      <c r="X142" s="37"/>
      <c r="Y142" s="37"/>
      <c r="Z142" s="37"/>
      <c r="AA142" s="37"/>
      <c r="AB142" s="37"/>
      <c r="AC142" s="37"/>
      <c r="AD142" s="37"/>
      <c r="AE142" s="37"/>
      <c r="AT142" s="20" t="s">
        <v>219</v>
      </c>
      <c r="AU142" s="20" t="s">
        <v>79</v>
      </c>
    </row>
    <row r="143" spans="1:65" s="2" customFormat="1" ht="16.5" customHeight="1">
      <c r="A143" s="37"/>
      <c r="B143" s="38"/>
      <c r="C143" s="245" t="s">
        <v>406</v>
      </c>
      <c r="D143" s="245" t="s">
        <v>348</v>
      </c>
      <c r="E143" s="246" t="s">
        <v>2049</v>
      </c>
      <c r="F143" s="247" t="s">
        <v>2050</v>
      </c>
      <c r="G143" s="248" t="s">
        <v>1998</v>
      </c>
      <c r="H143" s="249">
        <v>30</v>
      </c>
      <c r="I143" s="250"/>
      <c r="J143" s="251">
        <f>ROUND(I143*H143,2)</f>
        <v>0</v>
      </c>
      <c r="K143" s="247" t="s">
        <v>814</v>
      </c>
      <c r="L143" s="252"/>
      <c r="M143" s="253" t="s">
        <v>19</v>
      </c>
      <c r="N143" s="254" t="s">
        <v>42</v>
      </c>
      <c r="O143" s="67"/>
      <c r="P143" s="191">
        <f>O143*H143</f>
        <v>0</v>
      </c>
      <c r="Q143" s="191">
        <v>0</v>
      </c>
      <c r="R143" s="191">
        <f>Q143*H143</f>
        <v>0</v>
      </c>
      <c r="S143" s="191">
        <v>0</v>
      </c>
      <c r="T143" s="192">
        <f>S143*H143</f>
        <v>0</v>
      </c>
      <c r="U143" s="37"/>
      <c r="V143" s="37"/>
      <c r="W143" s="37"/>
      <c r="X143" s="37"/>
      <c r="Y143" s="37"/>
      <c r="Z143" s="37"/>
      <c r="AA143" s="37"/>
      <c r="AB143" s="37"/>
      <c r="AC143" s="37"/>
      <c r="AD143" s="37"/>
      <c r="AE143" s="37"/>
      <c r="AR143" s="193" t="s">
        <v>269</v>
      </c>
      <c r="AT143" s="193" t="s">
        <v>348</v>
      </c>
      <c r="AU143" s="193" t="s">
        <v>79</v>
      </c>
      <c r="AY143" s="20" t="s">
        <v>210</v>
      </c>
      <c r="BE143" s="194">
        <f>IF(N143="základní",J143,0)</f>
        <v>0</v>
      </c>
      <c r="BF143" s="194">
        <f>IF(N143="snížená",J143,0)</f>
        <v>0</v>
      </c>
      <c r="BG143" s="194">
        <f>IF(N143="zákl. přenesená",J143,0)</f>
        <v>0</v>
      </c>
      <c r="BH143" s="194">
        <f>IF(N143="sníž. přenesená",J143,0)</f>
        <v>0</v>
      </c>
      <c r="BI143" s="194">
        <f>IF(N143="nulová",J143,0)</f>
        <v>0</v>
      </c>
      <c r="BJ143" s="20" t="s">
        <v>79</v>
      </c>
      <c r="BK143" s="194">
        <f>ROUND(I143*H143,2)</f>
        <v>0</v>
      </c>
      <c r="BL143" s="20" t="s">
        <v>217</v>
      </c>
      <c r="BM143" s="193" t="s">
        <v>668</v>
      </c>
    </row>
    <row r="144" spans="1:65" s="2" customFormat="1" ht="11.25">
      <c r="A144" s="37"/>
      <c r="B144" s="38"/>
      <c r="C144" s="39"/>
      <c r="D144" s="195" t="s">
        <v>219</v>
      </c>
      <c r="E144" s="39"/>
      <c r="F144" s="196" t="s">
        <v>2050</v>
      </c>
      <c r="G144" s="39"/>
      <c r="H144" s="39"/>
      <c r="I144" s="197"/>
      <c r="J144" s="39"/>
      <c r="K144" s="39"/>
      <c r="L144" s="42"/>
      <c r="M144" s="198"/>
      <c r="N144" s="199"/>
      <c r="O144" s="67"/>
      <c r="P144" s="67"/>
      <c r="Q144" s="67"/>
      <c r="R144" s="67"/>
      <c r="S144" s="67"/>
      <c r="T144" s="68"/>
      <c r="U144" s="37"/>
      <c r="V144" s="37"/>
      <c r="W144" s="37"/>
      <c r="X144" s="37"/>
      <c r="Y144" s="37"/>
      <c r="Z144" s="37"/>
      <c r="AA144" s="37"/>
      <c r="AB144" s="37"/>
      <c r="AC144" s="37"/>
      <c r="AD144" s="37"/>
      <c r="AE144" s="37"/>
      <c r="AT144" s="20" t="s">
        <v>219</v>
      </c>
      <c r="AU144" s="20" t="s">
        <v>79</v>
      </c>
    </row>
    <row r="145" spans="1:65" s="2" customFormat="1" ht="16.5" customHeight="1">
      <c r="A145" s="37"/>
      <c r="B145" s="38"/>
      <c r="C145" s="245" t="s">
        <v>414</v>
      </c>
      <c r="D145" s="245" t="s">
        <v>348</v>
      </c>
      <c r="E145" s="246" t="s">
        <v>2051</v>
      </c>
      <c r="F145" s="247" t="s">
        <v>2052</v>
      </c>
      <c r="G145" s="248" t="s">
        <v>1998</v>
      </c>
      <c r="H145" s="249">
        <v>53</v>
      </c>
      <c r="I145" s="250"/>
      <c r="J145" s="251">
        <f>ROUND(I145*H145,2)</f>
        <v>0</v>
      </c>
      <c r="K145" s="247" t="s">
        <v>814</v>
      </c>
      <c r="L145" s="252"/>
      <c r="M145" s="253" t="s">
        <v>19</v>
      </c>
      <c r="N145" s="254" t="s">
        <v>42</v>
      </c>
      <c r="O145" s="67"/>
      <c r="P145" s="191">
        <f>O145*H145</f>
        <v>0</v>
      </c>
      <c r="Q145" s="191">
        <v>0</v>
      </c>
      <c r="R145" s="191">
        <f>Q145*H145</f>
        <v>0</v>
      </c>
      <c r="S145" s="191">
        <v>0</v>
      </c>
      <c r="T145" s="192">
        <f>S145*H145</f>
        <v>0</v>
      </c>
      <c r="U145" s="37"/>
      <c r="V145" s="37"/>
      <c r="W145" s="37"/>
      <c r="X145" s="37"/>
      <c r="Y145" s="37"/>
      <c r="Z145" s="37"/>
      <c r="AA145" s="37"/>
      <c r="AB145" s="37"/>
      <c r="AC145" s="37"/>
      <c r="AD145" s="37"/>
      <c r="AE145" s="37"/>
      <c r="AR145" s="193" t="s">
        <v>269</v>
      </c>
      <c r="AT145" s="193" t="s">
        <v>348</v>
      </c>
      <c r="AU145" s="193" t="s">
        <v>79</v>
      </c>
      <c r="AY145" s="20" t="s">
        <v>210</v>
      </c>
      <c r="BE145" s="194">
        <f>IF(N145="základní",J145,0)</f>
        <v>0</v>
      </c>
      <c r="BF145" s="194">
        <f>IF(N145="snížená",J145,0)</f>
        <v>0</v>
      </c>
      <c r="BG145" s="194">
        <f>IF(N145="zákl. přenesená",J145,0)</f>
        <v>0</v>
      </c>
      <c r="BH145" s="194">
        <f>IF(N145="sníž. přenesená",J145,0)</f>
        <v>0</v>
      </c>
      <c r="BI145" s="194">
        <f>IF(N145="nulová",J145,0)</f>
        <v>0</v>
      </c>
      <c r="BJ145" s="20" t="s">
        <v>79</v>
      </c>
      <c r="BK145" s="194">
        <f>ROUND(I145*H145,2)</f>
        <v>0</v>
      </c>
      <c r="BL145" s="20" t="s">
        <v>217</v>
      </c>
      <c r="BM145" s="193" t="s">
        <v>700</v>
      </c>
    </row>
    <row r="146" spans="1:65" s="2" customFormat="1" ht="11.25">
      <c r="A146" s="37"/>
      <c r="B146" s="38"/>
      <c r="C146" s="39"/>
      <c r="D146" s="195" t="s">
        <v>219</v>
      </c>
      <c r="E146" s="39"/>
      <c r="F146" s="196" t="s">
        <v>2052</v>
      </c>
      <c r="G146" s="39"/>
      <c r="H146" s="39"/>
      <c r="I146" s="197"/>
      <c r="J146" s="39"/>
      <c r="K146" s="39"/>
      <c r="L146" s="42"/>
      <c r="M146" s="198"/>
      <c r="N146" s="199"/>
      <c r="O146" s="67"/>
      <c r="P146" s="67"/>
      <c r="Q146" s="67"/>
      <c r="R146" s="67"/>
      <c r="S146" s="67"/>
      <c r="T146" s="68"/>
      <c r="U146" s="37"/>
      <c r="V146" s="37"/>
      <c r="W146" s="37"/>
      <c r="X146" s="37"/>
      <c r="Y146" s="37"/>
      <c r="Z146" s="37"/>
      <c r="AA146" s="37"/>
      <c r="AB146" s="37"/>
      <c r="AC146" s="37"/>
      <c r="AD146" s="37"/>
      <c r="AE146" s="37"/>
      <c r="AT146" s="20" t="s">
        <v>219</v>
      </c>
      <c r="AU146" s="20" t="s">
        <v>79</v>
      </c>
    </row>
    <row r="147" spans="1:65" s="2" customFormat="1" ht="16.5" customHeight="1">
      <c r="A147" s="37"/>
      <c r="B147" s="38"/>
      <c r="C147" s="245" t="s">
        <v>430</v>
      </c>
      <c r="D147" s="245" t="s">
        <v>348</v>
      </c>
      <c r="E147" s="246" t="s">
        <v>2053</v>
      </c>
      <c r="F147" s="247" t="s">
        <v>2054</v>
      </c>
      <c r="G147" s="248" t="s">
        <v>1998</v>
      </c>
      <c r="H147" s="249">
        <v>10</v>
      </c>
      <c r="I147" s="250"/>
      <c r="J147" s="251">
        <f>ROUND(I147*H147,2)</f>
        <v>0</v>
      </c>
      <c r="K147" s="247" t="s">
        <v>814</v>
      </c>
      <c r="L147" s="252"/>
      <c r="M147" s="253" t="s">
        <v>19</v>
      </c>
      <c r="N147" s="254" t="s">
        <v>42</v>
      </c>
      <c r="O147" s="67"/>
      <c r="P147" s="191">
        <f>O147*H147</f>
        <v>0</v>
      </c>
      <c r="Q147" s="191">
        <v>0</v>
      </c>
      <c r="R147" s="191">
        <f>Q147*H147</f>
        <v>0</v>
      </c>
      <c r="S147" s="191">
        <v>0</v>
      </c>
      <c r="T147" s="192">
        <f>S147*H147</f>
        <v>0</v>
      </c>
      <c r="U147" s="37"/>
      <c r="V147" s="37"/>
      <c r="W147" s="37"/>
      <c r="X147" s="37"/>
      <c r="Y147" s="37"/>
      <c r="Z147" s="37"/>
      <c r="AA147" s="37"/>
      <c r="AB147" s="37"/>
      <c r="AC147" s="37"/>
      <c r="AD147" s="37"/>
      <c r="AE147" s="37"/>
      <c r="AR147" s="193" t="s">
        <v>269</v>
      </c>
      <c r="AT147" s="193" t="s">
        <v>348</v>
      </c>
      <c r="AU147" s="193" t="s">
        <v>79</v>
      </c>
      <c r="AY147" s="20" t="s">
        <v>210</v>
      </c>
      <c r="BE147" s="194">
        <f>IF(N147="základní",J147,0)</f>
        <v>0</v>
      </c>
      <c r="BF147" s="194">
        <f>IF(N147="snížená",J147,0)</f>
        <v>0</v>
      </c>
      <c r="BG147" s="194">
        <f>IF(N147="zákl. přenesená",J147,0)</f>
        <v>0</v>
      </c>
      <c r="BH147" s="194">
        <f>IF(N147="sníž. přenesená",J147,0)</f>
        <v>0</v>
      </c>
      <c r="BI147" s="194">
        <f>IF(N147="nulová",J147,0)</f>
        <v>0</v>
      </c>
      <c r="BJ147" s="20" t="s">
        <v>79</v>
      </c>
      <c r="BK147" s="194">
        <f>ROUND(I147*H147,2)</f>
        <v>0</v>
      </c>
      <c r="BL147" s="20" t="s">
        <v>217</v>
      </c>
      <c r="BM147" s="193" t="s">
        <v>712</v>
      </c>
    </row>
    <row r="148" spans="1:65" s="2" customFormat="1" ht="11.25">
      <c r="A148" s="37"/>
      <c r="B148" s="38"/>
      <c r="C148" s="39"/>
      <c r="D148" s="195" t="s">
        <v>219</v>
      </c>
      <c r="E148" s="39"/>
      <c r="F148" s="196" t="s">
        <v>2054</v>
      </c>
      <c r="G148" s="39"/>
      <c r="H148" s="39"/>
      <c r="I148" s="197"/>
      <c r="J148" s="39"/>
      <c r="K148" s="39"/>
      <c r="L148" s="42"/>
      <c r="M148" s="198"/>
      <c r="N148" s="199"/>
      <c r="O148" s="67"/>
      <c r="P148" s="67"/>
      <c r="Q148" s="67"/>
      <c r="R148" s="67"/>
      <c r="S148" s="67"/>
      <c r="T148" s="68"/>
      <c r="U148" s="37"/>
      <c r="V148" s="37"/>
      <c r="W148" s="37"/>
      <c r="X148" s="37"/>
      <c r="Y148" s="37"/>
      <c r="Z148" s="37"/>
      <c r="AA148" s="37"/>
      <c r="AB148" s="37"/>
      <c r="AC148" s="37"/>
      <c r="AD148" s="37"/>
      <c r="AE148" s="37"/>
      <c r="AT148" s="20" t="s">
        <v>219</v>
      </c>
      <c r="AU148" s="20" t="s">
        <v>79</v>
      </c>
    </row>
    <row r="149" spans="1:65" s="2" customFormat="1" ht="16.5" customHeight="1">
      <c r="A149" s="37"/>
      <c r="B149" s="38"/>
      <c r="C149" s="245" t="s">
        <v>439</v>
      </c>
      <c r="D149" s="245" t="s">
        <v>348</v>
      </c>
      <c r="E149" s="246" t="s">
        <v>2055</v>
      </c>
      <c r="F149" s="247" t="s">
        <v>2056</v>
      </c>
      <c r="G149" s="248" t="s">
        <v>461</v>
      </c>
      <c r="H149" s="249">
        <v>80</v>
      </c>
      <c r="I149" s="250"/>
      <c r="J149" s="251">
        <f>ROUND(I149*H149,2)</f>
        <v>0</v>
      </c>
      <c r="K149" s="247" t="s">
        <v>814</v>
      </c>
      <c r="L149" s="252"/>
      <c r="M149" s="253" t="s">
        <v>19</v>
      </c>
      <c r="N149" s="254" t="s">
        <v>42</v>
      </c>
      <c r="O149" s="67"/>
      <c r="P149" s="191">
        <f>O149*H149</f>
        <v>0</v>
      </c>
      <c r="Q149" s="191">
        <v>0</v>
      </c>
      <c r="R149" s="191">
        <f>Q149*H149</f>
        <v>0</v>
      </c>
      <c r="S149" s="191">
        <v>0</v>
      </c>
      <c r="T149" s="192">
        <f>S149*H149</f>
        <v>0</v>
      </c>
      <c r="U149" s="37"/>
      <c r="V149" s="37"/>
      <c r="W149" s="37"/>
      <c r="X149" s="37"/>
      <c r="Y149" s="37"/>
      <c r="Z149" s="37"/>
      <c r="AA149" s="37"/>
      <c r="AB149" s="37"/>
      <c r="AC149" s="37"/>
      <c r="AD149" s="37"/>
      <c r="AE149" s="37"/>
      <c r="AR149" s="193" t="s">
        <v>269</v>
      </c>
      <c r="AT149" s="193" t="s">
        <v>348</v>
      </c>
      <c r="AU149" s="193" t="s">
        <v>79</v>
      </c>
      <c r="AY149" s="20" t="s">
        <v>210</v>
      </c>
      <c r="BE149" s="194">
        <f>IF(N149="základní",J149,0)</f>
        <v>0</v>
      </c>
      <c r="BF149" s="194">
        <f>IF(N149="snížená",J149,0)</f>
        <v>0</v>
      </c>
      <c r="BG149" s="194">
        <f>IF(N149="zákl. přenesená",J149,0)</f>
        <v>0</v>
      </c>
      <c r="BH149" s="194">
        <f>IF(N149="sníž. přenesená",J149,0)</f>
        <v>0</v>
      </c>
      <c r="BI149" s="194">
        <f>IF(N149="nulová",J149,0)</f>
        <v>0</v>
      </c>
      <c r="BJ149" s="20" t="s">
        <v>79</v>
      </c>
      <c r="BK149" s="194">
        <f>ROUND(I149*H149,2)</f>
        <v>0</v>
      </c>
      <c r="BL149" s="20" t="s">
        <v>217</v>
      </c>
      <c r="BM149" s="193" t="s">
        <v>726</v>
      </c>
    </row>
    <row r="150" spans="1:65" s="2" customFormat="1" ht="11.25">
      <c r="A150" s="37"/>
      <c r="B150" s="38"/>
      <c r="C150" s="39"/>
      <c r="D150" s="195" t="s">
        <v>219</v>
      </c>
      <c r="E150" s="39"/>
      <c r="F150" s="196" t="s">
        <v>2056</v>
      </c>
      <c r="G150" s="39"/>
      <c r="H150" s="39"/>
      <c r="I150" s="197"/>
      <c r="J150" s="39"/>
      <c r="K150" s="39"/>
      <c r="L150" s="42"/>
      <c r="M150" s="198"/>
      <c r="N150" s="199"/>
      <c r="O150" s="67"/>
      <c r="P150" s="67"/>
      <c r="Q150" s="67"/>
      <c r="R150" s="67"/>
      <c r="S150" s="67"/>
      <c r="T150" s="68"/>
      <c r="U150" s="37"/>
      <c r="V150" s="37"/>
      <c r="W150" s="37"/>
      <c r="X150" s="37"/>
      <c r="Y150" s="37"/>
      <c r="Z150" s="37"/>
      <c r="AA150" s="37"/>
      <c r="AB150" s="37"/>
      <c r="AC150" s="37"/>
      <c r="AD150" s="37"/>
      <c r="AE150" s="37"/>
      <c r="AT150" s="20" t="s">
        <v>219</v>
      </c>
      <c r="AU150" s="20" t="s">
        <v>79</v>
      </c>
    </row>
    <row r="151" spans="1:65" s="2" customFormat="1" ht="16.5" customHeight="1">
      <c r="A151" s="37"/>
      <c r="B151" s="38"/>
      <c r="C151" s="245" t="s">
        <v>447</v>
      </c>
      <c r="D151" s="245" t="s">
        <v>348</v>
      </c>
      <c r="E151" s="246" t="s">
        <v>2057</v>
      </c>
      <c r="F151" s="247" t="s">
        <v>2058</v>
      </c>
      <c r="G151" s="248" t="s">
        <v>461</v>
      </c>
      <c r="H151" s="249">
        <v>20</v>
      </c>
      <c r="I151" s="250"/>
      <c r="J151" s="251">
        <f>ROUND(I151*H151,2)</f>
        <v>0</v>
      </c>
      <c r="K151" s="247" t="s">
        <v>814</v>
      </c>
      <c r="L151" s="252"/>
      <c r="M151" s="253" t="s">
        <v>19</v>
      </c>
      <c r="N151" s="254" t="s">
        <v>42</v>
      </c>
      <c r="O151" s="67"/>
      <c r="P151" s="191">
        <f>O151*H151</f>
        <v>0</v>
      </c>
      <c r="Q151" s="191">
        <v>0</v>
      </c>
      <c r="R151" s="191">
        <f>Q151*H151</f>
        <v>0</v>
      </c>
      <c r="S151" s="191">
        <v>0</v>
      </c>
      <c r="T151" s="192">
        <f>S151*H151</f>
        <v>0</v>
      </c>
      <c r="U151" s="37"/>
      <c r="V151" s="37"/>
      <c r="W151" s="37"/>
      <c r="X151" s="37"/>
      <c r="Y151" s="37"/>
      <c r="Z151" s="37"/>
      <c r="AA151" s="37"/>
      <c r="AB151" s="37"/>
      <c r="AC151" s="37"/>
      <c r="AD151" s="37"/>
      <c r="AE151" s="37"/>
      <c r="AR151" s="193" t="s">
        <v>269</v>
      </c>
      <c r="AT151" s="193" t="s">
        <v>348</v>
      </c>
      <c r="AU151" s="193" t="s">
        <v>79</v>
      </c>
      <c r="AY151" s="20" t="s">
        <v>210</v>
      </c>
      <c r="BE151" s="194">
        <f>IF(N151="základní",J151,0)</f>
        <v>0</v>
      </c>
      <c r="BF151" s="194">
        <f>IF(N151="snížená",J151,0)</f>
        <v>0</v>
      </c>
      <c r="BG151" s="194">
        <f>IF(N151="zákl. přenesená",J151,0)</f>
        <v>0</v>
      </c>
      <c r="BH151" s="194">
        <f>IF(N151="sníž. přenesená",J151,0)</f>
        <v>0</v>
      </c>
      <c r="BI151" s="194">
        <f>IF(N151="nulová",J151,0)</f>
        <v>0</v>
      </c>
      <c r="BJ151" s="20" t="s">
        <v>79</v>
      </c>
      <c r="BK151" s="194">
        <f>ROUND(I151*H151,2)</f>
        <v>0</v>
      </c>
      <c r="BL151" s="20" t="s">
        <v>217</v>
      </c>
      <c r="BM151" s="193" t="s">
        <v>634</v>
      </c>
    </row>
    <row r="152" spans="1:65" s="2" customFormat="1" ht="11.25">
      <c r="A152" s="37"/>
      <c r="B152" s="38"/>
      <c r="C152" s="39"/>
      <c r="D152" s="195" t="s">
        <v>219</v>
      </c>
      <c r="E152" s="39"/>
      <c r="F152" s="196" t="s">
        <v>2058</v>
      </c>
      <c r="G152" s="39"/>
      <c r="H152" s="39"/>
      <c r="I152" s="197"/>
      <c r="J152" s="39"/>
      <c r="K152" s="39"/>
      <c r="L152" s="42"/>
      <c r="M152" s="198"/>
      <c r="N152" s="199"/>
      <c r="O152" s="67"/>
      <c r="P152" s="67"/>
      <c r="Q152" s="67"/>
      <c r="R152" s="67"/>
      <c r="S152" s="67"/>
      <c r="T152" s="68"/>
      <c r="U152" s="37"/>
      <c r="V152" s="37"/>
      <c r="W152" s="37"/>
      <c r="X152" s="37"/>
      <c r="Y152" s="37"/>
      <c r="Z152" s="37"/>
      <c r="AA152" s="37"/>
      <c r="AB152" s="37"/>
      <c r="AC152" s="37"/>
      <c r="AD152" s="37"/>
      <c r="AE152" s="37"/>
      <c r="AT152" s="20" t="s">
        <v>219</v>
      </c>
      <c r="AU152" s="20" t="s">
        <v>79</v>
      </c>
    </row>
    <row r="153" spans="1:65" s="2" customFormat="1" ht="24.2" customHeight="1">
      <c r="A153" s="37"/>
      <c r="B153" s="38"/>
      <c r="C153" s="245" t="s">
        <v>458</v>
      </c>
      <c r="D153" s="245" t="s">
        <v>348</v>
      </c>
      <c r="E153" s="246" t="s">
        <v>2059</v>
      </c>
      <c r="F153" s="247" t="s">
        <v>2060</v>
      </c>
      <c r="G153" s="248" t="s">
        <v>461</v>
      </c>
      <c r="H153" s="249">
        <v>50</v>
      </c>
      <c r="I153" s="250"/>
      <c r="J153" s="251">
        <f>ROUND(I153*H153,2)</f>
        <v>0</v>
      </c>
      <c r="K153" s="247" t="s">
        <v>814</v>
      </c>
      <c r="L153" s="252"/>
      <c r="M153" s="253" t="s">
        <v>19</v>
      </c>
      <c r="N153" s="254" t="s">
        <v>42</v>
      </c>
      <c r="O153" s="67"/>
      <c r="P153" s="191">
        <f>O153*H153</f>
        <v>0</v>
      </c>
      <c r="Q153" s="191">
        <v>0</v>
      </c>
      <c r="R153" s="191">
        <f>Q153*H153</f>
        <v>0</v>
      </c>
      <c r="S153" s="191">
        <v>0</v>
      </c>
      <c r="T153" s="192">
        <f>S153*H153</f>
        <v>0</v>
      </c>
      <c r="U153" s="37"/>
      <c r="V153" s="37"/>
      <c r="W153" s="37"/>
      <c r="X153" s="37"/>
      <c r="Y153" s="37"/>
      <c r="Z153" s="37"/>
      <c r="AA153" s="37"/>
      <c r="AB153" s="37"/>
      <c r="AC153" s="37"/>
      <c r="AD153" s="37"/>
      <c r="AE153" s="37"/>
      <c r="AR153" s="193" t="s">
        <v>269</v>
      </c>
      <c r="AT153" s="193" t="s">
        <v>348</v>
      </c>
      <c r="AU153" s="193" t="s">
        <v>79</v>
      </c>
      <c r="AY153" s="20" t="s">
        <v>210</v>
      </c>
      <c r="BE153" s="194">
        <f>IF(N153="základní",J153,0)</f>
        <v>0</v>
      </c>
      <c r="BF153" s="194">
        <f>IF(N153="snížená",J153,0)</f>
        <v>0</v>
      </c>
      <c r="BG153" s="194">
        <f>IF(N153="zákl. přenesená",J153,0)</f>
        <v>0</v>
      </c>
      <c r="BH153" s="194">
        <f>IF(N153="sníž. přenesená",J153,0)</f>
        <v>0</v>
      </c>
      <c r="BI153" s="194">
        <f>IF(N153="nulová",J153,0)</f>
        <v>0</v>
      </c>
      <c r="BJ153" s="20" t="s">
        <v>79</v>
      </c>
      <c r="BK153" s="194">
        <f>ROUND(I153*H153,2)</f>
        <v>0</v>
      </c>
      <c r="BL153" s="20" t="s">
        <v>217</v>
      </c>
      <c r="BM153" s="193" t="s">
        <v>750</v>
      </c>
    </row>
    <row r="154" spans="1:65" s="2" customFormat="1" ht="19.5">
      <c r="A154" s="37"/>
      <c r="B154" s="38"/>
      <c r="C154" s="39"/>
      <c r="D154" s="195" t="s">
        <v>219</v>
      </c>
      <c r="E154" s="39"/>
      <c r="F154" s="196" t="s">
        <v>2060</v>
      </c>
      <c r="G154" s="39"/>
      <c r="H154" s="39"/>
      <c r="I154" s="197"/>
      <c r="J154" s="39"/>
      <c r="K154" s="39"/>
      <c r="L154" s="42"/>
      <c r="M154" s="198"/>
      <c r="N154" s="199"/>
      <c r="O154" s="67"/>
      <c r="P154" s="67"/>
      <c r="Q154" s="67"/>
      <c r="R154" s="67"/>
      <c r="S154" s="67"/>
      <c r="T154" s="68"/>
      <c r="U154" s="37"/>
      <c r="V154" s="37"/>
      <c r="W154" s="37"/>
      <c r="X154" s="37"/>
      <c r="Y154" s="37"/>
      <c r="Z154" s="37"/>
      <c r="AA154" s="37"/>
      <c r="AB154" s="37"/>
      <c r="AC154" s="37"/>
      <c r="AD154" s="37"/>
      <c r="AE154" s="37"/>
      <c r="AT154" s="20" t="s">
        <v>219</v>
      </c>
      <c r="AU154" s="20" t="s">
        <v>79</v>
      </c>
    </row>
    <row r="155" spans="1:65" s="2" customFormat="1" ht="16.5" customHeight="1">
      <c r="A155" s="37"/>
      <c r="B155" s="38"/>
      <c r="C155" s="245" t="s">
        <v>467</v>
      </c>
      <c r="D155" s="245" t="s">
        <v>348</v>
      </c>
      <c r="E155" s="246" t="s">
        <v>2061</v>
      </c>
      <c r="F155" s="247" t="s">
        <v>2062</v>
      </c>
      <c r="G155" s="248" t="s">
        <v>461</v>
      </c>
      <c r="H155" s="249">
        <v>50</v>
      </c>
      <c r="I155" s="250"/>
      <c r="J155" s="251">
        <f>ROUND(I155*H155,2)</f>
        <v>0</v>
      </c>
      <c r="K155" s="247" t="s">
        <v>814</v>
      </c>
      <c r="L155" s="252"/>
      <c r="M155" s="253" t="s">
        <v>19</v>
      </c>
      <c r="N155" s="254" t="s">
        <v>42</v>
      </c>
      <c r="O155" s="67"/>
      <c r="P155" s="191">
        <f>O155*H155</f>
        <v>0</v>
      </c>
      <c r="Q155" s="191">
        <v>0</v>
      </c>
      <c r="R155" s="191">
        <f>Q155*H155</f>
        <v>0</v>
      </c>
      <c r="S155" s="191">
        <v>0</v>
      </c>
      <c r="T155" s="192">
        <f>S155*H155</f>
        <v>0</v>
      </c>
      <c r="U155" s="37"/>
      <c r="V155" s="37"/>
      <c r="W155" s="37"/>
      <c r="X155" s="37"/>
      <c r="Y155" s="37"/>
      <c r="Z155" s="37"/>
      <c r="AA155" s="37"/>
      <c r="AB155" s="37"/>
      <c r="AC155" s="37"/>
      <c r="AD155" s="37"/>
      <c r="AE155" s="37"/>
      <c r="AR155" s="193" t="s">
        <v>269</v>
      </c>
      <c r="AT155" s="193" t="s">
        <v>348</v>
      </c>
      <c r="AU155" s="193" t="s">
        <v>79</v>
      </c>
      <c r="AY155" s="20" t="s">
        <v>210</v>
      </c>
      <c r="BE155" s="194">
        <f>IF(N155="základní",J155,0)</f>
        <v>0</v>
      </c>
      <c r="BF155" s="194">
        <f>IF(N155="snížená",J155,0)</f>
        <v>0</v>
      </c>
      <c r="BG155" s="194">
        <f>IF(N155="zákl. přenesená",J155,0)</f>
        <v>0</v>
      </c>
      <c r="BH155" s="194">
        <f>IF(N155="sníž. přenesená",J155,0)</f>
        <v>0</v>
      </c>
      <c r="BI155" s="194">
        <f>IF(N155="nulová",J155,0)</f>
        <v>0</v>
      </c>
      <c r="BJ155" s="20" t="s">
        <v>79</v>
      </c>
      <c r="BK155" s="194">
        <f>ROUND(I155*H155,2)</f>
        <v>0</v>
      </c>
      <c r="BL155" s="20" t="s">
        <v>217</v>
      </c>
      <c r="BM155" s="193" t="s">
        <v>764</v>
      </c>
    </row>
    <row r="156" spans="1:65" s="2" customFormat="1" ht="11.25">
      <c r="A156" s="37"/>
      <c r="B156" s="38"/>
      <c r="C156" s="39"/>
      <c r="D156" s="195" t="s">
        <v>219</v>
      </c>
      <c r="E156" s="39"/>
      <c r="F156" s="196" t="s">
        <v>2062</v>
      </c>
      <c r="G156" s="39"/>
      <c r="H156" s="39"/>
      <c r="I156" s="197"/>
      <c r="J156" s="39"/>
      <c r="K156" s="39"/>
      <c r="L156" s="42"/>
      <c r="M156" s="198"/>
      <c r="N156" s="199"/>
      <c r="O156" s="67"/>
      <c r="P156" s="67"/>
      <c r="Q156" s="67"/>
      <c r="R156" s="67"/>
      <c r="S156" s="67"/>
      <c r="T156" s="68"/>
      <c r="U156" s="37"/>
      <c r="V156" s="37"/>
      <c r="W156" s="37"/>
      <c r="X156" s="37"/>
      <c r="Y156" s="37"/>
      <c r="Z156" s="37"/>
      <c r="AA156" s="37"/>
      <c r="AB156" s="37"/>
      <c r="AC156" s="37"/>
      <c r="AD156" s="37"/>
      <c r="AE156" s="37"/>
      <c r="AT156" s="20" t="s">
        <v>219</v>
      </c>
      <c r="AU156" s="20" t="s">
        <v>79</v>
      </c>
    </row>
    <row r="157" spans="1:65" s="2" customFormat="1" ht="16.5" customHeight="1">
      <c r="A157" s="37"/>
      <c r="B157" s="38"/>
      <c r="C157" s="245" t="s">
        <v>474</v>
      </c>
      <c r="D157" s="245" t="s">
        <v>348</v>
      </c>
      <c r="E157" s="246" t="s">
        <v>2063</v>
      </c>
      <c r="F157" s="247" t="s">
        <v>2064</v>
      </c>
      <c r="G157" s="248" t="s">
        <v>461</v>
      </c>
      <c r="H157" s="249">
        <v>50</v>
      </c>
      <c r="I157" s="250"/>
      <c r="J157" s="251">
        <f>ROUND(I157*H157,2)</f>
        <v>0</v>
      </c>
      <c r="K157" s="247" t="s">
        <v>814</v>
      </c>
      <c r="L157" s="252"/>
      <c r="M157" s="253" t="s">
        <v>19</v>
      </c>
      <c r="N157" s="254" t="s">
        <v>42</v>
      </c>
      <c r="O157" s="67"/>
      <c r="P157" s="191">
        <f>O157*H157</f>
        <v>0</v>
      </c>
      <c r="Q157" s="191">
        <v>0</v>
      </c>
      <c r="R157" s="191">
        <f>Q157*H157</f>
        <v>0</v>
      </c>
      <c r="S157" s="191">
        <v>0</v>
      </c>
      <c r="T157" s="192">
        <f>S157*H157</f>
        <v>0</v>
      </c>
      <c r="U157" s="37"/>
      <c r="V157" s="37"/>
      <c r="W157" s="37"/>
      <c r="X157" s="37"/>
      <c r="Y157" s="37"/>
      <c r="Z157" s="37"/>
      <c r="AA157" s="37"/>
      <c r="AB157" s="37"/>
      <c r="AC157" s="37"/>
      <c r="AD157" s="37"/>
      <c r="AE157" s="37"/>
      <c r="AR157" s="193" t="s">
        <v>269</v>
      </c>
      <c r="AT157" s="193" t="s">
        <v>348</v>
      </c>
      <c r="AU157" s="193" t="s">
        <v>79</v>
      </c>
      <c r="AY157" s="20" t="s">
        <v>210</v>
      </c>
      <c r="BE157" s="194">
        <f>IF(N157="základní",J157,0)</f>
        <v>0</v>
      </c>
      <c r="BF157" s="194">
        <f>IF(N157="snížená",J157,0)</f>
        <v>0</v>
      </c>
      <c r="BG157" s="194">
        <f>IF(N157="zákl. přenesená",J157,0)</f>
        <v>0</v>
      </c>
      <c r="BH157" s="194">
        <f>IF(N157="sníž. přenesená",J157,0)</f>
        <v>0</v>
      </c>
      <c r="BI157" s="194">
        <f>IF(N157="nulová",J157,0)</f>
        <v>0</v>
      </c>
      <c r="BJ157" s="20" t="s">
        <v>79</v>
      </c>
      <c r="BK157" s="194">
        <f>ROUND(I157*H157,2)</f>
        <v>0</v>
      </c>
      <c r="BL157" s="20" t="s">
        <v>217</v>
      </c>
      <c r="BM157" s="193" t="s">
        <v>777</v>
      </c>
    </row>
    <row r="158" spans="1:65" s="2" customFormat="1" ht="11.25">
      <c r="A158" s="37"/>
      <c r="B158" s="38"/>
      <c r="C158" s="39"/>
      <c r="D158" s="195" t="s">
        <v>219</v>
      </c>
      <c r="E158" s="39"/>
      <c r="F158" s="196" t="s">
        <v>2064</v>
      </c>
      <c r="G158" s="39"/>
      <c r="H158" s="39"/>
      <c r="I158" s="197"/>
      <c r="J158" s="39"/>
      <c r="K158" s="39"/>
      <c r="L158" s="42"/>
      <c r="M158" s="198"/>
      <c r="N158" s="199"/>
      <c r="O158" s="67"/>
      <c r="P158" s="67"/>
      <c r="Q158" s="67"/>
      <c r="R158" s="67"/>
      <c r="S158" s="67"/>
      <c r="T158" s="68"/>
      <c r="U158" s="37"/>
      <c r="V158" s="37"/>
      <c r="W158" s="37"/>
      <c r="X158" s="37"/>
      <c r="Y158" s="37"/>
      <c r="Z158" s="37"/>
      <c r="AA158" s="37"/>
      <c r="AB158" s="37"/>
      <c r="AC158" s="37"/>
      <c r="AD158" s="37"/>
      <c r="AE158" s="37"/>
      <c r="AT158" s="20" t="s">
        <v>219</v>
      </c>
      <c r="AU158" s="20" t="s">
        <v>79</v>
      </c>
    </row>
    <row r="159" spans="1:65" s="2" customFormat="1" ht="24.2" customHeight="1">
      <c r="A159" s="37"/>
      <c r="B159" s="38"/>
      <c r="C159" s="245" t="s">
        <v>481</v>
      </c>
      <c r="D159" s="245" t="s">
        <v>348</v>
      </c>
      <c r="E159" s="246" t="s">
        <v>2065</v>
      </c>
      <c r="F159" s="247" t="s">
        <v>2066</v>
      </c>
      <c r="G159" s="248" t="s">
        <v>461</v>
      </c>
      <c r="H159" s="249">
        <v>66</v>
      </c>
      <c r="I159" s="250"/>
      <c r="J159" s="251">
        <f>ROUND(I159*H159,2)</f>
        <v>0</v>
      </c>
      <c r="K159" s="247" t="s">
        <v>814</v>
      </c>
      <c r="L159" s="252"/>
      <c r="M159" s="253" t="s">
        <v>19</v>
      </c>
      <c r="N159" s="254" t="s">
        <v>42</v>
      </c>
      <c r="O159" s="67"/>
      <c r="P159" s="191">
        <f>O159*H159</f>
        <v>0</v>
      </c>
      <c r="Q159" s="191">
        <v>0</v>
      </c>
      <c r="R159" s="191">
        <f>Q159*H159</f>
        <v>0</v>
      </c>
      <c r="S159" s="191">
        <v>0</v>
      </c>
      <c r="T159" s="192">
        <f>S159*H159</f>
        <v>0</v>
      </c>
      <c r="U159" s="37"/>
      <c r="V159" s="37"/>
      <c r="W159" s="37"/>
      <c r="X159" s="37"/>
      <c r="Y159" s="37"/>
      <c r="Z159" s="37"/>
      <c r="AA159" s="37"/>
      <c r="AB159" s="37"/>
      <c r="AC159" s="37"/>
      <c r="AD159" s="37"/>
      <c r="AE159" s="37"/>
      <c r="AR159" s="193" t="s">
        <v>269</v>
      </c>
      <c r="AT159" s="193" t="s">
        <v>348</v>
      </c>
      <c r="AU159" s="193" t="s">
        <v>79</v>
      </c>
      <c r="AY159" s="20" t="s">
        <v>210</v>
      </c>
      <c r="BE159" s="194">
        <f>IF(N159="základní",J159,0)</f>
        <v>0</v>
      </c>
      <c r="BF159" s="194">
        <f>IF(N159="snížená",J159,0)</f>
        <v>0</v>
      </c>
      <c r="BG159" s="194">
        <f>IF(N159="zákl. přenesená",J159,0)</f>
        <v>0</v>
      </c>
      <c r="BH159" s="194">
        <f>IF(N159="sníž. přenesená",J159,0)</f>
        <v>0</v>
      </c>
      <c r="BI159" s="194">
        <f>IF(N159="nulová",J159,0)</f>
        <v>0</v>
      </c>
      <c r="BJ159" s="20" t="s">
        <v>79</v>
      </c>
      <c r="BK159" s="194">
        <f>ROUND(I159*H159,2)</f>
        <v>0</v>
      </c>
      <c r="BL159" s="20" t="s">
        <v>217</v>
      </c>
      <c r="BM159" s="193" t="s">
        <v>628</v>
      </c>
    </row>
    <row r="160" spans="1:65" s="2" customFormat="1" ht="19.5">
      <c r="A160" s="37"/>
      <c r="B160" s="38"/>
      <c r="C160" s="39"/>
      <c r="D160" s="195" t="s">
        <v>219</v>
      </c>
      <c r="E160" s="39"/>
      <c r="F160" s="196" t="s">
        <v>2066</v>
      </c>
      <c r="G160" s="39"/>
      <c r="H160" s="39"/>
      <c r="I160" s="197"/>
      <c r="J160" s="39"/>
      <c r="K160" s="39"/>
      <c r="L160" s="42"/>
      <c r="M160" s="198"/>
      <c r="N160" s="199"/>
      <c r="O160" s="67"/>
      <c r="P160" s="67"/>
      <c r="Q160" s="67"/>
      <c r="R160" s="67"/>
      <c r="S160" s="67"/>
      <c r="T160" s="68"/>
      <c r="U160" s="37"/>
      <c r="V160" s="37"/>
      <c r="W160" s="37"/>
      <c r="X160" s="37"/>
      <c r="Y160" s="37"/>
      <c r="Z160" s="37"/>
      <c r="AA160" s="37"/>
      <c r="AB160" s="37"/>
      <c r="AC160" s="37"/>
      <c r="AD160" s="37"/>
      <c r="AE160" s="37"/>
      <c r="AT160" s="20" t="s">
        <v>219</v>
      </c>
      <c r="AU160" s="20" t="s">
        <v>79</v>
      </c>
    </row>
    <row r="161" spans="1:65" s="2" customFormat="1" ht="16.5" customHeight="1">
      <c r="A161" s="37"/>
      <c r="B161" s="38"/>
      <c r="C161" s="245" t="s">
        <v>490</v>
      </c>
      <c r="D161" s="245" t="s">
        <v>348</v>
      </c>
      <c r="E161" s="246" t="s">
        <v>2067</v>
      </c>
      <c r="F161" s="247" t="s">
        <v>2068</v>
      </c>
      <c r="G161" s="248" t="s">
        <v>1998</v>
      </c>
      <c r="H161" s="249">
        <v>1</v>
      </c>
      <c r="I161" s="250"/>
      <c r="J161" s="251">
        <f>ROUND(I161*H161,2)</f>
        <v>0</v>
      </c>
      <c r="K161" s="247" t="s">
        <v>814</v>
      </c>
      <c r="L161" s="252"/>
      <c r="M161" s="253" t="s">
        <v>19</v>
      </c>
      <c r="N161" s="254" t="s">
        <v>42</v>
      </c>
      <c r="O161" s="67"/>
      <c r="P161" s="191">
        <f>O161*H161</f>
        <v>0</v>
      </c>
      <c r="Q161" s="191">
        <v>0</v>
      </c>
      <c r="R161" s="191">
        <f>Q161*H161</f>
        <v>0</v>
      </c>
      <c r="S161" s="191">
        <v>0</v>
      </c>
      <c r="T161" s="192">
        <f>S161*H161</f>
        <v>0</v>
      </c>
      <c r="U161" s="37"/>
      <c r="V161" s="37"/>
      <c r="W161" s="37"/>
      <c r="X161" s="37"/>
      <c r="Y161" s="37"/>
      <c r="Z161" s="37"/>
      <c r="AA161" s="37"/>
      <c r="AB161" s="37"/>
      <c r="AC161" s="37"/>
      <c r="AD161" s="37"/>
      <c r="AE161" s="37"/>
      <c r="AR161" s="193" t="s">
        <v>269</v>
      </c>
      <c r="AT161" s="193" t="s">
        <v>348</v>
      </c>
      <c r="AU161" s="193" t="s">
        <v>79</v>
      </c>
      <c r="AY161" s="20" t="s">
        <v>210</v>
      </c>
      <c r="BE161" s="194">
        <f>IF(N161="základní",J161,0)</f>
        <v>0</v>
      </c>
      <c r="BF161" s="194">
        <f>IF(N161="snížená",J161,0)</f>
        <v>0</v>
      </c>
      <c r="BG161" s="194">
        <f>IF(N161="zákl. přenesená",J161,0)</f>
        <v>0</v>
      </c>
      <c r="BH161" s="194">
        <f>IF(N161="sníž. přenesená",J161,0)</f>
        <v>0</v>
      </c>
      <c r="BI161" s="194">
        <f>IF(N161="nulová",J161,0)</f>
        <v>0</v>
      </c>
      <c r="BJ161" s="20" t="s">
        <v>79</v>
      </c>
      <c r="BK161" s="194">
        <f>ROUND(I161*H161,2)</f>
        <v>0</v>
      </c>
      <c r="BL161" s="20" t="s">
        <v>217</v>
      </c>
      <c r="BM161" s="193" t="s">
        <v>798</v>
      </c>
    </row>
    <row r="162" spans="1:65" s="2" customFormat="1" ht="11.25">
      <c r="A162" s="37"/>
      <c r="B162" s="38"/>
      <c r="C162" s="39"/>
      <c r="D162" s="195" t="s">
        <v>219</v>
      </c>
      <c r="E162" s="39"/>
      <c r="F162" s="196" t="s">
        <v>2068</v>
      </c>
      <c r="G162" s="39"/>
      <c r="H162" s="39"/>
      <c r="I162" s="197"/>
      <c r="J162" s="39"/>
      <c r="K162" s="39"/>
      <c r="L162" s="42"/>
      <c r="M162" s="198"/>
      <c r="N162" s="199"/>
      <c r="O162" s="67"/>
      <c r="P162" s="67"/>
      <c r="Q162" s="67"/>
      <c r="R162" s="67"/>
      <c r="S162" s="67"/>
      <c r="T162" s="68"/>
      <c r="U162" s="37"/>
      <c r="V162" s="37"/>
      <c r="W162" s="37"/>
      <c r="X162" s="37"/>
      <c r="Y162" s="37"/>
      <c r="Z162" s="37"/>
      <c r="AA162" s="37"/>
      <c r="AB162" s="37"/>
      <c r="AC162" s="37"/>
      <c r="AD162" s="37"/>
      <c r="AE162" s="37"/>
      <c r="AT162" s="20" t="s">
        <v>219</v>
      </c>
      <c r="AU162" s="20" t="s">
        <v>79</v>
      </c>
    </row>
    <row r="163" spans="1:65" s="2" customFormat="1" ht="16.5" customHeight="1">
      <c r="A163" s="37"/>
      <c r="B163" s="38"/>
      <c r="C163" s="245" t="s">
        <v>500</v>
      </c>
      <c r="D163" s="245" t="s">
        <v>348</v>
      </c>
      <c r="E163" s="246" t="s">
        <v>2069</v>
      </c>
      <c r="F163" s="247" t="s">
        <v>2070</v>
      </c>
      <c r="G163" s="248" t="s">
        <v>1998</v>
      </c>
      <c r="H163" s="249">
        <v>1</v>
      </c>
      <c r="I163" s="250"/>
      <c r="J163" s="251">
        <f>ROUND(I163*H163,2)</f>
        <v>0</v>
      </c>
      <c r="K163" s="247" t="s">
        <v>814</v>
      </c>
      <c r="L163" s="252"/>
      <c r="M163" s="253" t="s">
        <v>19</v>
      </c>
      <c r="N163" s="254" t="s">
        <v>42</v>
      </c>
      <c r="O163" s="67"/>
      <c r="P163" s="191">
        <f>O163*H163</f>
        <v>0</v>
      </c>
      <c r="Q163" s="191">
        <v>0</v>
      </c>
      <c r="R163" s="191">
        <f>Q163*H163</f>
        <v>0</v>
      </c>
      <c r="S163" s="191">
        <v>0</v>
      </c>
      <c r="T163" s="192">
        <f>S163*H163</f>
        <v>0</v>
      </c>
      <c r="U163" s="37"/>
      <c r="V163" s="37"/>
      <c r="W163" s="37"/>
      <c r="X163" s="37"/>
      <c r="Y163" s="37"/>
      <c r="Z163" s="37"/>
      <c r="AA163" s="37"/>
      <c r="AB163" s="37"/>
      <c r="AC163" s="37"/>
      <c r="AD163" s="37"/>
      <c r="AE163" s="37"/>
      <c r="AR163" s="193" t="s">
        <v>269</v>
      </c>
      <c r="AT163" s="193" t="s">
        <v>348</v>
      </c>
      <c r="AU163" s="193" t="s">
        <v>79</v>
      </c>
      <c r="AY163" s="20" t="s">
        <v>210</v>
      </c>
      <c r="BE163" s="194">
        <f>IF(N163="základní",J163,0)</f>
        <v>0</v>
      </c>
      <c r="BF163" s="194">
        <f>IF(N163="snížená",J163,0)</f>
        <v>0</v>
      </c>
      <c r="BG163" s="194">
        <f>IF(N163="zákl. přenesená",J163,0)</f>
        <v>0</v>
      </c>
      <c r="BH163" s="194">
        <f>IF(N163="sníž. přenesená",J163,0)</f>
        <v>0</v>
      </c>
      <c r="BI163" s="194">
        <f>IF(N163="nulová",J163,0)</f>
        <v>0</v>
      </c>
      <c r="BJ163" s="20" t="s">
        <v>79</v>
      </c>
      <c r="BK163" s="194">
        <f>ROUND(I163*H163,2)</f>
        <v>0</v>
      </c>
      <c r="BL163" s="20" t="s">
        <v>217</v>
      </c>
      <c r="BM163" s="193" t="s">
        <v>807</v>
      </c>
    </row>
    <row r="164" spans="1:65" s="2" customFormat="1" ht="11.25">
      <c r="A164" s="37"/>
      <c r="B164" s="38"/>
      <c r="C164" s="39"/>
      <c r="D164" s="195" t="s">
        <v>219</v>
      </c>
      <c r="E164" s="39"/>
      <c r="F164" s="196" t="s">
        <v>2070</v>
      </c>
      <c r="G164" s="39"/>
      <c r="H164" s="39"/>
      <c r="I164" s="197"/>
      <c r="J164" s="39"/>
      <c r="K164" s="39"/>
      <c r="L164" s="42"/>
      <c r="M164" s="198"/>
      <c r="N164" s="199"/>
      <c r="O164" s="67"/>
      <c r="P164" s="67"/>
      <c r="Q164" s="67"/>
      <c r="R164" s="67"/>
      <c r="S164" s="67"/>
      <c r="T164" s="68"/>
      <c r="U164" s="37"/>
      <c r="V164" s="37"/>
      <c r="W164" s="37"/>
      <c r="X164" s="37"/>
      <c r="Y164" s="37"/>
      <c r="Z164" s="37"/>
      <c r="AA164" s="37"/>
      <c r="AB164" s="37"/>
      <c r="AC164" s="37"/>
      <c r="AD164" s="37"/>
      <c r="AE164" s="37"/>
      <c r="AT164" s="20" t="s">
        <v>219</v>
      </c>
      <c r="AU164" s="20" t="s">
        <v>79</v>
      </c>
    </row>
    <row r="165" spans="1:65" s="2" customFormat="1" ht="16.5" customHeight="1">
      <c r="A165" s="37"/>
      <c r="B165" s="38"/>
      <c r="C165" s="245" t="s">
        <v>513</v>
      </c>
      <c r="D165" s="245" t="s">
        <v>348</v>
      </c>
      <c r="E165" s="246" t="s">
        <v>2071</v>
      </c>
      <c r="F165" s="247" t="s">
        <v>2072</v>
      </c>
      <c r="G165" s="248" t="s">
        <v>1998</v>
      </c>
      <c r="H165" s="249">
        <v>3</v>
      </c>
      <c r="I165" s="250"/>
      <c r="J165" s="251">
        <f>ROUND(I165*H165,2)</f>
        <v>0</v>
      </c>
      <c r="K165" s="247" t="s">
        <v>814</v>
      </c>
      <c r="L165" s="252"/>
      <c r="M165" s="253" t="s">
        <v>19</v>
      </c>
      <c r="N165" s="254" t="s">
        <v>42</v>
      </c>
      <c r="O165" s="67"/>
      <c r="P165" s="191">
        <f>O165*H165</f>
        <v>0</v>
      </c>
      <c r="Q165" s="191">
        <v>0</v>
      </c>
      <c r="R165" s="191">
        <f>Q165*H165</f>
        <v>0</v>
      </c>
      <c r="S165" s="191">
        <v>0</v>
      </c>
      <c r="T165" s="192">
        <f>S165*H165</f>
        <v>0</v>
      </c>
      <c r="U165" s="37"/>
      <c r="V165" s="37"/>
      <c r="W165" s="37"/>
      <c r="X165" s="37"/>
      <c r="Y165" s="37"/>
      <c r="Z165" s="37"/>
      <c r="AA165" s="37"/>
      <c r="AB165" s="37"/>
      <c r="AC165" s="37"/>
      <c r="AD165" s="37"/>
      <c r="AE165" s="37"/>
      <c r="AR165" s="193" t="s">
        <v>269</v>
      </c>
      <c r="AT165" s="193" t="s">
        <v>348</v>
      </c>
      <c r="AU165" s="193" t="s">
        <v>79</v>
      </c>
      <c r="AY165" s="20" t="s">
        <v>210</v>
      </c>
      <c r="BE165" s="194">
        <f>IF(N165="základní",J165,0)</f>
        <v>0</v>
      </c>
      <c r="BF165" s="194">
        <f>IF(N165="snížená",J165,0)</f>
        <v>0</v>
      </c>
      <c r="BG165" s="194">
        <f>IF(N165="zákl. přenesená",J165,0)</f>
        <v>0</v>
      </c>
      <c r="BH165" s="194">
        <f>IF(N165="sníž. přenesená",J165,0)</f>
        <v>0</v>
      </c>
      <c r="BI165" s="194">
        <f>IF(N165="nulová",J165,0)</f>
        <v>0</v>
      </c>
      <c r="BJ165" s="20" t="s">
        <v>79</v>
      </c>
      <c r="BK165" s="194">
        <f>ROUND(I165*H165,2)</f>
        <v>0</v>
      </c>
      <c r="BL165" s="20" t="s">
        <v>217</v>
      </c>
      <c r="BM165" s="193" t="s">
        <v>819</v>
      </c>
    </row>
    <row r="166" spans="1:65" s="2" customFormat="1" ht="11.25">
      <c r="A166" s="37"/>
      <c r="B166" s="38"/>
      <c r="C166" s="39"/>
      <c r="D166" s="195" t="s">
        <v>219</v>
      </c>
      <c r="E166" s="39"/>
      <c r="F166" s="196" t="s">
        <v>2072</v>
      </c>
      <c r="G166" s="39"/>
      <c r="H166" s="39"/>
      <c r="I166" s="197"/>
      <c r="J166" s="39"/>
      <c r="K166" s="39"/>
      <c r="L166" s="42"/>
      <c r="M166" s="198"/>
      <c r="N166" s="199"/>
      <c r="O166" s="67"/>
      <c r="P166" s="67"/>
      <c r="Q166" s="67"/>
      <c r="R166" s="67"/>
      <c r="S166" s="67"/>
      <c r="T166" s="68"/>
      <c r="U166" s="37"/>
      <c r="V166" s="37"/>
      <c r="W166" s="37"/>
      <c r="X166" s="37"/>
      <c r="Y166" s="37"/>
      <c r="Z166" s="37"/>
      <c r="AA166" s="37"/>
      <c r="AB166" s="37"/>
      <c r="AC166" s="37"/>
      <c r="AD166" s="37"/>
      <c r="AE166" s="37"/>
      <c r="AT166" s="20" t="s">
        <v>219</v>
      </c>
      <c r="AU166" s="20" t="s">
        <v>79</v>
      </c>
    </row>
    <row r="167" spans="1:65" s="2" customFormat="1" ht="16.5" customHeight="1">
      <c r="A167" s="37"/>
      <c r="B167" s="38"/>
      <c r="C167" s="245" t="s">
        <v>521</v>
      </c>
      <c r="D167" s="245" t="s">
        <v>348</v>
      </c>
      <c r="E167" s="246" t="s">
        <v>2073</v>
      </c>
      <c r="F167" s="247" t="s">
        <v>2074</v>
      </c>
      <c r="G167" s="248" t="s">
        <v>1998</v>
      </c>
      <c r="H167" s="249">
        <v>3</v>
      </c>
      <c r="I167" s="250"/>
      <c r="J167" s="251">
        <f>ROUND(I167*H167,2)</f>
        <v>0</v>
      </c>
      <c r="K167" s="247" t="s">
        <v>814</v>
      </c>
      <c r="L167" s="252"/>
      <c r="M167" s="253" t="s">
        <v>19</v>
      </c>
      <c r="N167" s="254" t="s">
        <v>42</v>
      </c>
      <c r="O167" s="67"/>
      <c r="P167" s="191">
        <f>O167*H167</f>
        <v>0</v>
      </c>
      <c r="Q167" s="191">
        <v>0</v>
      </c>
      <c r="R167" s="191">
        <f>Q167*H167</f>
        <v>0</v>
      </c>
      <c r="S167" s="191">
        <v>0</v>
      </c>
      <c r="T167" s="192">
        <f>S167*H167</f>
        <v>0</v>
      </c>
      <c r="U167" s="37"/>
      <c r="V167" s="37"/>
      <c r="W167" s="37"/>
      <c r="X167" s="37"/>
      <c r="Y167" s="37"/>
      <c r="Z167" s="37"/>
      <c r="AA167" s="37"/>
      <c r="AB167" s="37"/>
      <c r="AC167" s="37"/>
      <c r="AD167" s="37"/>
      <c r="AE167" s="37"/>
      <c r="AR167" s="193" t="s">
        <v>269</v>
      </c>
      <c r="AT167" s="193" t="s">
        <v>348</v>
      </c>
      <c r="AU167" s="193" t="s">
        <v>79</v>
      </c>
      <c r="AY167" s="20" t="s">
        <v>210</v>
      </c>
      <c r="BE167" s="194">
        <f>IF(N167="základní",J167,0)</f>
        <v>0</v>
      </c>
      <c r="BF167" s="194">
        <f>IF(N167="snížená",J167,0)</f>
        <v>0</v>
      </c>
      <c r="BG167" s="194">
        <f>IF(N167="zákl. přenesená",J167,0)</f>
        <v>0</v>
      </c>
      <c r="BH167" s="194">
        <f>IF(N167="sníž. přenesená",J167,0)</f>
        <v>0</v>
      </c>
      <c r="BI167" s="194">
        <f>IF(N167="nulová",J167,0)</f>
        <v>0</v>
      </c>
      <c r="BJ167" s="20" t="s">
        <v>79</v>
      </c>
      <c r="BK167" s="194">
        <f>ROUND(I167*H167,2)</f>
        <v>0</v>
      </c>
      <c r="BL167" s="20" t="s">
        <v>217</v>
      </c>
      <c r="BM167" s="193" t="s">
        <v>835</v>
      </c>
    </row>
    <row r="168" spans="1:65" s="2" customFormat="1" ht="11.25">
      <c r="A168" s="37"/>
      <c r="B168" s="38"/>
      <c r="C168" s="39"/>
      <c r="D168" s="195" t="s">
        <v>219</v>
      </c>
      <c r="E168" s="39"/>
      <c r="F168" s="196" t="s">
        <v>2074</v>
      </c>
      <c r="G168" s="39"/>
      <c r="H168" s="39"/>
      <c r="I168" s="197"/>
      <c r="J168" s="39"/>
      <c r="K168" s="39"/>
      <c r="L168" s="42"/>
      <c r="M168" s="198"/>
      <c r="N168" s="199"/>
      <c r="O168" s="67"/>
      <c r="P168" s="67"/>
      <c r="Q168" s="67"/>
      <c r="R168" s="67"/>
      <c r="S168" s="67"/>
      <c r="T168" s="68"/>
      <c r="U168" s="37"/>
      <c r="V168" s="37"/>
      <c r="W168" s="37"/>
      <c r="X168" s="37"/>
      <c r="Y168" s="37"/>
      <c r="Z168" s="37"/>
      <c r="AA168" s="37"/>
      <c r="AB168" s="37"/>
      <c r="AC168" s="37"/>
      <c r="AD168" s="37"/>
      <c r="AE168" s="37"/>
      <c r="AT168" s="20" t="s">
        <v>219</v>
      </c>
      <c r="AU168" s="20" t="s">
        <v>79</v>
      </c>
    </row>
    <row r="169" spans="1:65" s="2" customFormat="1" ht="21.75" customHeight="1">
      <c r="A169" s="37"/>
      <c r="B169" s="38"/>
      <c r="C169" s="245" t="s">
        <v>526</v>
      </c>
      <c r="D169" s="245" t="s">
        <v>348</v>
      </c>
      <c r="E169" s="246" t="s">
        <v>2075</v>
      </c>
      <c r="F169" s="247" t="s">
        <v>2076</v>
      </c>
      <c r="G169" s="248" t="s">
        <v>1998</v>
      </c>
      <c r="H169" s="249">
        <v>7</v>
      </c>
      <c r="I169" s="250"/>
      <c r="J169" s="251">
        <f>ROUND(I169*H169,2)</f>
        <v>0</v>
      </c>
      <c r="K169" s="247" t="s">
        <v>814</v>
      </c>
      <c r="L169" s="252"/>
      <c r="M169" s="253" t="s">
        <v>19</v>
      </c>
      <c r="N169" s="254" t="s">
        <v>42</v>
      </c>
      <c r="O169" s="67"/>
      <c r="P169" s="191">
        <f>O169*H169</f>
        <v>0</v>
      </c>
      <c r="Q169" s="191">
        <v>0</v>
      </c>
      <c r="R169" s="191">
        <f>Q169*H169</f>
        <v>0</v>
      </c>
      <c r="S169" s="191">
        <v>0</v>
      </c>
      <c r="T169" s="192">
        <f>S169*H169</f>
        <v>0</v>
      </c>
      <c r="U169" s="37"/>
      <c r="V169" s="37"/>
      <c r="W169" s="37"/>
      <c r="X169" s="37"/>
      <c r="Y169" s="37"/>
      <c r="Z169" s="37"/>
      <c r="AA169" s="37"/>
      <c r="AB169" s="37"/>
      <c r="AC169" s="37"/>
      <c r="AD169" s="37"/>
      <c r="AE169" s="37"/>
      <c r="AR169" s="193" t="s">
        <v>269</v>
      </c>
      <c r="AT169" s="193" t="s">
        <v>348</v>
      </c>
      <c r="AU169" s="193" t="s">
        <v>79</v>
      </c>
      <c r="AY169" s="20" t="s">
        <v>210</v>
      </c>
      <c r="BE169" s="194">
        <f>IF(N169="základní",J169,0)</f>
        <v>0</v>
      </c>
      <c r="BF169" s="194">
        <f>IF(N169="snížená",J169,0)</f>
        <v>0</v>
      </c>
      <c r="BG169" s="194">
        <f>IF(N169="zákl. přenesená",J169,0)</f>
        <v>0</v>
      </c>
      <c r="BH169" s="194">
        <f>IF(N169="sníž. přenesená",J169,0)</f>
        <v>0</v>
      </c>
      <c r="BI169" s="194">
        <f>IF(N169="nulová",J169,0)</f>
        <v>0</v>
      </c>
      <c r="BJ169" s="20" t="s">
        <v>79</v>
      </c>
      <c r="BK169" s="194">
        <f>ROUND(I169*H169,2)</f>
        <v>0</v>
      </c>
      <c r="BL169" s="20" t="s">
        <v>217</v>
      </c>
      <c r="BM169" s="193" t="s">
        <v>853</v>
      </c>
    </row>
    <row r="170" spans="1:65" s="2" customFormat="1" ht="11.25">
      <c r="A170" s="37"/>
      <c r="B170" s="38"/>
      <c r="C170" s="39"/>
      <c r="D170" s="195" t="s">
        <v>219</v>
      </c>
      <c r="E170" s="39"/>
      <c r="F170" s="196" t="s">
        <v>2076</v>
      </c>
      <c r="G170" s="39"/>
      <c r="H170" s="39"/>
      <c r="I170" s="197"/>
      <c r="J170" s="39"/>
      <c r="K170" s="39"/>
      <c r="L170" s="42"/>
      <c r="M170" s="198"/>
      <c r="N170" s="199"/>
      <c r="O170" s="67"/>
      <c r="P170" s="67"/>
      <c r="Q170" s="67"/>
      <c r="R170" s="67"/>
      <c r="S170" s="67"/>
      <c r="T170" s="68"/>
      <c r="U170" s="37"/>
      <c r="V170" s="37"/>
      <c r="W170" s="37"/>
      <c r="X170" s="37"/>
      <c r="Y170" s="37"/>
      <c r="Z170" s="37"/>
      <c r="AA170" s="37"/>
      <c r="AB170" s="37"/>
      <c r="AC170" s="37"/>
      <c r="AD170" s="37"/>
      <c r="AE170" s="37"/>
      <c r="AT170" s="20" t="s">
        <v>219</v>
      </c>
      <c r="AU170" s="20" t="s">
        <v>79</v>
      </c>
    </row>
    <row r="171" spans="1:65" s="2" customFormat="1" ht="21.75" customHeight="1">
      <c r="A171" s="37"/>
      <c r="B171" s="38"/>
      <c r="C171" s="245" t="s">
        <v>534</v>
      </c>
      <c r="D171" s="245" t="s">
        <v>348</v>
      </c>
      <c r="E171" s="246" t="s">
        <v>2077</v>
      </c>
      <c r="F171" s="247" t="s">
        <v>2078</v>
      </c>
      <c r="G171" s="248" t="s">
        <v>1998</v>
      </c>
      <c r="H171" s="249">
        <v>7</v>
      </c>
      <c r="I171" s="250"/>
      <c r="J171" s="251">
        <f>ROUND(I171*H171,2)</f>
        <v>0</v>
      </c>
      <c r="K171" s="247" t="s">
        <v>814</v>
      </c>
      <c r="L171" s="252"/>
      <c r="M171" s="253" t="s">
        <v>19</v>
      </c>
      <c r="N171" s="254" t="s">
        <v>42</v>
      </c>
      <c r="O171" s="67"/>
      <c r="P171" s="191">
        <f>O171*H171</f>
        <v>0</v>
      </c>
      <c r="Q171" s="191">
        <v>0</v>
      </c>
      <c r="R171" s="191">
        <f>Q171*H171</f>
        <v>0</v>
      </c>
      <c r="S171" s="191">
        <v>0</v>
      </c>
      <c r="T171" s="192">
        <f>S171*H171</f>
        <v>0</v>
      </c>
      <c r="U171" s="37"/>
      <c r="V171" s="37"/>
      <c r="W171" s="37"/>
      <c r="X171" s="37"/>
      <c r="Y171" s="37"/>
      <c r="Z171" s="37"/>
      <c r="AA171" s="37"/>
      <c r="AB171" s="37"/>
      <c r="AC171" s="37"/>
      <c r="AD171" s="37"/>
      <c r="AE171" s="37"/>
      <c r="AR171" s="193" t="s">
        <v>269</v>
      </c>
      <c r="AT171" s="193" t="s">
        <v>348</v>
      </c>
      <c r="AU171" s="193" t="s">
        <v>79</v>
      </c>
      <c r="AY171" s="20" t="s">
        <v>210</v>
      </c>
      <c r="BE171" s="194">
        <f>IF(N171="základní",J171,0)</f>
        <v>0</v>
      </c>
      <c r="BF171" s="194">
        <f>IF(N171="snížená",J171,0)</f>
        <v>0</v>
      </c>
      <c r="BG171" s="194">
        <f>IF(N171="zákl. přenesená",J171,0)</f>
        <v>0</v>
      </c>
      <c r="BH171" s="194">
        <f>IF(N171="sníž. přenesená",J171,0)</f>
        <v>0</v>
      </c>
      <c r="BI171" s="194">
        <f>IF(N171="nulová",J171,0)</f>
        <v>0</v>
      </c>
      <c r="BJ171" s="20" t="s">
        <v>79</v>
      </c>
      <c r="BK171" s="194">
        <f>ROUND(I171*H171,2)</f>
        <v>0</v>
      </c>
      <c r="BL171" s="20" t="s">
        <v>217</v>
      </c>
      <c r="BM171" s="193" t="s">
        <v>865</v>
      </c>
    </row>
    <row r="172" spans="1:65" s="2" customFormat="1" ht="11.25">
      <c r="A172" s="37"/>
      <c r="B172" s="38"/>
      <c r="C172" s="39"/>
      <c r="D172" s="195" t="s">
        <v>219</v>
      </c>
      <c r="E172" s="39"/>
      <c r="F172" s="196" t="s">
        <v>2078</v>
      </c>
      <c r="G172" s="39"/>
      <c r="H172" s="39"/>
      <c r="I172" s="197"/>
      <c r="J172" s="39"/>
      <c r="K172" s="39"/>
      <c r="L172" s="42"/>
      <c r="M172" s="198"/>
      <c r="N172" s="199"/>
      <c r="O172" s="67"/>
      <c r="P172" s="67"/>
      <c r="Q172" s="67"/>
      <c r="R172" s="67"/>
      <c r="S172" s="67"/>
      <c r="T172" s="68"/>
      <c r="U172" s="37"/>
      <c r="V172" s="37"/>
      <c r="W172" s="37"/>
      <c r="X172" s="37"/>
      <c r="Y172" s="37"/>
      <c r="Z172" s="37"/>
      <c r="AA172" s="37"/>
      <c r="AB172" s="37"/>
      <c r="AC172" s="37"/>
      <c r="AD172" s="37"/>
      <c r="AE172" s="37"/>
      <c r="AT172" s="20" t="s">
        <v>219</v>
      </c>
      <c r="AU172" s="20" t="s">
        <v>79</v>
      </c>
    </row>
    <row r="173" spans="1:65" s="2" customFormat="1" ht="16.5" customHeight="1">
      <c r="A173" s="37"/>
      <c r="B173" s="38"/>
      <c r="C173" s="245" t="s">
        <v>541</v>
      </c>
      <c r="D173" s="245" t="s">
        <v>348</v>
      </c>
      <c r="E173" s="246" t="s">
        <v>2079</v>
      </c>
      <c r="F173" s="247" t="s">
        <v>2080</v>
      </c>
      <c r="G173" s="248" t="s">
        <v>1998</v>
      </c>
      <c r="H173" s="249">
        <v>7</v>
      </c>
      <c r="I173" s="250"/>
      <c r="J173" s="251">
        <f>ROUND(I173*H173,2)</f>
        <v>0</v>
      </c>
      <c r="K173" s="247" t="s">
        <v>814</v>
      </c>
      <c r="L173" s="252"/>
      <c r="M173" s="253" t="s">
        <v>19</v>
      </c>
      <c r="N173" s="254" t="s">
        <v>42</v>
      </c>
      <c r="O173" s="67"/>
      <c r="P173" s="191">
        <f>O173*H173</f>
        <v>0</v>
      </c>
      <c r="Q173" s="191">
        <v>0</v>
      </c>
      <c r="R173" s="191">
        <f>Q173*H173</f>
        <v>0</v>
      </c>
      <c r="S173" s="191">
        <v>0</v>
      </c>
      <c r="T173" s="192">
        <f>S173*H173</f>
        <v>0</v>
      </c>
      <c r="U173" s="37"/>
      <c r="V173" s="37"/>
      <c r="W173" s="37"/>
      <c r="X173" s="37"/>
      <c r="Y173" s="37"/>
      <c r="Z173" s="37"/>
      <c r="AA173" s="37"/>
      <c r="AB173" s="37"/>
      <c r="AC173" s="37"/>
      <c r="AD173" s="37"/>
      <c r="AE173" s="37"/>
      <c r="AR173" s="193" t="s">
        <v>269</v>
      </c>
      <c r="AT173" s="193" t="s">
        <v>348</v>
      </c>
      <c r="AU173" s="193" t="s">
        <v>79</v>
      </c>
      <c r="AY173" s="20" t="s">
        <v>210</v>
      </c>
      <c r="BE173" s="194">
        <f>IF(N173="základní",J173,0)</f>
        <v>0</v>
      </c>
      <c r="BF173" s="194">
        <f>IF(N173="snížená",J173,0)</f>
        <v>0</v>
      </c>
      <c r="BG173" s="194">
        <f>IF(N173="zákl. přenesená",J173,0)</f>
        <v>0</v>
      </c>
      <c r="BH173" s="194">
        <f>IF(N173="sníž. přenesená",J173,0)</f>
        <v>0</v>
      </c>
      <c r="BI173" s="194">
        <f>IF(N173="nulová",J173,0)</f>
        <v>0</v>
      </c>
      <c r="BJ173" s="20" t="s">
        <v>79</v>
      </c>
      <c r="BK173" s="194">
        <f>ROUND(I173*H173,2)</f>
        <v>0</v>
      </c>
      <c r="BL173" s="20" t="s">
        <v>217</v>
      </c>
      <c r="BM173" s="193" t="s">
        <v>878</v>
      </c>
    </row>
    <row r="174" spans="1:65" s="2" customFormat="1" ht="11.25">
      <c r="A174" s="37"/>
      <c r="B174" s="38"/>
      <c r="C174" s="39"/>
      <c r="D174" s="195" t="s">
        <v>219</v>
      </c>
      <c r="E174" s="39"/>
      <c r="F174" s="196" t="s">
        <v>2080</v>
      </c>
      <c r="G174" s="39"/>
      <c r="H174" s="39"/>
      <c r="I174" s="197"/>
      <c r="J174" s="39"/>
      <c r="K174" s="39"/>
      <c r="L174" s="42"/>
      <c r="M174" s="198"/>
      <c r="N174" s="199"/>
      <c r="O174" s="67"/>
      <c r="P174" s="67"/>
      <c r="Q174" s="67"/>
      <c r="R174" s="67"/>
      <c r="S174" s="67"/>
      <c r="T174" s="68"/>
      <c r="U174" s="37"/>
      <c r="V174" s="37"/>
      <c r="W174" s="37"/>
      <c r="X174" s="37"/>
      <c r="Y174" s="37"/>
      <c r="Z174" s="37"/>
      <c r="AA174" s="37"/>
      <c r="AB174" s="37"/>
      <c r="AC174" s="37"/>
      <c r="AD174" s="37"/>
      <c r="AE174" s="37"/>
      <c r="AT174" s="20" t="s">
        <v>219</v>
      </c>
      <c r="AU174" s="20" t="s">
        <v>79</v>
      </c>
    </row>
    <row r="175" spans="1:65" s="2" customFormat="1" ht="16.5" customHeight="1">
      <c r="A175" s="37"/>
      <c r="B175" s="38"/>
      <c r="C175" s="245" t="s">
        <v>545</v>
      </c>
      <c r="D175" s="245" t="s">
        <v>348</v>
      </c>
      <c r="E175" s="246" t="s">
        <v>2073</v>
      </c>
      <c r="F175" s="247" t="s">
        <v>2074</v>
      </c>
      <c r="G175" s="248" t="s">
        <v>1998</v>
      </c>
      <c r="H175" s="249">
        <v>7</v>
      </c>
      <c r="I175" s="250"/>
      <c r="J175" s="251">
        <f>ROUND(I175*H175,2)</f>
        <v>0</v>
      </c>
      <c r="K175" s="247" t="s">
        <v>814</v>
      </c>
      <c r="L175" s="252"/>
      <c r="M175" s="253" t="s">
        <v>19</v>
      </c>
      <c r="N175" s="254" t="s">
        <v>42</v>
      </c>
      <c r="O175" s="67"/>
      <c r="P175" s="191">
        <f>O175*H175</f>
        <v>0</v>
      </c>
      <c r="Q175" s="191">
        <v>0</v>
      </c>
      <c r="R175" s="191">
        <f>Q175*H175</f>
        <v>0</v>
      </c>
      <c r="S175" s="191">
        <v>0</v>
      </c>
      <c r="T175" s="192">
        <f>S175*H175</f>
        <v>0</v>
      </c>
      <c r="U175" s="37"/>
      <c r="V175" s="37"/>
      <c r="W175" s="37"/>
      <c r="X175" s="37"/>
      <c r="Y175" s="37"/>
      <c r="Z175" s="37"/>
      <c r="AA175" s="37"/>
      <c r="AB175" s="37"/>
      <c r="AC175" s="37"/>
      <c r="AD175" s="37"/>
      <c r="AE175" s="37"/>
      <c r="AR175" s="193" t="s">
        <v>269</v>
      </c>
      <c r="AT175" s="193" t="s">
        <v>348</v>
      </c>
      <c r="AU175" s="193" t="s">
        <v>79</v>
      </c>
      <c r="AY175" s="20" t="s">
        <v>210</v>
      </c>
      <c r="BE175" s="194">
        <f>IF(N175="základní",J175,0)</f>
        <v>0</v>
      </c>
      <c r="BF175" s="194">
        <f>IF(N175="snížená",J175,0)</f>
        <v>0</v>
      </c>
      <c r="BG175" s="194">
        <f>IF(N175="zákl. přenesená",J175,0)</f>
        <v>0</v>
      </c>
      <c r="BH175" s="194">
        <f>IF(N175="sníž. přenesená",J175,0)</f>
        <v>0</v>
      </c>
      <c r="BI175" s="194">
        <f>IF(N175="nulová",J175,0)</f>
        <v>0</v>
      </c>
      <c r="BJ175" s="20" t="s">
        <v>79</v>
      </c>
      <c r="BK175" s="194">
        <f>ROUND(I175*H175,2)</f>
        <v>0</v>
      </c>
      <c r="BL175" s="20" t="s">
        <v>217</v>
      </c>
      <c r="BM175" s="193" t="s">
        <v>894</v>
      </c>
    </row>
    <row r="176" spans="1:65" s="2" customFormat="1" ht="11.25">
      <c r="A176" s="37"/>
      <c r="B176" s="38"/>
      <c r="C176" s="39"/>
      <c r="D176" s="195" t="s">
        <v>219</v>
      </c>
      <c r="E176" s="39"/>
      <c r="F176" s="196" t="s">
        <v>2074</v>
      </c>
      <c r="G176" s="39"/>
      <c r="H176" s="39"/>
      <c r="I176" s="197"/>
      <c r="J176" s="39"/>
      <c r="K176" s="39"/>
      <c r="L176" s="42"/>
      <c r="M176" s="198"/>
      <c r="N176" s="199"/>
      <c r="O176" s="67"/>
      <c r="P176" s="67"/>
      <c r="Q176" s="67"/>
      <c r="R176" s="67"/>
      <c r="S176" s="67"/>
      <c r="T176" s="68"/>
      <c r="U176" s="37"/>
      <c r="V176" s="37"/>
      <c r="W176" s="37"/>
      <c r="X176" s="37"/>
      <c r="Y176" s="37"/>
      <c r="Z176" s="37"/>
      <c r="AA176" s="37"/>
      <c r="AB176" s="37"/>
      <c r="AC176" s="37"/>
      <c r="AD176" s="37"/>
      <c r="AE176" s="37"/>
      <c r="AT176" s="20" t="s">
        <v>219</v>
      </c>
      <c r="AU176" s="20" t="s">
        <v>79</v>
      </c>
    </row>
    <row r="177" spans="1:65" s="2" customFormat="1" ht="16.5" customHeight="1">
      <c r="A177" s="37"/>
      <c r="B177" s="38"/>
      <c r="C177" s="245" t="s">
        <v>554</v>
      </c>
      <c r="D177" s="245" t="s">
        <v>348</v>
      </c>
      <c r="E177" s="246" t="s">
        <v>2081</v>
      </c>
      <c r="F177" s="247" t="s">
        <v>2082</v>
      </c>
      <c r="G177" s="248" t="s">
        <v>1998</v>
      </c>
      <c r="H177" s="249">
        <v>2</v>
      </c>
      <c r="I177" s="250"/>
      <c r="J177" s="251">
        <f>ROUND(I177*H177,2)</f>
        <v>0</v>
      </c>
      <c r="K177" s="247" t="s">
        <v>814</v>
      </c>
      <c r="L177" s="252"/>
      <c r="M177" s="253" t="s">
        <v>19</v>
      </c>
      <c r="N177" s="254" t="s">
        <v>42</v>
      </c>
      <c r="O177" s="67"/>
      <c r="P177" s="191">
        <f>O177*H177</f>
        <v>0</v>
      </c>
      <c r="Q177" s="191">
        <v>0</v>
      </c>
      <c r="R177" s="191">
        <f>Q177*H177</f>
        <v>0</v>
      </c>
      <c r="S177" s="191">
        <v>0</v>
      </c>
      <c r="T177" s="192">
        <f>S177*H177</f>
        <v>0</v>
      </c>
      <c r="U177" s="37"/>
      <c r="V177" s="37"/>
      <c r="W177" s="37"/>
      <c r="X177" s="37"/>
      <c r="Y177" s="37"/>
      <c r="Z177" s="37"/>
      <c r="AA177" s="37"/>
      <c r="AB177" s="37"/>
      <c r="AC177" s="37"/>
      <c r="AD177" s="37"/>
      <c r="AE177" s="37"/>
      <c r="AR177" s="193" t="s">
        <v>269</v>
      </c>
      <c r="AT177" s="193" t="s">
        <v>348</v>
      </c>
      <c r="AU177" s="193" t="s">
        <v>79</v>
      </c>
      <c r="AY177" s="20" t="s">
        <v>210</v>
      </c>
      <c r="BE177" s="194">
        <f>IF(N177="základní",J177,0)</f>
        <v>0</v>
      </c>
      <c r="BF177" s="194">
        <f>IF(N177="snížená",J177,0)</f>
        <v>0</v>
      </c>
      <c r="BG177" s="194">
        <f>IF(N177="zákl. přenesená",J177,0)</f>
        <v>0</v>
      </c>
      <c r="BH177" s="194">
        <f>IF(N177="sníž. přenesená",J177,0)</f>
        <v>0</v>
      </c>
      <c r="BI177" s="194">
        <f>IF(N177="nulová",J177,0)</f>
        <v>0</v>
      </c>
      <c r="BJ177" s="20" t="s">
        <v>79</v>
      </c>
      <c r="BK177" s="194">
        <f>ROUND(I177*H177,2)</f>
        <v>0</v>
      </c>
      <c r="BL177" s="20" t="s">
        <v>217</v>
      </c>
      <c r="BM177" s="193" t="s">
        <v>916</v>
      </c>
    </row>
    <row r="178" spans="1:65" s="2" customFormat="1" ht="11.25">
      <c r="A178" s="37"/>
      <c r="B178" s="38"/>
      <c r="C178" s="39"/>
      <c r="D178" s="195" t="s">
        <v>219</v>
      </c>
      <c r="E178" s="39"/>
      <c r="F178" s="196" t="s">
        <v>2082</v>
      </c>
      <c r="G178" s="39"/>
      <c r="H178" s="39"/>
      <c r="I178" s="197"/>
      <c r="J178" s="39"/>
      <c r="K178" s="39"/>
      <c r="L178" s="42"/>
      <c r="M178" s="198"/>
      <c r="N178" s="199"/>
      <c r="O178" s="67"/>
      <c r="P178" s="67"/>
      <c r="Q178" s="67"/>
      <c r="R178" s="67"/>
      <c r="S178" s="67"/>
      <c r="T178" s="68"/>
      <c r="U178" s="37"/>
      <c r="V178" s="37"/>
      <c r="W178" s="37"/>
      <c r="X178" s="37"/>
      <c r="Y178" s="37"/>
      <c r="Z178" s="37"/>
      <c r="AA178" s="37"/>
      <c r="AB178" s="37"/>
      <c r="AC178" s="37"/>
      <c r="AD178" s="37"/>
      <c r="AE178" s="37"/>
      <c r="AT178" s="20" t="s">
        <v>219</v>
      </c>
      <c r="AU178" s="20" t="s">
        <v>79</v>
      </c>
    </row>
    <row r="179" spans="1:65" s="2" customFormat="1" ht="16.5" customHeight="1">
      <c r="A179" s="37"/>
      <c r="B179" s="38"/>
      <c r="C179" s="245" t="s">
        <v>560</v>
      </c>
      <c r="D179" s="245" t="s">
        <v>348</v>
      </c>
      <c r="E179" s="246" t="s">
        <v>2073</v>
      </c>
      <c r="F179" s="247" t="s">
        <v>2074</v>
      </c>
      <c r="G179" s="248" t="s">
        <v>1998</v>
      </c>
      <c r="H179" s="249">
        <v>2</v>
      </c>
      <c r="I179" s="250"/>
      <c r="J179" s="251">
        <f>ROUND(I179*H179,2)</f>
        <v>0</v>
      </c>
      <c r="K179" s="247" t="s">
        <v>814</v>
      </c>
      <c r="L179" s="252"/>
      <c r="M179" s="253" t="s">
        <v>19</v>
      </c>
      <c r="N179" s="254" t="s">
        <v>42</v>
      </c>
      <c r="O179" s="67"/>
      <c r="P179" s="191">
        <f>O179*H179</f>
        <v>0</v>
      </c>
      <c r="Q179" s="191">
        <v>0</v>
      </c>
      <c r="R179" s="191">
        <f>Q179*H179</f>
        <v>0</v>
      </c>
      <c r="S179" s="191">
        <v>0</v>
      </c>
      <c r="T179" s="192">
        <f>S179*H179</f>
        <v>0</v>
      </c>
      <c r="U179" s="37"/>
      <c r="V179" s="37"/>
      <c r="W179" s="37"/>
      <c r="X179" s="37"/>
      <c r="Y179" s="37"/>
      <c r="Z179" s="37"/>
      <c r="AA179" s="37"/>
      <c r="AB179" s="37"/>
      <c r="AC179" s="37"/>
      <c r="AD179" s="37"/>
      <c r="AE179" s="37"/>
      <c r="AR179" s="193" t="s">
        <v>269</v>
      </c>
      <c r="AT179" s="193" t="s">
        <v>348</v>
      </c>
      <c r="AU179" s="193" t="s">
        <v>79</v>
      </c>
      <c r="AY179" s="20" t="s">
        <v>210</v>
      </c>
      <c r="BE179" s="194">
        <f>IF(N179="základní",J179,0)</f>
        <v>0</v>
      </c>
      <c r="BF179" s="194">
        <f>IF(N179="snížená",J179,0)</f>
        <v>0</v>
      </c>
      <c r="BG179" s="194">
        <f>IF(N179="zákl. přenesená",J179,0)</f>
        <v>0</v>
      </c>
      <c r="BH179" s="194">
        <f>IF(N179="sníž. přenesená",J179,0)</f>
        <v>0</v>
      </c>
      <c r="BI179" s="194">
        <f>IF(N179="nulová",J179,0)</f>
        <v>0</v>
      </c>
      <c r="BJ179" s="20" t="s">
        <v>79</v>
      </c>
      <c r="BK179" s="194">
        <f>ROUND(I179*H179,2)</f>
        <v>0</v>
      </c>
      <c r="BL179" s="20" t="s">
        <v>217</v>
      </c>
      <c r="BM179" s="193" t="s">
        <v>938</v>
      </c>
    </row>
    <row r="180" spans="1:65" s="2" customFormat="1" ht="11.25">
      <c r="A180" s="37"/>
      <c r="B180" s="38"/>
      <c r="C180" s="39"/>
      <c r="D180" s="195" t="s">
        <v>219</v>
      </c>
      <c r="E180" s="39"/>
      <c r="F180" s="196" t="s">
        <v>2074</v>
      </c>
      <c r="G180" s="39"/>
      <c r="H180" s="39"/>
      <c r="I180" s="197"/>
      <c r="J180" s="39"/>
      <c r="K180" s="39"/>
      <c r="L180" s="42"/>
      <c r="M180" s="198"/>
      <c r="N180" s="199"/>
      <c r="O180" s="67"/>
      <c r="P180" s="67"/>
      <c r="Q180" s="67"/>
      <c r="R180" s="67"/>
      <c r="S180" s="67"/>
      <c r="T180" s="68"/>
      <c r="U180" s="37"/>
      <c r="V180" s="37"/>
      <c r="W180" s="37"/>
      <c r="X180" s="37"/>
      <c r="Y180" s="37"/>
      <c r="Z180" s="37"/>
      <c r="AA180" s="37"/>
      <c r="AB180" s="37"/>
      <c r="AC180" s="37"/>
      <c r="AD180" s="37"/>
      <c r="AE180" s="37"/>
      <c r="AT180" s="20" t="s">
        <v>219</v>
      </c>
      <c r="AU180" s="20" t="s">
        <v>79</v>
      </c>
    </row>
    <row r="181" spans="1:65" s="2" customFormat="1" ht="16.5" customHeight="1">
      <c r="A181" s="37"/>
      <c r="B181" s="38"/>
      <c r="C181" s="245" t="s">
        <v>125</v>
      </c>
      <c r="D181" s="245" t="s">
        <v>348</v>
      </c>
      <c r="E181" s="246" t="s">
        <v>2083</v>
      </c>
      <c r="F181" s="247" t="s">
        <v>2084</v>
      </c>
      <c r="G181" s="248" t="s">
        <v>1998</v>
      </c>
      <c r="H181" s="249">
        <v>35</v>
      </c>
      <c r="I181" s="250"/>
      <c r="J181" s="251">
        <f>ROUND(I181*H181,2)</f>
        <v>0</v>
      </c>
      <c r="K181" s="247" t="s">
        <v>814</v>
      </c>
      <c r="L181" s="252"/>
      <c r="M181" s="253" t="s">
        <v>19</v>
      </c>
      <c r="N181" s="254" t="s">
        <v>42</v>
      </c>
      <c r="O181" s="67"/>
      <c r="P181" s="191">
        <f>O181*H181</f>
        <v>0</v>
      </c>
      <c r="Q181" s="191">
        <v>0</v>
      </c>
      <c r="R181" s="191">
        <f>Q181*H181</f>
        <v>0</v>
      </c>
      <c r="S181" s="191">
        <v>0</v>
      </c>
      <c r="T181" s="192">
        <f>S181*H181</f>
        <v>0</v>
      </c>
      <c r="U181" s="37"/>
      <c r="V181" s="37"/>
      <c r="W181" s="37"/>
      <c r="X181" s="37"/>
      <c r="Y181" s="37"/>
      <c r="Z181" s="37"/>
      <c r="AA181" s="37"/>
      <c r="AB181" s="37"/>
      <c r="AC181" s="37"/>
      <c r="AD181" s="37"/>
      <c r="AE181" s="37"/>
      <c r="AR181" s="193" t="s">
        <v>269</v>
      </c>
      <c r="AT181" s="193" t="s">
        <v>348</v>
      </c>
      <c r="AU181" s="193" t="s">
        <v>79</v>
      </c>
      <c r="AY181" s="20" t="s">
        <v>210</v>
      </c>
      <c r="BE181" s="194">
        <f>IF(N181="základní",J181,0)</f>
        <v>0</v>
      </c>
      <c r="BF181" s="194">
        <f>IF(N181="snížená",J181,0)</f>
        <v>0</v>
      </c>
      <c r="BG181" s="194">
        <f>IF(N181="zákl. přenesená",J181,0)</f>
        <v>0</v>
      </c>
      <c r="BH181" s="194">
        <f>IF(N181="sníž. přenesená",J181,0)</f>
        <v>0</v>
      </c>
      <c r="BI181" s="194">
        <f>IF(N181="nulová",J181,0)</f>
        <v>0</v>
      </c>
      <c r="BJ181" s="20" t="s">
        <v>79</v>
      </c>
      <c r="BK181" s="194">
        <f>ROUND(I181*H181,2)</f>
        <v>0</v>
      </c>
      <c r="BL181" s="20" t="s">
        <v>217</v>
      </c>
      <c r="BM181" s="193" t="s">
        <v>956</v>
      </c>
    </row>
    <row r="182" spans="1:65" s="2" customFormat="1" ht="11.25">
      <c r="A182" s="37"/>
      <c r="B182" s="38"/>
      <c r="C182" s="39"/>
      <c r="D182" s="195" t="s">
        <v>219</v>
      </c>
      <c r="E182" s="39"/>
      <c r="F182" s="196" t="s">
        <v>2084</v>
      </c>
      <c r="G182" s="39"/>
      <c r="H182" s="39"/>
      <c r="I182" s="197"/>
      <c r="J182" s="39"/>
      <c r="K182" s="39"/>
      <c r="L182" s="42"/>
      <c r="M182" s="198"/>
      <c r="N182" s="199"/>
      <c r="O182" s="67"/>
      <c r="P182" s="67"/>
      <c r="Q182" s="67"/>
      <c r="R182" s="67"/>
      <c r="S182" s="67"/>
      <c r="T182" s="68"/>
      <c r="U182" s="37"/>
      <c r="V182" s="37"/>
      <c r="W182" s="37"/>
      <c r="X182" s="37"/>
      <c r="Y182" s="37"/>
      <c r="Z182" s="37"/>
      <c r="AA182" s="37"/>
      <c r="AB182" s="37"/>
      <c r="AC182" s="37"/>
      <c r="AD182" s="37"/>
      <c r="AE182" s="37"/>
      <c r="AT182" s="20" t="s">
        <v>219</v>
      </c>
      <c r="AU182" s="20" t="s">
        <v>79</v>
      </c>
    </row>
    <row r="183" spans="1:65" s="2" customFormat="1" ht="16.5" customHeight="1">
      <c r="A183" s="37"/>
      <c r="B183" s="38"/>
      <c r="C183" s="245" t="s">
        <v>571</v>
      </c>
      <c r="D183" s="245" t="s">
        <v>348</v>
      </c>
      <c r="E183" s="246" t="s">
        <v>2085</v>
      </c>
      <c r="F183" s="247" t="s">
        <v>2086</v>
      </c>
      <c r="G183" s="248" t="s">
        <v>1998</v>
      </c>
      <c r="H183" s="249">
        <v>5</v>
      </c>
      <c r="I183" s="250"/>
      <c r="J183" s="251">
        <f>ROUND(I183*H183,2)</f>
        <v>0</v>
      </c>
      <c r="K183" s="247" t="s">
        <v>814</v>
      </c>
      <c r="L183" s="252"/>
      <c r="M183" s="253" t="s">
        <v>19</v>
      </c>
      <c r="N183" s="254" t="s">
        <v>42</v>
      </c>
      <c r="O183" s="67"/>
      <c r="P183" s="191">
        <f>O183*H183</f>
        <v>0</v>
      </c>
      <c r="Q183" s="191">
        <v>0</v>
      </c>
      <c r="R183" s="191">
        <f>Q183*H183</f>
        <v>0</v>
      </c>
      <c r="S183" s="191">
        <v>0</v>
      </c>
      <c r="T183" s="192">
        <f>S183*H183</f>
        <v>0</v>
      </c>
      <c r="U183" s="37"/>
      <c r="V183" s="37"/>
      <c r="W183" s="37"/>
      <c r="X183" s="37"/>
      <c r="Y183" s="37"/>
      <c r="Z183" s="37"/>
      <c r="AA183" s="37"/>
      <c r="AB183" s="37"/>
      <c r="AC183" s="37"/>
      <c r="AD183" s="37"/>
      <c r="AE183" s="37"/>
      <c r="AR183" s="193" t="s">
        <v>269</v>
      </c>
      <c r="AT183" s="193" t="s">
        <v>348</v>
      </c>
      <c r="AU183" s="193" t="s">
        <v>79</v>
      </c>
      <c r="AY183" s="20" t="s">
        <v>210</v>
      </c>
      <c r="BE183" s="194">
        <f>IF(N183="základní",J183,0)</f>
        <v>0</v>
      </c>
      <c r="BF183" s="194">
        <f>IF(N183="snížená",J183,0)</f>
        <v>0</v>
      </c>
      <c r="BG183" s="194">
        <f>IF(N183="zákl. přenesená",J183,0)</f>
        <v>0</v>
      </c>
      <c r="BH183" s="194">
        <f>IF(N183="sníž. přenesená",J183,0)</f>
        <v>0</v>
      </c>
      <c r="BI183" s="194">
        <f>IF(N183="nulová",J183,0)</f>
        <v>0</v>
      </c>
      <c r="BJ183" s="20" t="s">
        <v>79</v>
      </c>
      <c r="BK183" s="194">
        <f>ROUND(I183*H183,2)</f>
        <v>0</v>
      </c>
      <c r="BL183" s="20" t="s">
        <v>217</v>
      </c>
      <c r="BM183" s="193" t="s">
        <v>970</v>
      </c>
    </row>
    <row r="184" spans="1:65" s="2" customFormat="1" ht="11.25">
      <c r="A184" s="37"/>
      <c r="B184" s="38"/>
      <c r="C184" s="39"/>
      <c r="D184" s="195" t="s">
        <v>219</v>
      </c>
      <c r="E184" s="39"/>
      <c r="F184" s="196" t="s">
        <v>2086</v>
      </c>
      <c r="G184" s="39"/>
      <c r="H184" s="39"/>
      <c r="I184" s="197"/>
      <c r="J184" s="39"/>
      <c r="K184" s="39"/>
      <c r="L184" s="42"/>
      <c r="M184" s="198"/>
      <c r="N184" s="199"/>
      <c r="O184" s="67"/>
      <c r="P184" s="67"/>
      <c r="Q184" s="67"/>
      <c r="R184" s="67"/>
      <c r="S184" s="67"/>
      <c r="T184" s="68"/>
      <c r="U184" s="37"/>
      <c r="V184" s="37"/>
      <c r="W184" s="37"/>
      <c r="X184" s="37"/>
      <c r="Y184" s="37"/>
      <c r="Z184" s="37"/>
      <c r="AA184" s="37"/>
      <c r="AB184" s="37"/>
      <c r="AC184" s="37"/>
      <c r="AD184" s="37"/>
      <c r="AE184" s="37"/>
      <c r="AT184" s="20" t="s">
        <v>219</v>
      </c>
      <c r="AU184" s="20" t="s">
        <v>79</v>
      </c>
    </row>
    <row r="185" spans="1:65" s="2" customFormat="1" ht="16.5" customHeight="1">
      <c r="A185" s="37"/>
      <c r="B185" s="38"/>
      <c r="C185" s="245" t="s">
        <v>577</v>
      </c>
      <c r="D185" s="245" t="s">
        <v>348</v>
      </c>
      <c r="E185" s="246" t="s">
        <v>2087</v>
      </c>
      <c r="F185" s="247" t="s">
        <v>2088</v>
      </c>
      <c r="G185" s="248" t="s">
        <v>1998</v>
      </c>
      <c r="H185" s="249">
        <v>5</v>
      </c>
      <c r="I185" s="250"/>
      <c r="J185" s="251">
        <f>ROUND(I185*H185,2)</f>
        <v>0</v>
      </c>
      <c r="K185" s="247" t="s">
        <v>814</v>
      </c>
      <c r="L185" s="252"/>
      <c r="M185" s="253" t="s">
        <v>19</v>
      </c>
      <c r="N185" s="254" t="s">
        <v>42</v>
      </c>
      <c r="O185" s="67"/>
      <c r="P185" s="191">
        <f>O185*H185</f>
        <v>0</v>
      </c>
      <c r="Q185" s="191">
        <v>0</v>
      </c>
      <c r="R185" s="191">
        <f>Q185*H185</f>
        <v>0</v>
      </c>
      <c r="S185" s="191">
        <v>0</v>
      </c>
      <c r="T185" s="192">
        <f>S185*H185</f>
        <v>0</v>
      </c>
      <c r="U185" s="37"/>
      <c r="V185" s="37"/>
      <c r="W185" s="37"/>
      <c r="X185" s="37"/>
      <c r="Y185" s="37"/>
      <c r="Z185" s="37"/>
      <c r="AA185" s="37"/>
      <c r="AB185" s="37"/>
      <c r="AC185" s="37"/>
      <c r="AD185" s="37"/>
      <c r="AE185" s="37"/>
      <c r="AR185" s="193" t="s">
        <v>269</v>
      </c>
      <c r="AT185" s="193" t="s">
        <v>348</v>
      </c>
      <c r="AU185" s="193" t="s">
        <v>79</v>
      </c>
      <c r="AY185" s="20" t="s">
        <v>210</v>
      </c>
      <c r="BE185" s="194">
        <f>IF(N185="základní",J185,0)</f>
        <v>0</v>
      </c>
      <c r="BF185" s="194">
        <f>IF(N185="snížená",J185,0)</f>
        <v>0</v>
      </c>
      <c r="BG185" s="194">
        <f>IF(N185="zákl. přenesená",J185,0)</f>
        <v>0</v>
      </c>
      <c r="BH185" s="194">
        <f>IF(N185="sníž. přenesená",J185,0)</f>
        <v>0</v>
      </c>
      <c r="BI185" s="194">
        <f>IF(N185="nulová",J185,0)</f>
        <v>0</v>
      </c>
      <c r="BJ185" s="20" t="s">
        <v>79</v>
      </c>
      <c r="BK185" s="194">
        <f>ROUND(I185*H185,2)</f>
        <v>0</v>
      </c>
      <c r="BL185" s="20" t="s">
        <v>217</v>
      </c>
      <c r="BM185" s="193" t="s">
        <v>833</v>
      </c>
    </row>
    <row r="186" spans="1:65" s="2" customFormat="1" ht="11.25">
      <c r="A186" s="37"/>
      <c r="B186" s="38"/>
      <c r="C186" s="39"/>
      <c r="D186" s="195" t="s">
        <v>219</v>
      </c>
      <c r="E186" s="39"/>
      <c r="F186" s="196" t="s">
        <v>2088</v>
      </c>
      <c r="G186" s="39"/>
      <c r="H186" s="39"/>
      <c r="I186" s="197"/>
      <c r="J186" s="39"/>
      <c r="K186" s="39"/>
      <c r="L186" s="42"/>
      <c r="M186" s="198"/>
      <c r="N186" s="199"/>
      <c r="O186" s="67"/>
      <c r="P186" s="67"/>
      <c r="Q186" s="67"/>
      <c r="R186" s="67"/>
      <c r="S186" s="67"/>
      <c r="T186" s="68"/>
      <c r="U186" s="37"/>
      <c r="V186" s="37"/>
      <c r="W186" s="37"/>
      <c r="X186" s="37"/>
      <c r="Y186" s="37"/>
      <c r="Z186" s="37"/>
      <c r="AA186" s="37"/>
      <c r="AB186" s="37"/>
      <c r="AC186" s="37"/>
      <c r="AD186" s="37"/>
      <c r="AE186" s="37"/>
      <c r="AT186" s="20" t="s">
        <v>219</v>
      </c>
      <c r="AU186" s="20" t="s">
        <v>79</v>
      </c>
    </row>
    <row r="187" spans="1:65" s="2" customFormat="1" ht="16.5" customHeight="1">
      <c r="A187" s="37"/>
      <c r="B187" s="38"/>
      <c r="C187" s="245" t="s">
        <v>583</v>
      </c>
      <c r="D187" s="245" t="s">
        <v>348</v>
      </c>
      <c r="E187" s="246" t="s">
        <v>2089</v>
      </c>
      <c r="F187" s="247" t="s">
        <v>2090</v>
      </c>
      <c r="G187" s="248" t="s">
        <v>1998</v>
      </c>
      <c r="H187" s="249">
        <v>1</v>
      </c>
      <c r="I187" s="250"/>
      <c r="J187" s="251">
        <f>ROUND(I187*H187,2)</f>
        <v>0</v>
      </c>
      <c r="K187" s="247" t="s">
        <v>814</v>
      </c>
      <c r="L187" s="252"/>
      <c r="M187" s="253" t="s">
        <v>19</v>
      </c>
      <c r="N187" s="254" t="s">
        <v>42</v>
      </c>
      <c r="O187" s="67"/>
      <c r="P187" s="191">
        <f>O187*H187</f>
        <v>0</v>
      </c>
      <c r="Q187" s="191">
        <v>0</v>
      </c>
      <c r="R187" s="191">
        <f>Q187*H187</f>
        <v>0</v>
      </c>
      <c r="S187" s="191">
        <v>0</v>
      </c>
      <c r="T187" s="192">
        <f>S187*H187</f>
        <v>0</v>
      </c>
      <c r="U187" s="37"/>
      <c r="V187" s="37"/>
      <c r="W187" s="37"/>
      <c r="X187" s="37"/>
      <c r="Y187" s="37"/>
      <c r="Z187" s="37"/>
      <c r="AA187" s="37"/>
      <c r="AB187" s="37"/>
      <c r="AC187" s="37"/>
      <c r="AD187" s="37"/>
      <c r="AE187" s="37"/>
      <c r="AR187" s="193" t="s">
        <v>269</v>
      </c>
      <c r="AT187" s="193" t="s">
        <v>348</v>
      </c>
      <c r="AU187" s="193" t="s">
        <v>79</v>
      </c>
      <c r="AY187" s="20" t="s">
        <v>210</v>
      </c>
      <c r="BE187" s="194">
        <f>IF(N187="základní",J187,0)</f>
        <v>0</v>
      </c>
      <c r="BF187" s="194">
        <f>IF(N187="snížená",J187,0)</f>
        <v>0</v>
      </c>
      <c r="BG187" s="194">
        <f>IF(N187="zákl. přenesená",J187,0)</f>
        <v>0</v>
      </c>
      <c r="BH187" s="194">
        <f>IF(N187="sníž. přenesená",J187,0)</f>
        <v>0</v>
      </c>
      <c r="BI187" s="194">
        <f>IF(N187="nulová",J187,0)</f>
        <v>0</v>
      </c>
      <c r="BJ187" s="20" t="s">
        <v>79</v>
      </c>
      <c r="BK187" s="194">
        <f>ROUND(I187*H187,2)</f>
        <v>0</v>
      </c>
      <c r="BL187" s="20" t="s">
        <v>217</v>
      </c>
      <c r="BM187" s="193" t="s">
        <v>869</v>
      </c>
    </row>
    <row r="188" spans="1:65" s="2" customFormat="1" ht="11.25">
      <c r="A188" s="37"/>
      <c r="B188" s="38"/>
      <c r="C188" s="39"/>
      <c r="D188" s="195" t="s">
        <v>219</v>
      </c>
      <c r="E188" s="39"/>
      <c r="F188" s="196" t="s">
        <v>2090</v>
      </c>
      <c r="G188" s="39"/>
      <c r="H188" s="39"/>
      <c r="I188" s="197"/>
      <c r="J188" s="39"/>
      <c r="K188" s="39"/>
      <c r="L188" s="42"/>
      <c r="M188" s="198"/>
      <c r="N188" s="199"/>
      <c r="O188" s="67"/>
      <c r="P188" s="67"/>
      <c r="Q188" s="67"/>
      <c r="R188" s="67"/>
      <c r="S188" s="67"/>
      <c r="T188" s="68"/>
      <c r="U188" s="37"/>
      <c r="V188" s="37"/>
      <c r="W188" s="37"/>
      <c r="X188" s="37"/>
      <c r="Y188" s="37"/>
      <c r="Z188" s="37"/>
      <c r="AA188" s="37"/>
      <c r="AB188" s="37"/>
      <c r="AC188" s="37"/>
      <c r="AD188" s="37"/>
      <c r="AE188" s="37"/>
      <c r="AT188" s="20" t="s">
        <v>219</v>
      </c>
      <c r="AU188" s="20" t="s">
        <v>79</v>
      </c>
    </row>
    <row r="189" spans="1:65" s="2" customFormat="1" ht="16.5" customHeight="1">
      <c r="A189" s="37"/>
      <c r="B189" s="38"/>
      <c r="C189" s="245" t="s">
        <v>589</v>
      </c>
      <c r="D189" s="245" t="s">
        <v>348</v>
      </c>
      <c r="E189" s="246" t="s">
        <v>2091</v>
      </c>
      <c r="F189" s="247" t="s">
        <v>2092</v>
      </c>
      <c r="G189" s="248" t="s">
        <v>2093</v>
      </c>
      <c r="H189" s="249">
        <v>5</v>
      </c>
      <c r="I189" s="250"/>
      <c r="J189" s="251">
        <f>ROUND(I189*H189,2)</f>
        <v>0</v>
      </c>
      <c r="K189" s="247" t="s">
        <v>814</v>
      </c>
      <c r="L189" s="252"/>
      <c r="M189" s="253" t="s">
        <v>19</v>
      </c>
      <c r="N189" s="254" t="s">
        <v>42</v>
      </c>
      <c r="O189" s="67"/>
      <c r="P189" s="191">
        <f>O189*H189</f>
        <v>0</v>
      </c>
      <c r="Q189" s="191">
        <v>0</v>
      </c>
      <c r="R189" s="191">
        <f>Q189*H189</f>
        <v>0</v>
      </c>
      <c r="S189" s="191">
        <v>0</v>
      </c>
      <c r="T189" s="192">
        <f>S189*H189</f>
        <v>0</v>
      </c>
      <c r="U189" s="37"/>
      <c r="V189" s="37"/>
      <c r="W189" s="37"/>
      <c r="X189" s="37"/>
      <c r="Y189" s="37"/>
      <c r="Z189" s="37"/>
      <c r="AA189" s="37"/>
      <c r="AB189" s="37"/>
      <c r="AC189" s="37"/>
      <c r="AD189" s="37"/>
      <c r="AE189" s="37"/>
      <c r="AR189" s="193" t="s">
        <v>269</v>
      </c>
      <c r="AT189" s="193" t="s">
        <v>348</v>
      </c>
      <c r="AU189" s="193" t="s">
        <v>79</v>
      </c>
      <c r="AY189" s="20" t="s">
        <v>210</v>
      </c>
      <c r="BE189" s="194">
        <f>IF(N189="základní",J189,0)</f>
        <v>0</v>
      </c>
      <c r="BF189" s="194">
        <f>IF(N189="snížená",J189,0)</f>
        <v>0</v>
      </c>
      <c r="BG189" s="194">
        <f>IF(N189="zákl. přenesená",J189,0)</f>
        <v>0</v>
      </c>
      <c r="BH189" s="194">
        <f>IF(N189="sníž. přenesená",J189,0)</f>
        <v>0</v>
      </c>
      <c r="BI189" s="194">
        <f>IF(N189="nulová",J189,0)</f>
        <v>0</v>
      </c>
      <c r="BJ189" s="20" t="s">
        <v>79</v>
      </c>
      <c r="BK189" s="194">
        <f>ROUND(I189*H189,2)</f>
        <v>0</v>
      </c>
      <c r="BL189" s="20" t="s">
        <v>217</v>
      </c>
      <c r="BM189" s="193" t="s">
        <v>1014</v>
      </c>
    </row>
    <row r="190" spans="1:65" s="2" customFormat="1" ht="11.25">
      <c r="A190" s="37"/>
      <c r="B190" s="38"/>
      <c r="C190" s="39"/>
      <c r="D190" s="195" t="s">
        <v>219</v>
      </c>
      <c r="E190" s="39"/>
      <c r="F190" s="196" t="s">
        <v>2092</v>
      </c>
      <c r="G190" s="39"/>
      <c r="H190" s="39"/>
      <c r="I190" s="197"/>
      <c r="J190" s="39"/>
      <c r="K190" s="39"/>
      <c r="L190" s="42"/>
      <c r="M190" s="198"/>
      <c r="N190" s="199"/>
      <c r="O190" s="67"/>
      <c r="P190" s="67"/>
      <c r="Q190" s="67"/>
      <c r="R190" s="67"/>
      <c r="S190" s="67"/>
      <c r="T190" s="68"/>
      <c r="U190" s="37"/>
      <c r="V190" s="37"/>
      <c r="W190" s="37"/>
      <c r="X190" s="37"/>
      <c r="Y190" s="37"/>
      <c r="Z190" s="37"/>
      <c r="AA190" s="37"/>
      <c r="AB190" s="37"/>
      <c r="AC190" s="37"/>
      <c r="AD190" s="37"/>
      <c r="AE190" s="37"/>
      <c r="AT190" s="20" t="s">
        <v>219</v>
      </c>
      <c r="AU190" s="20" t="s">
        <v>79</v>
      </c>
    </row>
    <row r="191" spans="1:65" s="2" customFormat="1" ht="16.5" customHeight="1">
      <c r="A191" s="37"/>
      <c r="B191" s="38"/>
      <c r="C191" s="245" t="s">
        <v>598</v>
      </c>
      <c r="D191" s="245" t="s">
        <v>348</v>
      </c>
      <c r="E191" s="246" t="s">
        <v>2094</v>
      </c>
      <c r="F191" s="247" t="s">
        <v>2095</v>
      </c>
      <c r="G191" s="248" t="s">
        <v>1998</v>
      </c>
      <c r="H191" s="249">
        <v>6</v>
      </c>
      <c r="I191" s="250"/>
      <c r="J191" s="251">
        <f>ROUND(I191*H191,2)</f>
        <v>0</v>
      </c>
      <c r="K191" s="247" t="s">
        <v>814</v>
      </c>
      <c r="L191" s="252"/>
      <c r="M191" s="253" t="s">
        <v>19</v>
      </c>
      <c r="N191" s="254" t="s">
        <v>42</v>
      </c>
      <c r="O191" s="67"/>
      <c r="P191" s="191">
        <f>O191*H191</f>
        <v>0</v>
      </c>
      <c r="Q191" s="191">
        <v>0</v>
      </c>
      <c r="R191" s="191">
        <f>Q191*H191</f>
        <v>0</v>
      </c>
      <c r="S191" s="191">
        <v>0</v>
      </c>
      <c r="T191" s="192">
        <f>S191*H191</f>
        <v>0</v>
      </c>
      <c r="U191" s="37"/>
      <c r="V191" s="37"/>
      <c r="W191" s="37"/>
      <c r="X191" s="37"/>
      <c r="Y191" s="37"/>
      <c r="Z191" s="37"/>
      <c r="AA191" s="37"/>
      <c r="AB191" s="37"/>
      <c r="AC191" s="37"/>
      <c r="AD191" s="37"/>
      <c r="AE191" s="37"/>
      <c r="AR191" s="193" t="s">
        <v>269</v>
      </c>
      <c r="AT191" s="193" t="s">
        <v>348</v>
      </c>
      <c r="AU191" s="193" t="s">
        <v>79</v>
      </c>
      <c r="AY191" s="20" t="s">
        <v>210</v>
      </c>
      <c r="BE191" s="194">
        <f>IF(N191="základní",J191,0)</f>
        <v>0</v>
      </c>
      <c r="BF191" s="194">
        <f>IF(N191="snížená",J191,0)</f>
        <v>0</v>
      </c>
      <c r="BG191" s="194">
        <f>IF(N191="zákl. přenesená",J191,0)</f>
        <v>0</v>
      </c>
      <c r="BH191" s="194">
        <f>IF(N191="sníž. přenesená",J191,0)</f>
        <v>0</v>
      </c>
      <c r="BI191" s="194">
        <f>IF(N191="nulová",J191,0)</f>
        <v>0</v>
      </c>
      <c r="BJ191" s="20" t="s">
        <v>79</v>
      </c>
      <c r="BK191" s="194">
        <f>ROUND(I191*H191,2)</f>
        <v>0</v>
      </c>
      <c r="BL191" s="20" t="s">
        <v>217</v>
      </c>
      <c r="BM191" s="193" t="s">
        <v>1026</v>
      </c>
    </row>
    <row r="192" spans="1:65" s="2" customFormat="1" ht="11.25">
      <c r="A192" s="37"/>
      <c r="B192" s="38"/>
      <c r="C192" s="39"/>
      <c r="D192" s="195" t="s">
        <v>219</v>
      </c>
      <c r="E192" s="39"/>
      <c r="F192" s="196" t="s">
        <v>2095</v>
      </c>
      <c r="G192" s="39"/>
      <c r="H192" s="39"/>
      <c r="I192" s="197"/>
      <c r="J192" s="39"/>
      <c r="K192" s="39"/>
      <c r="L192" s="42"/>
      <c r="M192" s="198"/>
      <c r="N192" s="199"/>
      <c r="O192" s="67"/>
      <c r="P192" s="67"/>
      <c r="Q192" s="67"/>
      <c r="R192" s="67"/>
      <c r="S192" s="67"/>
      <c r="T192" s="68"/>
      <c r="U192" s="37"/>
      <c r="V192" s="37"/>
      <c r="W192" s="37"/>
      <c r="X192" s="37"/>
      <c r="Y192" s="37"/>
      <c r="Z192" s="37"/>
      <c r="AA192" s="37"/>
      <c r="AB192" s="37"/>
      <c r="AC192" s="37"/>
      <c r="AD192" s="37"/>
      <c r="AE192" s="37"/>
      <c r="AT192" s="20" t="s">
        <v>219</v>
      </c>
      <c r="AU192" s="20" t="s">
        <v>79</v>
      </c>
    </row>
    <row r="193" spans="1:65" s="2" customFormat="1" ht="16.5" customHeight="1">
      <c r="A193" s="37"/>
      <c r="B193" s="38"/>
      <c r="C193" s="245" t="s">
        <v>638</v>
      </c>
      <c r="D193" s="245" t="s">
        <v>348</v>
      </c>
      <c r="E193" s="246" t="s">
        <v>2096</v>
      </c>
      <c r="F193" s="247" t="s">
        <v>2097</v>
      </c>
      <c r="G193" s="248" t="s">
        <v>1998</v>
      </c>
      <c r="H193" s="249">
        <v>1</v>
      </c>
      <c r="I193" s="250"/>
      <c r="J193" s="251">
        <f>ROUND(I193*H193,2)</f>
        <v>0</v>
      </c>
      <c r="K193" s="247" t="s">
        <v>814</v>
      </c>
      <c r="L193" s="252"/>
      <c r="M193" s="253" t="s">
        <v>19</v>
      </c>
      <c r="N193" s="254" t="s">
        <v>42</v>
      </c>
      <c r="O193" s="67"/>
      <c r="P193" s="191">
        <f>O193*H193</f>
        <v>0</v>
      </c>
      <c r="Q193" s="191">
        <v>0</v>
      </c>
      <c r="R193" s="191">
        <f>Q193*H193</f>
        <v>0</v>
      </c>
      <c r="S193" s="191">
        <v>0</v>
      </c>
      <c r="T193" s="192">
        <f>S193*H193</f>
        <v>0</v>
      </c>
      <c r="U193" s="37"/>
      <c r="V193" s="37"/>
      <c r="W193" s="37"/>
      <c r="X193" s="37"/>
      <c r="Y193" s="37"/>
      <c r="Z193" s="37"/>
      <c r="AA193" s="37"/>
      <c r="AB193" s="37"/>
      <c r="AC193" s="37"/>
      <c r="AD193" s="37"/>
      <c r="AE193" s="37"/>
      <c r="AR193" s="193" t="s">
        <v>269</v>
      </c>
      <c r="AT193" s="193" t="s">
        <v>348</v>
      </c>
      <c r="AU193" s="193" t="s">
        <v>79</v>
      </c>
      <c r="AY193" s="20" t="s">
        <v>210</v>
      </c>
      <c r="BE193" s="194">
        <f>IF(N193="základní",J193,0)</f>
        <v>0</v>
      </c>
      <c r="BF193" s="194">
        <f>IF(N193="snížená",J193,0)</f>
        <v>0</v>
      </c>
      <c r="BG193" s="194">
        <f>IF(N193="zákl. přenesená",J193,0)</f>
        <v>0</v>
      </c>
      <c r="BH193" s="194">
        <f>IF(N193="sníž. přenesená",J193,0)</f>
        <v>0</v>
      </c>
      <c r="BI193" s="194">
        <f>IF(N193="nulová",J193,0)</f>
        <v>0</v>
      </c>
      <c r="BJ193" s="20" t="s">
        <v>79</v>
      </c>
      <c r="BK193" s="194">
        <f>ROUND(I193*H193,2)</f>
        <v>0</v>
      </c>
      <c r="BL193" s="20" t="s">
        <v>217</v>
      </c>
      <c r="BM193" s="193" t="s">
        <v>1048</v>
      </c>
    </row>
    <row r="194" spans="1:65" s="2" customFormat="1" ht="11.25">
      <c r="A194" s="37"/>
      <c r="B194" s="38"/>
      <c r="C194" s="39"/>
      <c r="D194" s="195" t="s">
        <v>219</v>
      </c>
      <c r="E194" s="39"/>
      <c r="F194" s="196" t="s">
        <v>2097</v>
      </c>
      <c r="G194" s="39"/>
      <c r="H194" s="39"/>
      <c r="I194" s="197"/>
      <c r="J194" s="39"/>
      <c r="K194" s="39"/>
      <c r="L194" s="42"/>
      <c r="M194" s="198"/>
      <c r="N194" s="199"/>
      <c r="O194" s="67"/>
      <c r="P194" s="67"/>
      <c r="Q194" s="67"/>
      <c r="R194" s="67"/>
      <c r="S194" s="67"/>
      <c r="T194" s="68"/>
      <c r="U194" s="37"/>
      <c r="V194" s="37"/>
      <c r="W194" s="37"/>
      <c r="X194" s="37"/>
      <c r="Y194" s="37"/>
      <c r="Z194" s="37"/>
      <c r="AA194" s="37"/>
      <c r="AB194" s="37"/>
      <c r="AC194" s="37"/>
      <c r="AD194" s="37"/>
      <c r="AE194" s="37"/>
      <c r="AT194" s="20" t="s">
        <v>219</v>
      </c>
      <c r="AU194" s="20" t="s">
        <v>79</v>
      </c>
    </row>
    <row r="195" spans="1:65" s="2" customFormat="1" ht="16.5" customHeight="1">
      <c r="A195" s="37"/>
      <c r="B195" s="38"/>
      <c r="C195" s="245" t="s">
        <v>668</v>
      </c>
      <c r="D195" s="245" t="s">
        <v>348</v>
      </c>
      <c r="E195" s="246" t="s">
        <v>2098</v>
      </c>
      <c r="F195" s="247" t="s">
        <v>2099</v>
      </c>
      <c r="G195" s="248" t="s">
        <v>1998</v>
      </c>
      <c r="H195" s="249">
        <v>1</v>
      </c>
      <c r="I195" s="250"/>
      <c r="J195" s="251">
        <f>ROUND(I195*H195,2)</f>
        <v>0</v>
      </c>
      <c r="K195" s="247" t="s">
        <v>814</v>
      </c>
      <c r="L195" s="252"/>
      <c r="M195" s="253" t="s">
        <v>19</v>
      </c>
      <c r="N195" s="254" t="s">
        <v>42</v>
      </c>
      <c r="O195" s="67"/>
      <c r="P195" s="191">
        <f>O195*H195</f>
        <v>0</v>
      </c>
      <c r="Q195" s="191">
        <v>0</v>
      </c>
      <c r="R195" s="191">
        <f>Q195*H195</f>
        <v>0</v>
      </c>
      <c r="S195" s="191">
        <v>0</v>
      </c>
      <c r="T195" s="192">
        <f>S195*H195</f>
        <v>0</v>
      </c>
      <c r="U195" s="37"/>
      <c r="V195" s="37"/>
      <c r="W195" s="37"/>
      <c r="X195" s="37"/>
      <c r="Y195" s="37"/>
      <c r="Z195" s="37"/>
      <c r="AA195" s="37"/>
      <c r="AB195" s="37"/>
      <c r="AC195" s="37"/>
      <c r="AD195" s="37"/>
      <c r="AE195" s="37"/>
      <c r="AR195" s="193" t="s">
        <v>269</v>
      </c>
      <c r="AT195" s="193" t="s">
        <v>348</v>
      </c>
      <c r="AU195" s="193" t="s">
        <v>79</v>
      </c>
      <c r="AY195" s="20" t="s">
        <v>210</v>
      </c>
      <c r="BE195" s="194">
        <f>IF(N195="základní",J195,0)</f>
        <v>0</v>
      </c>
      <c r="BF195" s="194">
        <f>IF(N195="snížená",J195,0)</f>
        <v>0</v>
      </c>
      <c r="BG195" s="194">
        <f>IF(N195="zákl. přenesená",J195,0)</f>
        <v>0</v>
      </c>
      <c r="BH195" s="194">
        <f>IF(N195="sníž. přenesená",J195,0)</f>
        <v>0</v>
      </c>
      <c r="BI195" s="194">
        <f>IF(N195="nulová",J195,0)</f>
        <v>0</v>
      </c>
      <c r="BJ195" s="20" t="s">
        <v>79</v>
      </c>
      <c r="BK195" s="194">
        <f>ROUND(I195*H195,2)</f>
        <v>0</v>
      </c>
      <c r="BL195" s="20" t="s">
        <v>217</v>
      </c>
      <c r="BM195" s="193" t="s">
        <v>1062</v>
      </c>
    </row>
    <row r="196" spans="1:65" s="2" customFormat="1" ht="11.25">
      <c r="A196" s="37"/>
      <c r="B196" s="38"/>
      <c r="C196" s="39"/>
      <c r="D196" s="195" t="s">
        <v>219</v>
      </c>
      <c r="E196" s="39"/>
      <c r="F196" s="196" t="s">
        <v>2099</v>
      </c>
      <c r="G196" s="39"/>
      <c r="H196" s="39"/>
      <c r="I196" s="197"/>
      <c r="J196" s="39"/>
      <c r="K196" s="39"/>
      <c r="L196" s="42"/>
      <c r="M196" s="198"/>
      <c r="N196" s="199"/>
      <c r="O196" s="67"/>
      <c r="P196" s="67"/>
      <c r="Q196" s="67"/>
      <c r="R196" s="67"/>
      <c r="S196" s="67"/>
      <c r="T196" s="68"/>
      <c r="U196" s="37"/>
      <c r="V196" s="37"/>
      <c r="W196" s="37"/>
      <c r="X196" s="37"/>
      <c r="Y196" s="37"/>
      <c r="Z196" s="37"/>
      <c r="AA196" s="37"/>
      <c r="AB196" s="37"/>
      <c r="AC196" s="37"/>
      <c r="AD196" s="37"/>
      <c r="AE196" s="37"/>
      <c r="AT196" s="20" t="s">
        <v>219</v>
      </c>
      <c r="AU196" s="20" t="s">
        <v>79</v>
      </c>
    </row>
    <row r="197" spans="1:65" s="2" customFormat="1" ht="16.5" customHeight="1">
      <c r="A197" s="37"/>
      <c r="B197" s="38"/>
      <c r="C197" s="245" t="s">
        <v>685</v>
      </c>
      <c r="D197" s="245" t="s">
        <v>348</v>
      </c>
      <c r="E197" s="246" t="s">
        <v>2100</v>
      </c>
      <c r="F197" s="247" t="s">
        <v>2101</v>
      </c>
      <c r="G197" s="248" t="s">
        <v>1998</v>
      </c>
      <c r="H197" s="249">
        <v>1</v>
      </c>
      <c r="I197" s="250"/>
      <c r="J197" s="251">
        <f>ROUND(I197*H197,2)</f>
        <v>0</v>
      </c>
      <c r="K197" s="247" t="s">
        <v>814</v>
      </c>
      <c r="L197" s="252"/>
      <c r="M197" s="253" t="s">
        <v>19</v>
      </c>
      <c r="N197" s="254" t="s">
        <v>42</v>
      </c>
      <c r="O197" s="67"/>
      <c r="P197" s="191">
        <f>O197*H197</f>
        <v>0</v>
      </c>
      <c r="Q197" s="191">
        <v>0</v>
      </c>
      <c r="R197" s="191">
        <f>Q197*H197</f>
        <v>0</v>
      </c>
      <c r="S197" s="191">
        <v>0</v>
      </c>
      <c r="T197" s="192">
        <f>S197*H197</f>
        <v>0</v>
      </c>
      <c r="U197" s="37"/>
      <c r="V197" s="37"/>
      <c r="W197" s="37"/>
      <c r="X197" s="37"/>
      <c r="Y197" s="37"/>
      <c r="Z197" s="37"/>
      <c r="AA197" s="37"/>
      <c r="AB197" s="37"/>
      <c r="AC197" s="37"/>
      <c r="AD197" s="37"/>
      <c r="AE197" s="37"/>
      <c r="AR197" s="193" t="s">
        <v>269</v>
      </c>
      <c r="AT197" s="193" t="s">
        <v>348</v>
      </c>
      <c r="AU197" s="193" t="s">
        <v>79</v>
      </c>
      <c r="AY197" s="20" t="s">
        <v>210</v>
      </c>
      <c r="BE197" s="194">
        <f>IF(N197="základní",J197,0)</f>
        <v>0</v>
      </c>
      <c r="BF197" s="194">
        <f>IF(N197="snížená",J197,0)</f>
        <v>0</v>
      </c>
      <c r="BG197" s="194">
        <f>IF(N197="zákl. přenesená",J197,0)</f>
        <v>0</v>
      </c>
      <c r="BH197" s="194">
        <f>IF(N197="sníž. přenesená",J197,0)</f>
        <v>0</v>
      </c>
      <c r="BI197" s="194">
        <f>IF(N197="nulová",J197,0)</f>
        <v>0</v>
      </c>
      <c r="BJ197" s="20" t="s">
        <v>79</v>
      </c>
      <c r="BK197" s="194">
        <f>ROUND(I197*H197,2)</f>
        <v>0</v>
      </c>
      <c r="BL197" s="20" t="s">
        <v>217</v>
      </c>
      <c r="BM197" s="193" t="s">
        <v>1076</v>
      </c>
    </row>
    <row r="198" spans="1:65" s="2" customFormat="1" ht="11.25">
      <c r="A198" s="37"/>
      <c r="B198" s="38"/>
      <c r="C198" s="39"/>
      <c r="D198" s="195" t="s">
        <v>219</v>
      </c>
      <c r="E198" s="39"/>
      <c r="F198" s="196" t="s">
        <v>2101</v>
      </c>
      <c r="G198" s="39"/>
      <c r="H198" s="39"/>
      <c r="I198" s="197"/>
      <c r="J198" s="39"/>
      <c r="K198" s="39"/>
      <c r="L198" s="42"/>
      <c r="M198" s="198"/>
      <c r="N198" s="199"/>
      <c r="O198" s="67"/>
      <c r="P198" s="67"/>
      <c r="Q198" s="67"/>
      <c r="R198" s="67"/>
      <c r="S198" s="67"/>
      <c r="T198" s="68"/>
      <c r="U198" s="37"/>
      <c r="V198" s="37"/>
      <c r="W198" s="37"/>
      <c r="X198" s="37"/>
      <c r="Y198" s="37"/>
      <c r="Z198" s="37"/>
      <c r="AA198" s="37"/>
      <c r="AB198" s="37"/>
      <c r="AC198" s="37"/>
      <c r="AD198" s="37"/>
      <c r="AE198" s="37"/>
      <c r="AT198" s="20" t="s">
        <v>219</v>
      </c>
      <c r="AU198" s="20" t="s">
        <v>79</v>
      </c>
    </row>
    <row r="199" spans="1:65" s="2" customFormat="1" ht="16.5" customHeight="1">
      <c r="A199" s="37"/>
      <c r="B199" s="38"/>
      <c r="C199" s="245" t="s">
        <v>700</v>
      </c>
      <c r="D199" s="245" t="s">
        <v>348</v>
      </c>
      <c r="E199" s="246" t="s">
        <v>2102</v>
      </c>
      <c r="F199" s="247" t="s">
        <v>2103</v>
      </c>
      <c r="G199" s="248" t="s">
        <v>1998</v>
      </c>
      <c r="H199" s="249">
        <v>1</v>
      </c>
      <c r="I199" s="250"/>
      <c r="J199" s="251">
        <f>ROUND(I199*H199,2)</f>
        <v>0</v>
      </c>
      <c r="K199" s="247" t="s">
        <v>814</v>
      </c>
      <c r="L199" s="252"/>
      <c r="M199" s="253" t="s">
        <v>19</v>
      </c>
      <c r="N199" s="254" t="s">
        <v>42</v>
      </c>
      <c r="O199" s="67"/>
      <c r="P199" s="191">
        <f>O199*H199</f>
        <v>0</v>
      </c>
      <c r="Q199" s="191">
        <v>0</v>
      </c>
      <c r="R199" s="191">
        <f>Q199*H199</f>
        <v>0</v>
      </c>
      <c r="S199" s="191">
        <v>0</v>
      </c>
      <c r="T199" s="192">
        <f>S199*H199</f>
        <v>0</v>
      </c>
      <c r="U199" s="37"/>
      <c r="V199" s="37"/>
      <c r="W199" s="37"/>
      <c r="X199" s="37"/>
      <c r="Y199" s="37"/>
      <c r="Z199" s="37"/>
      <c r="AA199" s="37"/>
      <c r="AB199" s="37"/>
      <c r="AC199" s="37"/>
      <c r="AD199" s="37"/>
      <c r="AE199" s="37"/>
      <c r="AR199" s="193" t="s">
        <v>269</v>
      </c>
      <c r="AT199" s="193" t="s">
        <v>348</v>
      </c>
      <c r="AU199" s="193" t="s">
        <v>79</v>
      </c>
      <c r="AY199" s="20" t="s">
        <v>210</v>
      </c>
      <c r="BE199" s="194">
        <f>IF(N199="základní",J199,0)</f>
        <v>0</v>
      </c>
      <c r="BF199" s="194">
        <f>IF(N199="snížená",J199,0)</f>
        <v>0</v>
      </c>
      <c r="BG199" s="194">
        <f>IF(N199="zákl. přenesená",J199,0)</f>
        <v>0</v>
      </c>
      <c r="BH199" s="194">
        <f>IF(N199="sníž. přenesená",J199,0)</f>
        <v>0</v>
      </c>
      <c r="BI199" s="194">
        <f>IF(N199="nulová",J199,0)</f>
        <v>0</v>
      </c>
      <c r="BJ199" s="20" t="s">
        <v>79</v>
      </c>
      <c r="BK199" s="194">
        <f>ROUND(I199*H199,2)</f>
        <v>0</v>
      </c>
      <c r="BL199" s="20" t="s">
        <v>217</v>
      </c>
      <c r="BM199" s="193" t="s">
        <v>1088</v>
      </c>
    </row>
    <row r="200" spans="1:65" s="2" customFormat="1" ht="11.25">
      <c r="A200" s="37"/>
      <c r="B200" s="38"/>
      <c r="C200" s="39"/>
      <c r="D200" s="195" t="s">
        <v>219</v>
      </c>
      <c r="E200" s="39"/>
      <c r="F200" s="196" t="s">
        <v>2103</v>
      </c>
      <c r="G200" s="39"/>
      <c r="H200" s="39"/>
      <c r="I200" s="197"/>
      <c r="J200" s="39"/>
      <c r="K200" s="39"/>
      <c r="L200" s="42"/>
      <c r="M200" s="198"/>
      <c r="N200" s="199"/>
      <c r="O200" s="67"/>
      <c r="P200" s="67"/>
      <c r="Q200" s="67"/>
      <c r="R200" s="67"/>
      <c r="S200" s="67"/>
      <c r="T200" s="68"/>
      <c r="U200" s="37"/>
      <c r="V200" s="37"/>
      <c r="W200" s="37"/>
      <c r="X200" s="37"/>
      <c r="Y200" s="37"/>
      <c r="Z200" s="37"/>
      <c r="AA200" s="37"/>
      <c r="AB200" s="37"/>
      <c r="AC200" s="37"/>
      <c r="AD200" s="37"/>
      <c r="AE200" s="37"/>
      <c r="AT200" s="20" t="s">
        <v>219</v>
      </c>
      <c r="AU200" s="20" t="s">
        <v>79</v>
      </c>
    </row>
    <row r="201" spans="1:65" s="12" customFormat="1" ht="25.9" customHeight="1">
      <c r="B201" s="166"/>
      <c r="C201" s="167"/>
      <c r="D201" s="168" t="s">
        <v>70</v>
      </c>
      <c r="E201" s="169" t="s">
        <v>1403</v>
      </c>
      <c r="F201" s="169" t="s">
        <v>2104</v>
      </c>
      <c r="G201" s="167"/>
      <c r="H201" s="167"/>
      <c r="I201" s="170"/>
      <c r="J201" s="171">
        <f>BK201</f>
        <v>0</v>
      </c>
      <c r="K201" s="167"/>
      <c r="L201" s="172"/>
      <c r="M201" s="173"/>
      <c r="N201" s="174"/>
      <c r="O201" s="174"/>
      <c r="P201" s="175">
        <f>SUM(P202:P301)</f>
        <v>0</v>
      </c>
      <c r="Q201" s="174"/>
      <c r="R201" s="175">
        <f>SUM(R202:R301)</f>
        <v>0</v>
      </c>
      <c r="S201" s="174"/>
      <c r="T201" s="176">
        <f>SUM(T202:T301)</f>
        <v>0</v>
      </c>
      <c r="AR201" s="177" t="s">
        <v>79</v>
      </c>
      <c r="AT201" s="178" t="s">
        <v>70</v>
      </c>
      <c r="AU201" s="178" t="s">
        <v>71</v>
      </c>
      <c r="AY201" s="177" t="s">
        <v>210</v>
      </c>
      <c r="BK201" s="179">
        <f>SUM(BK202:BK301)</f>
        <v>0</v>
      </c>
    </row>
    <row r="202" spans="1:65" s="2" customFormat="1" ht="21.75" customHeight="1">
      <c r="A202" s="37"/>
      <c r="B202" s="38"/>
      <c r="C202" s="182" t="s">
        <v>706</v>
      </c>
      <c r="D202" s="182" t="s">
        <v>212</v>
      </c>
      <c r="E202" s="183" t="s">
        <v>2105</v>
      </c>
      <c r="F202" s="184" t="s">
        <v>2106</v>
      </c>
      <c r="G202" s="185" t="s">
        <v>461</v>
      </c>
      <c r="H202" s="186">
        <v>80</v>
      </c>
      <c r="I202" s="187"/>
      <c r="J202" s="188">
        <f>ROUND(I202*H202,2)</f>
        <v>0</v>
      </c>
      <c r="K202" s="184" t="s">
        <v>814</v>
      </c>
      <c r="L202" s="42"/>
      <c r="M202" s="189" t="s">
        <v>19</v>
      </c>
      <c r="N202" s="190" t="s">
        <v>42</v>
      </c>
      <c r="O202" s="67"/>
      <c r="P202" s="191">
        <f>O202*H202</f>
        <v>0</v>
      </c>
      <c r="Q202" s="191">
        <v>0</v>
      </c>
      <c r="R202" s="191">
        <f>Q202*H202</f>
        <v>0</v>
      </c>
      <c r="S202" s="191">
        <v>0</v>
      </c>
      <c r="T202" s="192">
        <f>S202*H202</f>
        <v>0</v>
      </c>
      <c r="U202" s="37"/>
      <c r="V202" s="37"/>
      <c r="W202" s="37"/>
      <c r="X202" s="37"/>
      <c r="Y202" s="37"/>
      <c r="Z202" s="37"/>
      <c r="AA202" s="37"/>
      <c r="AB202" s="37"/>
      <c r="AC202" s="37"/>
      <c r="AD202" s="37"/>
      <c r="AE202" s="37"/>
      <c r="AR202" s="193" t="s">
        <v>217</v>
      </c>
      <c r="AT202" s="193" t="s">
        <v>212</v>
      </c>
      <c r="AU202" s="193" t="s">
        <v>79</v>
      </c>
      <c r="AY202" s="20" t="s">
        <v>210</v>
      </c>
      <c r="BE202" s="194">
        <f>IF(N202="základní",J202,0)</f>
        <v>0</v>
      </c>
      <c r="BF202" s="194">
        <f>IF(N202="snížená",J202,0)</f>
        <v>0</v>
      </c>
      <c r="BG202" s="194">
        <f>IF(N202="zákl. přenesená",J202,0)</f>
        <v>0</v>
      </c>
      <c r="BH202" s="194">
        <f>IF(N202="sníž. přenesená",J202,0)</f>
        <v>0</v>
      </c>
      <c r="BI202" s="194">
        <f>IF(N202="nulová",J202,0)</f>
        <v>0</v>
      </c>
      <c r="BJ202" s="20" t="s">
        <v>79</v>
      </c>
      <c r="BK202" s="194">
        <f>ROUND(I202*H202,2)</f>
        <v>0</v>
      </c>
      <c r="BL202" s="20" t="s">
        <v>217</v>
      </c>
      <c r="BM202" s="193" t="s">
        <v>1107</v>
      </c>
    </row>
    <row r="203" spans="1:65" s="2" customFormat="1" ht="11.25">
      <c r="A203" s="37"/>
      <c r="B203" s="38"/>
      <c r="C203" s="39"/>
      <c r="D203" s="195" t="s">
        <v>219</v>
      </c>
      <c r="E203" s="39"/>
      <c r="F203" s="196" t="s">
        <v>2106</v>
      </c>
      <c r="G203" s="39"/>
      <c r="H203" s="39"/>
      <c r="I203" s="197"/>
      <c r="J203" s="39"/>
      <c r="K203" s="39"/>
      <c r="L203" s="42"/>
      <c r="M203" s="198"/>
      <c r="N203" s="199"/>
      <c r="O203" s="67"/>
      <c r="P203" s="67"/>
      <c r="Q203" s="67"/>
      <c r="R203" s="67"/>
      <c r="S203" s="67"/>
      <c r="T203" s="68"/>
      <c r="U203" s="37"/>
      <c r="V203" s="37"/>
      <c r="W203" s="37"/>
      <c r="X203" s="37"/>
      <c r="Y203" s="37"/>
      <c r="Z203" s="37"/>
      <c r="AA203" s="37"/>
      <c r="AB203" s="37"/>
      <c r="AC203" s="37"/>
      <c r="AD203" s="37"/>
      <c r="AE203" s="37"/>
      <c r="AT203" s="20" t="s">
        <v>219</v>
      </c>
      <c r="AU203" s="20" t="s">
        <v>79</v>
      </c>
    </row>
    <row r="204" spans="1:65" s="2" customFormat="1" ht="21.75" customHeight="1">
      <c r="A204" s="37"/>
      <c r="B204" s="38"/>
      <c r="C204" s="182" t="s">
        <v>712</v>
      </c>
      <c r="D204" s="182" t="s">
        <v>212</v>
      </c>
      <c r="E204" s="183" t="s">
        <v>2107</v>
      </c>
      <c r="F204" s="184" t="s">
        <v>2108</v>
      </c>
      <c r="G204" s="185" t="s">
        <v>461</v>
      </c>
      <c r="H204" s="186">
        <v>200</v>
      </c>
      <c r="I204" s="187"/>
      <c r="J204" s="188">
        <f>ROUND(I204*H204,2)</f>
        <v>0</v>
      </c>
      <c r="K204" s="184" t="s">
        <v>814</v>
      </c>
      <c r="L204" s="42"/>
      <c r="M204" s="189" t="s">
        <v>19</v>
      </c>
      <c r="N204" s="190" t="s">
        <v>42</v>
      </c>
      <c r="O204" s="67"/>
      <c r="P204" s="191">
        <f>O204*H204</f>
        <v>0</v>
      </c>
      <c r="Q204" s="191">
        <v>0</v>
      </c>
      <c r="R204" s="191">
        <f>Q204*H204</f>
        <v>0</v>
      </c>
      <c r="S204" s="191">
        <v>0</v>
      </c>
      <c r="T204" s="192">
        <f>S204*H204</f>
        <v>0</v>
      </c>
      <c r="U204" s="37"/>
      <c r="V204" s="37"/>
      <c r="W204" s="37"/>
      <c r="X204" s="37"/>
      <c r="Y204" s="37"/>
      <c r="Z204" s="37"/>
      <c r="AA204" s="37"/>
      <c r="AB204" s="37"/>
      <c r="AC204" s="37"/>
      <c r="AD204" s="37"/>
      <c r="AE204" s="37"/>
      <c r="AR204" s="193" t="s">
        <v>217</v>
      </c>
      <c r="AT204" s="193" t="s">
        <v>212</v>
      </c>
      <c r="AU204" s="193" t="s">
        <v>79</v>
      </c>
      <c r="AY204" s="20" t="s">
        <v>210</v>
      </c>
      <c r="BE204" s="194">
        <f>IF(N204="základní",J204,0)</f>
        <v>0</v>
      </c>
      <c r="BF204" s="194">
        <f>IF(N204="snížená",J204,0)</f>
        <v>0</v>
      </c>
      <c r="BG204" s="194">
        <f>IF(N204="zákl. přenesená",J204,0)</f>
        <v>0</v>
      </c>
      <c r="BH204" s="194">
        <f>IF(N204="sníž. přenesená",J204,0)</f>
        <v>0</v>
      </c>
      <c r="BI204" s="194">
        <f>IF(N204="nulová",J204,0)</f>
        <v>0</v>
      </c>
      <c r="BJ204" s="20" t="s">
        <v>79</v>
      </c>
      <c r="BK204" s="194">
        <f>ROUND(I204*H204,2)</f>
        <v>0</v>
      </c>
      <c r="BL204" s="20" t="s">
        <v>217</v>
      </c>
      <c r="BM204" s="193" t="s">
        <v>1122</v>
      </c>
    </row>
    <row r="205" spans="1:65" s="2" customFormat="1" ht="11.25">
      <c r="A205" s="37"/>
      <c r="B205" s="38"/>
      <c r="C205" s="39"/>
      <c r="D205" s="195" t="s">
        <v>219</v>
      </c>
      <c r="E205" s="39"/>
      <c r="F205" s="196" t="s">
        <v>2108</v>
      </c>
      <c r="G205" s="39"/>
      <c r="H205" s="39"/>
      <c r="I205" s="197"/>
      <c r="J205" s="39"/>
      <c r="K205" s="39"/>
      <c r="L205" s="42"/>
      <c r="M205" s="198"/>
      <c r="N205" s="199"/>
      <c r="O205" s="67"/>
      <c r="P205" s="67"/>
      <c r="Q205" s="67"/>
      <c r="R205" s="67"/>
      <c r="S205" s="67"/>
      <c r="T205" s="68"/>
      <c r="U205" s="37"/>
      <c r="V205" s="37"/>
      <c r="W205" s="37"/>
      <c r="X205" s="37"/>
      <c r="Y205" s="37"/>
      <c r="Z205" s="37"/>
      <c r="AA205" s="37"/>
      <c r="AB205" s="37"/>
      <c r="AC205" s="37"/>
      <c r="AD205" s="37"/>
      <c r="AE205" s="37"/>
      <c r="AT205" s="20" t="s">
        <v>219</v>
      </c>
      <c r="AU205" s="20" t="s">
        <v>79</v>
      </c>
    </row>
    <row r="206" spans="1:65" s="2" customFormat="1" ht="21.75" customHeight="1">
      <c r="A206" s="37"/>
      <c r="B206" s="38"/>
      <c r="C206" s="182" t="s">
        <v>718</v>
      </c>
      <c r="D206" s="182" t="s">
        <v>212</v>
      </c>
      <c r="E206" s="183" t="s">
        <v>2109</v>
      </c>
      <c r="F206" s="184" t="s">
        <v>2110</v>
      </c>
      <c r="G206" s="185" t="s">
        <v>461</v>
      </c>
      <c r="H206" s="186">
        <v>50</v>
      </c>
      <c r="I206" s="187"/>
      <c r="J206" s="188">
        <f>ROUND(I206*H206,2)</f>
        <v>0</v>
      </c>
      <c r="K206" s="184" t="s">
        <v>814</v>
      </c>
      <c r="L206" s="42"/>
      <c r="M206" s="189" t="s">
        <v>19</v>
      </c>
      <c r="N206" s="190" t="s">
        <v>42</v>
      </c>
      <c r="O206" s="67"/>
      <c r="P206" s="191">
        <f>O206*H206</f>
        <v>0</v>
      </c>
      <c r="Q206" s="191">
        <v>0</v>
      </c>
      <c r="R206" s="191">
        <f>Q206*H206</f>
        <v>0</v>
      </c>
      <c r="S206" s="191">
        <v>0</v>
      </c>
      <c r="T206" s="192">
        <f>S206*H206</f>
        <v>0</v>
      </c>
      <c r="U206" s="37"/>
      <c r="V206" s="37"/>
      <c r="W206" s="37"/>
      <c r="X206" s="37"/>
      <c r="Y206" s="37"/>
      <c r="Z206" s="37"/>
      <c r="AA206" s="37"/>
      <c r="AB206" s="37"/>
      <c r="AC206" s="37"/>
      <c r="AD206" s="37"/>
      <c r="AE206" s="37"/>
      <c r="AR206" s="193" t="s">
        <v>217</v>
      </c>
      <c r="AT206" s="193" t="s">
        <v>212</v>
      </c>
      <c r="AU206" s="193" t="s">
        <v>79</v>
      </c>
      <c r="AY206" s="20" t="s">
        <v>210</v>
      </c>
      <c r="BE206" s="194">
        <f>IF(N206="základní",J206,0)</f>
        <v>0</v>
      </c>
      <c r="BF206" s="194">
        <f>IF(N206="snížená",J206,0)</f>
        <v>0</v>
      </c>
      <c r="BG206" s="194">
        <f>IF(N206="zákl. přenesená",J206,0)</f>
        <v>0</v>
      </c>
      <c r="BH206" s="194">
        <f>IF(N206="sníž. přenesená",J206,0)</f>
        <v>0</v>
      </c>
      <c r="BI206" s="194">
        <f>IF(N206="nulová",J206,0)</f>
        <v>0</v>
      </c>
      <c r="BJ206" s="20" t="s">
        <v>79</v>
      </c>
      <c r="BK206" s="194">
        <f>ROUND(I206*H206,2)</f>
        <v>0</v>
      </c>
      <c r="BL206" s="20" t="s">
        <v>217</v>
      </c>
      <c r="BM206" s="193" t="s">
        <v>1133</v>
      </c>
    </row>
    <row r="207" spans="1:65" s="2" customFormat="1" ht="11.25">
      <c r="A207" s="37"/>
      <c r="B207" s="38"/>
      <c r="C207" s="39"/>
      <c r="D207" s="195" t="s">
        <v>219</v>
      </c>
      <c r="E207" s="39"/>
      <c r="F207" s="196" t="s">
        <v>2110</v>
      </c>
      <c r="G207" s="39"/>
      <c r="H207" s="39"/>
      <c r="I207" s="197"/>
      <c r="J207" s="39"/>
      <c r="K207" s="39"/>
      <c r="L207" s="42"/>
      <c r="M207" s="198"/>
      <c r="N207" s="199"/>
      <c r="O207" s="67"/>
      <c r="P207" s="67"/>
      <c r="Q207" s="67"/>
      <c r="R207" s="67"/>
      <c r="S207" s="67"/>
      <c r="T207" s="68"/>
      <c r="U207" s="37"/>
      <c r="V207" s="37"/>
      <c r="W207" s="37"/>
      <c r="X207" s="37"/>
      <c r="Y207" s="37"/>
      <c r="Z207" s="37"/>
      <c r="AA207" s="37"/>
      <c r="AB207" s="37"/>
      <c r="AC207" s="37"/>
      <c r="AD207" s="37"/>
      <c r="AE207" s="37"/>
      <c r="AT207" s="20" t="s">
        <v>219</v>
      </c>
      <c r="AU207" s="20" t="s">
        <v>79</v>
      </c>
    </row>
    <row r="208" spans="1:65" s="2" customFormat="1" ht="16.5" customHeight="1">
      <c r="A208" s="37"/>
      <c r="B208" s="38"/>
      <c r="C208" s="182" t="s">
        <v>726</v>
      </c>
      <c r="D208" s="182" t="s">
        <v>212</v>
      </c>
      <c r="E208" s="183" t="s">
        <v>2111</v>
      </c>
      <c r="F208" s="184" t="s">
        <v>2112</v>
      </c>
      <c r="G208" s="185" t="s">
        <v>461</v>
      </c>
      <c r="H208" s="186">
        <v>200</v>
      </c>
      <c r="I208" s="187"/>
      <c r="J208" s="188">
        <f>ROUND(I208*H208,2)</f>
        <v>0</v>
      </c>
      <c r="K208" s="184" t="s">
        <v>814</v>
      </c>
      <c r="L208" s="42"/>
      <c r="M208" s="189" t="s">
        <v>19</v>
      </c>
      <c r="N208" s="190" t="s">
        <v>42</v>
      </c>
      <c r="O208" s="67"/>
      <c r="P208" s="191">
        <f>O208*H208</f>
        <v>0</v>
      </c>
      <c r="Q208" s="191">
        <v>0</v>
      </c>
      <c r="R208" s="191">
        <f>Q208*H208</f>
        <v>0</v>
      </c>
      <c r="S208" s="191">
        <v>0</v>
      </c>
      <c r="T208" s="192">
        <f>S208*H208</f>
        <v>0</v>
      </c>
      <c r="U208" s="37"/>
      <c r="V208" s="37"/>
      <c r="W208" s="37"/>
      <c r="X208" s="37"/>
      <c r="Y208" s="37"/>
      <c r="Z208" s="37"/>
      <c r="AA208" s="37"/>
      <c r="AB208" s="37"/>
      <c r="AC208" s="37"/>
      <c r="AD208" s="37"/>
      <c r="AE208" s="37"/>
      <c r="AR208" s="193" t="s">
        <v>217</v>
      </c>
      <c r="AT208" s="193" t="s">
        <v>212</v>
      </c>
      <c r="AU208" s="193" t="s">
        <v>79</v>
      </c>
      <c r="AY208" s="20" t="s">
        <v>210</v>
      </c>
      <c r="BE208" s="194">
        <f>IF(N208="základní",J208,0)</f>
        <v>0</v>
      </c>
      <c r="BF208" s="194">
        <f>IF(N208="snížená",J208,0)</f>
        <v>0</v>
      </c>
      <c r="BG208" s="194">
        <f>IF(N208="zákl. přenesená",J208,0)</f>
        <v>0</v>
      </c>
      <c r="BH208" s="194">
        <f>IF(N208="sníž. přenesená",J208,0)</f>
        <v>0</v>
      </c>
      <c r="BI208" s="194">
        <f>IF(N208="nulová",J208,0)</f>
        <v>0</v>
      </c>
      <c r="BJ208" s="20" t="s">
        <v>79</v>
      </c>
      <c r="BK208" s="194">
        <f>ROUND(I208*H208,2)</f>
        <v>0</v>
      </c>
      <c r="BL208" s="20" t="s">
        <v>217</v>
      </c>
      <c r="BM208" s="193" t="s">
        <v>1147</v>
      </c>
    </row>
    <row r="209" spans="1:65" s="2" customFormat="1" ht="11.25">
      <c r="A209" s="37"/>
      <c r="B209" s="38"/>
      <c r="C209" s="39"/>
      <c r="D209" s="195" t="s">
        <v>219</v>
      </c>
      <c r="E209" s="39"/>
      <c r="F209" s="196" t="s">
        <v>2112</v>
      </c>
      <c r="G209" s="39"/>
      <c r="H209" s="39"/>
      <c r="I209" s="197"/>
      <c r="J209" s="39"/>
      <c r="K209" s="39"/>
      <c r="L209" s="42"/>
      <c r="M209" s="198"/>
      <c r="N209" s="199"/>
      <c r="O209" s="67"/>
      <c r="P209" s="67"/>
      <c r="Q209" s="67"/>
      <c r="R209" s="67"/>
      <c r="S209" s="67"/>
      <c r="T209" s="68"/>
      <c r="U209" s="37"/>
      <c r="V209" s="37"/>
      <c r="W209" s="37"/>
      <c r="X209" s="37"/>
      <c r="Y209" s="37"/>
      <c r="Z209" s="37"/>
      <c r="AA209" s="37"/>
      <c r="AB209" s="37"/>
      <c r="AC209" s="37"/>
      <c r="AD209" s="37"/>
      <c r="AE209" s="37"/>
      <c r="AT209" s="20" t="s">
        <v>219</v>
      </c>
      <c r="AU209" s="20" t="s">
        <v>79</v>
      </c>
    </row>
    <row r="210" spans="1:65" s="2" customFormat="1" ht="16.5" customHeight="1">
      <c r="A210" s="37"/>
      <c r="B210" s="38"/>
      <c r="C210" s="182" t="s">
        <v>623</v>
      </c>
      <c r="D210" s="182" t="s">
        <v>212</v>
      </c>
      <c r="E210" s="183" t="s">
        <v>2113</v>
      </c>
      <c r="F210" s="184" t="s">
        <v>2114</v>
      </c>
      <c r="G210" s="185" t="s">
        <v>461</v>
      </c>
      <c r="H210" s="186">
        <v>50</v>
      </c>
      <c r="I210" s="187"/>
      <c r="J210" s="188">
        <f>ROUND(I210*H210,2)</f>
        <v>0</v>
      </c>
      <c r="K210" s="184" t="s">
        <v>814</v>
      </c>
      <c r="L210" s="42"/>
      <c r="M210" s="189" t="s">
        <v>19</v>
      </c>
      <c r="N210" s="190" t="s">
        <v>42</v>
      </c>
      <c r="O210" s="67"/>
      <c r="P210" s="191">
        <f>O210*H210</f>
        <v>0</v>
      </c>
      <c r="Q210" s="191">
        <v>0</v>
      </c>
      <c r="R210" s="191">
        <f>Q210*H210</f>
        <v>0</v>
      </c>
      <c r="S210" s="191">
        <v>0</v>
      </c>
      <c r="T210" s="192">
        <f>S210*H210</f>
        <v>0</v>
      </c>
      <c r="U210" s="37"/>
      <c r="V210" s="37"/>
      <c r="W210" s="37"/>
      <c r="X210" s="37"/>
      <c r="Y210" s="37"/>
      <c r="Z210" s="37"/>
      <c r="AA210" s="37"/>
      <c r="AB210" s="37"/>
      <c r="AC210" s="37"/>
      <c r="AD210" s="37"/>
      <c r="AE210" s="37"/>
      <c r="AR210" s="193" t="s">
        <v>217</v>
      </c>
      <c r="AT210" s="193" t="s">
        <v>212</v>
      </c>
      <c r="AU210" s="193" t="s">
        <v>79</v>
      </c>
      <c r="AY210" s="20" t="s">
        <v>210</v>
      </c>
      <c r="BE210" s="194">
        <f>IF(N210="základní",J210,0)</f>
        <v>0</v>
      </c>
      <c r="BF210" s="194">
        <f>IF(N210="snížená",J210,0)</f>
        <v>0</v>
      </c>
      <c r="BG210" s="194">
        <f>IF(N210="zákl. přenesená",J210,0)</f>
        <v>0</v>
      </c>
      <c r="BH210" s="194">
        <f>IF(N210="sníž. přenesená",J210,0)</f>
        <v>0</v>
      </c>
      <c r="BI210" s="194">
        <f>IF(N210="nulová",J210,0)</f>
        <v>0</v>
      </c>
      <c r="BJ210" s="20" t="s">
        <v>79</v>
      </c>
      <c r="BK210" s="194">
        <f>ROUND(I210*H210,2)</f>
        <v>0</v>
      </c>
      <c r="BL210" s="20" t="s">
        <v>217</v>
      </c>
      <c r="BM210" s="193" t="s">
        <v>1158</v>
      </c>
    </row>
    <row r="211" spans="1:65" s="2" customFormat="1" ht="11.25">
      <c r="A211" s="37"/>
      <c r="B211" s="38"/>
      <c r="C211" s="39"/>
      <c r="D211" s="195" t="s">
        <v>219</v>
      </c>
      <c r="E211" s="39"/>
      <c r="F211" s="196" t="s">
        <v>2114</v>
      </c>
      <c r="G211" s="39"/>
      <c r="H211" s="39"/>
      <c r="I211" s="197"/>
      <c r="J211" s="39"/>
      <c r="K211" s="39"/>
      <c r="L211" s="42"/>
      <c r="M211" s="198"/>
      <c r="N211" s="199"/>
      <c r="O211" s="67"/>
      <c r="P211" s="67"/>
      <c r="Q211" s="67"/>
      <c r="R211" s="67"/>
      <c r="S211" s="67"/>
      <c r="T211" s="68"/>
      <c r="U211" s="37"/>
      <c r="V211" s="37"/>
      <c r="W211" s="37"/>
      <c r="X211" s="37"/>
      <c r="Y211" s="37"/>
      <c r="Z211" s="37"/>
      <c r="AA211" s="37"/>
      <c r="AB211" s="37"/>
      <c r="AC211" s="37"/>
      <c r="AD211" s="37"/>
      <c r="AE211" s="37"/>
      <c r="AT211" s="20" t="s">
        <v>219</v>
      </c>
      <c r="AU211" s="20" t="s">
        <v>79</v>
      </c>
    </row>
    <row r="212" spans="1:65" s="2" customFormat="1" ht="16.5" customHeight="1">
      <c r="A212" s="37"/>
      <c r="B212" s="38"/>
      <c r="C212" s="182" t="s">
        <v>634</v>
      </c>
      <c r="D212" s="182" t="s">
        <v>212</v>
      </c>
      <c r="E212" s="183" t="s">
        <v>2113</v>
      </c>
      <c r="F212" s="184" t="s">
        <v>2114</v>
      </c>
      <c r="G212" s="185" t="s">
        <v>461</v>
      </c>
      <c r="H212" s="186">
        <v>1300</v>
      </c>
      <c r="I212" s="187"/>
      <c r="J212" s="188">
        <f>ROUND(I212*H212,2)</f>
        <v>0</v>
      </c>
      <c r="K212" s="184" t="s">
        <v>814</v>
      </c>
      <c r="L212" s="42"/>
      <c r="M212" s="189" t="s">
        <v>19</v>
      </c>
      <c r="N212" s="190" t="s">
        <v>42</v>
      </c>
      <c r="O212" s="67"/>
      <c r="P212" s="191">
        <f>O212*H212</f>
        <v>0</v>
      </c>
      <c r="Q212" s="191">
        <v>0</v>
      </c>
      <c r="R212" s="191">
        <f>Q212*H212</f>
        <v>0</v>
      </c>
      <c r="S212" s="191">
        <v>0</v>
      </c>
      <c r="T212" s="192">
        <f>S212*H212</f>
        <v>0</v>
      </c>
      <c r="U212" s="37"/>
      <c r="V212" s="37"/>
      <c r="W212" s="37"/>
      <c r="X212" s="37"/>
      <c r="Y212" s="37"/>
      <c r="Z212" s="37"/>
      <c r="AA212" s="37"/>
      <c r="AB212" s="37"/>
      <c r="AC212" s="37"/>
      <c r="AD212" s="37"/>
      <c r="AE212" s="37"/>
      <c r="AR212" s="193" t="s">
        <v>217</v>
      </c>
      <c r="AT212" s="193" t="s">
        <v>212</v>
      </c>
      <c r="AU212" s="193" t="s">
        <v>79</v>
      </c>
      <c r="AY212" s="20" t="s">
        <v>210</v>
      </c>
      <c r="BE212" s="194">
        <f>IF(N212="základní",J212,0)</f>
        <v>0</v>
      </c>
      <c r="BF212" s="194">
        <f>IF(N212="snížená",J212,0)</f>
        <v>0</v>
      </c>
      <c r="BG212" s="194">
        <f>IF(N212="zákl. přenesená",J212,0)</f>
        <v>0</v>
      </c>
      <c r="BH212" s="194">
        <f>IF(N212="sníž. přenesená",J212,0)</f>
        <v>0</v>
      </c>
      <c r="BI212" s="194">
        <f>IF(N212="nulová",J212,0)</f>
        <v>0</v>
      </c>
      <c r="BJ212" s="20" t="s">
        <v>79</v>
      </c>
      <c r="BK212" s="194">
        <f>ROUND(I212*H212,2)</f>
        <v>0</v>
      </c>
      <c r="BL212" s="20" t="s">
        <v>217</v>
      </c>
      <c r="BM212" s="193" t="s">
        <v>1172</v>
      </c>
    </row>
    <row r="213" spans="1:65" s="2" customFormat="1" ht="11.25">
      <c r="A213" s="37"/>
      <c r="B213" s="38"/>
      <c r="C213" s="39"/>
      <c r="D213" s="195" t="s">
        <v>219</v>
      </c>
      <c r="E213" s="39"/>
      <c r="F213" s="196" t="s">
        <v>2114</v>
      </c>
      <c r="G213" s="39"/>
      <c r="H213" s="39"/>
      <c r="I213" s="197"/>
      <c r="J213" s="39"/>
      <c r="K213" s="39"/>
      <c r="L213" s="42"/>
      <c r="M213" s="198"/>
      <c r="N213" s="199"/>
      <c r="O213" s="67"/>
      <c r="P213" s="67"/>
      <c r="Q213" s="67"/>
      <c r="R213" s="67"/>
      <c r="S213" s="67"/>
      <c r="T213" s="68"/>
      <c r="U213" s="37"/>
      <c r="V213" s="37"/>
      <c r="W213" s="37"/>
      <c r="X213" s="37"/>
      <c r="Y213" s="37"/>
      <c r="Z213" s="37"/>
      <c r="AA213" s="37"/>
      <c r="AB213" s="37"/>
      <c r="AC213" s="37"/>
      <c r="AD213" s="37"/>
      <c r="AE213" s="37"/>
      <c r="AT213" s="20" t="s">
        <v>219</v>
      </c>
      <c r="AU213" s="20" t="s">
        <v>79</v>
      </c>
    </row>
    <row r="214" spans="1:65" s="2" customFormat="1" ht="16.5" customHeight="1">
      <c r="A214" s="37"/>
      <c r="B214" s="38"/>
      <c r="C214" s="182" t="s">
        <v>596</v>
      </c>
      <c r="D214" s="182" t="s">
        <v>212</v>
      </c>
      <c r="E214" s="183" t="s">
        <v>2113</v>
      </c>
      <c r="F214" s="184" t="s">
        <v>2114</v>
      </c>
      <c r="G214" s="185" t="s">
        <v>461</v>
      </c>
      <c r="H214" s="186">
        <v>400</v>
      </c>
      <c r="I214" s="187"/>
      <c r="J214" s="188">
        <f>ROUND(I214*H214,2)</f>
        <v>0</v>
      </c>
      <c r="K214" s="184" t="s">
        <v>814</v>
      </c>
      <c r="L214" s="42"/>
      <c r="M214" s="189" t="s">
        <v>19</v>
      </c>
      <c r="N214" s="190" t="s">
        <v>42</v>
      </c>
      <c r="O214" s="67"/>
      <c r="P214" s="191">
        <f>O214*H214</f>
        <v>0</v>
      </c>
      <c r="Q214" s="191">
        <v>0</v>
      </c>
      <c r="R214" s="191">
        <f>Q214*H214</f>
        <v>0</v>
      </c>
      <c r="S214" s="191">
        <v>0</v>
      </c>
      <c r="T214" s="192">
        <f>S214*H214</f>
        <v>0</v>
      </c>
      <c r="U214" s="37"/>
      <c r="V214" s="37"/>
      <c r="W214" s="37"/>
      <c r="X214" s="37"/>
      <c r="Y214" s="37"/>
      <c r="Z214" s="37"/>
      <c r="AA214" s="37"/>
      <c r="AB214" s="37"/>
      <c r="AC214" s="37"/>
      <c r="AD214" s="37"/>
      <c r="AE214" s="37"/>
      <c r="AR214" s="193" t="s">
        <v>217</v>
      </c>
      <c r="AT214" s="193" t="s">
        <v>212</v>
      </c>
      <c r="AU214" s="193" t="s">
        <v>79</v>
      </c>
      <c r="AY214" s="20" t="s">
        <v>210</v>
      </c>
      <c r="BE214" s="194">
        <f>IF(N214="základní",J214,0)</f>
        <v>0</v>
      </c>
      <c r="BF214" s="194">
        <f>IF(N214="snížená",J214,0)</f>
        <v>0</v>
      </c>
      <c r="BG214" s="194">
        <f>IF(N214="zákl. přenesená",J214,0)</f>
        <v>0</v>
      </c>
      <c r="BH214" s="194">
        <f>IF(N214="sníž. přenesená",J214,0)</f>
        <v>0</v>
      </c>
      <c r="BI214" s="194">
        <f>IF(N214="nulová",J214,0)</f>
        <v>0</v>
      </c>
      <c r="BJ214" s="20" t="s">
        <v>79</v>
      </c>
      <c r="BK214" s="194">
        <f>ROUND(I214*H214,2)</f>
        <v>0</v>
      </c>
      <c r="BL214" s="20" t="s">
        <v>217</v>
      </c>
      <c r="BM214" s="193" t="s">
        <v>1185</v>
      </c>
    </row>
    <row r="215" spans="1:65" s="2" customFormat="1" ht="11.25">
      <c r="A215" s="37"/>
      <c r="B215" s="38"/>
      <c r="C215" s="39"/>
      <c r="D215" s="195" t="s">
        <v>219</v>
      </c>
      <c r="E215" s="39"/>
      <c r="F215" s="196" t="s">
        <v>2114</v>
      </c>
      <c r="G215" s="39"/>
      <c r="H215" s="39"/>
      <c r="I215" s="197"/>
      <c r="J215" s="39"/>
      <c r="K215" s="39"/>
      <c r="L215" s="42"/>
      <c r="M215" s="198"/>
      <c r="N215" s="199"/>
      <c r="O215" s="67"/>
      <c r="P215" s="67"/>
      <c r="Q215" s="67"/>
      <c r="R215" s="67"/>
      <c r="S215" s="67"/>
      <c r="T215" s="68"/>
      <c r="U215" s="37"/>
      <c r="V215" s="37"/>
      <c r="W215" s="37"/>
      <c r="X215" s="37"/>
      <c r="Y215" s="37"/>
      <c r="Z215" s="37"/>
      <c r="AA215" s="37"/>
      <c r="AB215" s="37"/>
      <c r="AC215" s="37"/>
      <c r="AD215" s="37"/>
      <c r="AE215" s="37"/>
      <c r="AT215" s="20" t="s">
        <v>219</v>
      </c>
      <c r="AU215" s="20" t="s">
        <v>79</v>
      </c>
    </row>
    <row r="216" spans="1:65" s="2" customFormat="1" ht="16.5" customHeight="1">
      <c r="A216" s="37"/>
      <c r="B216" s="38"/>
      <c r="C216" s="182" t="s">
        <v>750</v>
      </c>
      <c r="D216" s="182" t="s">
        <v>212</v>
      </c>
      <c r="E216" s="183" t="s">
        <v>2113</v>
      </c>
      <c r="F216" s="184" t="s">
        <v>2114</v>
      </c>
      <c r="G216" s="185" t="s">
        <v>461</v>
      </c>
      <c r="H216" s="186">
        <v>150</v>
      </c>
      <c r="I216" s="187"/>
      <c r="J216" s="188">
        <f>ROUND(I216*H216,2)</f>
        <v>0</v>
      </c>
      <c r="K216" s="184" t="s">
        <v>814</v>
      </c>
      <c r="L216" s="42"/>
      <c r="M216" s="189" t="s">
        <v>19</v>
      </c>
      <c r="N216" s="190" t="s">
        <v>42</v>
      </c>
      <c r="O216" s="67"/>
      <c r="P216" s="191">
        <f>O216*H216</f>
        <v>0</v>
      </c>
      <c r="Q216" s="191">
        <v>0</v>
      </c>
      <c r="R216" s="191">
        <f>Q216*H216</f>
        <v>0</v>
      </c>
      <c r="S216" s="191">
        <v>0</v>
      </c>
      <c r="T216" s="192">
        <f>S216*H216</f>
        <v>0</v>
      </c>
      <c r="U216" s="37"/>
      <c r="V216" s="37"/>
      <c r="W216" s="37"/>
      <c r="X216" s="37"/>
      <c r="Y216" s="37"/>
      <c r="Z216" s="37"/>
      <c r="AA216" s="37"/>
      <c r="AB216" s="37"/>
      <c r="AC216" s="37"/>
      <c r="AD216" s="37"/>
      <c r="AE216" s="37"/>
      <c r="AR216" s="193" t="s">
        <v>217</v>
      </c>
      <c r="AT216" s="193" t="s">
        <v>212</v>
      </c>
      <c r="AU216" s="193" t="s">
        <v>79</v>
      </c>
      <c r="AY216" s="20" t="s">
        <v>210</v>
      </c>
      <c r="BE216" s="194">
        <f>IF(N216="základní",J216,0)</f>
        <v>0</v>
      </c>
      <c r="BF216" s="194">
        <f>IF(N216="snížená",J216,0)</f>
        <v>0</v>
      </c>
      <c r="BG216" s="194">
        <f>IF(N216="zákl. přenesená",J216,0)</f>
        <v>0</v>
      </c>
      <c r="BH216" s="194">
        <f>IF(N216="sníž. přenesená",J216,0)</f>
        <v>0</v>
      </c>
      <c r="BI216" s="194">
        <f>IF(N216="nulová",J216,0)</f>
        <v>0</v>
      </c>
      <c r="BJ216" s="20" t="s">
        <v>79</v>
      </c>
      <c r="BK216" s="194">
        <f>ROUND(I216*H216,2)</f>
        <v>0</v>
      </c>
      <c r="BL216" s="20" t="s">
        <v>217</v>
      </c>
      <c r="BM216" s="193" t="s">
        <v>1193</v>
      </c>
    </row>
    <row r="217" spans="1:65" s="2" customFormat="1" ht="11.25">
      <c r="A217" s="37"/>
      <c r="B217" s="38"/>
      <c r="C217" s="39"/>
      <c r="D217" s="195" t="s">
        <v>219</v>
      </c>
      <c r="E217" s="39"/>
      <c r="F217" s="196" t="s">
        <v>2114</v>
      </c>
      <c r="G217" s="39"/>
      <c r="H217" s="39"/>
      <c r="I217" s="197"/>
      <c r="J217" s="39"/>
      <c r="K217" s="39"/>
      <c r="L217" s="42"/>
      <c r="M217" s="198"/>
      <c r="N217" s="199"/>
      <c r="O217" s="67"/>
      <c r="P217" s="67"/>
      <c r="Q217" s="67"/>
      <c r="R217" s="67"/>
      <c r="S217" s="67"/>
      <c r="T217" s="68"/>
      <c r="U217" s="37"/>
      <c r="V217" s="37"/>
      <c r="W217" s="37"/>
      <c r="X217" s="37"/>
      <c r="Y217" s="37"/>
      <c r="Z217" s="37"/>
      <c r="AA217" s="37"/>
      <c r="AB217" s="37"/>
      <c r="AC217" s="37"/>
      <c r="AD217" s="37"/>
      <c r="AE217" s="37"/>
      <c r="AT217" s="20" t="s">
        <v>219</v>
      </c>
      <c r="AU217" s="20" t="s">
        <v>79</v>
      </c>
    </row>
    <row r="218" spans="1:65" s="2" customFormat="1" ht="16.5" customHeight="1">
      <c r="A218" s="37"/>
      <c r="B218" s="38"/>
      <c r="C218" s="182" t="s">
        <v>724</v>
      </c>
      <c r="D218" s="182" t="s">
        <v>212</v>
      </c>
      <c r="E218" s="183" t="s">
        <v>2113</v>
      </c>
      <c r="F218" s="184" t="s">
        <v>2114</v>
      </c>
      <c r="G218" s="185" t="s">
        <v>461</v>
      </c>
      <c r="H218" s="186">
        <v>100</v>
      </c>
      <c r="I218" s="187"/>
      <c r="J218" s="188">
        <f>ROUND(I218*H218,2)</f>
        <v>0</v>
      </c>
      <c r="K218" s="184" t="s">
        <v>814</v>
      </c>
      <c r="L218" s="42"/>
      <c r="M218" s="189" t="s">
        <v>19</v>
      </c>
      <c r="N218" s="190" t="s">
        <v>42</v>
      </c>
      <c r="O218" s="67"/>
      <c r="P218" s="191">
        <f>O218*H218</f>
        <v>0</v>
      </c>
      <c r="Q218" s="191">
        <v>0</v>
      </c>
      <c r="R218" s="191">
        <f>Q218*H218</f>
        <v>0</v>
      </c>
      <c r="S218" s="191">
        <v>0</v>
      </c>
      <c r="T218" s="192">
        <f>S218*H218</f>
        <v>0</v>
      </c>
      <c r="U218" s="37"/>
      <c r="V218" s="37"/>
      <c r="W218" s="37"/>
      <c r="X218" s="37"/>
      <c r="Y218" s="37"/>
      <c r="Z218" s="37"/>
      <c r="AA218" s="37"/>
      <c r="AB218" s="37"/>
      <c r="AC218" s="37"/>
      <c r="AD218" s="37"/>
      <c r="AE218" s="37"/>
      <c r="AR218" s="193" t="s">
        <v>217</v>
      </c>
      <c r="AT218" s="193" t="s">
        <v>212</v>
      </c>
      <c r="AU218" s="193" t="s">
        <v>79</v>
      </c>
      <c r="AY218" s="20" t="s">
        <v>210</v>
      </c>
      <c r="BE218" s="194">
        <f>IF(N218="základní",J218,0)</f>
        <v>0</v>
      </c>
      <c r="BF218" s="194">
        <f>IF(N218="snížená",J218,0)</f>
        <v>0</v>
      </c>
      <c r="BG218" s="194">
        <f>IF(N218="zákl. přenesená",J218,0)</f>
        <v>0</v>
      </c>
      <c r="BH218" s="194">
        <f>IF(N218="sníž. přenesená",J218,0)</f>
        <v>0</v>
      </c>
      <c r="BI218" s="194">
        <f>IF(N218="nulová",J218,0)</f>
        <v>0</v>
      </c>
      <c r="BJ218" s="20" t="s">
        <v>79</v>
      </c>
      <c r="BK218" s="194">
        <f>ROUND(I218*H218,2)</f>
        <v>0</v>
      </c>
      <c r="BL218" s="20" t="s">
        <v>217</v>
      </c>
      <c r="BM218" s="193" t="s">
        <v>1205</v>
      </c>
    </row>
    <row r="219" spans="1:65" s="2" customFormat="1" ht="11.25">
      <c r="A219" s="37"/>
      <c r="B219" s="38"/>
      <c r="C219" s="39"/>
      <c r="D219" s="195" t="s">
        <v>219</v>
      </c>
      <c r="E219" s="39"/>
      <c r="F219" s="196" t="s">
        <v>2114</v>
      </c>
      <c r="G219" s="39"/>
      <c r="H219" s="39"/>
      <c r="I219" s="197"/>
      <c r="J219" s="39"/>
      <c r="K219" s="39"/>
      <c r="L219" s="42"/>
      <c r="M219" s="198"/>
      <c r="N219" s="199"/>
      <c r="O219" s="67"/>
      <c r="P219" s="67"/>
      <c r="Q219" s="67"/>
      <c r="R219" s="67"/>
      <c r="S219" s="67"/>
      <c r="T219" s="68"/>
      <c r="U219" s="37"/>
      <c r="V219" s="37"/>
      <c r="W219" s="37"/>
      <c r="X219" s="37"/>
      <c r="Y219" s="37"/>
      <c r="Z219" s="37"/>
      <c r="AA219" s="37"/>
      <c r="AB219" s="37"/>
      <c r="AC219" s="37"/>
      <c r="AD219" s="37"/>
      <c r="AE219" s="37"/>
      <c r="AT219" s="20" t="s">
        <v>219</v>
      </c>
      <c r="AU219" s="20" t="s">
        <v>79</v>
      </c>
    </row>
    <row r="220" spans="1:65" s="2" customFormat="1" ht="16.5" customHeight="1">
      <c r="A220" s="37"/>
      <c r="B220" s="38"/>
      <c r="C220" s="182" t="s">
        <v>764</v>
      </c>
      <c r="D220" s="182" t="s">
        <v>212</v>
      </c>
      <c r="E220" s="183" t="s">
        <v>2115</v>
      </c>
      <c r="F220" s="184" t="s">
        <v>2116</v>
      </c>
      <c r="G220" s="185" t="s">
        <v>461</v>
      </c>
      <c r="H220" s="186">
        <v>300</v>
      </c>
      <c r="I220" s="187"/>
      <c r="J220" s="188">
        <f>ROUND(I220*H220,2)</f>
        <v>0</v>
      </c>
      <c r="K220" s="184" t="s">
        <v>814</v>
      </c>
      <c r="L220" s="42"/>
      <c r="M220" s="189" t="s">
        <v>19</v>
      </c>
      <c r="N220" s="190" t="s">
        <v>42</v>
      </c>
      <c r="O220" s="67"/>
      <c r="P220" s="191">
        <f>O220*H220</f>
        <v>0</v>
      </c>
      <c r="Q220" s="191">
        <v>0</v>
      </c>
      <c r="R220" s="191">
        <f>Q220*H220</f>
        <v>0</v>
      </c>
      <c r="S220" s="191">
        <v>0</v>
      </c>
      <c r="T220" s="192">
        <f>S220*H220</f>
        <v>0</v>
      </c>
      <c r="U220" s="37"/>
      <c r="V220" s="37"/>
      <c r="W220" s="37"/>
      <c r="X220" s="37"/>
      <c r="Y220" s="37"/>
      <c r="Z220" s="37"/>
      <c r="AA220" s="37"/>
      <c r="AB220" s="37"/>
      <c r="AC220" s="37"/>
      <c r="AD220" s="37"/>
      <c r="AE220" s="37"/>
      <c r="AR220" s="193" t="s">
        <v>217</v>
      </c>
      <c r="AT220" s="193" t="s">
        <v>212</v>
      </c>
      <c r="AU220" s="193" t="s">
        <v>79</v>
      </c>
      <c r="AY220" s="20" t="s">
        <v>210</v>
      </c>
      <c r="BE220" s="194">
        <f>IF(N220="základní",J220,0)</f>
        <v>0</v>
      </c>
      <c r="BF220" s="194">
        <f>IF(N220="snížená",J220,0)</f>
        <v>0</v>
      </c>
      <c r="BG220" s="194">
        <f>IF(N220="zákl. přenesená",J220,0)</f>
        <v>0</v>
      </c>
      <c r="BH220" s="194">
        <f>IF(N220="sníž. přenesená",J220,0)</f>
        <v>0</v>
      </c>
      <c r="BI220" s="194">
        <f>IF(N220="nulová",J220,0)</f>
        <v>0</v>
      </c>
      <c r="BJ220" s="20" t="s">
        <v>79</v>
      </c>
      <c r="BK220" s="194">
        <f>ROUND(I220*H220,2)</f>
        <v>0</v>
      </c>
      <c r="BL220" s="20" t="s">
        <v>217</v>
      </c>
      <c r="BM220" s="193" t="s">
        <v>1217</v>
      </c>
    </row>
    <row r="221" spans="1:65" s="2" customFormat="1" ht="11.25">
      <c r="A221" s="37"/>
      <c r="B221" s="38"/>
      <c r="C221" s="39"/>
      <c r="D221" s="195" t="s">
        <v>219</v>
      </c>
      <c r="E221" s="39"/>
      <c r="F221" s="196" t="s">
        <v>2116</v>
      </c>
      <c r="G221" s="39"/>
      <c r="H221" s="39"/>
      <c r="I221" s="197"/>
      <c r="J221" s="39"/>
      <c r="K221" s="39"/>
      <c r="L221" s="42"/>
      <c r="M221" s="198"/>
      <c r="N221" s="199"/>
      <c r="O221" s="67"/>
      <c r="P221" s="67"/>
      <c r="Q221" s="67"/>
      <c r="R221" s="67"/>
      <c r="S221" s="67"/>
      <c r="T221" s="68"/>
      <c r="U221" s="37"/>
      <c r="V221" s="37"/>
      <c r="W221" s="37"/>
      <c r="X221" s="37"/>
      <c r="Y221" s="37"/>
      <c r="Z221" s="37"/>
      <c r="AA221" s="37"/>
      <c r="AB221" s="37"/>
      <c r="AC221" s="37"/>
      <c r="AD221" s="37"/>
      <c r="AE221" s="37"/>
      <c r="AT221" s="20" t="s">
        <v>219</v>
      </c>
      <c r="AU221" s="20" t="s">
        <v>79</v>
      </c>
    </row>
    <row r="222" spans="1:65" s="2" customFormat="1" ht="16.5" customHeight="1">
      <c r="A222" s="37"/>
      <c r="B222" s="38"/>
      <c r="C222" s="182" t="s">
        <v>772</v>
      </c>
      <c r="D222" s="182" t="s">
        <v>212</v>
      </c>
      <c r="E222" s="183" t="s">
        <v>2117</v>
      </c>
      <c r="F222" s="184" t="s">
        <v>2118</v>
      </c>
      <c r="G222" s="185" t="s">
        <v>461</v>
      </c>
      <c r="H222" s="186">
        <v>100</v>
      </c>
      <c r="I222" s="187"/>
      <c r="J222" s="188">
        <f>ROUND(I222*H222,2)</f>
        <v>0</v>
      </c>
      <c r="K222" s="184" t="s">
        <v>814</v>
      </c>
      <c r="L222" s="42"/>
      <c r="M222" s="189" t="s">
        <v>19</v>
      </c>
      <c r="N222" s="190" t="s">
        <v>42</v>
      </c>
      <c r="O222" s="67"/>
      <c r="P222" s="191">
        <f>O222*H222</f>
        <v>0</v>
      </c>
      <c r="Q222" s="191">
        <v>0</v>
      </c>
      <c r="R222" s="191">
        <f>Q222*H222</f>
        <v>0</v>
      </c>
      <c r="S222" s="191">
        <v>0</v>
      </c>
      <c r="T222" s="192">
        <f>S222*H222</f>
        <v>0</v>
      </c>
      <c r="U222" s="37"/>
      <c r="V222" s="37"/>
      <c r="W222" s="37"/>
      <c r="X222" s="37"/>
      <c r="Y222" s="37"/>
      <c r="Z222" s="37"/>
      <c r="AA222" s="37"/>
      <c r="AB222" s="37"/>
      <c r="AC222" s="37"/>
      <c r="AD222" s="37"/>
      <c r="AE222" s="37"/>
      <c r="AR222" s="193" t="s">
        <v>217</v>
      </c>
      <c r="AT222" s="193" t="s">
        <v>212</v>
      </c>
      <c r="AU222" s="193" t="s">
        <v>79</v>
      </c>
      <c r="AY222" s="20" t="s">
        <v>210</v>
      </c>
      <c r="BE222" s="194">
        <f>IF(N222="základní",J222,0)</f>
        <v>0</v>
      </c>
      <c r="BF222" s="194">
        <f>IF(N222="snížená",J222,0)</f>
        <v>0</v>
      </c>
      <c r="BG222" s="194">
        <f>IF(N222="zákl. přenesená",J222,0)</f>
        <v>0</v>
      </c>
      <c r="BH222" s="194">
        <f>IF(N222="sníž. přenesená",J222,0)</f>
        <v>0</v>
      </c>
      <c r="BI222" s="194">
        <f>IF(N222="nulová",J222,0)</f>
        <v>0</v>
      </c>
      <c r="BJ222" s="20" t="s">
        <v>79</v>
      </c>
      <c r="BK222" s="194">
        <f>ROUND(I222*H222,2)</f>
        <v>0</v>
      </c>
      <c r="BL222" s="20" t="s">
        <v>217</v>
      </c>
      <c r="BM222" s="193" t="s">
        <v>1227</v>
      </c>
    </row>
    <row r="223" spans="1:65" s="2" customFormat="1" ht="11.25">
      <c r="A223" s="37"/>
      <c r="B223" s="38"/>
      <c r="C223" s="39"/>
      <c r="D223" s="195" t="s">
        <v>219</v>
      </c>
      <c r="E223" s="39"/>
      <c r="F223" s="196" t="s">
        <v>2118</v>
      </c>
      <c r="G223" s="39"/>
      <c r="H223" s="39"/>
      <c r="I223" s="197"/>
      <c r="J223" s="39"/>
      <c r="K223" s="39"/>
      <c r="L223" s="42"/>
      <c r="M223" s="198"/>
      <c r="N223" s="199"/>
      <c r="O223" s="67"/>
      <c r="P223" s="67"/>
      <c r="Q223" s="67"/>
      <c r="R223" s="67"/>
      <c r="S223" s="67"/>
      <c r="T223" s="68"/>
      <c r="U223" s="37"/>
      <c r="V223" s="37"/>
      <c r="W223" s="37"/>
      <c r="X223" s="37"/>
      <c r="Y223" s="37"/>
      <c r="Z223" s="37"/>
      <c r="AA223" s="37"/>
      <c r="AB223" s="37"/>
      <c r="AC223" s="37"/>
      <c r="AD223" s="37"/>
      <c r="AE223" s="37"/>
      <c r="AT223" s="20" t="s">
        <v>219</v>
      </c>
      <c r="AU223" s="20" t="s">
        <v>79</v>
      </c>
    </row>
    <row r="224" spans="1:65" s="2" customFormat="1" ht="16.5" customHeight="1">
      <c r="A224" s="37"/>
      <c r="B224" s="38"/>
      <c r="C224" s="182" t="s">
        <v>777</v>
      </c>
      <c r="D224" s="182" t="s">
        <v>212</v>
      </c>
      <c r="E224" s="183" t="s">
        <v>2119</v>
      </c>
      <c r="F224" s="184" t="s">
        <v>2120</v>
      </c>
      <c r="G224" s="185" t="s">
        <v>461</v>
      </c>
      <c r="H224" s="186">
        <v>40</v>
      </c>
      <c r="I224" s="187"/>
      <c r="J224" s="188">
        <f>ROUND(I224*H224,2)</f>
        <v>0</v>
      </c>
      <c r="K224" s="184" t="s">
        <v>814</v>
      </c>
      <c r="L224" s="42"/>
      <c r="M224" s="189" t="s">
        <v>19</v>
      </c>
      <c r="N224" s="190" t="s">
        <v>42</v>
      </c>
      <c r="O224" s="67"/>
      <c r="P224" s="191">
        <f>O224*H224</f>
        <v>0</v>
      </c>
      <c r="Q224" s="191">
        <v>0</v>
      </c>
      <c r="R224" s="191">
        <f>Q224*H224</f>
        <v>0</v>
      </c>
      <c r="S224" s="191">
        <v>0</v>
      </c>
      <c r="T224" s="192">
        <f>S224*H224</f>
        <v>0</v>
      </c>
      <c r="U224" s="37"/>
      <c r="V224" s="37"/>
      <c r="W224" s="37"/>
      <c r="X224" s="37"/>
      <c r="Y224" s="37"/>
      <c r="Z224" s="37"/>
      <c r="AA224" s="37"/>
      <c r="AB224" s="37"/>
      <c r="AC224" s="37"/>
      <c r="AD224" s="37"/>
      <c r="AE224" s="37"/>
      <c r="AR224" s="193" t="s">
        <v>217</v>
      </c>
      <c r="AT224" s="193" t="s">
        <v>212</v>
      </c>
      <c r="AU224" s="193" t="s">
        <v>79</v>
      </c>
      <c r="AY224" s="20" t="s">
        <v>210</v>
      </c>
      <c r="BE224" s="194">
        <f>IF(N224="základní",J224,0)</f>
        <v>0</v>
      </c>
      <c r="BF224" s="194">
        <f>IF(N224="snížená",J224,0)</f>
        <v>0</v>
      </c>
      <c r="BG224" s="194">
        <f>IF(N224="zákl. přenesená",J224,0)</f>
        <v>0</v>
      </c>
      <c r="BH224" s="194">
        <f>IF(N224="sníž. přenesená",J224,0)</f>
        <v>0</v>
      </c>
      <c r="BI224" s="194">
        <f>IF(N224="nulová",J224,0)</f>
        <v>0</v>
      </c>
      <c r="BJ224" s="20" t="s">
        <v>79</v>
      </c>
      <c r="BK224" s="194">
        <f>ROUND(I224*H224,2)</f>
        <v>0</v>
      </c>
      <c r="BL224" s="20" t="s">
        <v>217</v>
      </c>
      <c r="BM224" s="193" t="s">
        <v>1237</v>
      </c>
    </row>
    <row r="225" spans="1:65" s="2" customFormat="1" ht="11.25">
      <c r="A225" s="37"/>
      <c r="B225" s="38"/>
      <c r="C225" s="39"/>
      <c r="D225" s="195" t="s">
        <v>219</v>
      </c>
      <c r="E225" s="39"/>
      <c r="F225" s="196" t="s">
        <v>2120</v>
      </c>
      <c r="G225" s="39"/>
      <c r="H225" s="39"/>
      <c r="I225" s="197"/>
      <c r="J225" s="39"/>
      <c r="K225" s="39"/>
      <c r="L225" s="42"/>
      <c r="M225" s="198"/>
      <c r="N225" s="199"/>
      <c r="O225" s="67"/>
      <c r="P225" s="67"/>
      <c r="Q225" s="67"/>
      <c r="R225" s="67"/>
      <c r="S225" s="67"/>
      <c r="T225" s="68"/>
      <c r="U225" s="37"/>
      <c r="V225" s="37"/>
      <c r="W225" s="37"/>
      <c r="X225" s="37"/>
      <c r="Y225" s="37"/>
      <c r="Z225" s="37"/>
      <c r="AA225" s="37"/>
      <c r="AB225" s="37"/>
      <c r="AC225" s="37"/>
      <c r="AD225" s="37"/>
      <c r="AE225" s="37"/>
      <c r="AT225" s="20" t="s">
        <v>219</v>
      </c>
      <c r="AU225" s="20" t="s">
        <v>79</v>
      </c>
    </row>
    <row r="226" spans="1:65" s="2" customFormat="1" ht="16.5" customHeight="1">
      <c r="A226" s="37"/>
      <c r="B226" s="38"/>
      <c r="C226" s="182" t="s">
        <v>784</v>
      </c>
      <c r="D226" s="182" t="s">
        <v>212</v>
      </c>
      <c r="E226" s="183" t="s">
        <v>2121</v>
      </c>
      <c r="F226" s="184" t="s">
        <v>2122</v>
      </c>
      <c r="G226" s="185" t="s">
        <v>461</v>
      </c>
      <c r="H226" s="186">
        <v>200</v>
      </c>
      <c r="I226" s="187"/>
      <c r="J226" s="188">
        <f>ROUND(I226*H226,2)</f>
        <v>0</v>
      </c>
      <c r="K226" s="184" t="s">
        <v>814</v>
      </c>
      <c r="L226" s="42"/>
      <c r="M226" s="189" t="s">
        <v>19</v>
      </c>
      <c r="N226" s="190" t="s">
        <v>42</v>
      </c>
      <c r="O226" s="67"/>
      <c r="P226" s="191">
        <f>O226*H226</f>
        <v>0</v>
      </c>
      <c r="Q226" s="191">
        <v>0</v>
      </c>
      <c r="R226" s="191">
        <f>Q226*H226</f>
        <v>0</v>
      </c>
      <c r="S226" s="191">
        <v>0</v>
      </c>
      <c r="T226" s="192">
        <f>S226*H226</f>
        <v>0</v>
      </c>
      <c r="U226" s="37"/>
      <c r="V226" s="37"/>
      <c r="W226" s="37"/>
      <c r="X226" s="37"/>
      <c r="Y226" s="37"/>
      <c r="Z226" s="37"/>
      <c r="AA226" s="37"/>
      <c r="AB226" s="37"/>
      <c r="AC226" s="37"/>
      <c r="AD226" s="37"/>
      <c r="AE226" s="37"/>
      <c r="AR226" s="193" t="s">
        <v>217</v>
      </c>
      <c r="AT226" s="193" t="s">
        <v>212</v>
      </c>
      <c r="AU226" s="193" t="s">
        <v>79</v>
      </c>
      <c r="AY226" s="20" t="s">
        <v>210</v>
      </c>
      <c r="BE226" s="194">
        <f>IF(N226="základní",J226,0)</f>
        <v>0</v>
      </c>
      <c r="BF226" s="194">
        <f>IF(N226="snížená",J226,0)</f>
        <v>0</v>
      </c>
      <c r="BG226" s="194">
        <f>IF(N226="zákl. přenesená",J226,0)</f>
        <v>0</v>
      </c>
      <c r="BH226" s="194">
        <f>IF(N226="sníž. přenesená",J226,0)</f>
        <v>0</v>
      </c>
      <c r="BI226" s="194">
        <f>IF(N226="nulová",J226,0)</f>
        <v>0</v>
      </c>
      <c r="BJ226" s="20" t="s">
        <v>79</v>
      </c>
      <c r="BK226" s="194">
        <f>ROUND(I226*H226,2)</f>
        <v>0</v>
      </c>
      <c r="BL226" s="20" t="s">
        <v>217</v>
      </c>
      <c r="BM226" s="193" t="s">
        <v>1252</v>
      </c>
    </row>
    <row r="227" spans="1:65" s="2" customFormat="1" ht="11.25">
      <c r="A227" s="37"/>
      <c r="B227" s="38"/>
      <c r="C227" s="39"/>
      <c r="D227" s="195" t="s">
        <v>219</v>
      </c>
      <c r="E227" s="39"/>
      <c r="F227" s="196" t="s">
        <v>2122</v>
      </c>
      <c r="G227" s="39"/>
      <c r="H227" s="39"/>
      <c r="I227" s="197"/>
      <c r="J227" s="39"/>
      <c r="K227" s="39"/>
      <c r="L227" s="42"/>
      <c r="M227" s="198"/>
      <c r="N227" s="199"/>
      <c r="O227" s="67"/>
      <c r="P227" s="67"/>
      <c r="Q227" s="67"/>
      <c r="R227" s="67"/>
      <c r="S227" s="67"/>
      <c r="T227" s="68"/>
      <c r="U227" s="37"/>
      <c r="V227" s="37"/>
      <c r="W227" s="37"/>
      <c r="X227" s="37"/>
      <c r="Y227" s="37"/>
      <c r="Z227" s="37"/>
      <c r="AA227" s="37"/>
      <c r="AB227" s="37"/>
      <c r="AC227" s="37"/>
      <c r="AD227" s="37"/>
      <c r="AE227" s="37"/>
      <c r="AT227" s="20" t="s">
        <v>219</v>
      </c>
      <c r="AU227" s="20" t="s">
        <v>79</v>
      </c>
    </row>
    <row r="228" spans="1:65" s="2" customFormat="1" ht="21.75" customHeight="1">
      <c r="A228" s="37"/>
      <c r="B228" s="38"/>
      <c r="C228" s="182" t="s">
        <v>628</v>
      </c>
      <c r="D228" s="182" t="s">
        <v>212</v>
      </c>
      <c r="E228" s="183" t="s">
        <v>2123</v>
      </c>
      <c r="F228" s="184" t="s">
        <v>2124</v>
      </c>
      <c r="G228" s="185" t="s">
        <v>1998</v>
      </c>
      <c r="H228" s="186">
        <v>48</v>
      </c>
      <c r="I228" s="187"/>
      <c r="J228" s="188">
        <f>ROUND(I228*H228,2)</f>
        <v>0</v>
      </c>
      <c r="K228" s="184" t="s">
        <v>814</v>
      </c>
      <c r="L228" s="42"/>
      <c r="M228" s="189" t="s">
        <v>19</v>
      </c>
      <c r="N228" s="190" t="s">
        <v>42</v>
      </c>
      <c r="O228" s="67"/>
      <c r="P228" s="191">
        <f>O228*H228</f>
        <v>0</v>
      </c>
      <c r="Q228" s="191">
        <v>0</v>
      </c>
      <c r="R228" s="191">
        <f>Q228*H228</f>
        <v>0</v>
      </c>
      <c r="S228" s="191">
        <v>0</v>
      </c>
      <c r="T228" s="192">
        <f>S228*H228</f>
        <v>0</v>
      </c>
      <c r="U228" s="37"/>
      <c r="V228" s="37"/>
      <c r="W228" s="37"/>
      <c r="X228" s="37"/>
      <c r="Y228" s="37"/>
      <c r="Z228" s="37"/>
      <c r="AA228" s="37"/>
      <c r="AB228" s="37"/>
      <c r="AC228" s="37"/>
      <c r="AD228" s="37"/>
      <c r="AE228" s="37"/>
      <c r="AR228" s="193" t="s">
        <v>217</v>
      </c>
      <c r="AT228" s="193" t="s">
        <v>212</v>
      </c>
      <c r="AU228" s="193" t="s">
        <v>79</v>
      </c>
      <c r="AY228" s="20" t="s">
        <v>210</v>
      </c>
      <c r="BE228" s="194">
        <f>IF(N228="základní",J228,0)</f>
        <v>0</v>
      </c>
      <c r="BF228" s="194">
        <f>IF(N228="snížená",J228,0)</f>
        <v>0</v>
      </c>
      <c r="BG228" s="194">
        <f>IF(N228="zákl. přenesená",J228,0)</f>
        <v>0</v>
      </c>
      <c r="BH228" s="194">
        <f>IF(N228="sníž. přenesená",J228,0)</f>
        <v>0</v>
      </c>
      <c r="BI228" s="194">
        <f>IF(N228="nulová",J228,0)</f>
        <v>0</v>
      </c>
      <c r="BJ228" s="20" t="s">
        <v>79</v>
      </c>
      <c r="BK228" s="194">
        <f>ROUND(I228*H228,2)</f>
        <v>0</v>
      </c>
      <c r="BL228" s="20" t="s">
        <v>217</v>
      </c>
      <c r="BM228" s="193" t="s">
        <v>1264</v>
      </c>
    </row>
    <row r="229" spans="1:65" s="2" customFormat="1" ht="11.25">
      <c r="A229" s="37"/>
      <c r="B229" s="38"/>
      <c r="C229" s="39"/>
      <c r="D229" s="195" t="s">
        <v>219</v>
      </c>
      <c r="E229" s="39"/>
      <c r="F229" s="196" t="s">
        <v>2124</v>
      </c>
      <c r="G229" s="39"/>
      <c r="H229" s="39"/>
      <c r="I229" s="197"/>
      <c r="J229" s="39"/>
      <c r="K229" s="39"/>
      <c r="L229" s="42"/>
      <c r="M229" s="198"/>
      <c r="N229" s="199"/>
      <c r="O229" s="67"/>
      <c r="P229" s="67"/>
      <c r="Q229" s="67"/>
      <c r="R229" s="67"/>
      <c r="S229" s="67"/>
      <c r="T229" s="68"/>
      <c r="U229" s="37"/>
      <c r="V229" s="37"/>
      <c r="W229" s="37"/>
      <c r="X229" s="37"/>
      <c r="Y229" s="37"/>
      <c r="Z229" s="37"/>
      <c r="AA229" s="37"/>
      <c r="AB229" s="37"/>
      <c r="AC229" s="37"/>
      <c r="AD229" s="37"/>
      <c r="AE229" s="37"/>
      <c r="AT229" s="20" t="s">
        <v>219</v>
      </c>
      <c r="AU229" s="20" t="s">
        <v>79</v>
      </c>
    </row>
    <row r="230" spans="1:65" s="2" customFormat="1" ht="21.75" customHeight="1">
      <c r="A230" s="37"/>
      <c r="B230" s="38"/>
      <c r="C230" s="182" t="s">
        <v>626</v>
      </c>
      <c r="D230" s="182" t="s">
        <v>212</v>
      </c>
      <c r="E230" s="183" t="s">
        <v>2125</v>
      </c>
      <c r="F230" s="184" t="s">
        <v>2126</v>
      </c>
      <c r="G230" s="185" t="s">
        <v>1998</v>
      </c>
      <c r="H230" s="186">
        <v>20</v>
      </c>
      <c r="I230" s="187"/>
      <c r="J230" s="188">
        <f>ROUND(I230*H230,2)</f>
        <v>0</v>
      </c>
      <c r="K230" s="184" t="s">
        <v>814</v>
      </c>
      <c r="L230" s="42"/>
      <c r="M230" s="189" t="s">
        <v>19</v>
      </c>
      <c r="N230" s="190" t="s">
        <v>42</v>
      </c>
      <c r="O230" s="67"/>
      <c r="P230" s="191">
        <f>O230*H230</f>
        <v>0</v>
      </c>
      <c r="Q230" s="191">
        <v>0</v>
      </c>
      <c r="R230" s="191">
        <f>Q230*H230</f>
        <v>0</v>
      </c>
      <c r="S230" s="191">
        <v>0</v>
      </c>
      <c r="T230" s="192">
        <f>S230*H230</f>
        <v>0</v>
      </c>
      <c r="U230" s="37"/>
      <c r="V230" s="37"/>
      <c r="W230" s="37"/>
      <c r="X230" s="37"/>
      <c r="Y230" s="37"/>
      <c r="Z230" s="37"/>
      <c r="AA230" s="37"/>
      <c r="AB230" s="37"/>
      <c r="AC230" s="37"/>
      <c r="AD230" s="37"/>
      <c r="AE230" s="37"/>
      <c r="AR230" s="193" t="s">
        <v>217</v>
      </c>
      <c r="AT230" s="193" t="s">
        <v>212</v>
      </c>
      <c r="AU230" s="193" t="s">
        <v>79</v>
      </c>
      <c r="AY230" s="20" t="s">
        <v>210</v>
      </c>
      <c r="BE230" s="194">
        <f>IF(N230="základní",J230,0)</f>
        <v>0</v>
      </c>
      <c r="BF230" s="194">
        <f>IF(N230="snížená",J230,0)</f>
        <v>0</v>
      </c>
      <c r="BG230" s="194">
        <f>IF(N230="zákl. přenesená",J230,0)</f>
        <v>0</v>
      </c>
      <c r="BH230" s="194">
        <f>IF(N230="sníž. přenesená",J230,0)</f>
        <v>0</v>
      </c>
      <c r="BI230" s="194">
        <f>IF(N230="nulová",J230,0)</f>
        <v>0</v>
      </c>
      <c r="BJ230" s="20" t="s">
        <v>79</v>
      </c>
      <c r="BK230" s="194">
        <f>ROUND(I230*H230,2)</f>
        <v>0</v>
      </c>
      <c r="BL230" s="20" t="s">
        <v>217</v>
      </c>
      <c r="BM230" s="193" t="s">
        <v>1282</v>
      </c>
    </row>
    <row r="231" spans="1:65" s="2" customFormat="1" ht="11.25">
      <c r="A231" s="37"/>
      <c r="B231" s="38"/>
      <c r="C231" s="39"/>
      <c r="D231" s="195" t="s">
        <v>219</v>
      </c>
      <c r="E231" s="39"/>
      <c r="F231" s="196" t="s">
        <v>2126</v>
      </c>
      <c r="G231" s="39"/>
      <c r="H231" s="39"/>
      <c r="I231" s="197"/>
      <c r="J231" s="39"/>
      <c r="K231" s="39"/>
      <c r="L231" s="42"/>
      <c r="M231" s="198"/>
      <c r="N231" s="199"/>
      <c r="O231" s="67"/>
      <c r="P231" s="67"/>
      <c r="Q231" s="67"/>
      <c r="R231" s="67"/>
      <c r="S231" s="67"/>
      <c r="T231" s="68"/>
      <c r="U231" s="37"/>
      <c r="V231" s="37"/>
      <c r="W231" s="37"/>
      <c r="X231" s="37"/>
      <c r="Y231" s="37"/>
      <c r="Z231" s="37"/>
      <c r="AA231" s="37"/>
      <c r="AB231" s="37"/>
      <c r="AC231" s="37"/>
      <c r="AD231" s="37"/>
      <c r="AE231" s="37"/>
      <c r="AT231" s="20" t="s">
        <v>219</v>
      </c>
      <c r="AU231" s="20" t="s">
        <v>79</v>
      </c>
    </row>
    <row r="232" spans="1:65" s="2" customFormat="1" ht="21.75" customHeight="1">
      <c r="A232" s="37"/>
      <c r="B232" s="38"/>
      <c r="C232" s="182" t="s">
        <v>798</v>
      </c>
      <c r="D232" s="182" t="s">
        <v>212</v>
      </c>
      <c r="E232" s="183" t="s">
        <v>2127</v>
      </c>
      <c r="F232" s="184" t="s">
        <v>2128</v>
      </c>
      <c r="G232" s="185" t="s">
        <v>1998</v>
      </c>
      <c r="H232" s="186">
        <v>30</v>
      </c>
      <c r="I232" s="187"/>
      <c r="J232" s="188">
        <f>ROUND(I232*H232,2)</f>
        <v>0</v>
      </c>
      <c r="K232" s="184" t="s">
        <v>814</v>
      </c>
      <c r="L232" s="42"/>
      <c r="M232" s="189" t="s">
        <v>19</v>
      </c>
      <c r="N232" s="190" t="s">
        <v>42</v>
      </c>
      <c r="O232" s="67"/>
      <c r="P232" s="191">
        <f>O232*H232</f>
        <v>0</v>
      </c>
      <c r="Q232" s="191">
        <v>0</v>
      </c>
      <c r="R232" s="191">
        <f>Q232*H232</f>
        <v>0</v>
      </c>
      <c r="S232" s="191">
        <v>0</v>
      </c>
      <c r="T232" s="192">
        <f>S232*H232</f>
        <v>0</v>
      </c>
      <c r="U232" s="37"/>
      <c r="V232" s="37"/>
      <c r="W232" s="37"/>
      <c r="X232" s="37"/>
      <c r="Y232" s="37"/>
      <c r="Z232" s="37"/>
      <c r="AA232" s="37"/>
      <c r="AB232" s="37"/>
      <c r="AC232" s="37"/>
      <c r="AD232" s="37"/>
      <c r="AE232" s="37"/>
      <c r="AR232" s="193" t="s">
        <v>217</v>
      </c>
      <c r="AT232" s="193" t="s">
        <v>212</v>
      </c>
      <c r="AU232" s="193" t="s">
        <v>79</v>
      </c>
      <c r="AY232" s="20" t="s">
        <v>210</v>
      </c>
      <c r="BE232" s="194">
        <f>IF(N232="základní",J232,0)</f>
        <v>0</v>
      </c>
      <c r="BF232" s="194">
        <f>IF(N232="snížená",J232,0)</f>
        <v>0</v>
      </c>
      <c r="BG232" s="194">
        <f>IF(N232="zákl. přenesená",J232,0)</f>
        <v>0</v>
      </c>
      <c r="BH232" s="194">
        <f>IF(N232="sníž. přenesená",J232,0)</f>
        <v>0</v>
      </c>
      <c r="BI232" s="194">
        <f>IF(N232="nulová",J232,0)</f>
        <v>0</v>
      </c>
      <c r="BJ232" s="20" t="s">
        <v>79</v>
      </c>
      <c r="BK232" s="194">
        <f>ROUND(I232*H232,2)</f>
        <v>0</v>
      </c>
      <c r="BL232" s="20" t="s">
        <v>217</v>
      </c>
      <c r="BM232" s="193" t="s">
        <v>1296</v>
      </c>
    </row>
    <row r="233" spans="1:65" s="2" customFormat="1" ht="11.25">
      <c r="A233" s="37"/>
      <c r="B233" s="38"/>
      <c r="C233" s="39"/>
      <c r="D233" s="195" t="s">
        <v>219</v>
      </c>
      <c r="E233" s="39"/>
      <c r="F233" s="196" t="s">
        <v>2128</v>
      </c>
      <c r="G233" s="39"/>
      <c r="H233" s="39"/>
      <c r="I233" s="197"/>
      <c r="J233" s="39"/>
      <c r="K233" s="39"/>
      <c r="L233" s="42"/>
      <c r="M233" s="198"/>
      <c r="N233" s="199"/>
      <c r="O233" s="67"/>
      <c r="P233" s="67"/>
      <c r="Q233" s="67"/>
      <c r="R233" s="67"/>
      <c r="S233" s="67"/>
      <c r="T233" s="68"/>
      <c r="U233" s="37"/>
      <c r="V233" s="37"/>
      <c r="W233" s="37"/>
      <c r="X233" s="37"/>
      <c r="Y233" s="37"/>
      <c r="Z233" s="37"/>
      <c r="AA233" s="37"/>
      <c r="AB233" s="37"/>
      <c r="AC233" s="37"/>
      <c r="AD233" s="37"/>
      <c r="AE233" s="37"/>
      <c r="AT233" s="20" t="s">
        <v>219</v>
      </c>
      <c r="AU233" s="20" t="s">
        <v>79</v>
      </c>
    </row>
    <row r="234" spans="1:65" s="2" customFormat="1" ht="21.75" customHeight="1">
      <c r="A234" s="37"/>
      <c r="B234" s="38"/>
      <c r="C234" s="182" t="s">
        <v>802</v>
      </c>
      <c r="D234" s="182" t="s">
        <v>212</v>
      </c>
      <c r="E234" s="183" t="s">
        <v>2129</v>
      </c>
      <c r="F234" s="184" t="s">
        <v>2130</v>
      </c>
      <c r="G234" s="185" t="s">
        <v>1998</v>
      </c>
      <c r="H234" s="186">
        <v>5</v>
      </c>
      <c r="I234" s="187"/>
      <c r="J234" s="188">
        <f>ROUND(I234*H234,2)</f>
        <v>0</v>
      </c>
      <c r="K234" s="184" t="s">
        <v>814</v>
      </c>
      <c r="L234" s="42"/>
      <c r="M234" s="189" t="s">
        <v>19</v>
      </c>
      <c r="N234" s="190" t="s">
        <v>42</v>
      </c>
      <c r="O234" s="67"/>
      <c r="P234" s="191">
        <f>O234*H234</f>
        <v>0</v>
      </c>
      <c r="Q234" s="191">
        <v>0</v>
      </c>
      <c r="R234" s="191">
        <f>Q234*H234</f>
        <v>0</v>
      </c>
      <c r="S234" s="191">
        <v>0</v>
      </c>
      <c r="T234" s="192">
        <f>S234*H234</f>
        <v>0</v>
      </c>
      <c r="U234" s="37"/>
      <c r="V234" s="37"/>
      <c r="W234" s="37"/>
      <c r="X234" s="37"/>
      <c r="Y234" s="37"/>
      <c r="Z234" s="37"/>
      <c r="AA234" s="37"/>
      <c r="AB234" s="37"/>
      <c r="AC234" s="37"/>
      <c r="AD234" s="37"/>
      <c r="AE234" s="37"/>
      <c r="AR234" s="193" t="s">
        <v>217</v>
      </c>
      <c r="AT234" s="193" t="s">
        <v>212</v>
      </c>
      <c r="AU234" s="193" t="s">
        <v>79</v>
      </c>
      <c r="AY234" s="20" t="s">
        <v>210</v>
      </c>
      <c r="BE234" s="194">
        <f>IF(N234="základní",J234,0)</f>
        <v>0</v>
      </c>
      <c r="BF234" s="194">
        <f>IF(N234="snížená",J234,0)</f>
        <v>0</v>
      </c>
      <c r="BG234" s="194">
        <f>IF(N234="zákl. přenesená",J234,0)</f>
        <v>0</v>
      </c>
      <c r="BH234" s="194">
        <f>IF(N234="sníž. přenesená",J234,0)</f>
        <v>0</v>
      </c>
      <c r="BI234" s="194">
        <f>IF(N234="nulová",J234,0)</f>
        <v>0</v>
      </c>
      <c r="BJ234" s="20" t="s">
        <v>79</v>
      </c>
      <c r="BK234" s="194">
        <f>ROUND(I234*H234,2)</f>
        <v>0</v>
      </c>
      <c r="BL234" s="20" t="s">
        <v>217</v>
      </c>
      <c r="BM234" s="193" t="s">
        <v>1311</v>
      </c>
    </row>
    <row r="235" spans="1:65" s="2" customFormat="1" ht="11.25">
      <c r="A235" s="37"/>
      <c r="B235" s="38"/>
      <c r="C235" s="39"/>
      <c r="D235" s="195" t="s">
        <v>219</v>
      </c>
      <c r="E235" s="39"/>
      <c r="F235" s="196" t="s">
        <v>2130</v>
      </c>
      <c r="G235" s="39"/>
      <c r="H235" s="39"/>
      <c r="I235" s="197"/>
      <c r="J235" s="39"/>
      <c r="K235" s="39"/>
      <c r="L235" s="42"/>
      <c r="M235" s="198"/>
      <c r="N235" s="199"/>
      <c r="O235" s="67"/>
      <c r="P235" s="67"/>
      <c r="Q235" s="67"/>
      <c r="R235" s="67"/>
      <c r="S235" s="67"/>
      <c r="T235" s="68"/>
      <c r="U235" s="37"/>
      <c r="V235" s="37"/>
      <c r="W235" s="37"/>
      <c r="X235" s="37"/>
      <c r="Y235" s="37"/>
      <c r="Z235" s="37"/>
      <c r="AA235" s="37"/>
      <c r="AB235" s="37"/>
      <c r="AC235" s="37"/>
      <c r="AD235" s="37"/>
      <c r="AE235" s="37"/>
      <c r="AT235" s="20" t="s">
        <v>219</v>
      </c>
      <c r="AU235" s="20" t="s">
        <v>79</v>
      </c>
    </row>
    <row r="236" spans="1:65" s="2" customFormat="1" ht="21.75" customHeight="1">
      <c r="A236" s="37"/>
      <c r="B236" s="38"/>
      <c r="C236" s="182" t="s">
        <v>807</v>
      </c>
      <c r="D236" s="182" t="s">
        <v>212</v>
      </c>
      <c r="E236" s="183" t="s">
        <v>2131</v>
      </c>
      <c r="F236" s="184" t="s">
        <v>2132</v>
      </c>
      <c r="G236" s="185" t="s">
        <v>1998</v>
      </c>
      <c r="H236" s="186">
        <v>15</v>
      </c>
      <c r="I236" s="187"/>
      <c r="J236" s="188">
        <f>ROUND(I236*H236,2)</f>
        <v>0</v>
      </c>
      <c r="K236" s="184" t="s">
        <v>814</v>
      </c>
      <c r="L236" s="42"/>
      <c r="M236" s="189" t="s">
        <v>19</v>
      </c>
      <c r="N236" s="190" t="s">
        <v>42</v>
      </c>
      <c r="O236" s="67"/>
      <c r="P236" s="191">
        <f>O236*H236</f>
        <v>0</v>
      </c>
      <c r="Q236" s="191">
        <v>0</v>
      </c>
      <c r="R236" s="191">
        <f>Q236*H236</f>
        <v>0</v>
      </c>
      <c r="S236" s="191">
        <v>0</v>
      </c>
      <c r="T236" s="192">
        <f>S236*H236</f>
        <v>0</v>
      </c>
      <c r="U236" s="37"/>
      <c r="V236" s="37"/>
      <c r="W236" s="37"/>
      <c r="X236" s="37"/>
      <c r="Y236" s="37"/>
      <c r="Z236" s="37"/>
      <c r="AA236" s="37"/>
      <c r="AB236" s="37"/>
      <c r="AC236" s="37"/>
      <c r="AD236" s="37"/>
      <c r="AE236" s="37"/>
      <c r="AR236" s="193" t="s">
        <v>217</v>
      </c>
      <c r="AT236" s="193" t="s">
        <v>212</v>
      </c>
      <c r="AU236" s="193" t="s">
        <v>79</v>
      </c>
      <c r="AY236" s="20" t="s">
        <v>210</v>
      </c>
      <c r="BE236" s="194">
        <f>IF(N236="základní",J236,0)</f>
        <v>0</v>
      </c>
      <c r="BF236" s="194">
        <f>IF(N236="snížená",J236,0)</f>
        <v>0</v>
      </c>
      <c r="BG236" s="194">
        <f>IF(N236="zákl. přenesená",J236,0)</f>
        <v>0</v>
      </c>
      <c r="BH236" s="194">
        <f>IF(N236="sníž. přenesená",J236,0)</f>
        <v>0</v>
      </c>
      <c r="BI236" s="194">
        <f>IF(N236="nulová",J236,0)</f>
        <v>0</v>
      </c>
      <c r="BJ236" s="20" t="s">
        <v>79</v>
      </c>
      <c r="BK236" s="194">
        <f>ROUND(I236*H236,2)</f>
        <v>0</v>
      </c>
      <c r="BL236" s="20" t="s">
        <v>217</v>
      </c>
      <c r="BM236" s="193" t="s">
        <v>1322</v>
      </c>
    </row>
    <row r="237" spans="1:65" s="2" customFormat="1" ht="11.25">
      <c r="A237" s="37"/>
      <c r="B237" s="38"/>
      <c r="C237" s="39"/>
      <c r="D237" s="195" t="s">
        <v>219</v>
      </c>
      <c r="E237" s="39"/>
      <c r="F237" s="196" t="s">
        <v>2132</v>
      </c>
      <c r="G237" s="39"/>
      <c r="H237" s="39"/>
      <c r="I237" s="197"/>
      <c r="J237" s="39"/>
      <c r="K237" s="39"/>
      <c r="L237" s="42"/>
      <c r="M237" s="198"/>
      <c r="N237" s="199"/>
      <c r="O237" s="67"/>
      <c r="P237" s="67"/>
      <c r="Q237" s="67"/>
      <c r="R237" s="67"/>
      <c r="S237" s="67"/>
      <c r="T237" s="68"/>
      <c r="U237" s="37"/>
      <c r="V237" s="37"/>
      <c r="W237" s="37"/>
      <c r="X237" s="37"/>
      <c r="Y237" s="37"/>
      <c r="Z237" s="37"/>
      <c r="AA237" s="37"/>
      <c r="AB237" s="37"/>
      <c r="AC237" s="37"/>
      <c r="AD237" s="37"/>
      <c r="AE237" s="37"/>
      <c r="AT237" s="20" t="s">
        <v>219</v>
      </c>
      <c r="AU237" s="20" t="s">
        <v>79</v>
      </c>
    </row>
    <row r="238" spans="1:65" s="2" customFormat="1" ht="16.5" customHeight="1">
      <c r="A238" s="37"/>
      <c r="B238" s="38"/>
      <c r="C238" s="182" t="s">
        <v>811</v>
      </c>
      <c r="D238" s="182" t="s">
        <v>212</v>
      </c>
      <c r="E238" s="183" t="s">
        <v>2133</v>
      </c>
      <c r="F238" s="184" t="s">
        <v>2134</v>
      </c>
      <c r="G238" s="185" t="s">
        <v>461</v>
      </c>
      <c r="H238" s="186">
        <v>100</v>
      </c>
      <c r="I238" s="187"/>
      <c r="J238" s="188">
        <f>ROUND(I238*H238,2)</f>
        <v>0</v>
      </c>
      <c r="K238" s="184" t="s">
        <v>814</v>
      </c>
      <c r="L238" s="42"/>
      <c r="M238" s="189" t="s">
        <v>19</v>
      </c>
      <c r="N238" s="190" t="s">
        <v>42</v>
      </c>
      <c r="O238" s="67"/>
      <c r="P238" s="191">
        <f>O238*H238</f>
        <v>0</v>
      </c>
      <c r="Q238" s="191">
        <v>0</v>
      </c>
      <c r="R238" s="191">
        <f>Q238*H238</f>
        <v>0</v>
      </c>
      <c r="S238" s="191">
        <v>0</v>
      </c>
      <c r="T238" s="192">
        <f>S238*H238</f>
        <v>0</v>
      </c>
      <c r="U238" s="37"/>
      <c r="V238" s="37"/>
      <c r="W238" s="37"/>
      <c r="X238" s="37"/>
      <c r="Y238" s="37"/>
      <c r="Z238" s="37"/>
      <c r="AA238" s="37"/>
      <c r="AB238" s="37"/>
      <c r="AC238" s="37"/>
      <c r="AD238" s="37"/>
      <c r="AE238" s="37"/>
      <c r="AR238" s="193" t="s">
        <v>217</v>
      </c>
      <c r="AT238" s="193" t="s">
        <v>212</v>
      </c>
      <c r="AU238" s="193" t="s">
        <v>79</v>
      </c>
      <c r="AY238" s="20" t="s">
        <v>210</v>
      </c>
      <c r="BE238" s="194">
        <f>IF(N238="základní",J238,0)</f>
        <v>0</v>
      </c>
      <c r="BF238" s="194">
        <f>IF(N238="snížená",J238,0)</f>
        <v>0</v>
      </c>
      <c r="BG238" s="194">
        <f>IF(N238="zákl. přenesená",J238,0)</f>
        <v>0</v>
      </c>
      <c r="BH238" s="194">
        <f>IF(N238="sníž. přenesená",J238,0)</f>
        <v>0</v>
      </c>
      <c r="BI238" s="194">
        <f>IF(N238="nulová",J238,0)</f>
        <v>0</v>
      </c>
      <c r="BJ238" s="20" t="s">
        <v>79</v>
      </c>
      <c r="BK238" s="194">
        <f>ROUND(I238*H238,2)</f>
        <v>0</v>
      </c>
      <c r="BL238" s="20" t="s">
        <v>217</v>
      </c>
      <c r="BM238" s="193" t="s">
        <v>1330</v>
      </c>
    </row>
    <row r="239" spans="1:65" s="2" customFormat="1" ht="11.25">
      <c r="A239" s="37"/>
      <c r="B239" s="38"/>
      <c r="C239" s="39"/>
      <c r="D239" s="195" t="s">
        <v>219</v>
      </c>
      <c r="E239" s="39"/>
      <c r="F239" s="196" t="s">
        <v>2134</v>
      </c>
      <c r="G239" s="39"/>
      <c r="H239" s="39"/>
      <c r="I239" s="197"/>
      <c r="J239" s="39"/>
      <c r="K239" s="39"/>
      <c r="L239" s="42"/>
      <c r="M239" s="198"/>
      <c r="N239" s="199"/>
      <c r="O239" s="67"/>
      <c r="P239" s="67"/>
      <c r="Q239" s="67"/>
      <c r="R239" s="67"/>
      <c r="S239" s="67"/>
      <c r="T239" s="68"/>
      <c r="U239" s="37"/>
      <c r="V239" s="37"/>
      <c r="W239" s="37"/>
      <c r="X239" s="37"/>
      <c r="Y239" s="37"/>
      <c r="Z239" s="37"/>
      <c r="AA239" s="37"/>
      <c r="AB239" s="37"/>
      <c r="AC239" s="37"/>
      <c r="AD239" s="37"/>
      <c r="AE239" s="37"/>
      <c r="AT239" s="20" t="s">
        <v>219</v>
      </c>
      <c r="AU239" s="20" t="s">
        <v>79</v>
      </c>
    </row>
    <row r="240" spans="1:65" s="2" customFormat="1" ht="16.5" customHeight="1">
      <c r="A240" s="37"/>
      <c r="B240" s="38"/>
      <c r="C240" s="182" t="s">
        <v>819</v>
      </c>
      <c r="D240" s="182" t="s">
        <v>212</v>
      </c>
      <c r="E240" s="183" t="s">
        <v>2133</v>
      </c>
      <c r="F240" s="184" t="s">
        <v>2134</v>
      </c>
      <c r="G240" s="185" t="s">
        <v>461</v>
      </c>
      <c r="H240" s="186">
        <v>100</v>
      </c>
      <c r="I240" s="187"/>
      <c r="J240" s="188">
        <f>ROUND(I240*H240,2)</f>
        <v>0</v>
      </c>
      <c r="K240" s="184" t="s">
        <v>814</v>
      </c>
      <c r="L240" s="42"/>
      <c r="M240" s="189" t="s">
        <v>19</v>
      </c>
      <c r="N240" s="190" t="s">
        <v>42</v>
      </c>
      <c r="O240" s="67"/>
      <c r="P240" s="191">
        <f>O240*H240</f>
        <v>0</v>
      </c>
      <c r="Q240" s="191">
        <v>0</v>
      </c>
      <c r="R240" s="191">
        <f>Q240*H240</f>
        <v>0</v>
      </c>
      <c r="S240" s="191">
        <v>0</v>
      </c>
      <c r="T240" s="192">
        <f>S240*H240</f>
        <v>0</v>
      </c>
      <c r="U240" s="37"/>
      <c r="V240" s="37"/>
      <c r="W240" s="37"/>
      <c r="X240" s="37"/>
      <c r="Y240" s="37"/>
      <c r="Z240" s="37"/>
      <c r="AA240" s="37"/>
      <c r="AB240" s="37"/>
      <c r="AC240" s="37"/>
      <c r="AD240" s="37"/>
      <c r="AE240" s="37"/>
      <c r="AR240" s="193" t="s">
        <v>217</v>
      </c>
      <c r="AT240" s="193" t="s">
        <v>212</v>
      </c>
      <c r="AU240" s="193" t="s">
        <v>79</v>
      </c>
      <c r="AY240" s="20" t="s">
        <v>210</v>
      </c>
      <c r="BE240" s="194">
        <f>IF(N240="základní",J240,0)</f>
        <v>0</v>
      </c>
      <c r="BF240" s="194">
        <f>IF(N240="snížená",J240,0)</f>
        <v>0</v>
      </c>
      <c r="BG240" s="194">
        <f>IF(N240="zákl. přenesená",J240,0)</f>
        <v>0</v>
      </c>
      <c r="BH240" s="194">
        <f>IF(N240="sníž. přenesená",J240,0)</f>
        <v>0</v>
      </c>
      <c r="BI240" s="194">
        <f>IF(N240="nulová",J240,0)</f>
        <v>0</v>
      </c>
      <c r="BJ240" s="20" t="s">
        <v>79</v>
      </c>
      <c r="BK240" s="194">
        <f>ROUND(I240*H240,2)</f>
        <v>0</v>
      </c>
      <c r="BL240" s="20" t="s">
        <v>217</v>
      </c>
      <c r="BM240" s="193" t="s">
        <v>1344</v>
      </c>
    </row>
    <row r="241" spans="1:65" s="2" customFormat="1" ht="11.25">
      <c r="A241" s="37"/>
      <c r="B241" s="38"/>
      <c r="C241" s="39"/>
      <c r="D241" s="195" t="s">
        <v>219</v>
      </c>
      <c r="E241" s="39"/>
      <c r="F241" s="196" t="s">
        <v>2134</v>
      </c>
      <c r="G241" s="39"/>
      <c r="H241" s="39"/>
      <c r="I241" s="197"/>
      <c r="J241" s="39"/>
      <c r="K241" s="39"/>
      <c r="L241" s="42"/>
      <c r="M241" s="198"/>
      <c r="N241" s="199"/>
      <c r="O241" s="67"/>
      <c r="P241" s="67"/>
      <c r="Q241" s="67"/>
      <c r="R241" s="67"/>
      <c r="S241" s="67"/>
      <c r="T241" s="68"/>
      <c r="U241" s="37"/>
      <c r="V241" s="37"/>
      <c r="W241" s="37"/>
      <c r="X241" s="37"/>
      <c r="Y241" s="37"/>
      <c r="Z241" s="37"/>
      <c r="AA241" s="37"/>
      <c r="AB241" s="37"/>
      <c r="AC241" s="37"/>
      <c r="AD241" s="37"/>
      <c r="AE241" s="37"/>
      <c r="AT241" s="20" t="s">
        <v>219</v>
      </c>
      <c r="AU241" s="20" t="s">
        <v>79</v>
      </c>
    </row>
    <row r="242" spans="1:65" s="2" customFormat="1" ht="21.75" customHeight="1">
      <c r="A242" s="37"/>
      <c r="B242" s="38"/>
      <c r="C242" s="182" t="s">
        <v>826</v>
      </c>
      <c r="D242" s="182" t="s">
        <v>212</v>
      </c>
      <c r="E242" s="183" t="s">
        <v>2135</v>
      </c>
      <c r="F242" s="184" t="s">
        <v>2136</v>
      </c>
      <c r="G242" s="185" t="s">
        <v>1998</v>
      </c>
      <c r="H242" s="186">
        <v>30</v>
      </c>
      <c r="I242" s="187"/>
      <c r="J242" s="188">
        <f>ROUND(I242*H242,2)</f>
        <v>0</v>
      </c>
      <c r="K242" s="184" t="s">
        <v>814</v>
      </c>
      <c r="L242" s="42"/>
      <c r="M242" s="189" t="s">
        <v>19</v>
      </c>
      <c r="N242" s="190" t="s">
        <v>42</v>
      </c>
      <c r="O242" s="67"/>
      <c r="P242" s="191">
        <f>O242*H242</f>
        <v>0</v>
      </c>
      <c r="Q242" s="191">
        <v>0</v>
      </c>
      <c r="R242" s="191">
        <f>Q242*H242</f>
        <v>0</v>
      </c>
      <c r="S242" s="191">
        <v>0</v>
      </c>
      <c r="T242" s="192">
        <f>S242*H242</f>
        <v>0</v>
      </c>
      <c r="U242" s="37"/>
      <c r="V242" s="37"/>
      <c r="W242" s="37"/>
      <c r="X242" s="37"/>
      <c r="Y242" s="37"/>
      <c r="Z242" s="37"/>
      <c r="AA242" s="37"/>
      <c r="AB242" s="37"/>
      <c r="AC242" s="37"/>
      <c r="AD242" s="37"/>
      <c r="AE242" s="37"/>
      <c r="AR242" s="193" t="s">
        <v>217</v>
      </c>
      <c r="AT242" s="193" t="s">
        <v>212</v>
      </c>
      <c r="AU242" s="193" t="s">
        <v>79</v>
      </c>
      <c r="AY242" s="20" t="s">
        <v>210</v>
      </c>
      <c r="BE242" s="194">
        <f>IF(N242="základní",J242,0)</f>
        <v>0</v>
      </c>
      <c r="BF242" s="194">
        <f>IF(N242="snížená",J242,0)</f>
        <v>0</v>
      </c>
      <c r="BG242" s="194">
        <f>IF(N242="zákl. přenesená",J242,0)</f>
        <v>0</v>
      </c>
      <c r="BH242" s="194">
        <f>IF(N242="sníž. přenesená",J242,0)</f>
        <v>0</v>
      </c>
      <c r="BI242" s="194">
        <f>IF(N242="nulová",J242,0)</f>
        <v>0</v>
      </c>
      <c r="BJ242" s="20" t="s">
        <v>79</v>
      </c>
      <c r="BK242" s="194">
        <f>ROUND(I242*H242,2)</f>
        <v>0</v>
      </c>
      <c r="BL242" s="20" t="s">
        <v>217</v>
      </c>
      <c r="BM242" s="193" t="s">
        <v>1355</v>
      </c>
    </row>
    <row r="243" spans="1:65" s="2" customFormat="1" ht="11.25">
      <c r="A243" s="37"/>
      <c r="B243" s="38"/>
      <c r="C243" s="39"/>
      <c r="D243" s="195" t="s">
        <v>219</v>
      </c>
      <c r="E243" s="39"/>
      <c r="F243" s="196" t="s">
        <v>2136</v>
      </c>
      <c r="G243" s="39"/>
      <c r="H243" s="39"/>
      <c r="I243" s="197"/>
      <c r="J243" s="39"/>
      <c r="K243" s="39"/>
      <c r="L243" s="42"/>
      <c r="M243" s="198"/>
      <c r="N243" s="199"/>
      <c r="O243" s="67"/>
      <c r="P243" s="67"/>
      <c r="Q243" s="67"/>
      <c r="R243" s="67"/>
      <c r="S243" s="67"/>
      <c r="T243" s="68"/>
      <c r="U243" s="37"/>
      <c r="V243" s="37"/>
      <c r="W243" s="37"/>
      <c r="X243" s="37"/>
      <c r="Y243" s="37"/>
      <c r="Z243" s="37"/>
      <c r="AA243" s="37"/>
      <c r="AB243" s="37"/>
      <c r="AC243" s="37"/>
      <c r="AD243" s="37"/>
      <c r="AE243" s="37"/>
      <c r="AT243" s="20" t="s">
        <v>219</v>
      </c>
      <c r="AU243" s="20" t="s">
        <v>79</v>
      </c>
    </row>
    <row r="244" spans="1:65" s="2" customFormat="1" ht="16.5" customHeight="1">
      <c r="A244" s="37"/>
      <c r="B244" s="38"/>
      <c r="C244" s="182" t="s">
        <v>835</v>
      </c>
      <c r="D244" s="182" t="s">
        <v>212</v>
      </c>
      <c r="E244" s="183" t="s">
        <v>2137</v>
      </c>
      <c r="F244" s="184" t="s">
        <v>2138</v>
      </c>
      <c r="G244" s="185" t="s">
        <v>1998</v>
      </c>
      <c r="H244" s="186">
        <v>53</v>
      </c>
      <c r="I244" s="187"/>
      <c r="J244" s="188">
        <f>ROUND(I244*H244,2)</f>
        <v>0</v>
      </c>
      <c r="K244" s="184" t="s">
        <v>814</v>
      </c>
      <c r="L244" s="42"/>
      <c r="M244" s="189" t="s">
        <v>19</v>
      </c>
      <c r="N244" s="190" t="s">
        <v>42</v>
      </c>
      <c r="O244" s="67"/>
      <c r="P244" s="191">
        <f>O244*H244</f>
        <v>0</v>
      </c>
      <c r="Q244" s="191">
        <v>0</v>
      </c>
      <c r="R244" s="191">
        <f>Q244*H244</f>
        <v>0</v>
      </c>
      <c r="S244" s="191">
        <v>0</v>
      </c>
      <c r="T244" s="192">
        <f>S244*H244</f>
        <v>0</v>
      </c>
      <c r="U244" s="37"/>
      <c r="V244" s="37"/>
      <c r="W244" s="37"/>
      <c r="X244" s="37"/>
      <c r="Y244" s="37"/>
      <c r="Z244" s="37"/>
      <c r="AA244" s="37"/>
      <c r="AB244" s="37"/>
      <c r="AC244" s="37"/>
      <c r="AD244" s="37"/>
      <c r="AE244" s="37"/>
      <c r="AR244" s="193" t="s">
        <v>217</v>
      </c>
      <c r="AT244" s="193" t="s">
        <v>212</v>
      </c>
      <c r="AU244" s="193" t="s">
        <v>79</v>
      </c>
      <c r="AY244" s="20" t="s">
        <v>210</v>
      </c>
      <c r="BE244" s="194">
        <f>IF(N244="základní",J244,0)</f>
        <v>0</v>
      </c>
      <c r="BF244" s="194">
        <f>IF(N244="snížená",J244,0)</f>
        <v>0</v>
      </c>
      <c r="BG244" s="194">
        <f>IF(N244="zákl. přenesená",J244,0)</f>
        <v>0</v>
      </c>
      <c r="BH244" s="194">
        <f>IF(N244="sníž. přenesená",J244,0)</f>
        <v>0</v>
      </c>
      <c r="BI244" s="194">
        <f>IF(N244="nulová",J244,0)</f>
        <v>0</v>
      </c>
      <c r="BJ244" s="20" t="s">
        <v>79</v>
      </c>
      <c r="BK244" s="194">
        <f>ROUND(I244*H244,2)</f>
        <v>0</v>
      </c>
      <c r="BL244" s="20" t="s">
        <v>217</v>
      </c>
      <c r="BM244" s="193" t="s">
        <v>1366</v>
      </c>
    </row>
    <row r="245" spans="1:65" s="2" customFormat="1" ht="11.25">
      <c r="A245" s="37"/>
      <c r="B245" s="38"/>
      <c r="C245" s="39"/>
      <c r="D245" s="195" t="s">
        <v>219</v>
      </c>
      <c r="E245" s="39"/>
      <c r="F245" s="196" t="s">
        <v>2138</v>
      </c>
      <c r="G245" s="39"/>
      <c r="H245" s="39"/>
      <c r="I245" s="197"/>
      <c r="J245" s="39"/>
      <c r="K245" s="39"/>
      <c r="L245" s="42"/>
      <c r="M245" s="198"/>
      <c r="N245" s="199"/>
      <c r="O245" s="67"/>
      <c r="P245" s="67"/>
      <c r="Q245" s="67"/>
      <c r="R245" s="67"/>
      <c r="S245" s="67"/>
      <c r="T245" s="68"/>
      <c r="U245" s="37"/>
      <c r="V245" s="37"/>
      <c r="W245" s="37"/>
      <c r="X245" s="37"/>
      <c r="Y245" s="37"/>
      <c r="Z245" s="37"/>
      <c r="AA245" s="37"/>
      <c r="AB245" s="37"/>
      <c r="AC245" s="37"/>
      <c r="AD245" s="37"/>
      <c r="AE245" s="37"/>
      <c r="AT245" s="20" t="s">
        <v>219</v>
      </c>
      <c r="AU245" s="20" t="s">
        <v>79</v>
      </c>
    </row>
    <row r="246" spans="1:65" s="2" customFormat="1" ht="16.5" customHeight="1">
      <c r="A246" s="37"/>
      <c r="B246" s="38"/>
      <c r="C246" s="182" t="s">
        <v>846</v>
      </c>
      <c r="D246" s="182" t="s">
        <v>212</v>
      </c>
      <c r="E246" s="183" t="s">
        <v>2139</v>
      </c>
      <c r="F246" s="184" t="s">
        <v>2140</v>
      </c>
      <c r="G246" s="185" t="s">
        <v>1998</v>
      </c>
      <c r="H246" s="186">
        <v>10</v>
      </c>
      <c r="I246" s="187"/>
      <c r="J246" s="188">
        <f>ROUND(I246*H246,2)</f>
        <v>0</v>
      </c>
      <c r="K246" s="184" t="s">
        <v>814</v>
      </c>
      <c r="L246" s="42"/>
      <c r="M246" s="189" t="s">
        <v>19</v>
      </c>
      <c r="N246" s="190" t="s">
        <v>42</v>
      </c>
      <c r="O246" s="67"/>
      <c r="P246" s="191">
        <f>O246*H246</f>
        <v>0</v>
      </c>
      <c r="Q246" s="191">
        <v>0</v>
      </c>
      <c r="R246" s="191">
        <f>Q246*H246</f>
        <v>0</v>
      </c>
      <c r="S246" s="191">
        <v>0</v>
      </c>
      <c r="T246" s="192">
        <f>S246*H246</f>
        <v>0</v>
      </c>
      <c r="U246" s="37"/>
      <c r="V246" s="37"/>
      <c r="W246" s="37"/>
      <c r="X246" s="37"/>
      <c r="Y246" s="37"/>
      <c r="Z246" s="37"/>
      <c r="AA246" s="37"/>
      <c r="AB246" s="37"/>
      <c r="AC246" s="37"/>
      <c r="AD246" s="37"/>
      <c r="AE246" s="37"/>
      <c r="AR246" s="193" t="s">
        <v>217</v>
      </c>
      <c r="AT246" s="193" t="s">
        <v>212</v>
      </c>
      <c r="AU246" s="193" t="s">
        <v>79</v>
      </c>
      <c r="AY246" s="20" t="s">
        <v>210</v>
      </c>
      <c r="BE246" s="194">
        <f>IF(N246="základní",J246,0)</f>
        <v>0</v>
      </c>
      <c r="BF246" s="194">
        <f>IF(N246="snížená",J246,0)</f>
        <v>0</v>
      </c>
      <c r="BG246" s="194">
        <f>IF(N246="zákl. přenesená",J246,0)</f>
        <v>0</v>
      </c>
      <c r="BH246" s="194">
        <f>IF(N246="sníž. přenesená",J246,0)</f>
        <v>0</v>
      </c>
      <c r="BI246" s="194">
        <f>IF(N246="nulová",J246,0)</f>
        <v>0</v>
      </c>
      <c r="BJ246" s="20" t="s">
        <v>79</v>
      </c>
      <c r="BK246" s="194">
        <f>ROUND(I246*H246,2)</f>
        <v>0</v>
      </c>
      <c r="BL246" s="20" t="s">
        <v>217</v>
      </c>
      <c r="BM246" s="193" t="s">
        <v>1378</v>
      </c>
    </row>
    <row r="247" spans="1:65" s="2" customFormat="1" ht="11.25">
      <c r="A247" s="37"/>
      <c r="B247" s="38"/>
      <c r="C247" s="39"/>
      <c r="D247" s="195" t="s">
        <v>219</v>
      </c>
      <c r="E247" s="39"/>
      <c r="F247" s="196" t="s">
        <v>2140</v>
      </c>
      <c r="G247" s="39"/>
      <c r="H247" s="39"/>
      <c r="I247" s="197"/>
      <c r="J247" s="39"/>
      <c r="K247" s="39"/>
      <c r="L247" s="42"/>
      <c r="M247" s="198"/>
      <c r="N247" s="199"/>
      <c r="O247" s="67"/>
      <c r="P247" s="67"/>
      <c r="Q247" s="67"/>
      <c r="R247" s="67"/>
      <c r="S247" s="67"/>
      <c r="T247" s="68"/>
      <c r="U247" s="37"/>
      <c r="V247" s="37"/>
      <c r="W247" s="37"/>
      <c r="X247" s="37"/>
      <c r="Y247" s="37"/>
      <c r="Z247" s="37"/>
      <c r="AA247" s="37"/>
      <c r="AB247" s="37"/>
      <c r="AC247" s="37"/>
      <c r="AD247" s="37"/>
      <c r="AE247" s="37"/>
      <c r="AT247" s="20" t="s">
        <v>219</v>
      </c>
      <c r="AU247" s="20" t="s">
        <v>79</v>
      </c>
    </row>
    <row r="248" spans="1:65" s="2" customFormat="1" ht="16.5" customHeight="1">
      <c r="A248" s="37"/>
      <c r="B248" s="38"/>
      <c r="C248" s="182" t="s">
        <v>853</v>
      </c>
      <c r="D248" s="182" t="s">
        <v>212</v>
      </c>
      <c r="E248" s="183" t="s">
        <v>2141</v>
      </c>
      <c r="F248" s="184" t="s">
        <v>2142</v>
      </c>
      <c r="G248" s="185" t="s">
        <v>461</v>
      </c>
      <c r="H248" s="186">
        <v>80</v>
      </c>
      <c r="I248" s="187"/>
      <c r="J248" s="188">
        <f>ROUND(I248*H248,2)</f>
        <v>0</v>
      </c>
      <c r="K248" s="184" t="s">
        <v>814</v>
      </c>
      <c r="L248" s="42"/>
      <c r="M248" s="189" t="s">
        <v>19</v>
      </c>
      <c r="N248" s="190" t="s">
        <v>42</v>
      </c>
      <c r="O248" s="67"/>
      <c r="P248" s="191">
        <f>O248*H248</f>
        <v>0</v>
      </c>
      <c r="Q248" s="191">
        <v>0</v>
      </c>
      <c r="R248" s="191">
        <f>Q248*H248</f>
        <v>0</v>
      </c>
      <c r="S248" s="191">
        <v>0</v>
      </c>
      <c r="T248" s="192">
        <f>S248*H248</f>
        <v>0</v>
      </c>
      <c r="U248" s="37"/>
      <c r="V248" s="37"/>
      <c r="W248" s="37"/>
      <c r="X248" s="37"/>
      <c r="Y248" s="37"/>
      <c r="Z248" s="37"/>
      <c r="AA248" s="37"/>
      <c r="AB248" s="37"/>
      <c r="AC248" s="37"/>
      <c r="AD248" s="37"/>
      <c r="AE248" s="37"/>
      <c r="AR248" s="193" t="s">
        <v>217</v>
      </c>
      <c r="AT248" s="193" t="s">
        <v>212</v>
      </c>
      <c r="AU248" s="193" t="s">
        <v>79</v>
      </c>
      <c r="AY248" s="20" t="s">
        <v>210</v>
      </c>
      <c r="BE248" s="194">
        <f>IF(N248="základní",J248,0)</f>
        <v>0</v>
      </c>
      <c r="BF248" s="194">
        <f>IF(N248="snížená",J248,0)</f>
        <v>0</v>
      </c>
      <c r="BG248" s="194">
        <f>IF(N248="zákl. přenesená",J248,0)</f>
        <v>0</v>
      </c>
      <c r="BH248" s="194">
        <f>IF(N248="sníž. přenesená",J248,0)</f>
        <v>0</v>
      </c>
      <c r="BI248" s="194">
        <f>IF(N248="nulová",J248,0)</f>
        <v>0</v>
      </c>
      <c r="BJ248" s="20" t="s">
        <v>79</v>
      </c>
      <c r="BK248" s="194">
        <f>ROUND(I248*H248,2)</f>
        <v>0</v>
      </c>
      <c r="BL248" s="20" t="s">
        <v>217</v>
      </c>
      <c r="BM248" s="193" t="s">
        <v>1393</v>
      </c>
    </row>
    <row r="249" spans="1:65" s="2" customFormat="1" ht="11.25">
      <c r="A249" s="37"/>
      <c r="B249" s="38"/>
      <c r="C249" s="39"/>
      <c r="D249" s="195" t="s">
        <v>219</v>
      </c>
      <c r="E249" s="39"/>
      <c r="F249" s="196" t="s">
        <v>2142</v>
      </c>
      <c r="G249" s="39"/>
      <c r="H249" s="39"/>
      <c r="I249" s="197"/>
      <c r="J249" s="39"/>
      <c r="K249" s="39"/>
      <c r="L249" s="42"/>
      <c r="M249" s="198"/>
      <c r="N249" s="199"/>
      <c r="O249" s="67"/>
      <c r="P249" s="67"/>
      <c r="Q249" s="67"/>
      <c r="R249" s="67"/>
      <c r="S249" s="67"/>
      <c r="T249" s="68"/>
      <c r="U249" s="37"/>
      <c r="V249" s="37"/>
      <c r="W249" s="37"/>
      <c r="X249" s="37"/>
      <c r="Y249" s="37"/>
      <c r="Z249" s="37"/>
      <c r="AA249" s="37"/>
      <c r="AB249" s="37"/>
      <c r="AC249" s="37"/>
      <c r="AD249" s="37"/>
      <c r="AE249" s="37"/>
      <c r="AT249" s="20" t="s">
        <v>219</v>
      </c>
      <c r="AU249" s="20" t="s">
        <v>79</v>
      </c>
    </row>
    <row r="250" spans="1:65" s="2" customFormat="1" ht="16.5" customHeight="1">
      <c r="A250" s="37"/>
      <c r="B250" s="38"/>
      <c r="C250" s="182" t="s">
        <v>861</v>
      </c>
      <c r="D250" s="182" t="s">
        <v>212</v>
      </c>
      <c r="E250" s="183" t="s">
        <v>2143</v>
      </c>
      <c r="F250" s="184" t="s">
        <v>2144</v>
      </c>
      <c r="G250" s="185" t="s">
        <v>461</v>
      </c>
      <c r="H250" s="186">
        <v>20</v>
      </c>
      <c r="I250" s="187"/>
      <c r="J250" s="188">
        <f>ROUND(I250*H250,2)</f>
        <v>0</v>
      </c>
      <c r="K250" s="184" t="s">
        <v>814</v>
      </c>
      <c r="L250" s="42"/>
      <c r="M250" s="189" t="s">
        <v>19</v>
      </c>
      <c r="N250" s="190" t="s">
        <v>42</v>
      </c>
      <c r="O250" s="67"/>
      <c r="P250" s="191">
        <f>O250*H250</f>
        <v>0</v>
      </c>
      <c r="Q250" s="191">
        <v>0</v>
      </c>
      <c r="R250" s="191">
        <f>Q250*H250</f>
        <v>0</v>
      </c>
      <c r="S250" s="191">
        <v>0</v>
      </c>
      <c r="T250" s="192">
        <f>S250*H250</f>
        <v>0</v>
      </c>
      <c r="U250" s="37"/>
      <c r="V250" s="37"/>
      <c r="W250" s="37"/>
      <c r="X250" s="37"/>
      <c r="Y250" s="37"/>
      <c r="Z250" s="37"/>
      <c r="AA250" s="37"/>
      <c r="AB250" s="37"/>
      <c r="AC250" s="37"/>
      <c r="AD250" s="37"/>
      <c r="AE250" s="37"/>
      <c r="AR250" s="193" t="s">
        <v>217</v>
      </c>
      <c r="AT250" s="193" t="s">
        <v>212</v>
      </c>
      <c r="AU250" s="193" t="s">
        <v>79</v>
      </c>
      <c r="AY250" s="20" t="s">
        <v>210</v>
      </c>
      <c r="BE250" s="194">
        <f>IF(N250="základní",J250,0)</f>
        <v>0</v>
      </c>
      <c r="BF250" s="194">
        <f>IF(N250="snížená",J250,0)</f>
        <v>0</v>
      </c>
      <c r="BG250" s="194">
        <f>IF(N250="zákl. přenesená",J250,0)</f>
        <v>0</v>
      </c>
      <c r="BH250" s="194">
        <f>IF(N250="sníž. přenesená",J250,0)</f>
        <v>0</v>
      </c>
      <c r="BI250" s="194">
        <f>IF(N250="nulová",J250,0)</f>
        <v>0</v>
      </c>
      <c r="BJ250" s="20" t="s">
        <v>79</v>
      </c>
      <c r="BK250" s="194">
        <f>ROUND(I250*H250,2)</f>
        <v>0</v>
      </c>
      <c r="BL250" s="20" t="s">
        <v>217</v>
      </c>
      <c r="BM250" s="193" t="s">
        <v>1406</v>
      </c>
    </row>
    <row r="251" spans="1:65" s="2" customFormat="1" ht="11.25">
      <c r="A251" s="37"/>
      <c r="B251" s="38"/>
      <c r="C251" s="39"/>
      <c r="D251" s="195" t="s">
        <v>219</v>
      </c>
      <c r="E251" s="39"/>
      <c r="F251" s="196" t="s">
        <v>2144</v>
      </c>
      <c r="G251" s="39"/>
      <c r="H251" s="39"/>
      <c r="I251" s="197"/>
      <c r="J251" s="39"/>
      <c r="K251" s="39"/>
      <c r="L251" s="42"/>
      <c r="M251" s="198"/>
      <c r="N251" s="199"/>
      <c r="O251" s="67"/>
      <c r="P251" s="67"/>
      <c r="Q251" s="67"/>
      <c r="R251" s="67"/>
      <c r="S251" s="67"/>
      <c r="T251" s="68"/>
      <c r="U251" s="37"/>
      <c r="V251" s="37"/>
      <c r="W251" s="37"/>
      <c r="X251" s="37"/>
      <c r="Y251" s="37"/>
      <c r="Z251" s="37"/>
      <c r="AA251" s="37"/>
      <c r="AB251" s="37"/>
      <c r="AC251" s="37"/>
      <c r="AD251" s="37"/>
      <c r="AE251" s="37"/>
      <c r="AT251" s="20" t="s">
        <v>219</v>
      </c>
      <c r="AU251" s="20" t="s">
        <v>79</v>
      </c>
    </row>
    <row r="252" spans="1:65" s="2" customFormat="1" ht="16.5" customHeight="1">
      <c r="A252" s="37"/>
      <c r="B252" s="38"/>
      <c r="C252" s="182" t="s">
        <v>865</v>
      </c>
      <c r="D252" s="182" t="s">
        <v>212</v>
      </c>
      <c r="E252" s="183" t="s">
        <v>2145</v>
      </c>
      <c r="F252" s="184" t="s">
        <v>2146</v>
      </c>
      <c r="G252" s="185" t="s">
        <v>461</v>
      </c>
      <c r="H252" s="186">
        <v>50</v>
      </c>
      <c r="I252" s="187"/>
      <c r="J252" s="188">
        <f>ROUND(I252*H252,2)</f>
        <v>0</v>
      </c>
      <c r="K252" s="184" t="s">
        <v>814</v>
      </c>
      <c r="L252" s="42"/>
      <c r="M252" s="189" t="s">
        <v>19</v>
      </c>
      <c r="N252" s="190" t="s">
        <v>42</v>
      </c>
      <c r="O252" s="67"/>
      <c r="P252" s="191">
        <f>O252*H252</f>
        <v>0</v>
      </c>
      <c r="Q252" s="191">
        <v>0</v>
      </c>
      <c r="R252" s="191">
        <f>Q252*H252</f>
        <v>0</v>
      </c>
      <c r="S252" s="191">
        <v>0</v>
      </c>
      <c r="T252" s="192">
        <f>S252*H252</f>
        <v>0</v>
      </c>
      <c r="U252" s="37"/>
      <c r="V252" s="37"/>
      <c r="W252" s="37"/>
      <c r="X252" s="37"/>
      <c r="Y252" s="37"/>
      <c r="Z252" s="37"/>
      <c r="AA252" s="37"/>
      <c r="AB252" s="37"/>
      <c r="AC252" s="37"/>
      <c r="AD252" s="37"/>
      <c r="AE252" s="37"/>
      <c r="AR252" s="193" t="s">
        <v>217</v>
      </c>
      <c r="AT252" s="193" t="s">
        <v>212</v>
      </c>
      <c r="AU252" s="193" t="s">
        <v>79</v>
      </c>
      <c r="AY252" s="20" t="s">
        <v>210</v>
      </c>
      <c r="BE252" s="194">
        <f>IF(N252="základní",J252,0)</f>
        <v>0</v>
      </c>
      <c r="BF252" s="194">
        <f>IF(N252="snížená",J252,0)</f>
        <v>0</v>
      </c>
      <c r="BG252" s="194">
        <f>IF(N252="zákl. přenesená",J252,0)</f>
        <v>0</v>
      </c>
      <c r="BH252" s="194">
        <f>IF(N252="sníž. přenesená",J252,0)</f>
        <v>0</v>
      </c>
      <c r="BI252" s="194">
        <f>IF(N252="nulová",J252,0)</f>
        <v>0</v>
      </c>
      <c r="BJ252" s="20" t="s">
        <v>79</v>
      </c>
      <c r="BK252" s="194">
        <f>ROUND(I252*H252,2)</f>
        <v>0</v>
      </c>
      <c r="BL252" s="20" t="s">
        <v>217</v>
      </c>
      <c r="BM252" s="193" t="s">
        <v>1414</v>
      </c>
    </row>
    <row r="253" spans="1:65" s="2" customFormat="1" ht="11.25">
      <c r="A253" s="37"/>
      <c r="B253" s="38"/>
      <c r="C253" s="39"/>
      <c r="D253" s="195" t="s">
        <v>219</v>
      </c>
      <c r="E253" s="39"/>
      <c r="F253" s="196" t="s">
        <v>2146</v>
      </c>
      <c r="G253" s="39"/>
      <c r="H253" s="39"/>
      <c r="I253" s="197"/>
      <c r="J253" s="39"/>
      <c r="K253" s="39"/>
      <c r="L253" s="42"/>
      <c r="M253" s="198"/>
      <c r="N253" s="199"/>
      <c r="O253" s="67"/>
      <c r="P253" s="67"/>
      <c r="Q253" s="67"/>
      <c r="R253" s="67"/>
      <c r="S253" s="67"/>
      <c r="T253" s="68"/>
      <c r="U253" s="37"/>
      <c r="V253" s="37"/>
      <c r="W253" s="37"/>
      <c r="X253" s="37"/>
      <c r="Y253" s="37"/>
      <c r="Z253" s="37"/>
      <c r="AA253" s="37"/>
      <c r="AB253" s="37"/>
      <c r="AC253" s="37"/>
      <c r="AD253" s="37"/>
      <c r="AE253" s="37"/>
      <c r="AT253" s="20" t="s">
        <v>219</v>
      </c>
      <c r="AU253" s="20" t="s">
        <v>79</v>
      </c>
    </row>
    <row r="254" spans="1:65" s="2" customFormat="1" ht="16.5" customHeight="1">
      <c r="A254" s="37"/>
      <c r="B254" s="38"/>
      <c r="C254" s="182" t="s">
        <v>871</v>
      </c>
      <c r="D254" s="182" t="s">
        <v>212</v>
      </c>
      <c r="E254" s="183" t="s">
        <v>2147</v>
      </c>
      <c r="F254" s="184" t="s">
        <v>2148</v>
      </c>
      <c r="G254" s="185" t="s">
        <v>461</v>
      </c>
      <c r="H254" s="186">
        <v>50</v>
      </c>
      <c r="I254" s="187"/>
      <c r="J254" s="188">
        <f>ROUND(I254*H254,2)</f>
        <v>0</v>
      </c>
      <c r="K254" s="184" t="s">
        <v>814</v>
      </c>
      <c r="L254" s="42"/>
      <c r="M254" s="189" t="s">
        <v>19</v>
      </c>
      <c r="N254" s="190" t="s">
        <v>42</v>
      </c>
      <c r="O254" s="67"/>
      <c r="P254" s="191">
        <f>O254*H254</f>
        <v>0</v>
      </c>
      <c r="Q254" s="191">
        <v>0</v>
      </c>
      <c r="R254" s="191">
        <f>Q254*H254</f>
        <v>0</v>
      </c>
      <c r="S254" s="191">
        <v>0</v>
      </c>
      <c r="T254" s="192">
        <f>S254*H254</f>
        <v>0</v>
      </c>
      <c r="U254" s="37"/>
      <c r="V254" s="37"/>
      <c r="W254" s="37"/>
      <c r="X254" s="37"/>
      <c r="Y254" s="37"/>
      <c r="Z254" s="37"/>
      <c r="AA254" s="37"/>
      <c r="AB254" s="37"/>
      <c r="AC254" s="37"/>
      <c r="AD254" s="37"/>
      <c r="AE254" s="37"/>
      <c r="AR254" s="193" t="s">
        <v>217</v>
      </c>
      <c r="AT254" s="193" t="s">
        <v>212</v>
      </c>
      <c r="AU254" s="193" t="s">
        <v>79</v>
      </c>
      <c r="AY254" s="20" t="s">
        <v>210</v>
      </c>
      <c r="BE254" s="194">
        <f>IF(N254="základní",J254,0)</f>
        <v>0</v>
      </c>
      <c r="BF254" s="194">
        <f>IF(N254="snížená",J254,0)</f>
        <v>0</v>
      </c>
      <c r="BG254" s="194">
        <f>IF(N254="zákl. přenesená",J254,0)</f>
        <v>0</v>
      </c>
      <c r="BH254" s="194">
        <f>IF(N254="sníž. přenesená",J254,0)</f>
        <v>0</v>
      </c>
      <c r="BI254" s="194">
        <f>IF(N254="nulová",J254,0)</f>
        <v>0</v>
      </c>
      <c r="BJ254" s="20" t="s">
        <v>79</v>
      </c>
      <c r="BK254" s="194">
        <f>ROUND(I254*H254,2)</f>
        <v>0</v>
      </c>
      <c r="BL254" s="20" t="s">
        <v>217</v>
      </c>
      <c r="BM254" s="193" t="s">
        <v>1425</v>
      </c>
    </row>
    <row r="255" spans="1:65" s="2" customFormat="1" ht="11.25">
      <c r="A255" s="37"/>
      <c r="B255" s="38"/>
      <c r="C255" s="39"/>
      <c r="D255" s="195" t="s">
        <v>219</v>
      </c>
      <c r="E255" s="39"/>
      <c r="F255" s="196" t="s">
        <v>2148</v>
      </c>
      <c r="G255" s="39"/>
      <c r="H255" s="39"/>
      <c r="I255" s="197"/>
      <c r="J255" s="39"/>
      <c r="K255" s="39"/>
      <c r="L255" s="42"/>
      <c r="M255" s="198"/>
      <c r="N255" s="199"/>
      <c r="O255" s="67"/>
      <c r="P255" s="67"/>
      <c r="Q255" s="67"/>
      <c r="R255" s="67"/>
      <c r="S255" s="67"/>
      <c r="T255" s="68"/>
      <c r="U255" s="37"/>
      <c r="V255" s="37"/>
      <c r="W255" s="37"/>
      <c r="X255" s="37"/>
      <c r="Y255" s="37"/>
      <c r="Z255" s="37"/>
      <c r="AA255" s="37"/>
      <c r="AB255" s="37"/>
      <c r="AC255" s="37"/>
      <c r="AD255" s="37"/>
      <c r="AE255" s="37"/>
      <c r="AT255" s="20" t="s">
        <v>219</v>
      </c>
      <c r="AU255" s="20" t="s">
        <v>79</v>
      </c>
    </row>
    <row r="256" spans="1:65" s="2" customFormat="1" ht="16.5" customHeight="1">
      <c r="A256" s="37"/>
      <c r="B256" s="38"/>
      <c r="C256" s="182" t="s">
        <v>878</v>
      </c>
      <c r="D256" s="182" t="s">
        <v>212</v>
      </c>
      <c r="E256" s="183" t="s">
        <v>2149</v>
      </c>
      <c r="F256" s="184" t="s">
        <v>2150</v>
      </c>
      <c r="G256" s="185" t="s">
        <v>461</v>
      </c>
      <c r="H256" s="186">
        <v>50</v>
      </c>
      <c r="I256" s="187"/>
      <c r="J256" s="188">
        <f>ROUND(I256*H256,2)</f>
        <v>0</v>
      </c>
      <c r="K256" s="184" t="s">
        <v>814</v>
      </c>
      <c r="L256" s="42"/>
      <c r="M256" s="189" t="s">
        <v>19</v>
      </c>
      <c r="N256" s="190" t="s">
        <v>42</v>
      </c>
      <c r="O256" s="67"/>
      <c r="P256" s="191">
        <f>O256*H256</f>
        <v>0</v>
      </c>
      <c r="Q256" s="191">
        <v>0</v>
      </c>
      <c r="R256" s="191">
        <f>Q256*H256</f>
        <v>0</v>
      </c>
      <c r="S256" s="191">
        <v>0</v>
      </c>
      <c r="T256" s="192">
        <f>S256*H256</f>
        <v>0</v>
      </c>
      <c r="U256" s="37"/>
      <c r="V256" s="37"/>
      <c r="W256" s="37"/>
      <c r="X256" s="37"/>
      <c r="Y256" s="37"/>
      <c r="Z256" s="37"/>
      <c r="AA256" s="37"/>
      <c r="AB256" s="37"/>
      <c r="AC256" s="37"/>
      <c r="AD256" s="37"/>
      <c r="AE256" s="37"/>
      <c r="AR256" s="193" t="s">
        <v>217</v>
      </c>
      <c r="AT256" s="193" t="s">
        <v>212</v>
      </c>
      <c r="AU256" s="193" t="s">
        <v>79</v>
      </c>
      <c r="AY256" s="20" t="s">
        <v>210</v>
      </c>
      <c r="BE256" s="194">
        <f>IF(N256="základní",J256,0)</f>
        <v>0</v>
      </c>
      <c r="BF256" s="194">
        <f>IF(N256="snížená",J256,0)</f>
        <v>0</v>
      </c>
      <c r="BG256" s="194">
        <f>IF(N256="zákl. přenesená",J256,0)</f>
        <v>0</v>
      </c>
      <c r="BH256" s="194">
        <f>IF(N256="sníž. přenesená",J256,0)</f>
        <v>0</v>
      </c>
      <c r="BI256" s="194">
        <f>IF(N256="nulová",J256,0)</f>
        <v>0</v>
      </c>
      <c r="BJ256" s="20" t="s">
        <v>79</v>
      </c>
      <c r="BK256" s="194">
        <f>ROUND(I256*H256,2)</f>
        <v>0</v>
      </c>
      <c r="BL256" s="20" t="s">
        <v>217</v>
      </c>
      <c r="BM256" s="193" t="s">
        <v>1436</v>
      </c>
    </row>
    <row r="257" spans="1:65" s="2" customFormat="1" ht="11.25">
      <c r="A257" s="37"/>
      <c r="B257" s="38"/>
      <c r="C257" s="39"/>
      <c r="D257" s="195" t="s">
        <v>219</v>
      </c>
      <c r="E257" s="39"/>
      <c r="F257" s="196" t="s">
        <v>2150</v>
      </c>
      <c r="G257" s="39"/>
      <c r="H257" s="39"/>
      <c r="I257" s="197"/>
      <c r="J257" s="39"/>
      <c r="K257" s="39"/>
      <c r="L257" s="42"/>
      <c r="M257" s="198"/>
      <c r="N257" s="199"/>
      <c r="O257" s="67"/>
      <c r="P257" s="67"/>
      <c r="Q257" s="67"/>
      <c r="R257" s="67"/>
      <c r="S257" s="67"/>
      <c r="T257" s="68"/>
      <c r="U257" s="37"/>
      <c r="V257" s="37"/>
      <c r="W257" s="37"/>
      <c r="X257" s="37"/>
      <c r="Y257" s="37"/>
      <c r="Z257" s="37"/>
      <c r="AA257" s="37"/>
      <c r="AB257" s="37"/>
      <c r="AC257" s="37"/>
      <c r="AD257" s="37"/>
      <c r="AE257" s="37"/>
      <c r="AT257" s="20" t="s">
        <v>219</v>
      </c>
      <c r="AU257" s="20" t="s">
        <v>79</v>
      </c>
    </row>
    <row r="258" spans="1:65" s="2" customFormat="1" ht="16.5" customHeight="1">
      <c r="A258" s="37"/>
      <c r="B258" s="38"/>
      <c r="C258" s="182" t="s">
        <v>885</v>
      </c>
      <c r="D258" s="182" t="s">
        <v>212</v>
      </c>
      <c r="E258" s="183" t="s">
        <v>2151</v>
      </c>
      <c r="F258" s="184" t="s">
        <v>2152</v>
      </c>
      <c r="G258" s="185" t="s">
        <v>461</v>
      </c>
      <c r="H258" s="186">
        <v>66</v>
      </c>
      <c r="I258" s="187"/>
      <c r="J258" s="188">
        <f>ROUND(I258*H258,2)</f>
        <v>0</v>
      </c>
      <c r="K258" s="184" t="s">
        <v>814</v>
      </c>
      <c r="L258" s="42"/>
      <c r="M258" s="189" t="s">
        <v>19</v>
      </c>
      <c r="N258" s="190" t="s">
        <v>42</v>
      </c>
      <c r="O258" s="67"/>
      <c r="P258" s="191">
        <f>O258*H258</f>
        <v>0</v>
      </c>
      <c r="Q258" s="191">
        <v>0</v>
      </c>
      <c r="R258" s="191">
        <f>Q258*H258</f>
        <v>0</v>
      </c>
      <c r="S258" s="191">
        <v>0</v>
      </c>
      <c r="T258" s="192">
        <f>S258*H258</f>
        <v>0</v>
      </c>
      <c r="U258" s="37"/>
      <c r="V258" s="37"/>
      <c r="W258" s="37"/>
      <c r="X258" s="37"/>
      <c r="Y258" s="37"/>
      <c r="Z258" s="37"/>
      <c r="AA258" s="37"/>
      <c r="AB258" s="37"/>
      <c r="AC258" s="37"/>
      <c r="AD258" s="37"/>
      <c r="AE258" s="37"/>
      <c r="AR258" s="193" t="s">
        <v>217</v>
      </c>
      <c r="AT258" s="193" t="s">
        <v>212</v>
      </c>
      <c r="AU258" s="193" t="s">
        <v>79</v>
      </c>
      <c r="AY258" s="20" t="s">
        <v>210</v>
      </c>
      <c r="BE258" s="194">
        <f>IF(N258="základní",J258,0)</f>
        <v>0</v>
      </c>
      <c r="BF258" s="194">
        <f>IF(N258="snížená",J258,0)</f>
        <v>0</v>
      </c>
      <c r="BG258" s="194">
        <f>IF(N258="zákl. přenesená",J258,0)</f>
        <v>0</v>
      </c>
      <c r="BH258" s="194">
        <f>IF(N258="sníž. přenesená",J258,0)</f>
        <v>0</v>
      </c>
      <c r="BI258" s="194">
        <f>IF(N258="nulová",J258,0)</f>
        <v>0</v>
      </c>
      <c r="BJ258" s="20" t="s">
        <v>79</v>
      </c>
      <c r="BK258" s="194">
        <f>ROUND(I258*H258,2)</f>
        <v>0</v>
      </c>
      <c r="BL258" s="20" t="s">
        <v>217</v>
      </c>
      <c r="BM258" s="193" t="s">
        <v>1444</v>
      </c>
    </row>
    <row r="259" spans="1:65" s="2" customFormat="1" ht="11.25">
      <c r="A259" s="37"/>
      <c r="B259" s="38"/>
      <c r="C259" s="39"/>
      <c r="D259" s="195" t="s">
        <v>219</v>
      </c>
      <c r="E259" s="39"/>
      <c r="F259" s="196" t="s">
        <v>2152</v>
      </c>
      <c r="G259" s="39"/>
      <c r="H259" s="39"/>
      <c r="I259" s="197"/>
      <c r="J259" s="39"/>
      <c r="K259" s="39"/>
      <c r="L259" s="42"/>
      <c r="M259" s="198"/>
      <c r="N259" s="199"/>
      <c r="O259" s="67"/>
      <c r="P259" s="67"/>
      <c r="Q259" s="67"/>
      <c r="R259" s="67"/>
      <c r="S259" s="67"/>
      <c r="T259" s="68"/>
      <c r="U259" s="37"/>
      <c r="V259" s="37"/>
      <c r="W259" s="37"/>
      <c r="X259" s="37"/>
      <c r="Y259" s="37"/>
      <c r="Z259" s="37"/>
      <c r="AA259" s="37"/>
      <c r="AB259" s="37"/>
      <c r="AC259" s="37"/>
      <c r="AD259" s="37"/>
      <c r="AE259" s="37"/>
      <c r="AT259" s="20" t="s">
        <v>219</v>
      </c>
      <c r="AU259" s="20" t="s">
        <v>79</v>
      </c>
    </row>
    <row r="260" spans="1:65" s="2" customFormat="1" ht="16.5" customHeight="1">
      <c r="A260" s="37"/>
      <c r="B260" s="38"/>
      <c r="C260" s="182" t="s">
        <v>894</v>
      </c>
      <c r="D260" s="182" t="s">
        <v>212</v>
      </c>
      <c r="E260" s="183" t="s">
        <v>2153</v>
      </c>
      <c r="F260" s="184" t="s">
        <v>2154</v>
      </c>
      <c r="G260" s="185" t="s">
        <v>1998</v>
      </c>
      <c r="H260" s="186">
        <v>1</v>
      </c>
      <c r="I260" s="187"/>
      <c r="J260" s="188">
        <f>ROUND(I260*H260,2)</f>
        <v>0</v>
      </c>
      <c r="K260" s="184" t="s">
        <v>814</v>
      </c>
      <c r="L260" s="42"/>
      <c r="M260" s="189" t="s">
        <v>19</v>
      </c>
      <c r="N260" s="190" t="s">
        <v>42</v>
      </c>
      <c r="O260" s="67"/>
      <c r="P260" s="191">
        <f>O260*H260</f>
        <v>0</v>
      </c>
      <c r="Q260" s="191">
        <v>0</v>
      </c>
      <c r="R260" s="191">
        <f>Q260*H260</f>
        <v>0</v>
      </c>
      <c r="S260" s="191">
        <v>0</v>
      </c>
      <c r="T260" s="192">
        <f>S260*H260</f>
        <v>0</v>
      </c>
      <c r="U260" s="37"/>
      <c r="V260" s="37"/>
      <c r="W260" s="37"/>
      <c r="X260" s="37"/>
      <c r="Y260" s="37"/>
      <c r="Z260" s="37"/>
      <c r="AA260" s="37"/>
      <c r="AB260" s="37"/>
      <c r="AC260" s="37"/>
      <c r="AD260" s="37"/>
      <c r="AE260" s="37"/>
      <c r="AR260" s="193" t="s">
        <v>217</v>
      </c>
      <c r="AT260" s="193" t="s">
        <v>212</v>
      </c>
      <c r="AU260" s="193" t="s">
        <v>79</v>
      </c>
      <c r="AY260" s="20" t="s">
        <v>210</v>
      </c>
      <c r="BE260" s="194">
        <f>IF(N260="základní",J260,0)</f>
        <v>0</v>
      </c>
      <c r="BF260" s="194">
        <f>IF(N260="snížená",J260,0)</f>
        <v>0</v>
      </c>
      <c r="BG260" s="194">
        <f>IF(N260="zákl. přenesená",J260,0)</f>
        <v>0</v>
      </c>
      <c r="BH260" s="194">
        <f>IF(N260="sníž. přenesená",J260,0)</f>
        <v>0</v>
      </c>
      <c r="BI260" s="194">
        <f>IF(N260="nulová",J260,0)</f>
        <v>0</v>
      </c>
      <c r="BJ260" s="20" t="s">
        <v>79</v>
      </c>
      <c r="BK260" s="194">
        <f>ROUND(I260*H260,2)</f>
        <v>0</v>
      </c>
      <c r="BL260" s="20" t="s">
        <v>217</v>
      </c>
      <c r="BM260" s="193" t="s">
        <v>1452</v>
      </c>
    </row>
    <row r="261" spans="1:65" s="2" customFormat="1" ht="11.25">
      <c r="A261" s="37"/>
      <c r="B261" s="38"/>
      <c r="C261" s="39"/>
      <c r="D261" s="195" t="s">
        <v>219</v>
      </c>
      <c r="E261" s="39"/>
      <c r="F261" s="196" t="s">
        <v>2154</v>
      </c>
      <c r="G261" s="39"/>
      <c r="H261" s="39"/>
      <c r="I261" s="197"/>
      <c r="J261" s="39"/>
      <c r="K261" s="39"/>
      <c r="L261" s="42"/>
      <c r="M261" s="198"/>
      <c r="N261" s="199"/>
      <c r="O261" s="67"/>
      <c r="P261" s="67"/>
      <c r="Q261" s="67"/>
      <c r="R261" s="67"/>
      <c r="S261" s="67"/>
      <c r="T261" s="68"/>
      <c r="U261" s="37"/>
      <c r="V261" s="37"/>
      <c r="W261" s="37"/>
      <c r="X261" s="37"/>
      <c r="Y261" s="37"/>
      <c r="Z261" s="37"/>
      <c r="AA261" s="37"/>
      <c r="AB261" s="37"/>
      <c r="AC261" s="37"/>
      <c r="AD261" s="37"/>
      <c r="AE261" s="37"/>
      <c r="AT261" s="20" t="s">
        <v>219</v>
      </c>
      <c r="AU261" s="20" t="s">
        <v>79</v>
      </c>
    </row>
    <row r="262" spans="1:65" s="2" customFormat="1" ht="16.5" customHeight="1">
      <c r="A262" s="37"/>
      <c r="B262" s="38"/>
      <c r="C262" s="182" t="s">
        <v>910</v>
      </c>
      <c r="D262" s="182" t="s">
        <v>212</v>
      </c>
      <c r="E262" s="183" t="s">
        <v>2155</v>
      </c>
      <c r="F262" s="184" t="s">
        <v>2156</v>
      </c>
      <c r="G262" s="185" t="s">
        <v>1998</v>
      </c>
      <c r="H262" s="186">
        <v>3</v>
      </c>
      <c r="I262" s="187"/>
      <c r="J262" s="188">
        <f>ROUND(I262*H262,2)</f>
        <v>0</v>
      </c>
      <c r="K262" s="184" t="s">
        <v>814</v>
      </c>
      <c r="L262" s="42"/>
      <c r="M262" s="189" t="s">
        <v>19</v>
      </c>
      <c r="N262" s="190" t="s">
        <v>42</v>
      </c>
      <c r="O262" s="67"/>
      <c r="P262" s="191">
        <f>O262*H262</f>
        <v>0</v>
      </c>
      <c r="Q262" s="191">
        <v>0</v>
      </c>
      <c r="R262" s="191">
        <f>Q262*H262</f>
        <v>0</v>
      </c>
      <c r="S262" s="191">
        <v>0</v>
      </c>
      <c r="T262" s="192">
        <f>S262*H262</f>
        <v>0</v>
      </c>
      <c r="U262" s="37"/>
      <c r="V262" s="37"/>
      <c r="W262" s="37"/>
      <c r="X262" s="37"/>
      <c r="Y262" s="37"/>
      <c r="Z262" s="37"/>
      <c r="AA262" s="37"/>
      <c r="AB262" s="37"/>
      <c r="AC262" s="37"/>
      <c r="AD262" s="37"/>
      <c r="AE262" s="37"/>
      <c r="AR262" s="193" t="s">
        <v>217</v>
      </c>
      <c r="AT262" s="193" t="s">
        <v>212</v>
      </c>
      <c r="AU262" s="193" t="s">
        <v>79</v>
      </c>
      <c r="AY262" s="20" t="s">
        <v>210</v>
      </c>
      <c r="BE262" s="194">
        <f>IF(N262="základní",J262,0)</f>
        <v>0</v>
      </c>
      <c r="BF262" s="194">
        <f>IF(N262="snížená",J262,0)</f>
        <v>0</v>
      </c>
      <c r="BG262" s="194">
        <f>IF(N262="zákl. přenesená",J262,0)</f>
        <v>0</v>
      </c>
      <c r="BH262" s="194">
        <f>IF(N262="sníž. přenesená",J262,0)</f>
        <v>0</v>
      </c>
      <c r="BI262" s="194">
        <f>IF(N262="nulová",J262,0)</f>
        <v>0</v>
      </c>
      <c r="BJ262" s="20" t="s">
        <v>79</v>
      </c>
      <c r="BK262" s="194">
        <f>ROUND(I262*H262,2)</f>
        <v>0</v>
      </c>
      <c r="BL262" s="20" t="s">
        <v>217</v>
      </c>
      <c r="BM262" s="193" t="s">
        <v>1462</v>
      </c>
    </row>
    <row r="263" spans="1:65" s="2" customFormat="1" ht="11.25">
      <c r="A263" s="37"/>
      <c r="B263" s="38"/>
      <c r="C263" s="39"/>
      <c r="D263" s="195" t="s">
        <v>219</v>
      </c>
      <c r="E263" s="39"/>
      <c r="F263" s="196" t="s">
        <v>2156</v>
      </c>
      <c r="G263" s="39"/>
      <c r="H263" s="39"/>
      <c r="I263" s="197"/>
      <c r="J263" s="39"/>
      <c r="K263" s="39"/>
      <c r="L263" s="42"/>
      <c r="M263" s="198"/>
      <c r="N263" s="199"/>
      <c r="O263" s="67"/>
      <c r="P263" s="67"/>
      <c r="Q263" s="67"/>
      <c r="R263" s="67"/>
      <c r="S263" s="67"/>
      <c r="T263" s="68"/>
      <c r="U263" s="37"/>
      <c r="V263" s="37"/>
      <c r="W263" s="37"/>
      <c r="X263" s="37"/>
      <c r="Y263" s="37"/>
      <c r="Z263" s="37"/>
      <c r="AA263" s="37"/>
      <c r="AB263" s="37"/>
      <c r="AC263" s="37"/>
      <c r="AD263" s="37"/>
      <c r="AE263" s="37"/>
      <c r="AT263" s="20" t="s">
        <v>219</v>
      </c>
      <c r="AU263" s="20" t="s">
        <v>79</v>
      </c>
    </row>
    <row r="264" spans="1:65" s="2" customFormat="1" ht="16.5" customHeight="1">
      <c r="A264" s="37"/>
      <c r="B264" s="38"/>
      <c r="C264" s="182" t="s">
        <v>916</v>
      </c>
      <c r="D264" s="182" t="s">
        <v>212</v>
      </c>
      <c r="E264" s="183" t="s">
        <v>2157</v>
      </c>
      <c r="F264" s="184" t="s">
        <v>2158</v>
      </c>
      <c r="G264" s="185" t="s">
        <v>1998</v>
      </c>
      <c r="H264" s="186">
        <v>7</v>
      </c>
      <c r="I264" s="187"/>
      <c r="J264" s="188">
        <f>ROUND(I264*H264,2)</f>
        <v>0</v>
      </c>
      <c r="K264" s="184" t="s">
        <v>814</v>
      </c>
      <c r="L264" s="42"/>
      <c r="M264" s="189" t="s">
        <v>19</v>
      </c>
      <c r="N264" s="190" t="s">
        <v>42</v>
      </c>
      <c r="O264" s="67"/>
      <c r="P264" s="191">
        <f>O264*H264</f>
        <v>0</v>
      </c>
      <c r="Q264" s="191">
        <v>0</v>
      </c>
      <c r="R264" s="191">
        <f>Q264*H264</f>
        <v>0</v>
      </c>
      <c r="S264" s="191">
        <v>0</v>
      </c>
      <c r="T264" s="192">
        <f>S264*H264</f>
        <v>0</v>
      </c>
      <c r="U264" s="37"/>
      <c r="V264" s="37"/>
      <c r="W264" s="37"/>
      <c r="X264" s="37"/>
      <c r="Y264" s="37"/>
      <c r="Z264" s="37"/>
      <c r="AA264" s="37"/>
      <c r="AB264" s="37"/>
      <c r="AC264" s="37"/>
      <c r="AD264" s="37"/>
      <c r="AE264" s="37"/>
      <c r="AR264" s="193" t="s">
        <v>217</v>
      </c>
      <c r="AT264" s="193" t="s">
        <v>212</v>
      </c>
      <c r="AU264" s="193" t="s">
        <v>79</v>
      </c>
      <c r="AY264" s="20" t="s">
        <v>210</v>
      </c>
      <c r="BE264" s="194">
        <f>IF(N264="základní",J264,0)</f>
        <v>0</v>
      </c>
      <c r="BF264" s="194">
        <f>IF(N264="snížená",J264,0)</f>
        <v>0</v>
      </c>
      <c r="BG264" s="194">
        <f>IF(N264="zákl. přenesená",J264,0)</f>
        <v>0</v>
      </c>
      <c r="BH264" s="194">
        <f>IF(N264="sníž. přenesená",J264,0)</f>
        <v>0</v>
      </c>
      <c r="BI264" s="194">
        <f>IF(N264="nulová",J264,0)</f>
        <v>0</v>
      </c>
      <c r="BJ264" s="20" t="s">
        <v>79</v>
      </c>
      <c r="BK264" s="194">
        <f>ROUND(I264*H264,2)</f>
        <v>0</v>
      </c>
      <c r="BL264" s="20" t="s">
        <v>217</v>
      </c>
      <c r="BM264" s="193" t="s">
        <v>1478</v>
      </c>
    </row>
    <row r="265" spans="1:65" s="2" customFormat="1" ht="11.25">
      <c r="A265" s="37"/>
      <c r="B265" s="38"/>
      <c r="C265" s="39"/>
      <c r="D265" s="195" t="s">
        <v>219</v>
      </c>
      <c r="E265" s="39"/>
      <c r="F265" s="196" t="s">
        <v>2158</v>
      </c>
      <c r="G265" s="39"/>
      <c r="H265" s="39"/>
      <c r="I265" s="197"/>
      <c r="J265" s="39"/>
      <c r="K265" s="39"/>
      <c r="L265" s="42"/>
      <c r="M265" s="198"/>
      <c r="N265" s="199"/>
      <c r="O265" s="67"/>
      <c r="P265" s="67"/>
      <c r="Q265" s="67"/>
      <c r="R265" s="67"/>
      <c r="S265" s="67"/>
      <c r="T265" s="68"/>
      <c r="U265" s="37"/>
      <c r="V265" s="37"/>
      <c r="W265" s="37"/>
      <c r="X265" s="37"/>
      <c r="Y265" s="37"/>
      <c r="Z265" s="37"/>
      <c r="AA265" s="37"/>
      <c r="AB265" s="37"/>
      <c r="AC265" s="37"/>
      <c r="AD265" s="37"/>
      <c r="AE265" s="37"/>
      <c r="AT265" s="20" t="s">
        <v>219</v>
      </c>
      <c r="AU265" s="20" t="s">
        <v>79</v>
      </c>
    </row>
    <row r="266" spans="1:65" s="2" customFormat="1" ht="16.5" customHeight="1">
      <c r="A266" s="37"/>
      <c r="B266" s="38"/>
      <c r="C266" s="182" t="s">
        <v>128</v>
      </c>
      <c r="D266" s="182" t="s">
        <v>212</v>
      </c>
      <c r="E266" s="183" t="s">
        <v>2153</v>
      </c>
      <c r="F266" s="184" t="s">
        <v>2154</v>
      </c>
      <c r="G266" s="185" t="s">
        <v>1998</v>
      </c>
      <c r="H266" s="186">
        <v>7</v>
      </c>
      <c r="I266" s="187"/>
      <c r="J266" s="188">
        <f>ROUND(I266*H266,2)</f>
        <v>0</v>
      </c>
      <c r="K266" s="184" t="s">
        <v>814</v>
      </c>
      <c r="L266" s="42"/>
      <c r="M266" s="189" t="s">
        <v>19</v>
      </c>
      <c r="N266" s="190" t="s">
        <v>42</v>
      </c>
      <c r="O266" s="67"/>
      <c r="P266" s="191">
        <f>O266*H266</f>
        <v>0</v>
      </c>
      <c r="Q266" s="191">
        <v>0</v>
      </c>
      <c r="R266" s="191">
        <f>Q266*H266</f>
        <v>0</v>
      </c>
      <c r="S266" s="191">
        <v>0</v>
      </c>
      <c r="T266" s="192">
        <f>S266*H266</f>
        <v>0</v>
      </c>
      <c r="U266" s="37"/>
      <c r="V266" s="37"/>
      <c r="W266" s="37"/>
      <c r="X266" s="37"/>
      <c r="Y266" s="37"/>
      <c r="Z266" s="37"/>
      <c r="AA266" s="37"/>
      <c r="AB266" s="37"/>
      <c r="AC266" s="37"/>
      <c r="AD266" s="37"/>
      <c r="AE266" s="37"/>
      <c r="AR266" s="193" t="s">
        <v>217</v>
      </c>
      <c r="AT266" s="193" t="s">
        <v>212</v>
      </c>
      <c r="AU266" s="193" t="s">
        <v>79</v>
      </c>
      <c r="AY266" s="20" t="s">
        <v>210</v>
      </c>
      <c r="BE266" s="194">
        <f>IF(N266="základní",J266,0)</f>
        <v>0</v>
      </c>
      <c r="BF266" s="194">
        <f>IF(N266="snížená",J266,0)</f>
        <v>0</v>
      </c>
      <c r="BG266" s="194">
        <f>IF(N266="zákl. přenesená",J266,0)</f>
        <v>0</v>
      </c>
      <c r="BH266" s="194">
        <f>IF(N266="sníž. přenesená",J266,0)</f>
        <v>0</v>
      </c>
      <c r="BI266" s="194">
        <f>IF(N266="nulová",J266,0)</f>
        <v>0</v>
      </c>
      <c r="BJ266" s="20" t="s">
        <v>79</v>
      </c>
      <c r="BK266" s="194">
        <f>ROUND(I266*H266,2)</f>
        <v>0</v>
      </c>
      <c r="BL266" s="20" t="s">
        <v>217</v>
      </c>
      <c r="BM266" s="193" t="s">
        <v>1491</v>
      </c>
    </row>
    <row r="267" spans="1:65" s="2" customFormat="1" ht="11.25">
      <c r="A267" s="37"/>
      <c r="B267" s="38"/>
      <c r="C267" s="39"/>
      <c r="D267" s="195" t="s">
        <v>219</v>
      </c>
      <c r="E267" s="39"/>
      <c r="F267" s="196" t="s">
        <v>2154</v>
      </c>
      <c r="G267" s="39"/>
      <c r="H267" s="39"/>
      <c r="I267" s="197"/>
      <c r="J267" s="39"/>
      <c r="K267" s="39"/>
      <c r="L267" s="42"/>
      <c r="M267" s="198"/>
      <c r="N267" s="199"/>
      <c r="O267" s="67"/>
      <c r="P267" s="67"/>
      <c r="Q267" s="67"/>
      <c r="R267" s="67"/>
      <c r="S267" s="67"/>
      <c r="T267" s="68"/>
      <c r="U267" s="37"/>
      <c r="V267" s="37"/>
      <c r="W267" s="37"/>
      <c r="X267" s="37"/>
      <c r="Y267" s="37"/>
      <c r="Z267" s="37"/>
      <c r="AA267" s="37"/>
      <c r="AB267" s="37"/>
      <c r="AC267" s="37"/>
      <c r="AD267" s="37"/>
      <c r="AE267" s="37"/>
      <c r="AT267" s="20" t="s">
        <v>219</v>
      </c>
      <c r="AU267" s="20" t="s">
        <v>79</v>
      </c>
    </row>
    <row r="268" spans="1:65" s="2" customFormat="1" ht="16.5" customHeight="1">
      <c r="A268" s="37"/>
      <c r="B268" s="38"/>
      <c r="C268" s="182" t="s">
        <v>938</v>
      </c>
      <c r="D268" s="182" t="s">
        <v>212</v>
      </c>
      <c r="E268" s="183" t="s">
        <v>2159</v>
      </c>
      <c r="F268" s="184" t="s">
        <v>2160</v>
      </c>
      <c r="G268" s="185" t="s">
        <v>1998</v>
      </c>
      <c r="H268" s="186">
        <v>2</v>
      </c>
      <c r="I268" s="187"/>
      <c r="J268" s="188">
        <f>ROUND(I268*H268,2)</f>
        <v>0</v>
      </c>
      <c r="K268" s="184" t="s">
        <v>814</v>
      </c>
      <c r="L268" s="42"/>
      <c r="M268" s="189" t="s">
        <v>19</v>
      </c>
      <c r="N268" s="190" t="s">
        <v>42</v>
      </c>
      <c r="O268" s="67"/>
      <c r="P268" s="191">
        <f>O268*H268</f>
        <v>0</v>
      </c>
      <c r="Q268" s="191">
        <v>0</v>
      </c>
      <c r="R268" s="191">
        <f>Q268*H268</f>
        <v>0</v>
      </c>
      <c r="S268" s="191">
        <v>0</v>
      </c>
      <c r="T268" s="192">
        <f>S268*H268</f>
        <v>0</v>
      </c>
      <c r="U268" s="37"/>
      <c r="V268" s="37"/>
      <c r="W268" s="37"/>
      <c r="X268" s="37"/>
      <c r="Y268" s="37"/>
      <c r="Z268" s="37"/>
      <c r="AA268" s="37"/>
      <c r="AB268" s="37"/>
      <c r="AC268" s="37"/>
      <c r="AD268" s="37"/>
      <c r="AE268" s="37"/>
      <c r="AR268" s="193" t="s">
        <v>217</v>
      </c>
      <c r="AT268" s="193" t="s">
        <v>212</v>
      </c>
      <c r="AU268" s="193" t="s">
        <v>79</v>
      </c>
      <c r="AY268" s="20" t="s">
        <v>210</v>
      </c>
      <c r="BE268" s="194">
        <f>IF(N268="základní",J268,0)</f>
        <v>0</v>
      </c>
      <c r="BF268" s="194">
        <f>IF(N268="snížená",J268,0)</f>
        <v>0</v>
      </c>
      <c r="BG268" s="194">
        <f>IF(N268="zákl. přenesená",J268,0)</f>
        <v>0</v>
      </c>
      <c r="BH268" s="194">
        <f>IF(N268="sníž. přenesená",J268,0)</f>
        <v>0</v>
      </c>
      <c r="BI268" s="194">
        <f>IF(N268="nulová",J268,0)</f>
        <v>0</v>
      </c>
      <c r="BJ268" s="20" t="s">
        <v>79</v>
      </c>
      <c r="BK268" s="194">
        <f>ROUND(I268*H268,2)</f>
        <v>0</v>
      </c>
      <c r="BL268" s="20" t="s">
        <v>217</v>
      </c>
      <c r="BM268" s="193" t="s">
        <v>1505</v>
      </c>
    </row>
    <row r="269" spans="1:65" s="2" customFormat="1" ht="11.25">
      <c r="A269" s="37"/>
      <c r="B269" s="38"/>
      <c r="C269" s="39"/>
      <c r="D269" s="195" t="s">
        <v>219</v>
      </c>
      <c r="E269" s="39"/>
      <c r="F269" s="196" t="s">
        <v>2160</v>
      </c>
      <c r="G269" s="39"/>
      <c r="H269" s="39"/>
      <c r="I269" s="197"/>
      <c r="J269" s="39"/>
      <c r="K269" s="39"/>
      <c r="L269" s="42"/>
      <c r="M269" s="198"/>
      <c r="N269" s="199"/>
      <c r="O269" s="67"/>
      <c r="P269" s="67"/>
      <c r="Q269" s="67"/>
      <c r="R269" s="67"/>
      <c r="S269" s="67"/>
      <c r="T269" s="68"/>
      <c r="U269" s="37"/>
      <c r="V269" s="37"/>
      <c r="W269" s="37"/>
      <c r="X269" s="37"/>
      <c r="Y269" s="37"/>
      <c r="Z269" s="37"/>
      <c r="AA269" s="37"/>
      <c r="AB269" s="37"/>
      <c r="AC269" s="37"/>
      <c r="AD269" s="37"/>
      <c r="AE269" s="37"/>
      <c r="AT269" s="20" t="s">
        <v>219</v>
      </c>
      <c r="AU269" s="20" t="s">
        <v>79</v>
      </c>
    </row>
    <row r="270" spans="1:65" s="2" customFormat="1" ht="16.5" customHeight="1">
      <c r="A270" s="37"/>
      <c r="B270" s="38"/>
      <c r="C270" s="182" t="s">
        <v>945</v>
      </c>
      <c r="D270" s="182" t="s">
        <v>212</v>
      </c>
      <c r="E270" s="183" t="s">
        <v>2161</v>
      </c>
      <c r="F270" s="184" t="s">
        <v>2162</v>
      </c>
      <c r="G270" s="185" t="s">
        <v>1998</v>
      </c>
      <c r="H270" s="186">
        <v>35</v>
      </c>
      <c r="I270" s="187"/>
      <c r="J270" s="188">
        <f>ROUND(I270*H270,2)</f>
        <v>0</v>
      </c>
      <c r="K270" s="184" t="s">
        <v>814</v>
      </c>
      <c r="L270" s="42"/>
      <c r="M270" s="189" t="s">
        <v>19</v>
      </c>
      <c r="N270" s="190" t="s">
        <v>42</v>
      </c>
      <c r="O270" s="67"/>
      <c r="P270" s="191">
        <f>O270*H270</f>
        <v>0</v>
      </c>
      <c r="Q270" s="191">
        <v>0</v>
      </c>
      <c r="R270" s="191">
        <f>Q270*H270</f>
        <v>0</v>
      </c>
      <c r="S270" s="191">
        <v>0</v>
      </c>
      <c r="T270" s="192">
        <f>S270*H270</f>
        <v>0</v>
      </c>
      <c r="U270" s="37"/>
      <c r="V270" s="37"/>
      <c r="W270" s="37"/>
      <c r="X270" s="37"/>
      <c r="Y270" s="37"/>
      <c r="Z270" s="37"/>
      <c r="AA270" s="37"/>
      <c r="AB270" s="37"/>
      <c r="AC270" s="37"/>
      <c r="AD270" s="37"/>
      <c r="AE270" s="37"/>
      <c r="AR270" s="193" t="s">
        <v>217</v>
      </c>
      <c r="AT270" s="193" t="s">
        <v>212</v>
      </c>
      <c r="AU270" s="193" t="s">
        <v>79</v>
      </c>
      <c r="AY270" s="20" t="s">
        <v>210</v>
      </c>
      <c r="BE270" s="194">
        <f>IF(N270="základní",J270,0)</f>
        <v>0</v>
      </c>
      <c r="BF270" s="194">
        <f>IF(N270="snížená",J270,0)</f>
        <v>0</v>
      </c>
      <c r="BG270" s="194">
        <f>IF(N270="zákl. přenesená",J270,0)</f>
        <v>0</v>
      </c>
      <c r="BH270" s="194">
        <f>IF(N270="sníž. přenesená",J270,0)</f>
        <v>0</v>
      </c>
      <c r="BI270" s="194">
        <f>IF(N270="nulová",J270,0)</f>
        <v>0</v>
      </c>
      <c r="BJ270" s="20" t="s">
        <v>79</v>
      </c>
      <c r="BK270" s="194">
        <f>ROUND(I270*H270,2)</f>
        <v>0</v>
      </c>
      <c r="BL270" s="20" t="s">
        <v>217</v>
      </c>
      <c r="BM270" s="193" t="s">
        <v>1519</v>
      </c>
    </row>
    <row r="271" spans="1:65" s="2" customFormat="1" ht="11.25">
      <c r="A271" s="37"/>
      <c r="B271" s="38"/>
      <c r="C271" s="39"/>
      <c r="D271" s="195" t="s">
        <v>219</v>
      </c>
      <c r="E271" s="39"/>
      <c r="F271" s="196" t="s">
        <v>2162</v>
      </c>
      <c r="G271" s="39"/>
      <c r="H271" s="39"/>
      <c r="I271" s="197"/>
      <c r="J271" s="39"/>
      <c r="K271" s="39"/>
      <c r="L271" s="42"/>
      <c r="M271" s="198"/>
      <c r="N271" s="199"/>
      <c r="O271" s="67"/>
      <c r="P271" s="67"/>
      <c r="Q271" s="67"/>
      <c r="R271" s="67"/>
      <c r="S271" s="67"/>
      <c r="T271" s="68"/>
      <c r="U271" s="37"/>
      <c r="V271" s="37"/>
      <c r="W271" s="37"/>
      <c r="X271" s="37"/>
      <c r="Y271" s="37"/>
      <c r="Z271" s="37"/>
      <c r="AA271" s="37"/>
      <c r="AB271" s="37"/>
      <c r="AC271" s="37"/>
      <c r="AD271" s="37"/>
      <c r="AE271" s="37"/>
      <c r="AT271" s="20" t="s">
        <v>219</v>
      </c>
      <c r="AU271" s="20" t="s">
        <v>79</v>
      </c>
    </row>
    <row r="272" spans="1:65" s="2" customFormat="1" ht="16.5" customHeight="1">
      <c r="A272" s="37"/>
      <c r="B272" s="38"/>
      <c r="C272" s="182" t="s">
        <v>956</v>
      </c>
      <c r="D272" s="182" t="s">
        <v>212</v>
      </c>
      <c r="E272" s="183" t="s">
        <v>2163</v>
      </c>
      <c r="F272" s="184" t="s">
        <v>2164</v>
      </c>
      <c r="G272" s="185" t="s">
        <v>1998</v>
      </c>
      <c r="H272" s="186">
        <v>5</v>
      </c>
      <c r="I272" s="187"/>
      <c r="J272" s="188">
        <f>ROUND(I272*H272,2)</f>
        <v>0</v>
      </c>
      <c r="K272" s="184" t="s">
        <v>814</v>
      </c>
      <c r="L272" s="42"/>
      <c r="M272" s="189" t="s">
        <v>19</v>
      </c>
      <c r="N272" s="190" t="s">
        <v>42</v>
      </c>
      <c r="O272" s="67"/>
      <c r="P272" s="191">
        <f>O272*H272</f>
        <v>0</v>
      </c>
      <c r="Q272" s="191">
        <v>0</v>
      </c>
      <c r="R272" s="191">
        <f>Q272*H272</f>
        <v>0</v>
      </c>
      <c r="S272" s="191">
        <v>0</v>
      </c>
      <c r="T272" s="192">
        <f>S272*H272</f>
        <v>0</v>
      </c>
      <c r="U272" s="37"/>
      <c r="V272" s="37"/>
      <c r="W272" s="37"/>
      <c r="X272" s="37"/>
      <c r="Y272" s="37"/>
      <c r="Z272" s="37"/>
      <c r="AA272" s="37"/>
      <c r="AB272" s="37"/>
      <c r="AC272" s="37"/>
      <c r="AD272" s="37"/>
      <c r="AE272" s="37"/>
      <c r="AR272" s="193" t="s">
        <v>217</v>
      </c>
      <c r="AT272" s="193" t="s">
        <v>212</v>
      </c>
      <c r="AU272" s="193" t="s">
        <v>79</v>
      </c>
      <c r="AY272" s="20" t="s">
        <v>210</v>
      </c>
      <c r="BE272" s="194">
        <f>IF(N272="základní",J272,0)</f>
        <v>0</v>
      </c>
      <c r="BF272" s="194">
        <f>IF(N272="snížená",J272,0)</f>
        <v>0</v>
      </c>
      <c r="BG272" s="194">
        <f>IF(N272="zákl. přenesená",J272,0)</f>
        <v>0</v>
      </c>
      <c r="BH272" s="194">
        <f>IF(N272="sníž. přenesená",J272,0)</f>
        <v>0</v>
      </c>
      <c r="BI272" s="194">
        <f>IF(N272="nulová",J272,0)</f>
        <v>0</v>
      </c>
      <c r="BJ272" s="20" t="s">
        <v>79</v>
      </c>
      <c r="BK272" s="194">
        <f>ROUND(I272*H272,2)</f>
        <v>0</v>
      </c>
      <c r="BL272" s="20" t="s">
        <v>217</v>
      </c>
      <c r="BM272" s="193" t="s">
        <v>1540</v>
      </c>
    </row>
    <row r="273" spans="1:65" s="2" customFormat="1" ht="11.25">
      <c r="A273" s="37"/>
      <c r="B273" s="38"/>
      <c r="C273" s="39"/>
      <c r="D273" s="195" t="s">
        <v>219</v>
      </c>
      <c r="E273" s="39"/>
      <c r="F273" s="196" t="s">
        <v>2164</v>
      </c>
      <c r="G273" s="39"/>
      <c r="H273" s="39"/>
      <c r="I273" s="197"/>
      <c r="J273" s="39"/>
      <c r="K273" s="39"/>
      <c r="L273" s="42"/>
      <c r="M273" s="198"/>
      <c r="N273" s="199"/>
      <c r="O273" s="67"/>
      <c r="P273" s="67"/>
      <c r="Q273" s="67"/>
      <c r="R273" s="67"/>
      <c r="S273" s="67"/>
      <c r="T273" s="68"/>
      <c r="U273" s="37"/>
      <c r="V273" s="37"/>
      <c r="W273" s="37"/>
      <c r="X273" s="37"/>
      <c r="Y273" s="37"/>
      <c r="Z273" s="37"/>
      <c r="AA273" s="37"/>
      <c r="AB273" s="37"/>
      <c r="AC273" s="37"/>
      <c r="AD273" s="37"/>
      <c r="AE273" s="37"/>
      <c r="AT273" s="20" t="s">
        <v>219</v>
      </c>
      <c r="AU273" s="20" t="s">
        <v>79</v>
      </c>
    </row>
    <row r="274" spans="1:65" s="2" customFormat="1" ht="21.75" customHeight="1">
      <c r="A274" s="37"/>
      <c r="B274" s="38"/>
      <c r="C274" s="182" t="s">
        <v>817</v>
      </c>
      <c r="D274" s="182" t="s">
        <v>212</v>
      </c>
      <c r="E274" s="183" t="s">
        <v>2165</v>
      </c>
      <c r="F274" s="184" t="s">
        <v>2166</v>
      </c>
      <c r="G274" s="185" t="s">
        <v>1998</v>
      </c>
      <c r="H274" s="186">
        <v>1</v>
      </c>
      <c r="I274" s="187"/>
      <c r="J274" s="188">
        <f>ROUND(I274*H274,2)</f>
        <v>0</v>
      </c>
      <c r="K274" s="184" t="s">
        <v>814</v>
      </c>
      <c r="L274" s="42"/>
      <c r="M274" s="189" t="s">
        <v>19</v>
      </c>
      <c r="N274" s="190" t="s">
        <v>42</v>
      </c>
      <c r="O274" s="67"/>
      <c r="P274" s="191">
        <f>O274*H274</f>
        <v>0</v>
      </c>
      <c r="Q274" s="191">
        <v>0</v>
      </c>
      <c r="R274" s="191">
        <f>Q274*H274</f>
        <v>0</v>
      </c>
      <c r="S274" s="191">
        <v>0</v>
      </c>
      <c r="T274" s="192">
        <f>S274*H274</f>
        <v>0</v>
      </c>
      <c r="U274" s="37"/>
      <c r="V274" s="37"/>
      <c r="W274" s="37"/>
      <c r="X274" s="37"/>
      <c r="Y274" s="37"/>
      <c r="Z274" s="37"/>
      <c r="AA274" s="37"/>
      <c r="AB274" s="37"/>
      <c r="AC274" s="37"/>
      <c r="AD274" s="37"/>
      <c r="AE274" s="37"/>
      <c r="AR274" s="193" t="s">
        <v>217</v>
      </c>
      <c r="AT274" s="193" t="s">
        <v>212</v>
      </c>
      <c r="AU274" s="193" t="s">
        <v>79</v>
      </c>
      <c r="AY274" s="20" t="s">
        <v>210</v>
      </c>
      <c r="BE274" s="194">
        <f>IF(N274="základní",J274,0)</f>
        <v>0</v>
      </c>
      <c r="BF274" s="194">
        <f>IF(N274="snížená",J274,0)</f>
        <v>0</v>
      </c>
      <c r="BG274" s="194">
        <f>IF(N274="zákl. přenesená",J274,0)</f>
        <v>0</v>
      </c>
      <c r="BH274" s="194">
        <f>IF(N274="sníž. přenesená",J274,0)</f>
        <v>0</v>
      </c>
      <c r="BI274" s="194">
        <f>IF(N274="nulová",J274,0)</f>
        <v>0</v>
      </c>
      <c r="BJ274" s="20" t="s">
        <v>79</v>
      </c>
      <c r="BK274" s="194">
        <f>ROUND(I274*H274,2)</f>
        <v>0</v>
      </c>
      <c r="BL274" s="20" t="s">
        <v>217</v>
      </c>
      <c r="BM274" s="193" t="s">
        <v>1550</v>
      </c>
    </row>
    <row r="275" spans="1:65" s="2" customFormat="1" ht="11.25">
      <c r="A275" s="37"/>
      <c r="B275" s="38"/>
      <c r="C275" s="39"/>
      <c r="D275" s="195" t="s">
        <v>219</v>
      </c>
      <c r="E275" s="39"/>
      <c r="F275" s="196" t="s">
        <v>2166</v>
      </c>
      <c r="G275" s="39"/>
      <c r="H275" s="39"/>
      <c r="I275" s="197"/>
      <c r="J275" s="39"/>
      <c r="K275" s="39"/>
      <c r="L275" s="42"/>
      <c r="M275" s="198"/>
      <c r="N275" s="199"/>
      <c r="O275" s="67"/>
      <c r="P275" s="67"/>
      <c r="Q275" s="67"/>
      <c r="R275" s="67"/>
      <c r="S275" s="67"/>
      <c r="T275" s="68"/>
      <c r="U275" s="37"/>
      <c r="V275" s="37"/>
      <c r="W275" s="37"/>
      <c r="X275" s="37"/>
      <c r="Y275" s="37"/>
      <c r="Z275" s="37"/>
      <c r="AA275" s="37"/>
      <c r="AB275" s="37"/>
      <c r="AC275" s="37"/>
      <c r="AD275" s="37"/>
      <c r="AE275" s="37"/>
      <c r="AT275" s="20" t="s">
        <v>219</v>
      </c>
      <c r="AU275" s="20" t="s">
        <v>79</v>
      </c>
    </row>
    <row r="276" spans="1:65" s="2" customFormat="1" ht="21.75" customHeight="1">
      <c r="A276" s="37"/>
      <c r="B276" s="38"/>
      <c r="C276" s="182" t="s">
        <v>970</v>
      </c>
      <c r="D276" s="182" t="s">
        <v>212</v>
      </c>
      <c r="E276" s="183" t="s">
        <v>2165</v>
      </c>
      <c r="F276" s="184" t="s">
        <v>2166</v>
      </c>
      <c r="G276" s="185" t="s">
        <v>1998</v>
      </c>
      <c r="H276" s="186">
        <v>1</v>
      </c>
      <c r="I276" s="187"/>
      <c r="J276" s="188">
        <f>ROUND(I276*H276,2)</f>
        <v>0</v>
      </c>
      <c r="K276" s="184" t="s">
        <v>814</v>
      </c>
      <c r="L276" s="42"/>
      <c r="M276" s="189" t="s">
        <v>19</v>
      </c>
      <c r="N276" s="190" t="s">
        <v>42</v>
      </c>
      <c r="O276" s="67"/>
      <c r="P276" s="191">
        <f>O276*H276</f>
        <v>0</v>
      </c>
      <c r="Q276" s="191">
        <v>0</v>
      </c>
      <c r="R276" s="191">
        <f>Q276*H276</f>
        <v>0</v>
      </c>
      <c r="S276" s="191">
        <v>0</v>
      </c>
      <c r="T276" s="192">
        <f>S276*H276</f>
        <v>0</v>
      </c>
      <c r="U276" s="37"/>
      <c r="V276" s="37"/>
      <c r="W276" s="37"/>
      <c r="X276" s="37"/>
      <c r="Y276" s="37"/>
      <c r="Z276" s="37"/>
      <c r="AA276" s="37"/>
      <c r="AB276" s="37"/>
      <c r="AC276" s="37"/>
      <c r="AD276" s="37"/>
      <c r="AE276" s="37"/>
      <c r="AR276" s="193" t="s">
        <v>217</v>
      </c>
      <c r="AT276" s="193" t="s">
        <v>212</v>
      </c>
      <c r="AU276" s="193" t="s">
        <v>79</v>
      </c>
      <c r="AY276" s="20" t="s">
        <v>210</v>
      </c>
      <c r="BE276" s="194">
        <f>IF(N276="základní",J276,0)</f>
        <v>0</v>
      </c>
      <c r="BF276" s="194">
        <f>IF(N276="snížená",J276,0)</f>
        <v>0</v>
      </c>
      <c r="BG276" s="194">
        <f>IF(N276="zákl. přenesená",J276,0)</f>
        <v>0</v>
      </c>
      <c r="BH276" s="194">
        <f>IF(N276="sníž. přenesená",J276,0)</f>
        <v>0</v>
      </c>
      <c r="BI276" s="194">
        <f>IF(N276="nulová",J276,0)</f>
        <v>0</v>
      </c>
      <c r="BJ276" s="20" t="s">
        <v>79</v>
      </c>
      <c r="BK276" s="194">
        <f>ROUND(I276*H276,2)</f>
        <v>0</v>
      </c>
      <c r="BL276" s="20" t="s">
        <v>217</v>
      </c>
      <c r="BM276" s="193" t="s">
        <v>1561</v>
      </c>
    </row>
    <row r="277" spans="1:65" s="2" customFormat="1" ht="11.25">
      <c r="A277" s="37"/>
      <c r="B277" s="38"/>
      <c r="C277" s="39"/>
      <c r="D277" s="195" t="s">
        <v>219</v>
      </c>
      <c r="E277" s="39"/>
      <c r="F277" s="196" t="s">
        <v>2166</v>
      </c>
      <c r="G277" s="39"/>
      <c r="H277" s="39"/>
      <c r="I277" s="197"/>
      <c r="J277" s="39"/>
      <c r="K277" s="39"/>
      <c r="L277" s="42"/>
      <c r="M277" s="198"/>
      <c r="N277" s="199"/>
      <c r="O277" s="67"/>
      <c r="P277" s="67"/>
      <c r="Q277" s="67"/>
      <c r="R277" s="67"/>
      <c r="S277" s="67"/>
      <c r="T277" s="68"/>
      <c r="U277" s="37"/>
      <c r="V277" s="37"/>
      <c r="W277" s="37"/>
      <c r="X277" s="37"/>
      <c r="Y277" s="37"/>
      <c r="Z277" s="37"/>
      <c r="AA277" s="37"/>
      <c r="AB277" s="37"/>
      <c r="AC277" s="37"/>
      <c r="AD277" s="37"/>
      <c r="AE277" s="37"/>
      <c r="AT277" s="20" t="s">
        <v>219</v>
      </c>
      <c r="AU277" s="20" t="s">
        <v>79</v>
      </c>
    </row>
    <row r="278" spans="1:65" s="2" customFormat="1" ht="16.5" customHeight="1">
      <c r="A278" s="37"/>
      <c r="B278" s="38"/>
      <c r="C278" s="182" t="s">
        <v>977</v>
      </c>
      <c r="D278" s="182" t="s">
        <v>212</v>
      </c>
      <c r="E278" s="183" t="s">
        <v>2167</v>
      </c>
      <c r="F278" s="184" t="s">
        <v>2168</v>
      </c>
      <c r="G278" s="185" t="s">
        <v>1998</v>
      </c>
      <c r="H278" s="186">
        <v>5</v>
      </c>
      <c r="I278" s="187"/>
      <c r="J278" s="188">
        <f>ROUND(I278*H278,2)</f>
        <v>0</v>
      </c>
      <c r="K278" s="184" t="s">
        <v>814</v>
      </c>
      <c r="L278" s="42"/>
      <c r="M278" s="189" t="s">
        <v>19</v>
      </c>
      <c r="N278" s="190" t="s">
        <v>42</v>
      </c>
      <c r="O278" s="67"/>
      <c r="P278" s="191">
        <f>O278*H278</f>
        <v>0</v>
      </c>
      <c r="Q278" s="191">
        <v>0</v>
      </c>
      <c r="R278" s="191">
        <f>Q278*H278</f>
        <v>0</v>
      </c>
      <c r="S278" s="191">
        <v>0</v>
      </c>
      <c r="T278" s="192">
        <f>S278*H278</f>
        <v>0</v>
      </c>
      <c r="U278" s="37"/>
      <c r="V278" s="37"/>
      <c r="W278" s="37"/>
      <c r="X278" s="37"/>
      <c r="Y278" s="37"/>
      <c r="Z278" s="37"/>
      <c r="AA278" s="37"/>
      <c r="AB278" s="37"/>
      <c r="AC278" s="37"/>
      <c r="AD278" s="37"/>
      <c r="AE278" s="37"/>
      <c r="AR278" s="193" t="s">
        <v>217</v>
      </c>
      <c r="AT278" s="193" t="s">
        <v>212</v>
      </c>
      <c r="AU278" s="193" t="s">
        <v>79</v>
      </c>
      <c r="AY278" s="20" t="s">
        <v>210</v>
      </c>
      <c r="BE278" s="194">
        <f>IF(N278="základní",J278,0)</f>
        <v>0</v>
      </c>
      <c r="BF278" s="194">
        <f>IF(N278="snížená",J278,0)</f>
        <v>0</v>
      </c>
      <c r="BG278" s="194">
        <f>IF(N278="zákl. přenesená",J278,0)</f>
        <v>0</v>
      </c>
      <c r="BH278" s="194">
        <f>IF(N278="sníž. přenesená",J278,0)</f>
        <v>0</v>
      </c>
      <c r="BI278" s="194">
        <f>IF(N278="nulová",J278,0)</f>
        <v>0</v>
      </c>
      <c r="BJ278" s="20" t="s">
        <v>79</v>
      </c>
      <c r="BK278" s="194">
        <f>ROUND(I278*H278,2)</f>
        <v>0</v>
      </c>
      <c r="BL278" s="20" t="s">
        <v>217</v>
      </c>
      <c r="BM278" s="193" t="s">
        <v>1571</v>
      </c>
    </row>
    <row r="279" spans="1:65" s="2" customFormat="1" ht="11.25">
      <c r="A279" s="37"/>
      <c r="B279" s="38"/>
      <c r="C279" s="39"/>
      <c r="D279" s="195" t="s">
        <v>219</v>
      </c>
      <c r="E279" s="39"/>
      <c r="F279" s="196" t="s">
        <v>2168</v>
      </c>
      <c r="G279" s="39"/>
      <c r="H279" s="39"/>
      <c r="I279" s="197"/>
      <c r="J279" s="39"/>
      <c r="K279" s="39"/>
      <c r="L279" s="42"/>
      <c r="M279" s="198"/>
      <c r="N279" s="199"/>
      <c r="O279" s="67"/>
      <c r="P279" s="67"/>
      <c r="Q279" s="67"/>
      <c r="R279" s="67"/>
      <c r="S279" s="67"/>
      <c r="T279" s="68"/>
      <c r="U279" s="37"/>
      <c r="V279" s="37"/>
      <c r="W279" s="37"/>
      <c r="X279" s="37"/>
      <c r="Y279" s="37"/>
      <c r="Z279" s="37"/>
      <c r="AA279" s="37"/>
      <c r="AB279" s="37"/>
      <c r="AC279" s="37"/>
      <c r="AD279" s="37"/>
      <c r="AE279" s="37"/>
      <c r="AT279" s="20" t="s">
        <v>219</v>
      </c>
      <c r="AU279" s="20" t="s">
        <v>79</v>
      </c>
    </row>
    <row r="280" spans="1:65" s="2" customFormat="1" ht="16.5" customHeight="1">
      <c r="A280" s="37"/>
      <c r="B280" s="38"/>
      <c r="C280" s="182" t="s">
        <v>833</v>
      </c>
      <c r="D280" s="182" t="s">
        <v>212</v>
      </c>
      <c r="E280" s="183" t="s">
        <v>2169</v>
      </c>
      <c r="F280" s="184" t="s">
        <v>2170</v>
      </c>
      <c r="G280" s="185" t="s">
        <v>1998</v>
      </c>
      <c r="H280" s="186">
        <v>1</v>
      </c>
      <c r="I280" s="187"/>
      <c r="J280" s="188">
        <f>ROUND(I280*H280,2)</f>
        <v>0</v>
      </c>
      <c r="K280" s="184" t="s">
        <v>814</v>
      </c>
      <c r="L280" s="42"/>
      <c r="M280" s="189" t="s">
        <v>19</v>
      </c>
      <c r="N280" s="190" t="s">
        <v>42</v>
      </c>
      <c r="O280" s="67"/>
      <c r="P280" s="191">
        <f>O280*H280</f>
        <v>0</v>
      </c>
      <c r="Q280" s="191">
        <v>0</v>
      </c>
      <c r="R280" s="191">
        <f>Q280*H280</f>
        <v>0</v>
      </c>
      <c r="S280" s="191">
        <v>0</v>
      </c>
      <c r="T280" s="192">
        <f>S280*H280</f>
        <v>0</v>
      </c>
      <c r="U280" s="37"/>
      <c r="V280" s="37"/>
      <c r="W280" s="37"/>
      <c r="X280" s="37"/>
      <c r="Y280" s="37"/>
      <c r="Z280" s="37"/>
      <c r="AA280" s="37"/>
      <c r="AB280" s="37"/>
      <c r="AC280" s="37"/>
      <c r="AD280" s="37"/>
      <c r="AE280" s="37"/>
      <c r="AR280" s="193" t="s">
        <v>217</v>
      </c>
      <c r="AT280" s="193" t="s">
        <v>212</v>
      </c>
      <c r="AU280" s="193" t="s">
        <v>79</v>
      </c>
      <c r="AY280" s="20" t="s">
        <v>210</v>
      </c>
      <c r="BE280" s="194">
        <f>IF(N280="základní",J280,0)</f>
        <v>0</v>
      </c>
      <c r="BF280" s="194">
        <f>IF(N280="snížená",J280,0)</f>
        <v>0</v>
      </c>
      <c r="BG280" s="194">
        <f>IF(N280="zákl. přenesená",J280,0)</f>
        <v>0</v>
      </c>
      <c r="BH280" s="194">
        <f>IF(N280="sníž. přenesená",J280,0)</f>
        <v>0</v>
      </c>
      <c r="BI280" s="194">
        <f>IF(N280="nulová",J280,0)</f>
        <v>0</v>
      </c>
      <c r="BJ280" s="20" t="s">
        <v>79</v>
      </c>
      <c r="BK280" s="194">
        <f>ROUND(I280*H280,2)</f>
        <v>0</v>
      </c>
      <c r="BL280" s="20" t="s">
        <v>217</v>
      </c>
      <c r="BM280" s="193" t="s">
        <v>1584</v>
      </c>
    </row>
    <row r="281" spans="1:65" s="2" customFormat="1" ht="11.25">
      <c r="A281" s="37"/>
      <c r="B281" s="38"/>
      <c r="C281" s="39"/>
      <c r="D281" s="195" t="s">
        <v>219</v>
      </c>
      <c r="E281" s="39"/>
      <c r="F281" s="196" t="s">
        <v>2170</v>
      </c>
      <c r="G281" s="39"/>
      <c r="H281" s="39"/>
      <c r="I281" s="197"/>
      <c r="J281" s="39"/>
      <c r="K281" s="39"/>
      <c r="L281" s="42"/>
      <c r="M281" s="198"/>
      <c r="N281" s="199"/>
      <c r="O281" s="67"/>
      <c r="P281" s="67"/>
      <c r="Q281" s="67"/>
      <c r="R281" s="67"/>
      <c r="S281" s="67"/>
      <c r="T281" s="68"/>
      <c r="U281" s="37"/>
      <c r="V281" s="37"/>
      <c r="W281" s="37"/>
      <c r="X281" s="37"/>
      <c r="Y281" s="37"/>
      <c r="Z281" s="37"/>
      <c r="AA281" s="37"/>
      <c r="AB281" s="37"/>
      <c r="AC281" s="37"/>
      <c r="AD281" s="37"/>
      <c r="AE281" s="37"/>
      <c r="AT281" s="20" t="s">
        <v>219</v>
      </c>
      <c r="AU281" s="20" t="s">
        <v>79</v>
      </c>
    </row>
    <row r="282" spans="1:65" s="2" customFormat="1" ht="16.5" customHeight="1">
      <c r="A282" s="37"/>
      <c r="B282" s="38"/>
      <c r="C282" s="182" t="s">
        <v>844</v>
      </c>
      <c r="D282" s="182" t="s">
        <v>212</v>
      </c>
      <c r="E282" s="183" t="s">
        <v>2171</v>
      </c>
      <c r="F282" s="184" t="s">
        <v>2172</v>
      </c>
      <c r="G282" s="185" t="s">
        <v>1998</v>
      </c>
      <c r="H282" s="186">
        <v>31</v>
      </c>
      <c r="I282" s="187"/>
      <c r="J282" s="188">
        <f>ROUND(I282*H282,2)</f>
        <v>0</v>
      </c>
      <c r="K282" s="184" t="s">
        <v>814</v>
      </c>
      <c r="L282" s="42"/>
      <c r="M282" s="189" t="s">
        <v>19</v>
      </c>
      <c r="N282" s="190" t="s">
        <v>42</v>
      </c>
      <c r="O282" s="67"/>
      <c r="P282" s="191">
        <f>O282*H282</f>
        <v>0</v>
      </c>
      <c r="Q282" s="191">
        <v>0</v>
      </c>
      <c r="R282" s="191">
        <f>Q282*H282</f>
        <v>0</v>
      </c>
      <c r="S282" s="191">
        <v>0</v>
      </c>
      <c r="T282" s="192">
        <f>S282*H282</f>
        <v>0</v>
      </c>
      <c r="U282" s="37"/>
      <c r="V282" s="37"/>
      <c r="W282" s="37"/>
      <c r="X282" s="37"/>
      <c r="Y282" s="37"/>
      <c r="Z282" s="37"/>
      <c r="AA282" s="37"/>
      <c r="AB282" s="37"/>
      <c r="AC282" s="37"/>
      <c r="AD282" s="37"/>
      <c r="AE282" s="37"/>
      <c r="AR282" s="193" t="s">
        <v>217</v>
      </c>
      <c r="AT282" s="193" t="s">
        <v>212</v>
      </c>
      <c r="AU282" s="193" t="s">
        <v>79</v>
      </c>
      <c r="AY282" s="20" t="s">
        <v>210</v>
      </c>
      <c r="BE282" s="194">
        <f>IF(N282="základní",J282,0)</f>
        <v>0</v>
      </c>
      <c r="BF282" s="194">
        <f>IF(N282="snížená",J282,0)</f>
        <v>0</v>
      </c>
      <c r="BG282" s="194">
        <f>IF(N282="zákl. přenesená",J282,0)</f>
        <v>0</v>
      </c>
      <c r="BH282" s="194">
        <f>IF(N282="sníž. přenesená",J282,0)</f>
        <v>0</v>
      </c>
      <c r="BI282" s="194">
        <f>IF(N282="nulová",J282,0)</f>
        <v>0</v>
      </c>
      <c r="BJ282" s="20" t="s">
        <v>79</v>
      </c>
      <c r="BK282" s="194">
        <f>ROUND(I282*H282,2)</f>
        <v>0</v>
      </c>
      <c r="BL282" s="20" t="s">
        <v>217</v>
      </c>
      <c r="BM282" s="193" t="s">
        <v>1596</v>
      </c>
    </row>
    <row r="283" spans="1:65" s="2" customFormat="1" ht="11.25">
      <c r="A283" s="37"/>
      <c r="B283" s="38"/>
      <c r="C283" s="39"/>
      <c r="D283" s="195" t="s">
        <v>219</v>
      </c>
      <c r="E283" s="39"/>
      <c r="F283" s="196" t="s">
        <v>2172</v>
      </c>
      <c r="G283" s="39"/>
      <c r="H283" s="39"/>
      <c r="I283" s="197"/>
      <c r="J283" s="39"/>
      <c r="K283" s="39"/>
      <c r="L283" s="42"/>
      <c r="M283" s="198"/>
      <c r="N283" s="199"/>
      <c r="O283" s="67"/>
      <c r="P283" s="67"/>
      <c r="Q283" s="67"/>
      <c r="R283" s="67"/>
      <c r="S283" s="67"/>
      <c r="T283" s="68"/>
      <c r="U283" s="37"/>
      <c r="V283" s="37"/>
      <c r="W283" s="37"/>
      <c r="X283" s="37"/>
      <c r="Y283" s="37"/>
      <c r="Z283" s="37"/>
      <c r="AA283" s="37"/>
      <c r="AB283" s="37"/>
      <c r="AC283" s="37"/>
      <c r="AD283" s="37"/>
      <c r="AE283" s="37"/>
      <c r="AT283" s="20" t="s">
        <v>219</v>
      </c>
      <c r="AU283" s="20" t="s">
        <v>79</v>
      </c>
    </row>
    <row r="284" spans="1:65" s="2" customFormat="1" ht="16.5" customHeight="1">
      <c r="A284" s="37"/>
      <c r="B284" s="38"/>
      <c r="C284" s="182" t="s">
        <v>869</v>
      </c>
      <c r="D284" s="182" t="s">
        <v>212</v>
      </c>
      <c r="E284" s="183" t="s">
        <v>2171</v>
      </c>
      <c r="F284" s="184" t="s">
        <v>2172</v>
      </c>
      <c r="G284" s="185" t="s">
        <v>1998</v>
      </c>
      <c r="H284" s="186">
        <v>6</v>
      </c>
      <c r="I284" s="187"/>
      <c r="J284" s="188">
        <f>ROUND(I284*H284,2)</f>
        <v>0</v>
      </c>
      <c r="K284" s="184" t="s">
        <v>814</v>
      </c>
      <c r="L284" s="42"/>
      <c r="M284" s="189" t="s">
        <v>19</v>
      </c>
      <c r="N284" s="190" t="s">
        <v>42</v>
      </c>
      <c r="O284" s="67"/>
      <c r="P284" s="191">
        <f>O284*H284</f>
        <v>0</v>
      </c>
      <c r="Q284" s="191">
        <v>0</v>
      </c>
      <c r="R284" s="191">
        <f>Q284*H284</f>
        <v>0</v>
      </c>
      <c r="S284" s="191">
        <v>0</v>
      </c>
      <c r="T284" s="192">
        <f>S284*H284</f>
        <v>0</v>
      </c>
      <c r="U284" s="37"/>
      <c r="V284" s="37"/>
      <c r="W284" s="37"/>
      <c r="X284" s="37"/>
      <c r="Y284" s="37"/>
      <c r="Z284" s="37"/>
      <c r="AA284" s="37"/>
      <c r="AB284" s="37"/>
      <c r="AC284" s="37"/>
      <c r="AD284" s="37"/>
      <c r="AE284" s="37"/>
      <c r="AR284" s="193" t="s">
        <v>217</v>
      </c>
      <c r="AT284" s="193" t="s">
        <v>212</v>
      </c>
      <c r="AU284" s="193" t="s">
        <v>79</v>
      </c>
      <c r="AY284" s="20" t="s">
        <v>210</v>
      </c>
      <c r="BE284" s="194">
        <f>IF(N284="základní",J284,0)</f>
        <v>0</v>
      </c>
      <c r="BF284" s="194">
        <f>IF(N284="snížená",J284,0)</f>
        <v>0</v>
      </c>
      <c r="BG284" s="194">
        <f>IF(N284="zákl. přenesená",J284,0)</f>
        <v>0</v>
      </c>
      <c r="BH284" s="194">
        <f>IF(N284="sníž. přenesená",J284,0)</f>
        <v>0</v>
      </c>
      <c r="BI284" s="194">
        <f>IF(N284="nulová",J284,0)</f>
        <v>0</v>
      </c>
      <c r="BJ284" s="20" t="s">
        <v>79</v>
      </c>
      <c r="BK284" s="194">
        <f>ROUND(I284*H284,2)</f>
        <v>0</v>
      </c>
      <c r="BL284" s="20" t="s">
        <v>217</v>
      </c>
      <c r="BM284" s="193" t="s">
        <v>1607</v>
      </c>
    </row>
    <row r="285" spans="1:65" s="2" customFormat="1" ht="11.25">
      <c r="A285" s="37"/>
      <c r="B285" s="38"/>
      <c r="C285" s="39"/>
      <c r="D285" s="195" t="s">
        <v>219</v>
      </c>
      <c r="E285" s="39"/>
      <c r="F285" s="196" t="s">
        <v>2172</v>
      </c>
      <c r="G285" s="39"/>
      <c r="H285" s="39"/>
      <c r="I285" s="197"/>
      <c r="J285" s="39"/>
      <c r="K285" s="39"/>
      <c r="L285" s="42"/>
      <c r="M285" s="198"/>
      <c r="N285" s="199"/>
      <c r="O285" s="67"/>
      <c r="P285" s="67"/>
      <c r="Q285" s="67"/>
      <c r="R285" s="67"/>
      <c r="S285" s="67"/>
      <c r="T285" s="68"/>
      <c r="U285" s="37"/>
      <c r="V285" s="37"/>
      <c r="W285" s="37"/>
      <c r="X285" s="37"/>
      <c r="Y285" s="37"/>
      <c r="Z285" s="37"/>
      <c r="AA285" s="37"/>
      <c r="AB285" s="37"/>
      <c r="AC285" s="37"/>
      <c r="AD285" s="37"/>
      <c r="AE285" s="37"/>
      <c r="AT285" s="20" t="s">
        <v>219</v>
      </c>
      <c r="AU285" s="20" t="s">
        <v>79</v>
      </c>
    </row>
    <row r="286" spans="1:65" s="2" customFormat="1" ht="16.5" customHeight="1">
      <c r="A286" s="37"/>
      <c r="B286" s="38"/>
      <c r="C286" s="182" t="s">
        <v>954</v>
      </c>
      <c r="D286" s="182" t="s">
        <v>212</v>
      </c>
      <c r="E286" s="183" t="s">
        <v>2171</v>
      </c>
      <c r="F286" s="184" t="s">
        <v>2172</v>
      </c>
      <c r="G286" s="185" t="s">
        <v>1998</v>
      </c>
      <c r="H286" s="186">
        <v>15</v>
      </c>
      <c r="I286" s="187"/>
      <c r="J286" s="188">
        <f>ROUND(I286*H286,2)</f>
        <v>0</v>
      </c>
      <c r="K286" s="184" t="s">
        <v>814</v>
      </c>
      <c r="L286" s="42"/>
      <c r="M286" s="189" t="s">
        <v>19</v>
      </c>
      <c r="N286" s="190" t="s">
        <v>42</v>
      </c>
      <c r="O286" s="67"/>
      <c r="P286" s="191">
        <f>O286*H286</f>
        <v>0</v>
      </c>
      <c r="Q286" s="191">
        <v>0</v>
      </c>
      <c r="R286" s="191">
        <f>Q286*H286</f>
        <v>0</v>
      </c>
      <c r="S286" s="191">
        <v>0</v>
      </c>
      <c r="T286" s="192">
        <f>S286*H286</f>
        <v>0</v>
      </c>
      <c r="U286" s="37"/>
      <c r="V286" s="37"/>
      <c r="W286" s="37"/>
      <c r="X286" s="37"/>
      <c r="Y286" s="37"/>
      <c r="Z286" s="37"/>
      <c r="AA286" s="37"/>
      <c r="AB286" s="37"/>
      <c r="AC286" s="37"/>
      <c r="AD286" s="37"/>
      <c r="AE286" s="37"/>
      <c r="AR286" s="193" t="s">
        <v>217</v>
      </c>
      <c r="AT286" s="193" t="s">
        <v>212</v>
      </c>
      <c r="AU286" s="193" t="s">
        <v>79</v>
      </c>
      <c r="AY286" s="20" t="s">
        <v>210</v>
      </c>
      <c r="BE286" s="194">
        <f>IF(N286="základní",J286,0)</f>
        <v>0</v>
      </c>
      <c r="BF286" s="194">
        <f>IF(N286="snížená",J286,0)</f>
        <v>0</v>
      </c>
      <c r="BG286" s="194">
        <f>IF(N286="zákl. přenesená",J286,0)</f>
        <v>0</v>
      </c>
      <c r="BH286" s="194">
        <f>IF(N286="sníž. přenesená",J286,0)</f>
        <v>0</v>
      </c>
      <c r="BI286" s="194">
        <f>IF(N286="nulová",J286,0)</f>
        <v>0</v>
      </c>
      <c r="BJ286" s="20" t="s">
        <v>79</v>
      </c>
      <c r="BK286" s="194">
        <f>ROUND(I286*H286,2)</f>
        <v>0</v>
      </c>
      <c r="BL286" s="20" t="s">
        <v>217</v>
      </c>
      <c r="BM286" s="193" t="s">
        <v>1624</v>
      </c>
    </row>
    <row r="287" spans="1:65" s="2" customFormat="1" ht="11.25">
      <c r="A287" s="37"/>
      <c r="B287" s="38"/>
      <c r="C287" s="39"/>
      <c r="D287" s="195" t="s">
        <v>219</v>
      </c>
      <c r="E287" s="39"/>
      <c r="F287" s="196" t="s">
        <v>2172</v>
      </c>
      <c r="G287" s="39"/>
      <c r="H287" s="39"/>
      <c r="I287" s="197"/>
      <c r="J287" s="39"/>
      <c r="K287" s="39"/>
      <c r="L287" s="42"/>
      <c r="M287" s="198"/>
      <c r="N287" s="199"/>
      <c r="O287" s="67"/>
      <c r="P287" s="67"/>
      <c r="Q287" s="67"/>
      <c r="R287" s="67"/>
      <c r="S287" s="67"/>
      <c r="T287" s="68"/>
      <c r="U287" s="37"/>
      <c r="V287" s="37"/>
      <c r="W287" s="37"/>
      <c r="X287" s="37"/>
      <c r="Y287" s="37"/>
      <c r="Z287" s="37"/>
      <c r="AA287" s="37"/>
      <c r="AB287" s="37"/>
      <c r="AC287" s="37"/>
      <c r="AD287" s="37"/>
      <c r="AE287" s="37"/>
      <c r="AT287" s="20" t="s">
        <v>219</v>
      </c>
      <c r="AU287" s="20" t="s">
        <v>79</v>
      </c>
    </row>
    <row r="288" spans="1:65" s="2" customFormat="1" ht="16.5" customHeight="1">
      <c r="A288" s="37"/>
      <c r="B288" s="38"/>
      <c r="C288" s="182" t="s">
        <v>1014</v>
      </c>
      <c r="D288" s="182" t="s">
        <v>212</v>
      </c>
      <c r="E288" s="183" t="s">
        <v>2171</v>
      </c>
      <c r="F288" s="184" t="s">
        <v>2172</v>
      </c>
      <c r="G288" s="185" t="s">
        <v>1998</v>
      </c>
      <c r="H288" s="186">
        <v>4</v>
      </c>
      <c r="I288" s="187"/>
      <c r="J288" s="188">
        <f>ROUND(I288*H288,2)</f>
        <v>0</v>
      </c>
      <c r="K288" s="184" t="s">
        <v>814</v>
      </c>
      <c r="L288" s="42"/>
      <c r="M288" s="189" t="s">
        <v>19</v>
      </c>
      <c r="N288" s="190" t="s">
        <v>42</v>
      </c>
      <c r="O288" s="67"/>
      <c r="P288" s="191">
        <f>O288*H288</f>
        <v>0</v>
      </c>
      <c r="Q288" s="191">
        <v>0</v>
      </c>
      <c r="R288" s="191">
        <f>Q288*H288</f>
        <v>0</v>
      </c>
      <c r="S288" s="191">
        <v>0</v>
      </c>
      <c r="T288" s="192">
        <f>S288*H288</f>
        <v>0</v>
      </c>
      <c r="U288" s="37"/>
      <c r="V288" s="37"/>
      <c r="W288" s="37"/>
      <c r="X288" s="37"/>
      <c r="Y288" s="37"/>
      <c r="Z288" s="37"/>
      <c r="AA288" s="37"/>
      <c r="AB288" s="37"/>
      <c r="AC288" s="37"/>
      <c r="AD288" s="37"/>
      <c r="AE288" s="37"/>
      <c r="AR288" s="193" t="s">
        <v>217</v>
      </c>
      <c r="AT288" s="193" t="s">
        <v>212</v>
      </c>
      <c r="AU288" s="193" t="s">
        <v>79</v>
      </c>
      <c r="AY288" s="20" t="s">
        <v>210</v>
      </c>
      <c r="BE288" s="194">
        <f>IF(N288="základní",J288,0)</f>
        <v>0</v>
      </c>
      <c r="BF288" s="194">
        <f>IF(N288="snížená",J288,0)</f>
        <v>0</v>
      </c>
      <c r="BG288" s="194">
        <f>IF(N288="zákl. přenesená",J288,0)</f>
        <v>0</v>
      </c>
      <c r="BH288" s="194">
        <f>IF(N288="sníž. přenesená",J288,0)</f>
        <v>0</v>
      </c>
      <c r="BI288" s="194">
        <f>IF(N288="nulová",J288,0)</f>
        <v>0</v>
      </c>
      <c r="BJ288" s="20" t="s">
        <v>79</v>
      </c>
      <c r="BK288" s="194">
        <f>ROUND(I288*H288,2)</f>
        <v>0</v>
      </c>
      <c r="BL288" s="20" t="s">
        <v>217</v>
      </c>
      <c r="BM288" s="193" t="s">
        <v>1638</v>
      </c>
    </row>
    <row r="289" spans="1:65" s="2" customFormat="1" ht="11.25">
      <c r="A289" s="37"/>
      <c r="B289" s="38"/>
      <c r="C289" s="39"/>
      <c r="D289" s="195" t="s">
        <v>219</v>
      </c>
      <c r="E289" s="39"/>
      <c r="F289" s="196" t="s">
        <v>2172</v>
      </c>
      <c r="G289" s="39"/>
      <c r="H289" s="39"/>
      <c r="I289" s="197"/>
      <c r="J289" s="39"/>
      <c r="K289" s="39"/>
      <c r="L289" s="42"/>
      <c r="M289" s="198"/>
      <c r="N289" s="199"/>
      <c r="O289" s="67"/>
      <c r="P289" s="67"/>
      <c r="Q289" s="67"/>
      <c r="R289" s="67"/>
      <c r="S289" s="67"/>
      <c r="T289" s="68"/>
      <c r="U289" s="37"/>
      <c r="V289" s="37"/>
      <c r="W289" s="37"/>
      <c r="X289" s="37"/>
      <c r="Y289" s="37"/>
      <c r="Z289" s="37"/>
      <c r="AA289" s="37"/>
      <c r="AB289" s="37"/>
      <c r="AC289" s="37"/>
      <c r="AD289" s="37"/>
      <c r="AE289" s="37"/>
      <c r="AT289" s="20" t="s">
        <v>219</v>
      </c>
      <c r="AU289" s="20" t="s">
        <v>79</v>
      </c>
    </row>
    <row r="290" spans="1:65" s="2" customFormat="1" ht="16.5" customHeight="1">
      <c r="A290" s="37"/>
      <c r="B290" s="38"/>
      <c r="C290" s="182" t="s">
        <v>1020</v>
      </c>
      <c r="D290" s="182" t="s">
        <v>212</v>
      </c>
      <c r="E290" s="183" t="s">
        <v>2171</v>
      </c>
      <c r="F290" s="184" t="s">
        <v>2172</v>
      </c>
      <c r="G290" s="185" t="s">
        <v>1998</v>
      </c>
      <c r="H290" s="186">
        <v>6</v>
      </c>
      <c r="I290" s="187"/>
      <c r="J290" s="188">
        <f>ROUND(I290*H290,2)</f>
        <v>0</v>
      </c>
      <c r="K290" s="184" t="s">
        <v>814</v>
      </c>
      <c r="L290" s="42"/>
      <c r="M290" s="189" t="s">
        <v>19</v>
      </c>
      <c r="N290" s="190" t="s">
        <v>42</v>
      </c>
      <c r="O290" s="67"/>
      <c r="P290" s="191">
        <f>O290*H290</f>
        <v>0</v>
      </c>
      <c r="Q290" s="191">
        <v>0</v>
      </c>
      <c r="R290" s="191">
        <f>Q290*H290</f>
        <v>0</v>
      </c>
      <c r="S290" s="191">
        <v>0</v>
      </c>
      <c r="T290" s="192">
        <f>S290*H290</f>
        <v>0</v>
      </c>
      <c r="U290" s="37"/>
      <c r="V290" s="37"/>
      <c r="W290" s="37"/>
      <c r="X290" s="37"/>
      <c r="Y290" s="37"/>
      <c r="Z290" s="37"/>
      <c r="AA290" s="37"/>
      <c r="AB290" s="37"/>
      <c r="AC290" s="37"/>
      <c r="AD290" s="37"/>
      <c r="AE290" s="37"/>
      <c r="AR290" s="193" t="s">
        <v>217</v>
      </c>
      <c r="AT290" s="193" t="s">
        <v>212</v>
      </c>
      <c r="AU290" s="193" t="s">
        <v>79</v>
      </c>
      <c r="AY290" s="20" t="s">
        <v>210</v>
      </c>
      <c r="BE290" s="194">
        <f>IF(N290="základní",J290,0)</f>
        <v>0</v>
      </c>
      <c r="BF290" s="194">
        <f>IF(N290="snížená",J290,0)</f>
        <v>0</v>
      </c>
      <c r="BG290" s="194">
        <f>IF(N290="zákl. přenesená",J290,0)</f>
        <v>0</v>
      </c>
      <c r="BH290" s="194">
        <f>IF(N290="sníž. přenesená",J290,0)</f>
        <v>0</v>
      </c>
      <c r="BI290" s="194">
        <f>IF(N290="nulová",J290,0)</f>
        <v>0</v>
      </c>
      <c r="BJ290" s="20" t="s">
        <v>79</v>
      </c>
      <c r="BK290" s="194">
        <f>ROUND(I290*H290,2)</f>
        <v>0</v>
      </c>
      <c r="BL290" s="20" t="s">
        <v>217</v>
      </c>
      <c r="BM290" s="193" t="s">
        <v>1652</v>
      </c>
    </row>
    <row r="291" spans="1:65" s="2" customFormat="1" ht="11.25">
      <c r="A291" s="37"/>
      <c r="B291" s="38"/>
      <c r="C291" s="39"/>
      <c r="D291" s="195" t="s">
        <v>219</v>
      </c>
      <c r="E291" s="39"/>
      <c r="F291" s="196" t="s">
        <v>2172</v>
      </c>
      <c r="G291" s="39"/>
      <c r="H291" s="39"/>
      <c r="I291" s="197"/>
      <c r="J291" s="39"/>
      <c r="K291" s="39"/>
      <c r="L291" s="42"/>
      <c r="M291" s="198"/>
      <c r="N291" s="199"/>
      <c r="O291" s="67"/>
      <c r="P291" s="67"/>
      <c r="Q291" s="67"/>
      <c r="R291" s="67"/>
      <c r="S291" s="67"/>
      <c r="T291" s="68"/>
      <c r="U291" s="37"/>
      <c r="V291" s="37"/>
      <c r="W291" s="37"/>
      <c r="X291" s="37"/>
      <c r="Y291" s="37"/>
      <c r="Z291" s="37"/>
      <c r="AA291" s="37"/>
      <c r="AB291" s="37"/>
      <c r="AC291" s="37"/>
      <c r="AD291" s="37"/>
      <c r="AE291" s="37"/>
      <c r="AT291" s="20" t="s">
        <v>219</v>
      </c>
      <c r="AU291" s="20" t="s">
        <v>79</v>
      </c>
    </row>
    <row r="292" spans="1:65" s="2" customFormat="1" ht="16.5" customHeight="1">
      <c r="A292" s="37"/>
      <c r="B292" s="38"/>
      <c r="C292" s="182" t="s">
        <v>1026</v>
      </c>
      <c r="D292" s="182" t="s">
        <v>212</v>
      </c>
      <c r="E292" s="183" t="s">
        <v>2173</v>
      </c>
      <c r="F292" s="184" t="s">
        <v>2174</v>
      </c>
      <c r="G292" s="185" t="s">
        <v>1998</v>
      </c>
      <c r="H292" s="186">
        <v>2</v>
      </c>
      <c r="I292" s="187"/>
      <c r="J292" s="188">
        <f>ROUND(I292*H292,2)</f>
        <v>0</v>
      </c>
      <c r="K292" s="184" t="s">
        <v>814</v>
      </c>
      <c r="L292" s="42"/>
      <c r="M292" s="189" t="s">
        <v>19</v>
      </c>
      <c r="N292" s="190" t="s">
        <v>42</v>
      </c>
      <c r="O292" s="67"/>
      <c r="P292" s="191">
        <f>O292*H292</f>
        <v>0</v>
      </c>
      <c r="Q292" s="191">
        <v>0</v>
      </c>
      <c r="R292" s="191">
        <f>Q292*H292</f>
        <v>0</v>
      </c>
      <c r="S292" s="191">
        <v>0</v>
      </c>
      <c r="T292" s="192">
        <f>S292*H292</f>
        <v>0</v>
      </c>
      <c r="U292" s="37"/>
      <c r="V292" s="37"/>
      <c r="W292" s="37"/>
      <c r="X292" s="37"/>
      <c r="Y292" s="37"/>
      <c r="Z292" s="37"/>
      <c r="AA292" s="37"/>
      <c r="AB292" s="37"/>
      <c r="AC292" s="37"/>
      <c r="AD292" s="37"/>
      <c r="AE292" s="37"/>
      <c r="AR292" s="193" t="s">
        <v>217</v>
      </c>
      <c r="AT292" s="193" t="s">
        <v>212</v>
      </c>
      <c r="AU292" s="193" t="s">
        <v>79</v>
      </c>
      <c r="AY292" s="20" t="s">
        <v>210</v>
      </c>
      <c r="BE292" s="194">
        <f>IF(N292="základní",J292,0)</f>
        <v>0</v>
      </c>
      <c r="BF292" s="194">
        <f>IF(N292="snížená",J292,0)</f>
        <v>0</v>
      </c>
      <c r="BG292" s="194">
        <f>IF(N292="zákl. přenesená",J292,0)</f>
        <v>0</v>
      </c>
      <c r="BH292" s="194">
        <f>IF(N292="sníž. přenesená",J292,0)</f>
        <v>0</v>
      </c>
      <c r="BI292" s="194">
        <f>IF(N292="nulová",J292,0)</f>
        <v>0</v>
      </c>
      <c r="BJ292" s="20" t="s">
        <v>79</v>
      </c>
      <c r="BK292" s="194">
        <f>ROUND(I292*H292,2)</f>
        <v>0</v>
      </c>
      <c r="BL292" s="20" t="s">
        <v>217</v>
      </c>
      <c r="BM292" s="193" t="s">
        <v>1664</v>
      </c>
    </row>
    <row r="293" spans="1:65" s="2" customFormat="1" ht="11.25">
      <c r="A293" s="37"/>
      <c r="B293" s="38"/>
      <c r="C293" s="39"/>
      <c r="D293" s="195" t="s">
        <v>219</v>
      </c>
      <c r="E293" s="39"/>
      <c r="F293" s="196" t="s">
        <v>2174</v>
      </c>
      <c r="G293" s="39"/>
      <c r="H293" s="39"/>
      <c r="I293" s="197"/>
      <c r="J293" s="39"/>
      <c r="K293" s="39"/>
      <c r="L293" s="42"/>
      <c r="M293" s="198"/>
      <c r="N293" s="199"/>
      <c r="O293" s="67"/>
      <c r="P293" s="67"/>
      <c r="Q293" s="67"/>
      <c r="R293" s="67"/>
      <c r="S293" s="67"/>
      <c r="T293" s="68"/>
      <c r="U293" s="37"/>
      <c r="V293" s="37"/>
      <c r="W293" s="37"/>
      <c r="X293" s="37"/>
      <c r="Y293" s="37"/>
      <c r="Z293" s="37"/>
      <c r="AA293" s="37"/>
      <c r="AB293" s="37"/>
      <c r="AC293" s="37"/>
      <c r="AD293" s="37"/>
      <c r="AE293" s="37"/>
      <c r="AT293" s="20" t="s">
        <v>219</v>
      </c>
      <c r="AU293" s="20" t="s">
        <v>79</v>
      </c>
    </row>
    <row r="294" spans="1:65" s="2" customFormat="1" ht="16.5" customHeight="1">
      <c r="A294" s="37"/>
      <c r="B294" s="38"/>
      <c r="C294" s="182" t="s">
        <v>1039</v>
      </c>
      <c r="D294" s="182" t="s">
        <v>212</v>
      </c>
      <c r="E294" s="183" t="s">
        <v>2175</v>
      </c>
      <c r="F294" s="184" t="s">
        <v>2176</v>
      </c>
      <c r="G294" s="185" t="s">
        <v>1998</v>
      </c>
      <c r="H294" s="186">
        <v>24</v>
      </c>
      <c r="I294" s="187"/>
      <c r="J294" s="188">
        <f>ROUND(I294*H294,2)</f>
        <v>0</v>
      </c>
      <c r="K294" s="184" t="s">
        <v>814</v>
      </c>
      <c r="L294" s="42"/>
      <c r="M294" s="189" t="s">
        <v>19</v>
      </c>
      <c r="N294" s="190" t="s">
        <v>42</v>
      </c>
      <c r="O294" s="67"/>
      <c r="P294" s="191">
        <f>O294*H294</f>
        <v>0</v>
      </c>
      <c r="Q294" s="191">
        <v>0</v>
      </c>
      <c r="R294" s="191">
        <f>Q294*H294</f>
        <v>0</v>
      </c>
      <c r="S294" s="191">
        <v>0</v>
      </c>
      <c r="T294" s="192">
        <f>S294*H294</f>
        <v>0</v>
      </c>
      <c r="U294" s="37"/>
      <c r="V294" s="37"/>
      <c r="W294" s="37"/>
      <c r="X294" s="37"/>
      <c r="Y294" s="37"/>
      <c r="Z294" s="37"/>
      <c r="AA294" s="37"/>
      <c r="AB294" s="37"/>
      <c r="AC294" s="37"/>
      <c r="AD294" s="37"/>
      <c r="AE294" s="37"/>
      <c r="AR294" s="193" t="s">
        <v>217</v>
      </c>
      <c r="AT294" s="193" t="s">
        <v>212</v>
      </c>
      <c r="AU294" s="193" t="s">
        <v>79</v>
      </c>
      <c r="AY294" s="20" t="s">
        <v>210</v>
      </c>
      <c r="BE294" s="194">
        <f>IF(N294="základní",J294,0)</f>
        <v>0</v>
      </c>
      <c r="BF294" s="194">
        <f>IF(N294="snížená",J294,0)</f>
        <v>0</v>
      </c>
      <c r="BG294" s="194">
        <f>IF(N294="zákl. přenesená",J294,0)</f>
        <v>0</v>
      </c>
      <c r="BH294" s="194">
        <f>IF(N294="sníž. přenesená",J294,0)</f>
        <v>0</v>
      </c>
      <c r="BI294" s="194">
        <f>IF(N294="nulová",J294,0)</f>
        <v>0</v>
      </c>
      <c r="BJ294" s="20" t="s">
        <v>79</v>
      </c>
      <c r="BK294" s="194">
        <f>ROUND(I294*H294,2)</f>
        <v>0</v>
      </c>
      <c r="BL294" s="20" t="s">
        <v>217</v>
      </c>
      <c r="BM294" s="193" t="s">
        <v>1677</v>
      </c>
    </row>
    <row r="295" spans="1:65" s="2" customFormat="1" ht="11.25">
      <c r="A295" s="37"/>
      <c r="B295" s="38"/>
      <c r="C295" s="39"/>
      <c r="D295" s="195" t="s">
        <v>219</v>
      </c>
      <c r="E295" s="39"/>
      <c r="F295" s="196" t="s">
        <v>2176</v>
      </c>
      <c r="G295" s="39"/>
      <c r="H295" s="39"/>
      <c r="I295" s="197"/>
      <c r="J295" s="39"/>
      <c r="K295" s="39"/>
      <c r="L295" s="42"/>
      <c r="M295" s="198"/>
      <c r="N295" s="199"/>
      <c r="O295" s="67"/>
      <c r="P295" s="67"/>
      <c r="Q295" s="67"/>
      <c r="R295" s="67"/>
      <c r="S295" s="67"/>
      <c r="T295" s="68"/>
      <c r="U295" s="37"/>
      <c r="V295" s="37"/>
      <c r="W295" s="37"/>
      <c r="X295" s="37"/>
      <c r="Y295" s="37"/>
      <c r="Z295" s="37"/>
      <c r="AA295" s="37"/>
      <c r="AB295" s="37"/>
      <c r="AC295" s="37"/>
      <c r="AD295" s="37"/>
      <c r="AE295" s="37"/>
      <c r="AT295" s="20" t="s">
        <v>219</v>
      </c>
      <c r="AU295" s="20" t="s">
        <v>79</v>
      </c>
    </row>
    <row r="296" spans="1:65" s="2" customFormat="1" ht="16.5" customHeight="1">
      <c r="A296" s="37"/>
      <c r="B296" s="38"/>
      <c r="C296" s="182" t="s">
        <v>1048</v>
      </c>
      <c r="D296" s="182" t="s">
        <v>212</v>
      </c>
      <c r="E296" s="183" t="s">
        <v>2177</v>
      </c>
      <c r="F296" s="184" t="s">
        <v>2178</v>
      </c>
      <c r="G296" s="185" t="s">
        <v>1981</v>
      </c>
      <c r="H296" s="186">
        <v>42</v>
      </c>
      <c r="I296" s="187"/>
      <c r="J296" s="188">
        <f>ROUND(I296*H296,2)</f>
        <v>0</v>
      </c>
      <c r="K296" s="184" t="s">
        <v>814</v>
      </c>
      <c r="L296" s="42"/>
      <c r="M296" s="189" t="s">
        <v>19</v>
      </c>
      <c r="N296" s="190" t="s">
        <v>42</v>
      </c>
      <c r="O296" s="67"/>
      <c r="P296" s="191">
        <f>O296*H296</f>
        <v>0</v>
      </c>
      <c r="Q296" s="191">
        <v>0</v>
      </c>
      <c r="R296" s="191">
        <f>Q296*H296</f>
        <v>0</v>
      </c>
      <c r="S296" s="191">
        <v>0</v>
      </c>
      <c r="T296" s="192">
        <f>S296*H296</f>
        <v>0</v>
      </c>
      <c r="U296" s="37"/>
      <c r="V296" s="37"/>
      <c r="W296" s="37"/>
      <c r="X296" s="37"/>
      <c r="Y296" s="37"/>
      <c r="Z296" s="37"/>
      <c r="AA296" s="37"/>
      <c r="AB296" s="37"/>
      <c r="AC296" s="37"/>
      <c r="AD296" s="37"/>
      <c r="AE296" s="37"/>
      <c r="AR296" s="193" t="s">
        <v>217</v>
      </c>
      <c r="AT296" s="193" t="s">
        <v>212</v>
      </c>
      <c r="AU296" s="193" t="s">
        <v>79</v>
      </c>
      <c r="AY296" s="20" t="s">
        <v>210</v>
      </c>
      <c r="BE296" s="194">
        <f>IF(N296="základní",J296,0)</f>
        <v>0</v>
      </c>
      <c r="BF296" s="194">
        <f>IF(N296="snížená",J296,0)</f>
        <v>0</v>
      </c>
      <c r="BG296" s="194">
        <f>IF(N296="zákl. přenesená",J296,0)</f>
        <v>0</v>
      </c>
      <c r="BH296" s="194">
        <f>IF(N296="sníž. přenesená",J296,0)</f>
        <v>0</v>
      </c>
      <c r="BI296" s="194">
        <f>IF(N296="nulová",J296,0)</f>
        <v>0</v>
      </c>
      <c r="BJ296" s="20" t="s">
        <v>79</v>
      </c>
      <c r="BK296" s="194">
        <f>ROUND(I296*H296,2)</f>
        <v>0</v>
      </c>
      <c r="BL296" s="20" t="s">
        <v>217</v>
      </c>
      <c r="BM296" s="193" t="s">
        <v>1687</v>
      </c>
    </row>
    <row r="297" spans="1:65" s="2" customFormat="1" ht="11.25">
      <c r="A297" s="37"/>
      <c r="B297" s="38"/>
      <c r="C297" s="39"/>
      <c r="D297" s="195" t="s">
        <v>219</v>
      </c>
      <c r="E297" s="39"/>
      <c r="F297" s="196" t="s">
        <v>2178</v>
      </c>
      <c r="G297" s="39"/>
      <c r="H297" s="39"/>
      <c r="I297" s="197"/>
      <c r="J297" s="39"/>
      <c r="K297" s="39"/>
      <c r="L297" s="42"/>
      <c r="M297" s="198"/>
      <c r="N297" s="199"/>
      <c r="O297" s="67"/>
      <c r="P297" s="67"/>
      <c r="Q297" s="67"/>
      <c r="R297" s="67"/>
      <c r="S297" s="67"/>
      <c r="T297" s="68"/>
      <c r="U297" s="37"/>
      <c r="V297" s="37"/>
      <c r="W297" s="37"/>
      <c r="X297" s="37"/>
      <c r="Y297" s="37"/>
      <c r="Z297" s="37"/>
      <c r="AA297" s="37"/>
      <c r="AB297" s="37"/>
      <c r="AC297" s="37"/>
      <c r="AD297" s="37"/>
      <c r="AE297" s="37"/>
      <c r="AT297" s="20" t="s">
        <v>219</v>
      </c>
      <c r="AU297" s="20" t="s">
        <v>79</v>
      </c>
    </row>
    <row r="298" spans="1:65" s="2" customFormat="1" ht="16.5" customHeight="1">
      <c r="A298" s="37"/>
      <c r="B298" s="38"/>
      <c r="C298" s="182" t="s">
        <v>1054</v>
      </c>
      <c r="D298" s="182" t="s">
        <v>212</v>
      </c>
      <c r="E298" s="183" t="s">
        <v>2179</v>
      </c>
      <c r="F298" s="184" t="s">
        <v>2180</v>
      </c>
      <c r="G298" s="185" t="s">
        <v>1981</v>
      </c>
      <c r="H298" s="186">
        <v>24</v>
      </c>
      <c r="I298" s="187"/>
      <c r="J298" s="188">
        <f>ROUND(I298*H298,2)</f>
        <v>0</v>
      </c>
      <c r="K298" s="184" t="s">
        <v>814</v>
      </c>
      <c r="L298" s="42"/>
      <c r="M298" s="189" t="s">
        <v>19</v>
      </c>
      <c r="N298" s="190" t="s">
        <v>42</v>
      </c>
      <c r="O298" s="67"/>
      <c r="P298" s="191">
        <f>O298*H298</f>
        <v>0</v>
      </c>
      <c r="Q298" s="191">
        <v>0</v>
      </c>
      <c r="R298" s="191">
        <f>Q298*H298</f>
        <v>0</v>
      </c>
      <c r="S298" s="191">
        <v>0</v>
      </c>
      <c r="T298" s="192">
        <f>S298*H298</f>
        <v>0</v>
      </c>
      <c r="U298" s="37"/>
      <c r="V298" s="37"/>
      <c r="W298" s="37"/>
      <c r="X298" s="37"/>
      <c r="Y298" s="37"/>
      <c r="Z298" s="37"/>
      <c r="AA298" s="37"/>
      <c r="AB298" s="37"/>
      <c r="AC298" s="37"/>
      <c r="AD298" s="37"/>
      <c r="AE298" s="37"/>
      <c r="AR298" s="193" t="s">
        <v>217</v>
      </c>
      <c r="AT298" s="193" t="s">
        <v>212</v>
      </c>
      <c r="AU298" s="193" t="s">
        <v>79</v>
      </c>
      <c r="AY298" s="20" t="s">
        <v>210</v>
      </c>
      <c r="BE298" s="194">
        <f>IF(N298="základní",J298,0)</f>
        <v>0</v>
      </c>
      <c r="BF298" s="194">
        <f>IF(N298="snížená",J298,0)</f>
        <v>0</v>
      </c>
      <c r="BG298" s="194">
        <f>IF(N298="zákl. přenesená",J298,0)</f>
        <v>0</v>
      </c>
      <c r="BH298" s="194">
        <f>IF(N298="sníž. přenesená",J298,0)</f>
        <v>0</v>
      </c>
      <c r="BI298" s="194">
        <f>IF(N298="nulová",J298,0)</f>
        <v>0</v>
      </c>
      <c r="BJ298" s="20" t="s">
        <v>79</v>
      </c>
      <c r="BK298" s="194">
        <f>ROUND(I298*H298,2)</f>
        <v>0</v>
      </c>
      <c r="BL298" s="20" t="s">
        <v>217</v>
      </c>
      <c r="BM298" s="193" t="s">
        <v>1698</v>
      </c>
    </row>
    <row r="299" spans="1:65" s="2" customFormat="1" ht="11.25">
      <c r="A299" s="37"/>
      <c r="B299" s="38"/>
      <c r="C299" s="39"/>
      <c r="D299" s="195" t="s">
        <v>219</v>
      </c>
      <c r="E299" s="39"/>
      <c r="F299" s="196" t="s">
        <v>2180</v>
      </c>
      <c r="G299" s="39"/>
      <c r="H299" s="39"/>
      <c r="I299" s="197"/>
      <c r="J299" s="39"/>
      <c r="K299" s="39"/>
      <c r="L299" s="42"/>
      <c r="M299" s="198"/>
      <c r="N299" s="199"/>
      <c r="O299" s="67"/>
      <c r="P299" s="67"/>
      <c r="Q299" s="67"/>
      <c r="R299" s="67"/>
      <c r="S299" s="67"/>
      <c r="T299" s="68"/>
      <c r="U299" s="37"/>
      <c r="V299" s="37"/>
      <c r="W299" s="37"/>
      <c r="X299" s="37"/>
      <c r="Y299" s="37"/>
      <c r="Z299" s="37"/>
      <c r="AA299" s="37"/>
      <c r="AB299" s="37"/>
      <c r="AC299" s="37"/>
      <c r="AD299" s="37"/>
      <c r="AE299" s="37"/>
      <c r="AT299" s="20" t="s">
        <v>219</v>
      </c>
      <c r="AU299" s="20" t="s">
        <v>79</v>
      </c>
    </row>
    <row r="300" spans="1:65" s="2" customFormat="1" ht="16.5" customHeight="1">
      <c r="A300" s="37"/>
      <c r="B300" s="38"/>
      <c r="C300" s="182" t="s">
        <v>1062</v>
      </c>
      <c r="D300" s="182" t="s">
        <v>212</v>
      </c>
      <c r="E300" s="183" t="s">
        <v>2181</v>
      </c>
      <c r="F300" s="184" t="s">
        <v>2182</v>
      </c>
      <c r="G300" s="185" t="s">
        <v>1998</v>
      </c>
      <c r="H300" s="186">
        <v>1</v>
      </c>
      <c r="I300" s="187"/>
      <c r="J300" s="188">
        <f>ROUND(I300*H300,2)</f>
        <v>0</v>
      </c>
      <c r="K300" s="184" t="s">
        <v>814</v>
      </c>
      <c r="L300" s="42"/>
      <c r="M300" s="189" t="s">
        <v>19</v>
      </c>
      <c r="N300" s="190" t="s">
        <v>42</v>
      </c>
      <c r="O300" s="67"/>
      <c r="P300" s="191">
        <f>O300*H300</f>
        <v>0</v>
      </c>
      <c r="Q300" s="191">
        <v>0</v>
      </c>
      <c r="R300" s="191">
        <f>Q300*H300</f>
        <v>0</v>
      </c>
      <c r="S300" s="191">
        <v>0</v>
      </c>
      <c r="T300" s="192">
        <f>S300*H300</f>
        <v>0</v>
      </c>
      <c r="U300" s="37"/>
      <c r="V300" s="37"/>
      <c r="W300" s="37"/>
      <c r="X300" s="37"/>
      <c r="Y300" s="37"/>
      <c r="Z300" s="37"/>
      <c r="AA300" s="37"/>
      <c r="AB300" s="37"/>
      <c r="AC300" s="37"/>
      <c r="AD300" s="37"/>
      <c r="AE300" s="37"/>
      <c r="AR300" s="193" t="s">
        <v>217</v>
      </c>
      <c r="AT300" s="193" t="s">
        <v>212</v>
      </c>
      <c r="AU300" s="193" t="s">
        <v>79</v>
      </c>
      <c r="AY300" s="20" t="s">
        <v>210</v>
      </c>
      <c r="BE300" s="194">
        <f>IF(N300="základní",J300,0)</f>
        <v>0</v>
      </c>
      <c r="BF300" s="194">
        <f>IF(N300="snížená",J300,0)</f>
        <v>0</v>
      </c>
      <c r="BG300" s="194">
        <f>IF(N300="zákl. přenesená",J300,0)</f>
        <v>0</v>
      </c>
      <c r="BH300" s="194">
        <f>IF(N300="sníž. přenesená",J300,0)</f>
        <v>0</v>
      </c>
      <c r="BI300" s="194">
        <f>IF(N300="nulová",J300,0)</f>
        <v>0</v>
      </c>
      <c r="BJ300" s="20" t="s">
        <v>79</v>
      </c>
      <c r="BK300" s="194">
        <f>ROUND(I300*H300,2)</f>
        <v>0</v>
      </c>
      <c r="BL300" s="20" t="s">
        <v>217</v>
      </c>
      <c r="BM300" s="193" t="s">
        <v>1708</v>
      </c>
    </row>
    <row r="301" spans="1:65" s="2" customFormat="1" ht="11.25">
      <c r="A301" s="37"/>
      <c r="B301" s="38"/>
      <c r="C301" s="39"/>
      <c r="D301" s="195" t="s">
        <v>219</v>
      </c>
      <c r="E301" s="39"/>
      <c r="F301" s="196" t="s">
        <v>2182</v>
      </c>
      <c r="G301" s="39"/>
      <c r="H301" s="39"/>
      <c r="I301" s="197"/>
      <c r="J301" s="39"/>
      <c r="K301" s="39"/>
      <c r="L301" s="42"/>
      <c r="M301" s="198"/>
      <c r="N301" s="199"/>
      <c r="O301" s="67"/>
      <c r="P301" s="67"/>
      <c r="Q301" s="67"/>
      <c r="R301" s="67"/>
      <c r="S301" s="67"/>
      <c r="T301" s="68"/>
      <c r="U301" s="37"/>
      <c r="V301" s="37"/>
      <c r="W301" s="37"/>
      <c r="X301" s="37"/>
      <c r="Y301" s="37"/>
      <c r="Z301" s="37"/>
      <c r="AA301" s="37"/>
      <c r="AB301" s="37"/>
      <c r="AC301" s="37"/>
      <c r="AD301" s="37"/>
      <c r="AE301" s="37"/>
      <c r="AT301" s="20" t="s">
        <v>219</v>
      </c>
      <c r="AU301" s="20" t="s">
        <v>79</v>
      </c>
    </row>
    <row r="302" spans="1:65" s="12" customFormat="1" ht="25.9" customHeight="1">
      <c r="B302" s="166"/>
      <c r="C302" s="167"/>
      <c r="D302" s="168" t="s">
        <v>70</v>
      </c>
      <c r="E302" s="169" t="s">
        <v>1407</v>
      </c>
      <c r="F302" s="169" t="s">
        <v>2183</v>
      </c>
      <c r="G302" s="167"/>
      <c r="H302" s="167"/>
      <c r="I302" s="170"/>
      <c r="J302" s="171">
        <f>BK302</f>
        <v>0</v>
      </c>
      <c r="K302" s="167"/>
      <c r="L302" s="172"/>
      <c r="M302" s="173"/>
      <c r="N302" s="174"/>
      <c r="O302" s="174"/>
      <c r="P302" s="175">
        <f>SUM(P303:P304)</f>
        <v>0</v>
      </c>
      <c r="Q302" s="174"/>
      <c r="R302" s="175">
        <f>SUM(R303:R304)</f>
        <v>0</v>
      </c>
      <c r="S302" s="174"/>
      <c r="T302" s="176">
        <f>SUM(T303:T304)</f>
        <v>0</v>
      </c>
      <c r="AR302" s="177" t="s">
        <v>79</v>
      </c>
      <c r="AT302" s="178" t="s">
        <v>70</v>
      </c>
      <c r="AU302" s="178" t="s">
        <v>71</v>
      </c>
      <c r="AY302" s="177" t="s">
        <v>210</v>
      </c>
      <c r="BK302" s="179">
        <f>SUM(BK303:BK304)</f>
        <v>0</v>
      </c>
    </row>
    <row r="303" spans="1:65" s="2" customFormat="1" ht="21.75" customHeight="1">
      <c r="A303" s="37"/>
      <c r="B303" s="38"/>
      <c r="C303" s="182" t="s">
        <v>1069</v>
      </c>
      <c r="D303" s="182" t="s">
        <v>212</v>
      </c>
      <c r="E303" s="183" t="s">
        <v>2184</v>
      </c>
      <c r="F303" s="184" t="s">
        <v>2185</v>
      </c>
      <c r="G303" s="185" t="s">
        <v>1981</v>
      </c>
      <c r="H303" s="186">
        <v>62</v>
      </c>
      <c r="I303" s="187"/>
      <c r="J303" s="188">
        <f>ROUND(I303*H303,2)</f>
        <v>0</v>
      </c>
      <c r="K303" s="184" t="s">
        <v>814</v>
      </c>
      <c r="L303" s="42"/>
      <c r="M303" s="189" t="s">
        <v>19</v>
      </c>
      <c r="N303" s="190" t="s">
        <v>42</v>
      </c>
      <c r="O303" s="67"/>
      <c r="P303" s="191">
        <f>O303*H303</f>
        <v>0</v>
      </c>
      <c r="Q303" s="191">
        <v>0</v>
      </c>
      <c r="R303" s="191">
        <f>Q303*H303</f>
        <v>0</v>
      </c>
      <c r="S303" s="191">
        <v>0</v>
      </c>
      <c r="T303" s="192">
        <f>S303*H303</f>
        <v>0</v>
      </c>
      <c r="U303" s="37"/>
      <c r="V303" s="37"/>
      <c r="W303" s="37"/>
      <c r="X303" s="37"/>
      <c r="Y303" s="37"/>
      <c r="Z303" s="37"/>
      <c r="AA303" s="37"/>
      <c r="AB303" s="37"/>
      <c r="AC303" s="37"/>
      <c r="AD303" s="37"/>
      <c r="AE303" s="37"/>
      <c r="AR303" s="193" t="s">
        <v>217</v>
      </c>
      <c r="AT303" s="193" t="s">
        <v>212</v>
      </c>
      <c r="AU303" s="193" t="s">
        <v>79</v>
      </c>
      <c r="AY303" s="20" t="s">
        <v>210</v>
      </c>
      <c r="BE303" s="194">
        <f>IF(N303="základní",J303,0)</f>
        <v>0</v>
      </c>
      <c r="BF303" s="194">
        <f>IF(N303="snížená",J303,0)</f>
        <v>0</v>
      </c>
      <c r="BG303" s="194">
        <f>IF(N303="zákl. přenesená",J303,0)</f>
        <v>0</v>
      </c>
      <c r="BH303" s="194">
        <f>IF(N303="sníž. přenesená",J303,0)</f>
        <v>0</v>
      </c>
      <c r="BI303" s="194">
        <f>IF(N303="nulová",J303,0)</f>
        <v>0</v>
      </c>
      <c r="BJ303" s="20" t="s">
        <v>79</v>
      </c>
      <c r="BK303" s="194">
        <f>ROUND(I303*H303,2)</f>
        <v>0</v>
      </c>
      <c r="BL303" s="20" t="s">
        <v>217</v>
      </c>
      <c r="BM303" s="193" t="s">
        <v>1720</v>
      </c>
    </row>
    <row r="304" spans="1:65" s="2" customFormat="1" ht="11.25">
      <c r="A304" s="37"/>
      <c r="B304" s="38"/>
      <c r="C304" s="39"/>
      <c r="D304" s="195" t="s">
        <v>219</v>
      </c>
      <c r="E304" s="39"/>
      <c r="F304" s="196" t="s">
        <v>2186</v>
      </c>
      <c r="G304" s="39"/>
      <c r="H304" s="39"/>
      <c r="I304" s="197"/>
      <c r="J304" s="39"/>
      <c r="K304" s="39"/>
      <c r="L304" s="42"/>
      <c r="M304" s="198"/>
      <c r="N304" s="199"/>
      <c r="O304" s="67"/>
      <c r="P304" s="67"/>
      <c r="Q304" s="67"/>
      <c r="R304" s="67"/>
      <c r="S304" s="67"/>
      <c r="T304" s="68"/>
      <c r="U304" s="37"/>
      <c r="V304" s="37"/>
      <c r="W304" s="37"/>
      <c r="X304" s="37"/>
      <c r="Y304" s="37"/>
      <c r="Z304" s="37"/>
      <c r="AA304" s="37"/>
      <c r="AB304" s="37"/>
      <c r="AC304" s="37"/>
      <c r="AD304" s="37"/>
      <c r="AE304" s="37"/>
      <c r="AT304" s="20" t="s">
        <v>219</v>
      </c>
      <c r="AU304" s="20" t="s">
        <v>79</v>
      </c>
    </row>
    <row r="305" spans="1:65" s="12" customFormat="1" ht="25.9" customHeight="1">
      <c r="B305" s="166"/>
      <c r="C305" s="167"/>
      <c r="D305" s="168" t="s">
        <v>70</v>
      </c>
      <c r="E305" s="169" t="s">
        <v>1411</v>
      </c>
      <c r="F305" s="169" t="s">
        <v>2187</v>
      </c>
      <c r="G305" s="167"/>
      <c r="H305" s="167"/>
      <c r="I305" s="170"/>
      <c r="J305" s="171">
        <f>BK305</f>
        <v>0</v>
      </c>
      <c r="K305" s="167"/>
      <c r="L305" s="172"/>
      <c r="M305" s="173"/>
      <c r="N305" s="174"/>
      <c r="O305" s="174"/>
      <c r="P305" s="175">
        <f>SUM(P306:P309)</f>
        <v>0</v>
      </c>
      <c r="Q305" s="174"/>
      <c r="R305" s="175">
        <f>SUM(R306:R309)</f>
        <v>0</v>
      </c>
      <c r="S305" s="174"/>
      <c r="T305" s="176">
        <f>SUM(T306:T309)</f>
        <v>0</v>
      </c>
      <c r="AR305" s="177" t="s">
        <v>79</v>
      </c>
      <c r="AT305" s="178" t="s">
        <v>70</v>
      </c>
      <c r="AU305" s="178" t="s">
        <v>71</v>
      </c>
      <c r="AY305" s="177" t="s">
        <v>210</v>
      </c>
      <c r="BK305" s="179">
        <f>SUM(BK306:BK309)</f>
        <v>0</v>
      </c>
    </row>
    <row r="306" spans="1:65" s="2" customFormat="1" ht="16.5" customHeight="1">
      <c r="A306" s="37"/>
      <c r="B306" s="38"/>
      <c r="C306" s="182" t="s">
        <v>1076</v>
      </c>
      <c r="D306" s="182" t="s">
        <v>212</v>
      </c>
      <c r="E306" s="183" t="s">
        <v>2188</v>
      </c>
      <c r="F306" s="184" t="s">
        <v>2189</v>
      </c>
      <c r="G306" s="185" t="s">
        <v>1981</v>
      </c>
      <c r="H306" s="186">
        <v>30</v>
      </c>
      <c r="I306" s="187"/>
      <c r="J306" s="188">
        <f>ROUND(I306*H306,2)</f>
        <v>0</v>
      </c>
      <c r="K306" s="184" t="s">
        <v>814</v>
      </c>
      <c r="L306" s="42"/>
      <c r="M306" s="189" t="s">
        <v>19</v>
      </c>
      <c r="N306" s="190" t="s">
        <v>42</v>
      </c>
      <c r="O306" s="67"/>
      <c r="P306" s="191">
        <f>O306*H306</f>
        <v>0</v>
      </c>
      <c r="Q306" s="191">
        <v>0</v>
      </c>
      <c r="R306" s="191">
        <f>Q306*H306</f>
        <v>0</v>
      </c>
      <c r="S306" s="191">
        <v>0</v>
      </c>
      <c r="T306" s="192">
        <f>S306*H306</f>
        <v>0</v>
      </c>
      <c r="U306" s="37"/>
      <c r="V306" s="37"/>
      <c r="W306" s="37"/>
      <c r="X306" s="37"/>
      <c r="Y306" s="37"/>
      <c r="Z306" s="37"/>
      <c r="AA306" s="37"/>
      <c r="AB306" s="37"/>
      <c r="AC306" s="37"/>
      <c r="AD306" s="37"/>
      <c r="AE306" s="37"/>
      <c r="AR306" s="193" t="s">
        <v>217</v>
      </c>
      <c r="AT306" s="193" t="s">
        <v>212</v>
      </c>
      <c r="AU306" s="193" t="s">
        <v>79</v>
      </c>
      <c r="AY306" s="20" t="s">
        <v>210</v>
      </c>
      <c r="BE306" s="194">
        <f>IF(N306="základní",J306,0)</f>
        <v>0</v>
      </c>
      <c r="BF306" s="194">
        <f>IF(N306="snížená",J306,0)</f>
        <v>0</v>
      </c>
      <c r="BG306" s="194">
        <f>IF(N306="zákl. přenesená",J306,0)</f>
        <v>0</v>
      </c>
      <c r="BH306" s="194">
        <f>IF(N306="sníž. přenesená",J306,0)</f>
        <v>0</v>
      </c>
      <c r="BI306" s="194">
        <f>IF(N306="nulová",J306,0)</f>
        <v>0</v>
      </c>
      <c r="BJ306" s="20" t="s">
        <v>79</v>
      </c>
      <c r="BK306" s="194">
        <f>ROUND(I306*H306,2)</f>
        <v>0</v>
      </c>
      <c r="BL306" s="20" t="s">
        <v>217</v>
      </c>
      <c r="BM306" s="193" t="s">
        <v>1735</v>
      </c>
    </row>
    <row r="307" spans="1:65" s="2" customFormat="1" ht="11.25">
      <c r="A307" s="37"/>
      <c r="B307" s="38"/>
      <c r="C307" s="39"/>
      <c r="D307" s="195" t="s">
        <v>219</v>
      </c>
      <c r="E307" s="39"/>
      <c r="F307" s="196" t="s">
        <v>2189</v>
      </c>
      <c r="G307" s="39"/>
      <c r="H307" s="39"/>
      <c r="I307" s="197"/>
      <c r="J307" s="39"/>
      <c r="K307" s="39"/>
      <c r="L307" s="42"/>
      <c r="M307" s="198"/>
      <c r="N307" s="199"/>
      <c r="O307" s="67"/>
      <c r="P307" s="67"/>
      <c r="Q307" s="67"/>
      <c r="R307" s="67"/>
      <c r="S307" s="67"/>
      <c r="T307" s="68"/>
      <c r="U307" s="37"/>
      <c r="V307" s="37"/>
      <c r="W307" s="37"/>
      <c r="X307" s="37"/>
      <c r="Y307" s="37"/>
      <c r="Z307" s="37"/>
      <c r="AA307" s="37"/>
      <c r="AB307" s="37"/>
      <c r="AC307" s="37"/>
      <c r="AD307" s="37"/>
      <c r="AE307" s="37"/>
      <c r="AT307" s="20" t="s">
        <v>219</v>
      </c>
      <c r="AU307" s="20" t="s">
        <v>79</v>
      </c>
    </row>
    <row r="308" spans="1:65" s="2" customFormat="1" ht="16.5" customHeight="1">
      <c r="A308" s="37"/>
      <c r="B308" s="38"/>
      <c r="C308" s="182" t="s">
        <v>1081</v>
      </c>
      <c r="D308" s="182" t="s">
        <v>212</v>
      </c>
      <c r="E308" s="183" t="s">
        <v>2190</v>
      </c>
      <c r="F308" s="184" t="s">
        <v>2191</v>
      </c>
      <c r="G308" s="185" t="s">
        <v>1981</v>
      </c>
      <c r="H308" s="186">
        <v>16</v>
      </c>
      <c r="I308" s="187"/>
      <c r="J308" s="188">
        <f>ROUND(I308*H308,2)</f>
        <v>0</v>
      </c>
      <c r="K308" s="184" t="s">
        <v>814</v>
      </c>
      <c r="L308" s="42"/>
      <c r="M308" s="189" t="s">
        <v>19</v>
      </c>
      <c r="N308" s="190" t="s">
        <v>42</v>
      </c>
      <c r="O308" s="67"/>
      <c r="P308" s="191">
        <f>O308*H308</f>
        <v>0</v>
      </c>
      <c r="Q308" s="191">
        <v>0</v>
      </c>
      <c r="R308" s="191">
        <f>Q308*H308</f>
        <v>0</v>
      </c>
      <c r="S308" s="191">
        <v>0</v>
      </c>
      <c r="T308" s="192">
        <f>S308*H308</f>
        <v>0</v>
      </c>
      <c r="U308" s="37"/>
      <c r="V308" s="37"/>
      <c r="W308" s="37"/>
      <c r="X308" s="37"/>
      <c r="Y308" s="37"/>
      <c r="Z308" s="37"/>
      <c r="AA308" s="37"/>
      <c r="AB308" s="37"/>
      <c r="AC308" s="37"/>
      <c r="AD308" s="37"/>
      <c r="AE308" s="37"/>
      <c r="AR308" s="193" t="s">
        <v>217</v>
      </c>
      <c r="AT308" s="193" t="s">
        <v>212</v>
      </c>
      <c r="AU308" s="193" t="s">
        <v>79</v>
      </c>
      <c r="AY308" s="20" t="s">
        <v>210</v>
      </c>
      <c r="BE308" s="194">
        <f>IF(N308="základní",J308,0)</f>
        <v>0</v>
      </c>
      <c r="BF308" s="194">
        <f>IF(N308="snížená",J308,0)</f>
        <v>0</v>
      </c>
      <c r="BG308" s="194">
        <f>IF(N308="zákl. přenesená",J308,0)</f>
        <v>0</v>
      </c>
      <c r="BH308" s="194">
        <f>IF(N308="sníž. přenesená",J308,0)</f>
        <v>0</v>
      </c>
      <c r="BI308" s="194">
        <f>IF(N308="nulová",J308,0)</f>
        <v>0</v>
      </c>
      <c r="BJ308" s="20" t="s">
        <v>79</v>
      </c>
      <c r="BK308" s="194">
        <f>ROUND(I308*H308,2)</f>
        <v>0</v>
      </c>
      <c r="BL308" s="20" t="s">
        <v>217</v>
      </c>
      <c r="BM308" s="193" t="s">
        <v>1750</v>
      </c>
    </row>
    <row r="309" spans="1:65" s="2" customFormat="1" ht="11.25">
      <c r="A309" s="37"/>
      <c r="B309" s="38"/>
      <c r="C309" s="39"/>
      <c r="D309" s="195" t="s">
        <v>219</v>
      </c>
      <c r="E309" s="39"/>
      <c r="F309" s="196" t="s">
        <v>2191</v>
      </c>
      <c r="G309" s="39"/>
      <c r="H309" s="39"/>
      <c r="I309" s="197"/>
      <c r="J309" s="39"/>
      <c r="K309" s="39"/>
      <c r="L309" s="42"/>
      <c r="M309" s="272"/>
      <c r="N309" s="273"/>
      <c r="O309" s="274"/>
      <c r="P309" s="274"/>
      <c r="Q309" s="274"/>
      <c r="R309" s="274"/>
      <c r="S309" s="274"/>
      <c r="T309" s="275"/>
      <c r="U309" s="37"/>
      <c r="V309" s="37"/>
      <c r="W309" s="37"/>
      <c r="X309" s="37"/>
      <c r="Y309" s="37"/>
      <c r="Z309" s="37"/>
      <c r="AA309" s="37"/>
      <c r="AB309" s="37"/>
      <c r="AC309" s="37"/>
      <c r="AD309" s="37"/>
      <c r="AE309" s="37"/>
      <c r="AT309" s="20" t="s">
        <v>219</v>
      </c>
      <c r="AU309" s="20" t="s">
        <v>79</v>
      </c>
    </row>
    <row r="310" spans="1:65" s="2" customFormat="1" ht="6.95" customHeight="1">
      <c r="A310" s="37"/>
      <c r="B310" s="50"/>
      <c r="C310" s="51"/>
      <c r="D310" s="51"/>
      <c r="E310" s="51"/>
      <c r="F310" s="51"/>
      <c r="G310" s="51"/>
      <c r="H310" s="51"/>
      <c r="I310" s="51"/>
      <c r="J310" s="51"/>
      <c r="K310" s="51"/>
      <c r="L310" s="42"/>
      <c r="M310" s="37"/>
      <c r="O310" s="37"/>
      <c r="P310" s="37"/>
      <c r="Q310" s="37"/>
      <c r="R310" s="37"/>
      <c r="S310" s="37"/>
      <c r="T310" s="37"/>
      <c r="U310" s="37"/>
      <c r="V310" s="37"/>
      <c r="W310" s="37"/>
      <c r="X310" s="37"/>
      <c r="Y310" s="37"/>
      <c r="Z310" s="37"/>
      <c r="AA310" s="37"/>
      <c r="AB310" s="37"/>
      <c r="AC310" s="37"/>
      <c r="AD310" s="37"/>
      <c r="AE310" s="37"/>
    </row>
  </sheetData>
  <sheetProtection algorithmName="SHA-512" hashValue="nLz0vXKOIYY2DbTCh8ryOZl9tR0Bs6WyvszeUIdIPgDwX32Z1ilk1BHB4XB/SZ08J7eUyBZ+zkOfLxJxM+9cCA==" saltValue="mPgnEILlHQYraJKc94bcEz485QHaCxm/dHRBq8XqtYEwUWUUdzfY8XEgrJPMjpHr0DhqXpKrKXVZHKZ8vcpBpQ==" spinCount="100000" sheet="1" objects="1" scenarios="1" formatColumns="0" formatRows="0" autoFilter="0"/>
  <autoFilter ref="C89:K309"/>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2:BM18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9"/>
      <c r="M2" s="399"/>
      <c r="N2" s="399"/>
      <c r="O2" s="399"/>
      <c r="P2" s="399"/>
      <c r="Q2" s="399"/>
      <c r="R2" s="399"/>
      <c r="S2" s="399"/>
      <c r="T2" s="399"/>
      <c r="U2" s="399"/>
      <c r="V2" s="399"/>
      <c r="AT2" s="20" t="s">
        <v>91</v>
      </c>
    </row>
    <row r="3" spans="1:46" s="1" customFormat="1" ht="6.95" customHeight="1">
      <c r="B3" s="112"/>
      <c r="C3" s="113"/>
      <c r="D3" s="113"/>
      <c r="E3" s="113"/>
      <c r="F3" s="113"/>
      <c r="G3" s="113"/>
      <c r="H3" s="113"/>
      <c r="I3" s="113"/>
      <c r="J3" s="113"/>
      <c r="K3" s="113"/>
      <c r="L3" s="23"/>
      <c r="AT3" s="20" t="s">
        <v>81</v>
      </c>
    </row>
    <row r="4" spans="1:46" s="1" customFormat="1" ht="24.95" customHeight="1">
      <c r="B4" s="23"/>
      <c r="D4" s="114" t="s">
        <v>114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6" t="str">
        <f>'Rekapitulace stavby'!K6</f>
        <v>REKONSTRUKCE ŠKOLNÍ KUCHYNĚ A JÍDELNY GLP</v>
      </c>
      <c r="F7" s="417"/>
      <c r="G7" s="417"/>
      <c r="H7" s="417"/>
      <c r="L7" s="23"/>
    </row>
    <row r="8" spans="1:46" s="1" customFormat="1" ht="12" customHeight="1">
      <c r="B8" s="23"/>
      <c r="D8" s="116" t="s">
        <v>123</v>
      </c>
      <c r="L8" s="23"/>
    </row>
    <row r="9" spans="1:46" s="2" customFormat="1" ht="16.5" customHeight="1">
      <c r="A9" s="37"/>
      <c r="B9" s="42"/>
      <c r="C9" s="37"/>
      <c r="D9" s="37"/>
      <c r="E9" s="416" t="s">
        <v>1987</v>
      </c>
      <c r="F9" s="419"/>
      <c r="G9" s="419"/>
      <c r="H9" s="419"/>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1988</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8" t="s">
        <v>2192</v>
      </c>
      <c r="F11" s="419"/>
      <c r="G11" s="419"/>
      <c r="H11" s="419"/>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21</v>
      </c>
      <c r="E14" s="37"/>
      <c r="F14" s="106" t="s">
        <v>22</v>
      </c>
      <c r="G14" s="37"/>
      <c r="H14" s="37"/>
      <c r="I14" s="116" t="s">
        <v>23</v>
      </c>
      <c r="J14" s="118" t="str">
        <f>'Rekapitulace stavby'!AN8</f>
        <v>3. 5. 2023</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25</v>
      </c>
      <c r="E16" s="37"/>
      <c r="F16" s="37"/>
      <c r="G16" s="37"/>
      <c r="H16" s="37"/>
      <c r="I16" s="116" t="s">
        <v>26</v>
      </c>
      <c r="J16" s="106"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22</v>
      </c>
      <c r="F17" s="37"/>
      <c r="G17" s="37"/>
      <c r="H17" s="37"/>
      <c r="I17" s="116" t="s">
        <v>27</v>
      </c>
      <c r="J17" s="106"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28</v>
      </c>
      <c r="E19" s="37"/>
      <c r="F19" s="37"/>
      <c r="G19" s="37"/>
      <c r="H19" s="37"/>
      <c r="I19" s="116"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20" t="str">
        <f>'Rekapitulace stavby'!E14</f>
        <v>Vyplň údaj</v>
      </c>
      <c r="F20" s="421"/>
      <c r="G20" s="421"/>
      <c r="H20" s="421"/>
      <c r="I20" s="116" t="s">
        <v>27</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30</v>
      </c>
      <c r="E22" s="37"/>
      <c r="F22" s="37"/>
      <c r="G22" s="37"/>
      <c r="H22" s="37"/>
      <c r="I22" s="116" t="s">
        <v>26</v>
      </c>
      <c r="J22" s="106"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31</v>
      </c>
      <c r="F23" s="37"/>
      <c r="G23" s="37"/>
      <c r="H23" s="37"/>
      <c r="I23" s="116" t="s">
        <v>27</v>
      </c>
      <c r="J23" s="106"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33</v>
      </c>
      <c r="E25" s="37"/>
      <c r="F25" s="37"/>
      <c r="G25" s="37"/>
      <c r="H25" s="37"/>
      <c r="I25" s="116" t="s">
        <v>26</v>
      </c>
      <c r="J25" s="106" t="str">
        <f>IF('Rekapitulace stavby'!AN19="","",'Rekapitulace stavby'!AN19)</f>
        <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Michal Jirka</v>
      </c>
      <c r="F26" s="37"/>
      <c r="G26" s="37"/>
      <c r="H26" s="37"/>
      <c r="I26" s="116" t="s">
        <v>27</v>
      </c>
      <c r="J26" s="106" t="str">
        <f>IF('Rekapitulace stavby'!AN20="","",'Rekapitulace stavby'!AN20)</f>
        <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35</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71.25" customHeight="1">
      <c r="A29" s="119"/>
      <c r="B29" s="120"/>
      <c r="C29" s="119"/>
      <c r="D29" s="119"/>
      <c r="E29" s="422" t="s">
        <v>36</v>
      </c>
      <c r="F29" s="422"/>
      <c r="G29" s="422"/>
      <c r="H29" s="422"/>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37</v>
      </c>
      <c r="E32" s="37"/>
      <c r="F32" s="37"/>
      <c r="G32" s="37"/>
      <c r="H32" s="37"/>
      <c r="I32" s="37"/>
      <c r="J32" s="124">
        <f>ROUND(J90,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39</v>
      </c>
      <c r="G34" s="37"/>
      <c r="H34" s="37"/>
      <c r="I34" s="125" t="s">
        <v>38</v>
      </c>
      <c r="J34" s="125" t="s">
        <v>40</v>
      </c>
      <c r="K34" s="37"/>
      <c r="L34" s="117"/>
      <c r="S34" s="37"/>
      <c r="T34" s="37"/>
      <c r="U34" s="37"/>
      <c r="V34" s="37"/>
      <c r="W34" s="37"/>
      <c r="X34" s="37"/>
      <c r="Y34" s="37"/>
      <c r="Z34" s="37"/>
      <c r="AA34" s="37"/>
      <c r="AB34" s="37"/>
      <c r="AC34" s="37"/>
      <c r="AD34" s="37"/>
      <c r="AE34" s="37"/>
    </row>
    <row r="35" spans="1:31" s="2" customFormat="1" ht="14.45" customHeight="1">
      <c r="A35" s="37"/>
      <c r="B35" s="42"/>
      <c r="C35" s="37"/>
      <c r="D35" s="126" t="s">
        <v>41</v>
      </c>
      <c r="E35" s="116" t="s">
        <v>42</v>
      </c>
      <c r="F35" s="127">
        <f>ROUND((SUM(BE90:BE187)),  2)</f>
        <v>0</v>
      </c>
      <c r="G35" s="37"/>
      <c r="H35" s="37"/>
      <c r="I35" s="128">
        <v>0.21</v>
      </c>
      <c r="J35" s="127">
        <f>ROUND(((SUM(BE90:BE187))*I35),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43</v>
      </c>
      <c r="F36" s="127">
        <f>ROUND((SUM(BF90:BF187)),  2)</f>
        <v>0</v>
      </c>
      <c r="G36" s="37"/>
      <c r="H36" s="37"/>
      <c r="I36" s="128">
        <v>0.15</v>
      </c>
      <c r="J36" s="127">
        <f>ROUND(((SUM(BF90:BF187))*I36),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44</v>
      </c>
      <c r="F37" s="127">
        <f>ROUND((SUM(BG90:BG187)),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45</v>
      </c>
      <c r="F38" s="127">
        <f>ROUND((SUM(BH90:BH187)),  2)</f>
        <v>0</v>
      </c>
      <c r="G38" s="37"/>
      <c r="H38" s="37"/>
      <c r="I38" s="128">
        <v>0.15</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46</v>
      </c>
      <c r="F39" s="127">
        <f>ROUND((SUM(BI90:BI187)),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47</v>
      </c>
      <c r="E41" s="131"/>
      <c r="F41" s="131"/>
      <c r="G41" s="132" t="s">
        <v>48</v>
      </c>
      <c r="H41" s="133" t="s">
        <v>49</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155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3" t="str">
        <f>E7</f>
        <v>REKONSTRUKCE ŠKOLNÍ KUCHYNĚ A JÍDELNY GLP</v>
      </c>
      <c r="F50" s="424"/>
      <c r="G50" s="424"/>
      <c r="H50" s="424"/>
      <c r="I50" s="39"/>
      <c r="J50" s="39"/>
      <c r="K50" s="39"/>
      <c r="L50" s="117"/>
      <c r="S50" s="37"/>
      <c r="T50" s="37"/>
      <c r="U50" s="37"/>
      <c r="V50" s="37"/>
      <c r="W50" s="37"/>
      <c r="X50" s="37"/>
      <c r="Y50" s="37"/>
      <c r="Z50" s="37"/>
      <c r="AA50" s="37"/>
      <c r="AB50" s="37"/>
      <c r="AC50" s="37"/>
      <c r="AD50" s="37"/>
      <c r="AE50" s="37"/>
    </row>
    <row r="51" spans="1:47" s="1" customFormat="1" ht="12" customHeight="1">
      <c r="B51" s="24"/>
      <c r="C51" s="32" t="s">
        <v>123</v>
      </c>
      <c r="D51" s="25"/>
      <c r="E51" s="25"/>
      <c r="F51" s="25"/>
      <c r="G51" s="25"/>
      <c r="H51" s="25"/>
      <c r="I51" s="25"/>
      <c r="J51" s="25"/>
      <c r="K51" s="25"/>
      <c r="L51" s="23"/>
    </row>
    <row r="52" spans="1:47" s="2" customFormat="1" ht="16.5" customHeight="1">
      <c r="A52" s="37"/>
      <c r="B52" s="38"/>
      <c r="C52" s="39"/>
      <c r="D52" s="39"/>
      <c r="E52" s="423" t="s">
        <v>1987</v>
      </c>
      <c r="F52" s="425"/>
      <c r="G52" s="425"/>
      <c r="H52" s="425"/>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1988</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77" t="str">
        <f>E11</f>
        <v>D.1.4.b - Zdravotně technické instalace</v>
      </c>
      <c r="F54" s="425"/>
      <c r="G54" s="425"/>
      <c r="H54" s="425"/>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GYMNÁZIUM LUĎKA PIKA, PLZEŇ</v>
      </c>
      <c r="G56" s="39"/>
      <c r="H56" s="39"/>
      <c r="I56" s="32" t="s">
        <v>23</v>
      </c>
      <c r="J56" s="62" t="str">
        <f>IF(J14="","",J14)</f>
        <v>3. 5. 2023</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15.2" customHeight="1">
      <c r="A58" s="37"/>
      <c r="B58" s="38"/>
      <c r="C58" s="32" t="s">
        <v>25</v>
      </c>
      <c r="D58" s="39"/>
      <c r="E58" s="39"/>
      <c r="F58" s="30" t="str">
        <f>E17</f>
        <v>GYMNÁZIUM LUĎKA PIKA, PLZEŇ</v>
      </c>
      <c r="G58" s="39"/>
      <c r="H58" s="39"/>
      <c r="I58" s="32" t="s">
        <v>30</v>
      </c>
      <c r="J58" s="35" t="str">
        <f>E23</f>
        <v>ING. MALOTÍN PETR</v>
      </c>
      <c r="K58" s="39"/>
      <c r="L58" s="117"/>
      <c r="S58" s="37"/>
      <c r="T58" s="37"/>
      <c r="U58" s="37"/>
      <c r="V58" s="37"/>
      <c r="W58" s="37"/>
      <c r="X58" s="37"/>
      <c r="Y58" s="37"/>
      <c r="Z58" s="37"/>
      <c r="AA58" s="37"/>
      <c r="AB58" s="37"/>
      <c r="AC58" s="37"/>
      <c r="AD58" s="37"/>
      <c r="AE58" s="37"/>
    </row>
    <row r="59" spans="1:47" s="2" customFormat="1" ht="15.2" customHeight="1">
      <c r="A59" s="37"/>
      <c r="B59" s="38"/>
      <c r="C59" s="32" t="s">
        <v>28</v>
      </c>
      <c r="D59" s="39"/>
      <c r="E59" s="39"/>
      <c r="F59" s="30" t="str">
        <f>IF(E20="","",E20)</f>
        <v>Vyplň údaj</v>
      </c>
      <c r="G59" s="39"/>
      <c r="H59" s="39"/>
      <c r="I59" s="32" t="s">
        <v>33</v>
      </c>
      <c r="J59" s="35" t="str">
        <f>E26</f>
        <v>Michal Jirka</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156</v>
      </c>
      <c r="D61" s="141"/>
      <c r="E61" s="141"/>
      <c r="F61" s="141"/>
      <c r="G61" s="141"/>
      <c r="H61" s="141"/>
      <c r="I61" s="141"/>
      <c r="J61" s="142" t="s">
        <v>157</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69</v>
      </c>
      <c r="D63" s="39"/>
      <c r="E63" s="39"/>
      <c r="F63" s="39"/>
      <c r="G63" s="39"/>
      <c r="H63" s="39"/>
      <c r="I63" s="39"/>
      <c r="J63" s="80">
        <f>J90</f>
        <v>0</v>
      </c>
      <c r="K63" s="39"/>
      <c r="L63" s="117"/>
      <c r="S63" s="37"/>
      <c r="T63" s="37"/>
      <c r="U63" s="37"/>
      <c r="V63" s="37"/>
      <c r="W63" s="37"/>
      <c r="X63" s="37"/>
      <c r="Y63" s="37"/>
      <c r="Z63" s="37"/>
      <c r="AA63" s="37"/>
      <c r="AB63" s="37"/>
      <c r="AC63" s="37"/>
      <c r="AD63" s="37"/>
      <c r="AE63" s="37"/>
      <c r="AU63" s="20" t="s">
        <v>158</v>
      </c>
    </row>
    <row r="64" spans="1:47" s="9" customFormat="1" ht="24.95" customHeight="1">
      <c r="B64" s="144"/>
      <c r="C64" s="145"/>
      <c r="D64" s="146" t="s">
        <v>2193</v>
      </c>
      <c r="E64" s="147"/>
      <c r="F64" s="147"/>
      <c r="G64" s="147"/>
      <c r="H64" s="147"/>
      <c r="I64" s="147"/>
      <c r="J64" s="148">
        <f>J91</f>
        <v>0</v>
      </c>
      <c r="K64" s="145"/>
      <c r="L64" s="149"/>
    </row>
    <row r="65" spans="1:31" s="9" customFormat="1" ht="24.95" customHeight="1">
      <c r="B65" s="144"/>
      <c r="C65" s="145"/>
      <c r="D65" s="146" t="s">
        <v>2194</v>
      </c>
      <c r="E65" s="147"/>
      <c r="F65" s="147"/>
      <c r="G65" s="147"/>
      <c r="H65" s="147"/>
      <c r="I65" s="147"/>
      <c r="J65" s="148">
        <f>J110</f>
        <v>0</v>
      </c>
      <c r="K65" s="145"/>
      <c r="L65" s="149"/>
    </row>
    <row r="66" spans="1:31" s="9" customFormat="1" ht="24.95" customHeight="1">
      <c r="B66" s="144"/>
      <c r="C66" s="145"/>
      <c r="D66" s="146" t="s">
        <v>2195</v>
      </c>
      <c r="E66" s="147"/>
      <c r="F66" s="147"/>
      <c r="G66" s="147"/>
      <c r="H66" s="147"/>
      <c r="I66" s="147"/>
      <c r="J66" s="148">
        <f>J135</f>
        <v>0</v>
      </c>
      <c r="K66" s="145"/>
      <c r="L66" s="149"/>
    </row>
    <row r="67" spans="1:31" s="9" customFormat="1" ht="24.95" customHeight="1">
      <c r="B67" s="144"/>
      <c r="C67" s="145"/>
      <c r="D67" s="146" t="s">
        <v>2196</v>
      </c>
      <c r="E67" s="147"/>
      <c r="F67" s="147"/>
      <c r="G67" s="147"/>
      <c r="H67" s="147"/>
      <c r="I67" s="147"/>
      <c r="J67" s="148">
        <f>J148</f>
        <v>0</v>
      </c>
      <c r="K67" s="145"/>
      <c r="L67" s="149"/>
    </row>
    <row r="68" spans="1:31" s="9" customFormat="1" ht="24.95" customHeight="1">
      <c r="B68" s="144"/>
      <c r="C68" s="145"/>
      <c r="D68" s="146" t="s">
        <v>2197</v>
      </c>
      <c r="E68" s="147"/>
      <c r="F68" s="147"/>
      <c r="G68" s="147"/>
      <c r="H68" s="147"/>
      <c r="I68" s="147"/>
      <c r="J68" s="148">
        <f>J163</f>
        <v>0</v>
      </c>
      <c r="K68" s="145"/>
      <c r="L68" s="149"/>
    </row>
    <row r="69" spans="1:31" s="2" customFormat="1" ht="21.75" customHeight="1">
      <c r="A69" s="37"/>
      <c r="B69" s="38"/>
      <c r="C69" s="39"/>
      <c r="D69" s="39"/>
      <c r="E69" s="39"/>
      <c r="F69" s="39"/>
      <c r="G69" s="39"/>
      <c r="H69" s="39"/>
      <c r="I69" s="39"/>
      <c r="J69" s="39"/>
      <c r="K69" s="39"/>
      <c r="L69" s="117"/>
      <c r="S69" s="37"/>
      <c r="T69" s="37"/>
      <c r="U69" s="37"/>
      <c r="V69" s="37"/>
      <c r="W69" s="37"/>
      <c r="X69" s="37"/>
      <c r="Y69" s="37"/>
      <c r="Z69" s="37"/>
      <c r="AA69" s="37"/>
      <c r="AB69" s="37"/>
      <c r="AC69" s="37"/>
      <c r="AD69" s="37"/>
      <c r="AE69" s="37"/>
    </row>
    <row r="70" spans="1:31" s="2" customFormat="1" ht="6.95" customHeight="1">
      <c r="A70" s="37"/>
      <c r="B70" s="50"/>
      <c r="C70" s="51"/>
      <c r="D70" s="51"/>
      <c r="E70" s="51"/>
      <c r="F70" s="51"/>
      <c r="G70" s="51"/>
      <c r="H70" s="51"/>
      <c r="I70" s="51"/>
      <c r="J70" s="51"/>
      <c r="K70" s="51"/>
      <c r="L70" s="117"/>
      <c r="S70" s="37"/>
      <c r="T70" s="37"/>
      <c r="U70" s="37"/>
      <c r="V70" s="37"/>
      <c r="W70" s="37"/>
      <c r="X70" s="37"/>
      <c r="Y70" s="37"/>
      <c r="Z70" s="37"/>
      <c r="AA70" s="37"/>
      <c r="AB70" s="37"/>
      <c r="AC70" s="37"/>
      <c r="AD70" s="37"/>
      <c r="AE70" s="37"/>
    </row>
    <row r="74" spans="1:31" s="2" customFormat="1" ht="6.95" customHeight="1">
      <c r="A74" s="37"/>
      <c r="B74" s="52"/>
      <c r="C74" s="53"/>
      <c r="D74" s="53"/>
      <c r="E74" s="53"/>
      <c r="F74" s="53"/>
      <c r="G74" s="53"/>
      <c r="H74" s="53"/>
      <c r="I74" s="53"/>
      <c r="J74" s="53"/>
      <c r="K74" s="53"/>
      <c r="L74" s="117"/>
      <c r="S74" s="37"/>
      <c r="T74" s="37"/>
      <c r="U74" s="37"/>
      <c r="V74" s="37"/>
      <c r="W74" s="37"/>
      <c r="X74" s="37"/>
      <c r="Y74" s="37"/>
      <c r="Z74" s="37"/>
      <c r="AA74" s="37"/>
      <c r="AB74" s="37"/>
      <c r="AC74" s="37"/>
      <c r="AD74" s="37"/>
      <c r="AE74" s="37"/>
    </row>
    <row r="75" spans="1:31" s="2" customFormat="1" ht="24.95" customHeight="1">
      <c r="A75" s="37"/>
      <c r="B75" s="38"/>
      <c r="C75" s="26" t="s">
        <v>195</v>
      </c>
      <c r="D75" s="39"/>
      <c r="E75" s="39"/>
      <c r="F75" s="39"/>
      <c r="G75" s="39"/>
      <c r="H75" s="39"/>
      <c r="I75" s="39"/>
      <c r="J75" s="39"/>
      <c r="K75" s="39"/>
      <c r="L75" s="117"/>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12" customHeight="1">
      <c r="A77" s="37"/>
      <c r="B77" s="38"/>
      <c r="C77" s="32" t="s">
        <v>16</v>
      </c>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16.5" customHeight="1">
      <c r="A78" s="37"/>
      <c r="B78" s="38"/>
      <c r="C78" s="39"/>
      <c r="D78" s="39"/>
      <c r="E78" s="423" t="str">
        <f>E7</f>
        <v>REKONSTRUKCE ŠKOLNÍ KUCHYNĚ A JÍDELNY GLP</v>
      </c>
      <c r="F78" s="424"/>
      <c r="G78" s="424"/>
      <c r="H78" s="424"/>
      <c r="I78" s="39"/>
      <c r="J78" s="39"/>
      <c r="K78" s="39"/>
      <c r="L78" s="117"/>
      <c r="S78" s="37"/>
      <c r="T78" s="37"/>
      <c r="U78" s="37"/>
      <c r="V78" s="37"/>
      <c r="W78" s="37"/>
      <c r="X78" s="37"/>
      <c r="Y78" s="37"/>
      <c r="Z78" s="37"/>
      <c r="AA78" s="37"/>
      <c r="AB78" s="37"/>
      <c r="AC78" s="37"/>
      <c r="AD78" s="37"/>
      <c r="AE78" s="37"/>
    </row>
    <row r="79" spans="1:31" s="1" customFormat="1" ht="12" customHeight="1">
      <c r="B79" s="24"/>
      <c r="C79" s="32" t="s">
        <v>123</v>
      </c>
      <c r="D79" s="25"/>
      <c r="E79" s="25"/>
      <c r="F79" s="25"/>
      <c r="G79" s="25"/>
      <c r="H79" s="25"/>
      <c r="I79" s="25"/>
      <c r="J79" s="25"/>
      <c r="K79" s="25"/>
      <c r="L79" s="23"/>
    </row>
    <row r="80" spans="1:31" s="2" customFormat="1" ht="16.5" customHeight="1">
      <c r="A80" s="37"/>
      <c r="B80" s="38"/>
      <c r="C80" s="39"/>
      <c r="D80" s="39"/>
      <c r="E80" s="423" t="s">
        <v>1987</v>
      </c>
      <c r="F80" s="425"/>
      <c r="G80" s="425"/>
      <c r="H80" s="425"/>
      <c r="I80" s="39"/>
      <c r="J80" s="39"/>
      <c r="K80" s="39"/>
      <c r="L80" s="117"/>
      <c r="S80" s="37"/>
      <c r="T80" s="37"/>
      <c r="U80" s="37"/>
      <c r="V80" s="37"/>
      <c r="W80" s="37"/>
      <c r="X80" s="37"/>
      <c r="Y80" s="37"/>
      <c r="Z80" s="37"/>
      <c r="AA80" s="37"/>
      <c r="AB80" s="37"/>
      <c r="AC80" s="37"/>
      <c r="AD80" s="37"/>
      <c r="AE80" s="37"/>
    </row>
    <row r="81" spans="1:65" s="2" customFormat="1" ht="12" customHeight="1">
      <c r="A81" s="37"/>
      <c r="B81" s="38"/>
      <c r="C81" s="32" t="s">
        <v>1988</v>
      </c>
      <c r="D81" s="39"/>
      <c r="E81" s="39"/>
      <c r="F81" s="39"/>
      <c r="G81" s="39"/>
      <c r="H81" s="39"/>
      <c r="I81" s="39"/>
      <c r="J81" s="39"/>
      <c r="K81" s="39"/>
      <c r="L81" s="117"/>
      <c r="S81" s="37"/>
      <c r="T81" s="37"/>
      <c r="U81" s="37"/>
      <c r="V81" s="37"/>
      <c r="W81" s="37"/>
      <c r="X81" s="37"/>
      <c r="Y81" s="37"/>
      <c r="Z81" s="37"/>
      <c r="AA81" s="37"/>
      <c r="AB81" s="37"/>
      <c r="AC81" s="37"/>
      <c r="AD81" s="37"/>
      <c r="AE81" s="37"/>
    </row>
    <row r="82" spans="1:65" s="2" customFormat="1" ht="16.5" customHeight="1">
      <c r="A82" s="37"/>
      <c r="B82" s="38"/>
      <c r="C82" s="39"/>
      <c r="D82" s="39"/>
      <c r="E82" s="377" t="str">
        <f>E11</f>
        <v>D.1.4.b - Zdravotně technické instalace</v>
      </c>
      <c r="F82" s="425"/>
      <c r="G82" s="425"/>
      <c r="H82" s="425"/>
      <c r="I82" s="39"/>
      <c r="J82" s="39"/>
      <c r="K82" s="39"/>
      <c r="L82" s="117"/>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7"/>
      <c r="S83" s="37"/>
      <c r="T83" s="37"/>
      <c r="U83" s="37"/>
      <c r="V83" s="37"/>
      <c r="W83" s="37"/>
      <c r="X83" s="37"/>
      <c r="Y83" s="37"/>
      <c r="Z83" s="37"/>
      <c r="AA83" s="37"/>
      <c r="AB83" s="37"/>
      <c r="AC83" s="37"/>
      <c r="AD83" s="37"/>
      <c r="AE83" s="37"/>
    </row>
    <row r="84" spans="1:65" s="2" customFormat="1" ht="12" customHeight="1">
      <c r="A84" s="37"/>
      <c r="B84" s="38"/>
      <c r="C84" s="32" t="s">
        <v>21</v>
      </c>
      <c r="D84" s="39"/>
      <c r="E84" s="39"/>
      <c r="F84" s="30" t="str">
        <f>F14</f>
        <v>GYMNÁZIUM LUĎKA PIKA, PLZEŇ</v>
      </c>
      <c r="G84" s="39"/>
      <c r="H84" s="39"/>
      <c r="I84" s="32" t="s">
        <v>23</v>
      </c>
      <c r="J84" s="62" t="str">
        <f>IF(J14="","",J14)</f>
        <v>3. 5. 2023</v>
      </c>
      <c r="K84" s="39"/>
      <c r="L84" s="117"/>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7"/>
      <c r="S85" s="37"/>
      <c r="T85" s="37"/>
      <c r="U85" s="37"/>
      <c r="V85" s="37"/>
      <c r="W85" s="37"/>
      <c r="X85" s="37"/>
      <c r="Y85" s="37"/>
      <c r="Z85" s="37"/>
      <c r="AA85" s="37"/>
      <c r="AB85" s="37"/>
      <c r="AC85" s="37"/>
      <c r="AD85" s="37"/>
      <c r="AE85" s="37"/>
    </row>
    <row r="86" spans="1:65" s="2" customFormat="1" ht="15.2" customHeight="1">
      <c r="A86" s="37"/>
      <c r="B86" s="38"/>
      <c r="C86" s="32" t="s">
        <v>25</v>
      </c>
      <c r="D86" s="39"/>
      <c r="E86" s="39"/>
      <c r="F86" s="30" t="str">
        <f>E17</f>
        <v>GYMNÁZIUM LUĎKA PIKA, PLZEŇ</v>
      </c>
      <c r="G86" s="39"/>
      <c r="H86" s="39"/>
      <c r="I86" s="32" t="s">
        <v>30</v>
      </c>
      <c r="J86" s="35" t="str">
        <f>E23</f>
        <v>ING. MALOTÍN PETR</v>
      </c>
      <c r="K86" s="39"/>
      <c r="L86" s="117"/>
      <c r="S86" s="37"/>
      <c r="T86" s="37"/>
      <c r="U86" s="37"/>
      <c r="V86" s="37"/>
      <c r="W86" s="37"/>
      <c r="X86" s="37"/>
      <c r="Y86" s="37"/>
      <c r="Z86" s="37"/>
      <c r="AA86" s="37"/>
      <c r="AB86" s="37"/>
      <c r="AC86" s="37"/>
      <c r="AD86" s="37"/>
      <c r="AE86" s="37"/>
    </row>
    <row r="87" spans="1:65" s="2" customFormat="1" ht="15.2" customHeight="1">
      <c r="A87" s="37"/>
      <c r="B87" s="38"/>
      <c r="C87" s="32" t="s">
        <v>28</v>
      </c>
      <c r="D87" s="39"/>
      <c r="E87" s="39"/>
      <c r="F87" s="30" t="str">
        <f>IF(E20="","",E20)</f>
        <v>Vyplň údaj</v>
      </c>
      <c r="G87" s="39"/>
      <c r="H87" s="39"/>
      <c r="I87" s="32" t="s">
        <v>33</v>
      </c>
      <c r="J87" s="35" t="str">
        <f>E26</f>
        <v>Michal Jirka</v>
      </c>
      <c r="K87" s="39"/>
      <c r="L87" s="117"/>
      <c r="S87" s="37"/>
      <c r="T87" s="37"/>
      <c r="U87" s="37"/>
      <c r="V87" s="37"/>
      <c r="W87" s="37"/>
      <c r="X87" s="37"/>
      <c r="Y87" s="37"/>
      <c r="Z87" s="37"/>
      <c r="AA87" s="37"/>
      <c r="AB87" s="37"/>
      <c r="AC87" s="37"/>
      <c r="AD87" s="37"/>
      <c r="AE87" s="37"/>
    </row>
    <row r="88" spans="1:65" s="2" customFormat="1" ht="10.35" customHeight="1">
      <c r="A88" s="37"/>
      <c r="B88" s="38"/>
      <c r="C88" s="39"/>
      <c r="D88" s="39"/>
      <c r="E88" s="39"/>
      <c r="F88" s="39"/>
      <c r="G88" s="39"/>
      <c r="H88" s="39"/>
      <c r="I88" s="39"/>
      <c r="J88" s="39"/>
      <c r="K88" s="39"/>
      <c r="L88" s="117"/>
      <c r="S88" s="37"/>
      <c r="T88" s="37"/>
      <c r="U88" s="37"/>
      <c r="V88" s="37"/>
      <c r="W88" s="37"/>
      <c r="X88" s="37"/>
      <c r="Y88" s="37"/>
      <c r="Z88" s="37"/>
      <c r="AA88" s="37"/>
      <c r="AB88" s="37"/>
      <c r="AC88" s="37"/>
      <c r="AD88" s="37"/>
      <c r="AE88" s="37"/>
    </row>
    <row r="89" spans="1:65" s="11" customFormat="1" ht="29.25" customHeight="1">
      <c r="A89" s="155"/>
      <c r="B89" s="156"/>
      <c r="C89" s="157" t="s">
        <v>196</v>
      </c>
      <c r="D89" s="158" t="s">
        <v>56</v>
      </c>
      <c r="E89" s="158" t="s">
        <v>52</v>
      </c>
      <c r="F89" s="158" t="s">
        <v>53</v>
      </c>
      <c r="G89" s="158" t="s">
        <v>197</v>
      </c>
      <c r="H89" s="158" t="s">
        <v>198</v>
      </c>
      <c r="I89" s="158" t="s">
        <v>199</v>
      </c>
      <c r="J89" s="158" t="s">
        <v>157</v>
      </c>
      <c r="K89" s="159" t="s">
        <v>200</v>
      </c>
      <c r="L89" s="160"/>
      <c r="M89" s="71" t="s">
        <v>19</v>
      </c>
      <c r="N89" s="72" t="s">
        <v>41</v>
      </c>
      <c r="O89" s="72" t="s">
        <v>201</v>
      </c>
      <c r="P89" s="72" t="s">
        <v>202</v>
      </c>
      <c r="Q89" s="72" t="s">
        <v>203</v>
      </c>
      <c r="R89" s="72" t="s">
        <v>204</v>
      </c>
      <c r="S89" s="72" t="s">
        <v>205</v>
      </c>
      <c r="T89" s="73" t="s">
        <v>206</v>
      </c>
      <c r="U89" s="155"/>
      <c r="V89" s="155"/>
      <c r="W89" s="155"/>
      <c r="X89" s="155"/>
      <c r="Y89" s="155"/>
      <c r="Z89" s="155"/>
      <c r="AA89" s="155"/>
      <c r="AB89" s="155"/>
      <c r="AC89" s="155"/>
      <c r="AD89" s="155"/>
      <c r="AE89" s="155"/>
    </row>
    <row r="90" spans="1:65" s="2" customFormat="1" ht="22.9" customHeight="1">
      <c r="A90" s="37"/>
      <c r="B90" s="38"/>
      <c r="C90" s="78" t="s">
        <v>207</v>
      </c>
      <c r="D90" s="39"/>
      <c r="E90" s="39"/>
      <c r="F90" s="39"/>
      <c r="G90" s="39"/>
      <c r="H90" s="39"/>
      <c r="I90" s="39"/>
      <c r="J90" s="161">
        <f>BK90</f>
        <v>0</v>
      </c>
      <c r="K90" s="39"/>
      <c r="L90" s="42"/>
      <c r="M90" s="74"/>
      <c r="N90" s="162"/>
      <c r="O90" s="75"/>
      <c r="P90" s="163">
        <f>P91+P110+P135+P148+P163</f>
        <v>0</v>
      </c>
      <c r="Q90" s="75"/>
      <c r="R90" s="163">
        <f>R91+R110+R135+R148+R163</f>
        <v>0</v>
      </c>
      <c r="S90" s="75"/>
      <c r="T90" s="164">
        <f>T91+T110+T135+T148+T163</f>
        <v>0</v>
      </c>
      <c r="U90" s="37"/>
      <c r="V90" s="37"/>
      <c r="W90" s="37"/>
      <c r="X90" s="37"/>
      <c r="Y90" s="37"/>
      <c r="Z90" s="37"/>
      <c r="AA90" s="37"/>
      <c r="AB90" s="37"/>
      <c r="AC90" s="37"/>
      <c r="AD90" s="37"/>
      <c r="AE90" s="37"/>
      <c r="AT90" s="20" t="s">
        <v>70</v>
      </c>
      <c r="AU90" s="20" t="s">
        <v>158</v>
      </c>
      <c r="BK90" s="165">
        <f>BK91+BK110+BK135+BK148+BK163</f>
        <v>0</v>
      </c>
    </row>
    <row r="91" spans="1:65" s="12" customFormat="1" ht="25.9" customHeight="1">
      <c r="B91" s="166"/>
      <c r="C91" s="167"/>
      <c r="D91" s="168" t="s">
        <v>70</v>
      </c>
      <c r="E91" s="169" t="s">
        <v>1422</v>
      </c>
      <c r="F91" s="169" t="s">
        <v>2198</v>
      </c>
      <c r="G91" s="167"/>
      <c r="H91" s="167"/>
      <c r="I91" s="170"/>
      <c r="J91" s="171">
        <f>BK91</f>
        <v>0</v>
      </c>
      <c r="K91" s="167"/>
      <c r="L91" s="172"/>
      <c r="M91" s="173"/>
      <c r="N91" s="174"/>
      <c r="O91" s="174"/>
      <c r="P91" s="175">
        <f>SUM(P92:P109)</f>
        <v>0</v>
      </c>
      <c r="Q91" s="174"/>
      <c r="R91" s="175">
        <f>SUM(R92:R109)</f>
        <v>0</v>
      </c>
      <c r="S91" s="174"/>
      <c r="T91" s="176">
        <f>SUM(T92:T109)</f>
        <v>0</v>
      </c>
      <c r="AR91" s="177" t="s">
        <v>79</v>
      </c>
      <c r="AT91" s="178" t="s">
        <v>70</v>
      </c>
      <c r="AU91" s="178" t="s">
        <v>71</v>
      </c>
      <c r="AY91" s="177" t="s">
        <v>210</v>
      </c>
      <c r="BK91" s="179">
        <f>SUM(BK92:BK109)</f>
        <v>0</v>
      </c>
    </row>
    <row r="92" spans="1:65" s="2" customFormat="1" ht="16.5" customHeight="1">
      <c r="A92" s="37"/>
      <c r="B92" s="38"/>
      <c r="C92" s="182" t="s">
        <v>79</v>
      </c>
      <c r="D92" s="182" t="s">
        <v>212</v>
      </c>
      <c r="E92" s="183" t="s">
        <v>2199</v>
      </c>
      <c r="F92" s="184" t="s">
        <v>2200</v>
      </c>
      <c r="G92" s="185" t="s">
        <v>1998</v>
      </c>
      <c r="H92" s="186">
        <v>5</v>
      </c>
      <c r="I92" s="187"/>
      <c r="J92" s="188">
        <f>ROUND(I92*H92,2)</f>
        <v>0</v>
      </c>
      <c r="K92" s="184" t="s">
        <v>814</v>
      </c>
      <c r="L92" s="42"/>
      <c r="M92" s="189" t="s">
        <v>19</v>
      </c>
      <c r="N92" s="190" t="s">
        <v>42</v>
      </c>
      <c r="O92" s="67"/>
      <c r="P92" s="191">
        <f>O92*H92</f>
        <v>0</v>
      </c>
      <c r="Q92" s="191">
        <v>0</v>
      </c>
      <c r="R92" s="191">
        <f>Q92*H92</f>
        <v>0</v>
      </c>
      <c r="S92" s="191">
        <v>0</v>
      </c>
      <c r="T92" s="192">
        <f>S92*H92</f>
        <v>0</v>
      </c>
      <c r="U92" s="37"/>
      <c r="V92" s="37"/>
      <c r="W92" s="37"/>
      <c r="X92" s="37"/>
      <c r="Y92" s="37"/>
      <c r="Z92" s="37"/>
      <c r="AA92" s="37"/>
      <c r="AB92" s="37"/>
      <c r="AC92" s="37"/>
      <c r="AD92" s="37"/>
      <c r="AE92" s="37"/>
      <c r="AR92" s="193" t="s">
        <v>217</v>
      </c>
      <c r="AT92" s="193" t="s">
        <v>212</v>
      </c>
      <c r="AU92" s="193" t="s">
        <v>79</v>
      </c>
      <c r="AY92" s="20" t="s">
        <v>210</v>
      </c>
      <c r="BE92" s="194">
        <f>IF(N92="základní",J92,0)</f>
        <v>0</v>
      </c>
      <c r="BF92" s="194">
        <f>IF(N92="snížená",J92,0)</f>
        <v>0</v>
      </c>
      <c r="BG92" s="194">
        <f>IF(N92="zákl. přenesená",J92,0)</f>
        <v>0</v>
      </c>
      <c r="BH92" s="194">
        <f>IF(N92="sníž. přenesená",J92,0)</f>
        <v>0</v>
      </c>
      <c r="BI92" s="194">
        <f>IF(N92="nulová",J92,0)</f>
        <v>0</v>
      </c>
      <c r="BJ92" s="20" t="s">
        <v>79</v>
      </c>
      <c r="BK92" s="194">
        <f>ROUND(I92*H92,2)</f>
        <v>0</v>
      </c>
      <c r="BL92" s="20" t="s">
        <v>217</v>
      </c>
      <c r="BM92" s="193" t="s">
        <v>81</v>
      </c>
    </row>
    <row r="93" spans="1:65" s="2" customFormat="1" ht="11.25">
      <c r="A93" s="37"/>
      <c r="B93" s="38"/>
      <c r="C93" s="39"/>
      <c r="D93" s="195" t="s">
        <v>219</v>
      </c>
      <c r="E93" s="39"/>
      <c r="F93" s="196" t="s">
        <v>2200</v>
      </c>
      <c r="G93" s="39"/>
      <c r="H93" s="39"/>
      <c r="I93" s="197"/>
      <c r="J93" s="39"/>
      <c r="K93" s="39"/>
      <c r="L93" s="42"/>
      <c r="M93" s="198"/>
      <c r="N93" s="199"/>
      <c r="O93" s="67"/>
      <c r="P93" s="67"/>
      <c r="Q93" s="67"/>
      <c r="R93" s="67"/>
      <c r="S93" s="67"/>
      <c r="T93" s="68"/>
      <c r="U93" s="37"/>
      <c r="V93" s="37"/>
      <c r="W93" s="37"/>
      <c r="X93" s="37"/>
      <c r="Y93" s="37"/>
      <c r="Z93" s="37"/>
      <c r="AA93" s="37"/>
      <c r="AB93" s="37"/>
      <c r="AC93" s="37"/>
      <c r="AD93" s="37"/>
      <c r="AE93" s="37"/>
      <c r="AT93" s="20" t="s">
        <v>219</v>
      </c>
      <c r="AU93" s="20" t="s">
        <v>79</v>
      </c>
    </row>
    <row r="94" spans="1:65" s="2" customFormat="1" ht="16.5" customHeight="1">
      <c r="A94" s="37"/>
      <c r="B94" s="38"/>
      <c r="C94" s="182" t="s">
        <v>81</v>
      </c>
      <c r="D94" s="182" t="s">
        <v>212</v>
      </c>
      <c r="E94" s="183" t="s">
        <v>2201</v>
      </c>
      <c r="F94" s="184" t="s">
        <v>2202</v>
      </c>
      <c r="G94" s="185" t="s">
        <v>1998</v>
      </c>
      <c r="H94" s="186">
        <v>1</v>
      </c>
      <c r="I94" s="187"/>
      <c r="J94" s="188">
        <f>ROUND(I94*H94,2)</f>
        <v>0</v>
      </c>
      <c r="K94" s="184" t="s">
        <v>814</v>
      </c>
      <c r="L94" s="42"/>
      <c r="M94" s="189" t="s">
        <v>19</v>
      </c>
      <c r="N94" s="190" t="s">
        <v>42</v>
      </c>
      <c r="O94" s="67"/>
      <c r="P94" s="191">
        <f>O94*H94</f>
        <v>0</v>
      </c>
      <c r="Q94" s="191">
        <v>0</v>
      </c>
      <c r="R94" s="191">
        <f>Q94*H94</f>
        <v>0</v>
      </c>
      <c r="S94" s="191">
        <v>0</v>
      </c>
      <c r="T94" s="192">
        <f>S94*H94</f>
        <v>0</v>
      </c>
      <c r="U94" s="37"/>
      <c r="V94" s="37"/>
      <c r="W94" s="37"/>
      <c r="X94" s="37"/>
      <c r="Y94" s="37"/>
      <c r="Z94" s="37"/>
      <c r="AA94" s="37"/>
      <c r="AB94" s="37"/>
      <c r="AC94" s="37"/>
      <c r="AD94" s="37"/>
      <c r="AE94" s="37"/>
      <c r="AR94" s="193" t="s">
        <v>217</v>
      </c>
      <c r="AT94" s="193" t="s">
        <v>212</v>
      </c>
      <c r="AU94" s="193" t="s">
        <v>79</v>
      </c>
      <c r="AY94" s="20" t="s">
        <v>210</v>
      </c>
      <c r="BE94" s="194">
        <f>IF(N94="základní",J94,0)</f>
        <v>0</v>
      </c>
      <c r="BF94" s="194">
        <f>IF(N94="snížená",J94,0)</f>
        <v>0</v>
      </c>
      <c r="BG94" s="194">
        <f>IF(N94="zákl. přenesená",J94,0)</f>
        <v>0</v>
      </c>
      <c r="BH94" s="194">
        <f>IF(N94="sníž. přenesená",J94,0)</f>
        <v>0</v>
      </c>
      <c r="BI94" s="194">
        <f>IF(N94="nulová",J94,0)</f>
        <v>0</v>
      </c>
      <c r="BJ94" s="20" t="s">
        <v>79</v>
      </c>
      <c r="BK94" s="194">
        <f>ROUND(I94*H94,2)</f>
        <v>0</v>
      </c>
      <c r="BL94" s="20" t="s">
        <v>217</v>
      </c>
      <c r="BM94" s="193" t="s">
        <v>217</v>
      </c>
    </row>
    <row r="95" spans="1:65" s="2" customFormat="1" ht="11.25">
      <c r="A95" s="37"/>
      <c r="B95" s="38"/>
      <c r="C95" s="39"/>
      <c r="D95" s="195" t="s">
        <v>219</v>
      </c>
      <c r="E95" s="39"/>
      <c r="F95" s="196" t="s">
        <v>2202</v>
      </c>
      <c r="G95" s="39"/>
      <c r="H95" s="39"/>
      <c r="I95" s="197"/>
      <c r="J95" s="39"/>
      <c r="K95" s="39"/>
      <c r="L95" s="42"/>
      <c r="M95" s="198"/>
      <c r="N95" s="199"/>
      <c r="O95" s="67"/>
      <c r="P95" s="67"/>
      <c r="Q95" s="67"/>
      <c r="R95" s="67"/>
      <c r="S95" s="67"/>
      <c r="T95" s="68"/>
      <c r="U95" s="37"/>
      <c r="V95" s="37"/>
      <c r="W95" s="37"/>
      <c r="X95" s="37"/>
      <c r="Y95" s="37"/>
      <c r="Z95" s="37"/>
      <c r="AA95" s="37"/>
      <c r="AB95" s="37"/>
      <c r="AC95" s="37"/>
      <c r="AD95" s="37"/>
      <c r="AE95" s="37"/>
      <c r="AT95" s="20" t="s">
        <v>219</v>
      </c>
      <c r="AU95" s="20" t="s">
        <v>79</v>
      </c>
    </row>
    <row r="96" spans="1:65" s="2" customFormat="1" ht="16.5" customHeight="1">
      <c r="A96" s="37"/>
      <c r="B96" s="38"/>
      <c r="C96" s="182" t="s">
        <v>153</v>
      </c>
      <c r="D96" s="182" t="s">
        <v>212</v>
      </c>
      <c r="E96" s="183" t="s">
        <v>2203</v>
      </c>
      <c r="F96" s="184" t="s">
        <v>2204</v>
      </c>
      <c r="G96" s="185" t="s">
        <v>1998</v>
      </c>
      <c r="H96" s="186">
        <v>1</v>
      </c>
      <c r="I96" s="187"/>
      <c r="J96" s="188">
        <f>ROUND(I96*H96,2)</f>
        <v>0</v>
      </c>
      <c r="K96" s="184" t="s">
        <v>814</v>
      </c>
      <c r="L96" s="42"/>
      <c r="M96" s="189" t="s">
        <v>19</v>
      </c>
      <c r="N96" s="190" t="s">
        <v>42</v>
      </c>
      <c r="O96" s="67"/>
      <c r="P96" s="191">
        <f>O96*H96</f>
        <v>0</v>
      </c>
      <c r="Q96" s="191">
        <v>0</v>
      </c>
      <c r="R96" s="191">
        <f>Q96*H96</f>
        <v>0</v>
      </c>
      <c r="S96" s="191">
        <v>0</v>
      </c>
      <c r="T96" s="192">
        <f>S96*H96</f>
        <v>0</v>
      </c>
      <c r="U96" s="37"/>
      <c r="V96" s="37"/>
      <c r="W96" s="37"/>
      <c r="X96" s="37"/>
      <c r="Y96" s="37"/>
      <c r="Z96" s="37"/>
      <c r="AA96" s="37"/>
      <c r="AB96" s="37"/>
      <c r="AC96" s="37"/>
      <c r="AD96" s="37"/>
      <c r="AE96" s="37"/>
      <c r="AR96" s="193" t="s">
        <v>217</v>
      </c>
      <c r="AT96" s="193" t="s">
        <v>212</v>
      </c>
      <c r="AU96" s="193" t="s">
        <v>79</v>
      </c>
      <c r="AY96" s="20" t="s">
        <v>210</v>
      </c>
      <c r="BE96" s="194">
        <f>IF(N96="základní",J96,0)</f>
        <v>0</v>
      </c>
      <c r="BF96" s="194">
        <f>IF(N96="snížená",J96,0)</f>
        <v>0</v>
      </c>
      <c r="BG96" s="194">
        <f>IF(N96="zákl. přenesená",J96,0)</f>
        <v>0</v>
      </c>
      <c r="BH96" s="194">
        <f>IF(N96="sníž. přenesená",J96,0)</f>
        <v>0</v>
      </c>
      <c r="BI96" s="194">
        <f>IF(N96="nulová",J96,0)</f>
        <v>0</v>
      </c>
      <c r="BJ96" s="20" t="s">
        <v>79</v>
      </c>
      <c r="BK96" s="194">
        <f>ROUND(I96*H96,2)</f>
        <v>0</v>
      </c>
      <c r="BL96" s="20" t="s">
        <v>217</v>
      </c>
      <c r="BM96" s="193" t="s">
        <v>250</v>
      </c>
    </row>
    <row r="97" spans="1:65" s="2" customFormat="1" ht="11.25">
      <c r="A97" s="37"/>
      <c r="B97" s="38"/>
      <c r="C97" s="39"/>
      <c r="D97" s="195" t="s">
        <v>219</v>
      </c>
      <c r="E97" s="39"/>
      <c r="F97" s="196" t="s">
        <v>2204</v>
      </c>
      <c r="G97" s="39"/>
      <c r="H97" s="39"/>
      <c r="I97" s="197"/>
      <c r="J97" s="39"/>
      <c r="K97" s="39"/>
      <c r="L97" s="42"/>
      <c r="M97" s="198"/>
      <c r="N97" s="199"/>
      <c r="O97" s="67"/>
      <c r="P97" s="67"/>
      <c r="Q97" s="67"/>
      <c r="R97" s="67"/>
      <c r="S97" s="67"/>
      <c r="T97" s="68"/>
      <c r="U97" s="37"/>
      <c r="V97" s="37"/>
      <c r="W97" s="37"/>
      <c r="X97" s="37"/>
      <c r="Y97" s="37"/>
      <c r="Z97" s="37"/>
      <c r="AA97" s="37"/>
      <c r="AB97" s="37"/>
      <c r="AC97" s="37"/>
      <c r="AD97" s="37"/>
      <c r="AE97" s="37"/>
      <c r="AT97" s="20" t="s">
        <v>219</v>
      </c>
      <c r="AU97" s="20" t="s">
        <v>79</v>
      </c>
    </row>
    <row r="98" spans="1:65" s="2" customFormat="1" ht="16.5" customHeight="1">
      <c r="A98" s="37"/>
      <c r="B98" s="38"/>
      <c r="C98" s="182" t="s">
        <v>217</v>
      </c>
      <c r="D98" s="182" t="s">
        <v>212</v>
      </c>
      <c r="E98" s="183" t="s">
        <v>2205</v>
      </c>
      <c r="F98" s="184" t="s">
        <v>2206</v>
      </c>
      <c r="G98" s="185" t="s">
        <v>1998</v>
      </c>
      <c r="H98" s="186">
        <v>1</v>
      </c>
      <c r="I98" s="187"/>
      <c r="J98" s="188">
        <f>ROUND(I98*H98,2)</f>
        <v>0</v>
      </c>
      <c r="K98" s="184" t="s">
        <v>814</v>
      </c>
      <c r="L98" s="42"/>
      <c r="M98" s="189" t="s">
        <v>19</v>
      </c>
      <c r="N98" s="190" t="s">
        <v>42</v>
      </c>
      <c r="O98" s="67"/>
      <c r="P98" s="191">
        <f>O98*H98</f>
        <v>0</v>
      </c>
      <c r="Q98" s="191">
        <v>0</v>
      </c>
      <c r="R98" s="191">
        <f>Q98*H98</f>
        <v>0</v>
      </c>
      <c r="S98" s="191">
        <v>0</v>
      </c>
      <c r="T98" s="192">
        <f>S98*H98</f>
        <v>0</v>
      </c>
      <c r="U98" s="37"/>
      <c r="V98" s="37"/>
      <c r="W98" s="37"/>
      <c r="X98" s="37"/>
      <c r="Y98" s="37"/>
      <c r="Z98" s="37"/>
      <c r="AA98" s="37"/>
      <c r="AB98" s="37"/>
      <c r="AC98" s="37"/>
      <c r="AD98" s="37"/>
      <c r="AE98" s="37"/>
      <c r="AR98" s="193" t="s">
        <v>217</v>
      </c>
      <c r="AT98" s="193" t="s">
        <v>212</v>
      </c>
      <c r="AU98" s="193" t="s">
        <v>79</v>
      </c>
      <c r="AY98" s="20" t="s">
        <v>210</v>
      </c>
      <c r="BE98" s="194">
        <f>IF(N98="základní",J98,0)</f>
        <v>0</v>
      </c>
      <c r="BF98" s="194">
        <f>IF(N98="snížená",J98,0)</f>
        <v>0</v>
      </c>
      <c r="BG98" s="194">
        <f>IF(N98="zákl. přenesená",J98,0)</f>
        <v>0</v>
      </c>
      <c r="BH98" s="194">
        <f>IF(N98="sníž. přenesená",J98,0)</f>
        <v>0</v>
      </c>
      <c r="BI98" s="194">
        <f>IF(N98="nulová",J98,0)</f>
        <v>0</v>
      </c>
      <c r="BJ98" s="20" t="s">
        <v>79</v>
      </c>
      <c r="BK98" s="194">
        <f>ROUND(I98*H98,2)</f>
        <v>0</v>
      </c>
      <c r="BL98" s="20" t="s">
        <v>217</v>
      </c>
      <c r="BM98" s="193" t="s">
        <v>269</v>
      </c>
    </row>
    <row r="99" spans="1:65" s="2" customFormat="1" ht="11.25">
      <c r="A99" s="37"/>
      <c r="B99" s="38"/>
      <c r="C99" s="39"/>
      <c r="D99" s="195" t="s">
        <v>219</v>
      </c>
      <c r="E99" s="39"/>
      <c r="F99" s="196" t="s">
        <v>2206</v>
      </c>
      <c r="G99" s="39"/>
      <c r="H99" s="39"/>
      <c r="I99" s="197"/>
      <c r="J99" s="39"/>
      <c r="K99" s="39"/>
      <c r="L99" s="42"/>
      <c r="M99" s="198"/>
      <c r="N99" s="199"/>
      <c r="O99" s="67"/>
      <c r="P99" s="67"/>
      <c r="Q99" s="67"/>
      <c r="R99" s="67"/>
      <c r="S99" s="67"/>
      <c r="T99" s="68"/>
      <c r="U99" s="37"/>
      <c r="V99" s="37"/>
      <c r="W99" s="37"/>
      <c r="X99" s="37"/>
      <c r="Y99" s="37"/>
      <c r="Z99" s="37"/>
      <c r="AA99" s="37"/>
      <c r="AB99" s="37"/>
      <c r="AC99" s="37"/>
      <c r="AD99" s="37"/>
      <c r="AE99" s="37"/>
      <c r="AT99" s="20" t="s">
        <v>219</v>
      </c>
      <c r="AU99" s="20" t="s">
        <v>79</v>
      </c>
    </row>
    <row r="100" spans="1:65" s="2" customFormat="1" ht="24.2" customHeight="1">
      <c r="A100" s="37"/>
      <c r="B100" s="38"/>
      <c r="C100" s="182" t="s">
        <v>241</v>
      </c>
      <c r="D100" s="182" t="s">
        <v>212</v>
      </c>
      <c r="E100" s="183" t="s">
        <v>2207</v>
      </c>
      <c r="F100" s="184" t="s">
        <v>2208</v>
      </c>
      <c r="G100" s="185" t="s">
        <v>1998</v>
      </c>
      <c r="H100" s="186">
        <v>2</v>
      </c>
      <c r="I100" s="187"/>
      <c r="J100" s="188">
        <f>ROUND(I100*H100,2)</f>
        <v>0</v>
      </c>
      <c r="K100" s="184" t="s">
        <v>814</v>
      </c>
      <c r="L100" s="42"/>
      <c r="M100" s="189" t="s">
        <v>19</v>
      </c>
      <c r="N100" s="190" t="s">
        <v>42</v>
      </c>
      <c r="O100" s="67"/>
      <c r="P100" s="191">
        <f>O100*H100</f>
        <v>0</v>
      </c>
      <c r="Q100" s="191">
        <v>0</v>
      </c>
      <c r="R100" s="191">
        <f>Q100*H100</f>
        <v>0</v>
      </c>
      <c r="S100" s="191">
        <v>0</v>
      </c>
      <c r="T100" s="192">
        <f>S100*H100</f>
        <v>0</v>
      </c>
      <c r="U100" s="37"/>
      <c r="V100" s="37"/>
      <c r="W100" s="37"/>
      <c r="X100" s="37"/>
      <c r="Y100" s="37"/>
      <c r="Z100" s="37"/>
      <c r="AA100" s="37"/>
      <c r="AB100" s="37"/>
      <c r="AC100" s="37"/>
      <c r="AD100" s="37"/>
      <c r="AE100" s="37"/>
      <c r="AR100" s="193" t="s">
        <v>217</v>
      </c>
      <c r="AT100" s="193" t="s">
        <v>212</v>
      </c>
      <c r="AU100" s="193" t="s">
        <v>79</v>
      </c>
      <c r="AY100" s="20" t="s">
        <v>210</v>
      </c>
      <c r="BE100" s="194">
        <f>IF(N100="základní",J100,0)</f>
        <v>0</v>
      </c>
      <c r="BF100" s="194">
        <f>IF(N100="snížená",J100,0)</f>
        <v>0</v>
      </c>
      <c r="BG100" s="194">
        <f>IF(N100="zákl. přenesená",J100,0)</f>
        <v>0</v>
      </c>
      <c r="BH100" s="194">
        <f>IF(N100="sníž. přenesená",J100,0)</f>
        <v>0</v>
      </c>
      <c r="BI100" s="194">
        <f>IF(N100="nulová",J100,0)</f>
        <v>0</v>
      </c>
      <c r="BJ100" s="20" t="s">
        <v>79</v>
      </c>
      <c r="BK100" s="194">
        <f>ROUND(I100*H100,2)</f>
        <v>0</v>
      </c>
      <c r="BL100" s="20" t="s">
        <v>217</v>
      </c>
      <c r="BM100" s="193" t="s">
        <v>282</v>
      </c>
    </row>
    <row r="101" spans="1:65" s="2" customFormat="1" ht="11.25">
      <c r="A101" s="37"/>
      <c r="B101" s="38"/>
      <c r="C101" s="39"/>
      <c r="D101" s="195" t="s">
        <v>219</v>
      </c>
      <c r="E101" s="39"/>
      <c r="F101" s="196" t="s">
        <v>2208</v>
      </c>
      <c r="G101" s="39"/>
      <c r="H101" s="39"/>
      <c r="I101" s="197"/>
      <c r="J101" s="39"/>
      <c r="K101" s="39"/>
      <c r="L101" s="42"/>
      <c r="M101" s="198"/>
      <c r="N101" s="199"/>
      <c r="O101" s="67"/>
      <c r="P101" s="67"/>
      <c r="Q101" s="67"/>
      <c r="R101" s="67"/>
      <c r="S101" s="67"/>
      <c r="T101" s="68"/>
      <c r="U101" s="37"/>
      <c r="V101" s="37"/>
      <c r="W101" s="37"/>
      <c r="X101" s="37"/>
      <c r="Y101" s="37"/>
      <c r="Z101" s="37"/>
      <c r="AA101" s="37"/>
      <c r="AB101" s="37"/>
      <c r="AC101" s="37"/>
      <c r="AD101" s="37"/>
      <c r="AE101" s="37"/>
      <c r="AT101" s="20" t="s">
        <v>219</v>
      </c>
      <c r="AU101" s="20" t="s">
        <v>79</v>
      </c>
    </row>
    <row r="102" spans="1:65" s="2" customFormat="1" ht="16.5" customHeight="1">
      <c r="A102" s="37"/>
      <c r="B102" s="38"/>
      <c r="C102" s="182" t="s">
        <v>250</v>
      </c>
      <c r="D102" s="182" t="s">
        <v>212</v>
      </c>
      <c r="E102" s="183" t="s">
        <v>2209</v>
      </c>
      <c r="F102" s="184" t="s">
        <v>2210</v>
      </c>
      <c r="G102" s="185" t="s">
        <v>1998</v>
      </c>
      <c r="H102" s="186">
        <v>2</v>
      </c>
      <c r="I102" s="187"/>
      <c r="J102" s="188">
        <f>ROUND(I102*H102,2)</f>
        <v>0</v>
      </c>
      <c r="K102" s="184" t="s">
        <v>814</v>
      </c>
      <c r="L102" s="42"/>
      <c r="M102" s="189" t="s">
        <v>19</v>
      </c>
      <c r="N102" s="190" t="s">
        <v>42</v>
      </c>
      <c r="O102" s="67"/>
      <c r="P102" s="191">
        <f>O102*H102</f>
        <v>0</v>
      </c>
      <c r="Q102" s="191">
        <v>0</v>
      </c>
      <c r="R102" s="191">
        <f>Q102*H102</f>
        <v>0</v>
      </c>
      <c r="S102" s="191">
        <v>0</v>
      </c>
      <c r="T102" s="192">
        <f>S102*H102</f>
        <v>0</v>
      </c>
      <c r="U102" s="37"/>
      <c r="V102" s="37"/>
      <c r="W102" s="37"/>
      <c r="X102" s="37"/>
      <c r="Y102" s="37"/>
      <c r="Z102" s="37"/>
      <c r="AA102" s="37"/>
      <c r="AB102" s="37"/>
      <c r="AC102" s="37"/>
      <c r="AD102" s="37"/>
      <c r="AE102" s="37"/>
      <c r="AR102" s="193" t="s">
        <v>217</v>
      </c>
      <c r="AT102" s="193" t="s">
        <v>212</v>
      </c>
      <c r="AU102" s="193" t="s">
        <v>79</v>
      </c>
      <c r="AY102" s="20" t="s">
        <v>210</v>
      </c>
      <c r="BE102" s="194">
        <f>IF(N102="základní",J102,0)</f>
        <v>0</v>
      </c>
      <c r="BF102" s="194">
        <f>IF(N102="snížená",J102,0)</f>
        <v>0</v>
      </c>
      <c r="BG102" s="194">
        <f>IF(N102="zákl. přenesená",J102,0)</f>
        <v>0</v>
      </c>
      <c r="BH102" s="194">
        <f>IF(N102="sníž. přenesená",J102,0)</f>
        <v>0</v>
      </c>
      <c r="BI102" s="194">
        <f>IF(N102="nulová",J102,0)</f>
        <v>0</v>
      </c>
      <c r="BJ102" s="20" t="s">
        <v>79</v>
      </c>
      <c r="BK102" s="194">
        <f>ROUND(I102*H102,2)</f>
        <v>0</v>
      </c>
      <c r="BL102" s="20" t="s">
        <v>217</v>
      </c>
      <c r="BM102" s="193" t="s">
        <v>296</v>
      </c>
    </row>
    <row r="103" spans="1:65" s="2" customFormat="1" ht="11.25">
      <c r="A103" s="37"/>
      <c r="B103" s="38"/>
      <c r="C103" s="39"/>
      <c r="D103" s="195" t="s">
        <v>219</v>
      </c>
      <c r="E103" s="39"/>
      <c r="F103" s="196" t="s">
        <v>2210</v>
      </c>
      <c r="G103" s="39"/>
      <c r="H103" s="39"/>
      <c r="I103" s="197"/>
      <c r="J103" s="39"/>
      <c r="K103" s="39"/>
      <c r="L103" s="42"/>
      <c r="M103" s="198"/>
      <c r="N103" s="199"/>
      <c r="O103" s="67"/>
      <c r="P103" s="67"/>
      <c r="Q103" s="67"/>
      <c r="R103" s="67"/>
      <c r="S103" s="67"/>
      <c r="T103" s="68"/>
      <c r="U103" s="37"/>
      <c r="V103" s="37"/>
      <c r="W103" s="37"/>
      <c r="X103" s="37"/>
      <c r="Y103" s="37"/>
      <c r="Z103" s="37"/>
      <c r="AA103" s="37"/>
      <c r="AB103" s="37"/>
      <c r="AC103" s="37"/>
      <c r="AD103" s="37"/>
      <c r="AE103" s="37"/>
      <c r="AT103" s="20" t="s">
        <v>219</v>
      </c>
      <c r="AU103" s="20" t="s">
        <v>79</v>
      </c>
    </row>
    <row r="104" spans="1:65" s="2" customFormat="1" ht="16.5" customHeight="1">
      <c r="A104" s="37"/>
      <c r="B104" s="38"/>
      <c r="C104" s="182" t="s">
        <v>257</v>
      </c>
      <c r="D104" s="182" t="s">
        <v>212</v>
      </c>
      <c r="E104" s="183" t="s">
        <v>2211</v>
      </c>
      <c r="F104" s="184" t="s">
        <v>2212</v>
      </c>
      <c r="G104" s="185" t="s">
        <v>1998</v>
      </c>
      <c r="H104" s="186">
        <v>2</v>
      </c>
      <c r="I104" s="187"/>
      <c r="J104" s="188">
        <f>ROUND(I104*H104,2)</f>
        <v>0</v>
      </c>
      <c r="K104" s="184" t="s">
        <v>814</v>
      </c>
      <c r="L104" s="42"/>
      <c r="M104" s="189" t="s">
        <v>19</v>
      </c>
      <c r="N104" s="190" t="s">
        <v>42</v>
      </c>
      <c r="O104" s="67"/>
      <c r="P104" s="191">
        <f>O104*H104</f>
        <v>0</v>
      </c>
      <c r="Q104" s="191">
        <v>0</v>
      </c>
      <c r="R104" s="191">
        <f>Q104*H104</f>
        <v>0</v>
      </c>
      <c r="S104" s="191">
        <v>0</v>
      </c>
      <c r="T104" s="192">
        <f>S104*H104</f>
        <v>0</v>
      </c>
      <c r="U104" s="37"/>
      <c r="V104" s="37"/>
      <c r="W104" s="37"/>
      <c r="X104" s="37"/>
      <c r="Y104" s="37"/>
      <c r="Z104" s="37"/>
      <c r="AA104" s="37"/>
      <c r="AB104" s="37"/>
      <c r="AC104" s="37"/>
      <c r="AD104" s="37"/>
      <c r="AE104" s="37"/>
      <c r="AR104" s="193" t="s">
        <v>217</v>
      </c>
      <c r="AT104" s="193" t="s">
        <v>212</v>
      </c>
      <c r="AU104" s="193" t="s">
        <v>79</v>
      </c>
      <c r="AY104" s="20" t="s">
        <v>210</v>
      </c>
      <c r="BE104" s="194">
        <f>IF(N104="základní",J104,0)</f>
        <v>0</v>
      </c>
      <c r="BF104" s="194">
        <f>IF(N104="snížená",J104,0)</f>
        <v>0</v>
      </c>
      <c r="BG104" s="194">
        <f>IF(N104="zákl. přenesená",J104,0)</f>
        <v>0</v>
      </c>
      <c r="BH104" s="194">
        <f>IF(N104="sníž. přenesená",J104,0)</f>
        <v>0</v>
      </c>
      <c r="BI104" s="194">
        <f>IF(N104="nulová",J104,0)</f>
        <v>0</v>
      </c>
      <c r="BJ104" s="20" t="s">
        <v>79</v>
      </c>
      <c r="BK104" s="194">
        <f>ROUND(I104*H104,2)</f>
        <v>0</v>
      </c>
      <c r="BL104" s="20" t="s">
        <v>217</v>
      </c>
      <c r="BM104" s="193" t="s">
        <v>311</v>
      </c>
    </row>
    <row r="105" spans="1:65" s="2" customFormat="1" ht="11.25">
      <c r="A105" s="37"/>
      <c r="B105" s="38"/>
      <c r="C105" s="39"/>
      <c r="D105" s="195" t="s">
        <v>219</v>
      </c>
      <c r="E105" s="39"/>
      <c r="F105" s="196" t="s">
        <v>2212</v>
      </c>
      <c r="G105" s="39"/>
      <c r="H105" s="39"/>
      <c r="I105" s="197"/>
      <c r="J105" s="39"/>
      <c r="K105" s="39"/>
      <c r="L105" s="42"/>
      <c r="M105" s="198"/>
      <c r="N105" s="199"/>
      <c r="O105" s="67"/>
      <c r="P105" s="67"/>
      <c r="Q105" s="67"/>
      <c r="R105" s="67"/>
      <c r="S105" s="67"/>
      <c r="T105" s="68"/>
      <c r="U105" s="37"/>
      <c r="V105" s="37"/>
      <c r="W105" s="37"/>
      <c r="X105" s="37"/>
      <c r="Y105" s="37"/>
      <c r="Z105" s="37"/>
      <c r="AA105" s="37"/>
      <c r="AB105" s="37"/>
      <c r="AC105" s="37"/>
      <c r="AD105" s="37"/>
      <c r="AE105" s="37"/>
      <c r="AT105" s="20" t="s">
        <v>219</v>
      </c>
      <c r="AU105" s="20" t="s">
        <v>79</v>
      </c>
    </row>
    <row r="106" spans="1:65" s="2" customFormat="1" ht="16.5" customHeight="1">
      <c r="A106" s="37"/>
      <c r="B106" s="38"/>
      <c r="C106" s="182" t="s">
        <v>269</v>
      </c>
      <c r="D106" s="182" t="s">
        <v>212</v>
      </c>
      <c r="E106" s="183" t="s">
        <v>2213</v>
      </c>
      <c r="F106" s="184" t="s">
        <v>2214</v>
      </c>
      <c r="G106" s="185" t="s">
        <v>1998</v>
      </c>
      <c r="H106" s="186">
        <v>2</v>
      </c>
      <c r="I106" s="187"/>
      <c r="J106" s="188">
        <f>ROUND(I106*H106,2)</f>
        <v>0</v>
      </c>
      <c r="K106" s="184" t="s">
        <v>814</v>
      </c>
      <c r="L106" s="42"/>
      <c r="M106" s="189" t="s">
        <v>19</v>
      </c>
      <c r="N106" s="190" t="s">
        <v>42</v>
      </c>
      <c r="O106" s="67"/>
      <c r="P106" s="191">
        <f>O106*H106</f>
        <v>0</v>
      </c>
      <c r="Q106" s="191">
        <v>0</v>
      </c>
      <c r="R106" s="191">
        <f>Q106*H106</f>
        <v>0</v>
      </c>
      <c r="S106" s="191">
        <v>0</v>
      </c>
      <c r="T106" s="192">
        <f>S106*H106</f>
        <v>0</v>
      </c>
      <c r="U106" s="37"/>
      <c r="V106" s="37"/>
      <c r="W106" s="37"/>
      <c r="X106" s="37"/>
      <c r="Y106" s="37"/>
      <c r="Z106" s="37"/>
      <c r="AA106" s="37"/>
      <c r="AB106" s="37"/>
      <c r="AC106" s="37"/>
      <c r="AD106" s="37"/>
      <c r="AE106" s="37"/>
      <c r="AR106" s="193" t="s">
        <v>217</v>
      </c>
      <c r="AT106" s="193" t="s">
        <v>212</v>
      </c>
      <c r="AU106" s="193" t="s">
        <v>79</v>
      </c>
      <c r="AY106" s="20" t="s">
        <v>210</v>
      </c>
      <c r="BE106" s="194">
        <f>IF(N106="základní",J106,0)</f>
        <v>0</v>
      </c>
      <c r="BF106" s="194">
        <f>IF(N106="snížená",J106,0)</f>
        <v>0</v>
      </c>
      <c r="BG106" s="194">
        <f>IF(N106="zákl. přenesená",J106,0)</f>
        <v>0</v>
      </c>
      <c r="BH106" s="194">
        <f>IF(N106="sníž. přenesená",J106,0)</f>
        <v>0</v>
      </c>
      <c r="BI106" s="194">
        <f>IF(N106="nulová",J106,0)</f>
        <v>0</v>
      </c>
      <c r="BJ106" s="20" t="s">
        <v>79</v>
      </c>
      <c r="BK106" s="194">
        <f>ROUND(I106*H106,2)</f>
        <v>0</v>
      </c>
      <c r="BL106" s="20" t="s">
        <v>217</v>
      </c>
      <c r="BM106" s="193" t="s">
        <v>326</v>
      </c>
    </row>
    <row r="107" spans="1:65" s="2" customFormat="1" ht="11.25">
      <c r="A107" s="37"/>
      <c r="B107" s="38"/>
      <c r="C107" s="39"/>
      <c r="D107" s="195" t="s">
        <v>219</v>
      </c>
      <c r="E107" s="39"/>
      <c r="F107" s="196" t="s">
        <v>2214</v>
      </c>
      <c r="G107" s="39"/>
      <c r="H107" s="39"/>
      <c r="I107" s="197"/>
      <c r="J107" s="39"/>
      <c r="K107" s="39"/>
      <c r="L107" s="42"/>
      <c r="M107" s="198"/>
      <c r="N107" s="199"/>
      <c r="O107" s="67"/>
      <c r="P107" s="67"/>
      <c r="Q107" s="67"/>
      <c r="R107" s="67"/>
      <c r="S107" s="67"/>
      <c r="T107" s="68"/>
      <c r="U107" s="37"/>
      <c r="V107" s="37"/>
      <c r="W107" s="37"/>
      <c r="X107" s="37"/>
      <c r="Y107" s="37"/>
      <c r="Z107" s="37"/>
      <c r="AA107" s="37"/>
      <c r="AB107" s="37"/>
      <c r="AC107" s="37"/>
      <c r="AD107" s="37"/>
      <c r="AE107" s="37"/>
      <c r="AT107" s="20" t="s">
        <v>219</v>
      </c>
      <c r="AU107" s="20" t="s">
        <v>79</v>
      </c>
    </row>
    <row r="108" spans="1:65" s="2" customFormat="1" ht="16.5" customHeight="1">
      <c r="A108" s="37"/>
      <c r="B108" s="38"/>
      <c r="C108" s="182" t="s">
        <v>276</v>
      </c>
      <c r="D108" s="182" t="s">
        <v>212</v>
      </c>
      <c r="E108" s="183" t="s">
        <v>2215</v>
      </c>
      <c r="F108" s="184" t="s">
        <v>2216</v>
      </c>
      <c r="G108" s="185" t="s">
        <v>1998</v>
      </c>
      <c r="H108" s="186">
        <v>1</v>
      </c>
      <c r="I108" s="187"/>
      <c r="J108" s="188">
        <f>ROUND(I108*H108,2)</f>
        <v>0</v>
      </c>
      <c r="K108" s="184" t="s">
        <v>814</v>
      </c>
      <c r="L108" s="42"/>
      <c r="M108" s="189" t="s">
        <v>19</v>
      </c>
      <c r="N108" s="190" t="s">
        <v>42</v>
      </c>
      <c r="O108" s="67"/>
      <c r="P108" s="191">
        <f>O108*H108</f>
        <v>0</v>
      </c>
      <c r="Q108" s="191">
        <v>0</v>
      </c>
      <c r="R108" s="191">
        <f>Q108*H108</f>
        <v>0</v>
      </c>
      <c r="S108" s="191">
        <v>0</v>
      </c>
      <c r="T108" s="192">
        <f>S108*H108</f>
        <v>0</v>
      </c>
      <c r="U108" s="37"/>
      <c r="V108" s="37"/>
      <c r="W108" s="37"/>
      <c r="X108" s="37"/>
      <c r="Y108" s="37"/>
      <c r="Z108" s="37"/>
      <c r="AA108" s="37"/>
      <c r="AB108" s="37"/>
      <c r="AC108" s="37"/>
      <c r="AD108" s="37"/>
      <c r="AE108" s="37"/>
      <c r="AR108" s="193" t="s">
        <v>217</v>
      </c>
      <c r="AT108" s="193" t="s">
        <v>212</v>
      </c>
      <c r="AU108" s="193" t="s">
        <v>79</v>
      </c>
      <c r="AY108" s="20" t="s">
        <v>210</v>
      </c>
      <c r="BE108" s="194">
        <f>IF(N108="základní",J108,0)</f>
        <v>0</v>
      </c>
      <c r="BF108" s="194">
        <f>IF(N108="snížená",J108,0)</f>
        <v>0</v>
      </c>
      <c r="BG108" s="194">
        <f>IF(N108="zákl. přenesená",J108,0)</f>
        <v>0</v>
      </c>
      <c r="BH108" s="194">
        <f>IF(N108="sníž. přenesená",J108,0)</f>
        <v>0</v>
      </c>
      <c r="BI108" s="194">
        <f>IF(N108="nulová",J108,0)</f>
        <v>0</v>
      </c>
      <c r="BJ108" s="20" t="s">
        <v>79</v>
      </c>
      <c r="BK108" s="194">
        <f>ROUND(I108*H108,2)</f>
        <v>0</v>
      </c>
      <c r="BL108" s="20" t="s">
        <v>217</v>
      </c>
      <c r="BM108" s="193" t="s">
        <v>340</v>
      </c>
    </row>
    <row r="109" spans="1:65" s="2" customFormat="1" ht="11.25">
      <c r="A109" s="37"/>
      <c r="B109" s="38"/>
      <c r="C109" s="39"/>
      <c r="D109" s="195" t="s">
        <v>219</v>
      </c>
      <c r="E109" s="39"/>
      <c r="F109" s="196" t="s">
        <v>2216</v>
      </c>
      <c r="G109" s="39"/>
      <c r="H109" s="39"/>
      <c r="I109" s="197"/>
      <c r="J109" s="39"/>
      <c r="K109" s="39"/>
      <c r="L109" s="42"/>
      <c r="M109" s="198"/>
      <c r="N109" s="199"/>
      <c r="O109" s="67"/>
      <c r="P109" s="67"/>
      <c r="Q109" s="67"/>
      <c r="R109" s="67"/>
      <c r="S109" s="67"/>
      <c r="T109" s="68"/>
      <c r="U109" s="37"/>
      <c r="V109" s="37"/>
      <c r="W109" s="37"/>
      <c r="X109" s="37"/>
      <c r="Y109" s="37"/>
      <c r="Z109" s="37"/>
      <c r="AA109" s="37"/>
      <c r="AB109" s="37"/>
      <c r="AC109" s="37"/>
      <c r="AD109" s="37"/>
      <c r="AE109" s="37"/>
      <c r="AT109" s="20" t="s">
        <v>219</v>
      </c>
      <c r="AU109" s="20" t="s">
        <v>79</v>
      </c>
    </row>
    <row r="110" spans="1:65" s="12" customFormat="1" ht="25.9" customHeight="1">
      <c r="B110" s="166"/>
      <c r="C110" s="167"/>
      <c r="D110" s="168" t="s">
        <v>70</v>
      </c>
      <c r="E110" s="169" t="s">
        <v>2009</v>
      </c>
      <c r="F110" s="169" t="s">
        <v>2217</v>
      </c>
      <c r="G110" s="167"/>
      <c r="H110" s="167"/>
      <c r="I110" s="170"/>
      <c r="J110" s="171">
        <f>BK110</f>
        <v>0</v>
      </c>
      <c r="K110" s="167"/>
      <c r="L110" s="172"/>
      <c r="M110" s="173"/>
      <c r="N110" s="174"/>
      <c r="O110" s="174"/>
      <c r="P110" s="175">
        <f>SUM(P111:P134)</f>
        <v>0</v>
      </c>
      <c r="Q110" s="174"/>
      <c r="R110" s="175">
        <f>SUM(R111:R134)</f>
        <v>0</v>
      </c>
      <c r="S110" s="174"/>
      <c r="T110" s="176">
        <f>SUM(T111:T134)</f>
        <v>0</v>
      </c>
      <c r="AR110" s="177" t="s">
        <v>79</v>
      </c>
      <c r="AT110" s="178" t="s">
        <v>70</v>
      </c>
      <c r="AU110" s="178" t="s">
        <v>71</v>
      </c>
      <c r="AY110" s="177" t="s">
        <v>210</v>
      </c>
      <c r="BK110" s="179">
        <f>SUM(BK111:BK134)</f>
        <v>0</v>
      </c>
    </row>
    <row r="111" spans="1:65" s="2" customFormat="1" ht="16.5" customHeight="1">
      <c r="A111" s="37"/>
      <c r="B111" s="38"/>
      <c r="C111" s="182" t="s">
        <v>282</v>
      </c>
      <c r="D111" s="182" t="s">
        <v>212</v>
      </c>
      <c r="E111" s="183" t="s">
        <v>2218</v>
      </c>
      <c r="F111" s="184" t="s">
        <v>2219</v>
      </c>
      <c r="G111" s="185" t="s">
        <v>1998</v>
      </c>
      <c r="H111" s="186">
        <v>1</v>
      </c>
      <c r="I111" s="187"/>
      <c r="J111" s="188">
        <f>ROUND(I111*H111,2)</f>
        <v>0</v>
      </c>
      <c r="K111" s="184" t="s">
        <v>814</v>
      </c>
      <c r="L111" s="42"/>
      <c r="M111" s="189" t="s">
        <v>19</v>
      </c>
      <c r="N111" s="190" t="s">
        <v>42</v>
      </c>
      <c r="O111" s="67"/>
      <c r="P111" s="191">
        <f>O111*H111</f>
        <v>0</v>
      </c>
      <c r="Q111" s="191">
        <v>0</v>
      </c>
      <c r="R111" s="191">
        <f>Q111*H111</f>
        <v>0</v>
      </c>
      <c r="S111" s="191">
        <v>0</v>
      </c>
      <c r="T111" s="192">
        <f>S111*H111</f>
        <v>0</v>
      </c>
      <c r="U111" s="37"/>
      <c r="V111" s="37"/>
      <c r="W111" s="37"/>
      <c r="X111" s="37"/>
      <c r="Y111" s="37"/>
      <c r="Z111" s="37"/>
      <c r="AA111" s="37"/>
      <c r="AB111" s="37"/>
      <c r="AC111" s="37"/>
      <c r="AD111" s="37"/>
      <c r="AE111" s="37"/>
      <c r="AR111" s="193" t="s">
        <v>217</v>
      </c>
      <c r="AT111" s="193" t="s">
        <v>212</v>
      </c>
      <c r="AU111" s="193" t="s">
        <v>79</v>
      </c>
      <c r="AY111" s="20" t="s">
        <v>210</v>
      </c>
      <c r="BE111" s="194">
        <f>IF(N111="základní",J111,0)</f>
        <v>0</v>
      </c>
      <c r="BF111" s="194">
        <f>IF(N111="snížená",J111,0)</f>
        <v>0</v>
      </c>
      <c r="BG111" s="194">
        <f>IF(N111="zákl. přenesená",J111,0)</f>
        <v>0</v>
      </c>
      <c r="BH111" s="194">
        <f>IF(N111="sníž. přenesená",J111,0)</f>
        <v>0</v>
      </c>
      <c r="BI111" s="194">
        <f>IF(N111="nulová",J111,0)</f>
        <v>0</v>
      </c>
      <c r="BJ111" s="20" t="s">
        <v>79</v>
      </c>
      <c r="BK111" s="194">
        <f>ROUND(I111*H111,2)</f>
        <v>0</v>
      </c>
      <c r="BL111" s="20" t="s">
        <v>217</v>
      </c>
      <c r="BM111" s="193" t="s">
        <v>2220</v>
      </c>
    </row>
    <row r="112" spans="1:65" s="2" customFormat="1" ht="11.25">
      <c r="A112" s="37"/>
      <c r="B112" s="38"/>
      <c r="C112" s="39"/>
      <c r="D112" s="195" t="s">
        <v>219</v>
      </c>
      <c r="E112" s="39"/>
      <c r="F112" s="196" t="s">
        <v>2219</v>
      </c>
      <c r="G112" s="39"/>
      <c r="H112" s="39"/>
      <c r="I112" s="197"/>
      <c r="J112" s="39"/>
      <c r="K112" s="39"/>
      <c r="L112" s="42"/>
      <c r="M112" s="198"/>
      <c r="N112" s="199"/>
      <c r="O112" s="67"/>
      <c r="P112" s="67"/>
      <c r="Q112" s="67"/>
      <c r="R112" s="67"/>
      <c r="S112" s="67"/>
      <c r="T112" s="68"/>
      <c r="U112" s="37"/>
      <c r="V112" s="37"/>
      <c r="W112" s="37"/>
      <c r="X112" s="37"/>
      <c r="Y112" s="37"/>
      <c r="Z112" s="37"/>
      <c r="AA112" s="37"/>
      <c r="AB112" s="37"/>
      <c r="AC112" s="37"/>
      <c r="AD112" s="37"/>
      <c r="AE112" s="37"/>
      <c r="AT112" s="20" t="s">
        <v>219</v>
      </c>
      <c r="AU112" s="20" t="s">
        <v>79</v>
      </c>
    </row>
    <row r="113" spans="1:65" s="2" customFormat="1" ht="16.5" customHeight="1">
      <c r="A113" s="37"/>
      <c r="B113" s="38"/>
      <c r="C113" s="182" t="s">
        <v>289</v>
      </c>
      <c r="D113" s="182" t="s">
        <v>212</v>
      </c>
      <c r="E113" s="183" t="s">
        <v>2221</v>
      </c>
      <c r="F113" s="184" t="s">
        <v>2222</v>
      </c>
      <c r="G113" s="185" t="s">
        <v>1998</v>
      </c>
      <c r="H113" s="186">
        <v>5</v>
      </c>
      <c r="I113" s="187"/>
      <c r="J113" s="188">
        <f>ROUND(I113*H113,2)</f>
        <v>0</v>
      </c>
      <c r="K113" s="184" t="s">
        <v>814</v>
      </c>
      <c r="L113" s="42"/>
      <c r="M113" s="189" t="s">
        <v>19</v>
      </c>
      <c r="N113" s="190" t="s">
        <v>42</v>
      </c>
      <c r="O113" s="67"/>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217</v>
      </c>
      <c r="AT113" s="193" t="s">
        <v>212</v>
      </c>
      <c r="AU113" s="193" t="s">
        <v>79</v>
      </c>
      <c r="AY113" s="20" t="s">
        <v>210</v>
      </c>
      <c r="BE113" s="194">
        <f>IF(N113="základní",J113,0)</f>
        <v>0</v>
      </c>
      <c r="BF113" s="194">
        <f>IF(N113="snížená",J113,0)</f>
        <v>0</v>
      </c>
      <c r="BG113" s="194">
        <f>IF(N113="zákl. přenesená",J113,0)</f>
        <v>0</v>
      </c>
      <c r="BH113" s="194">
        <f>IF(N113="sníž. přenesená",J113,0)</f>
        <v>0</v>
      </c>
      <c r="BI113" s="194">
        <f>IF(N113="nulová",J113,0)</f>
        <v>0</v>
      </c>
      <c r="BJ113" s="20" t="s">
        <v>79</v>
      </c>
      <c r="BK113" s="194">
        <f>ROUND(I113*H113,2)</f>
        <v>0</v>
      </c>
      <c r="BL113" s="20" t="s">
        <v>217</v>
      </c>
      <c r="BM113" s="193" t="s">
        <v>2223</v>
      </c>
    </row>
    <row r="114" spans="1:65" s="2" customFormat="1" ht="11.25">
      <c r="A114" s="37"/>
      <c r="B114" s="38"/>
      <c r="C114" s="39"/>
      <c r="D114" s="195" t="s">
        <v>219</v>
      </c>
      <c r="E114" s="39"/>
      <c r="F114" s="196" t="s">
        <v>2222</v>
      </c>
      <c r="G114" s="39"/>
      <c r="H114" s="39"/>
      <c r="I114" s="197"/>
      <c r="J114" s="39"/>
      <c r="K114" s="39"/>
      <c r="L114" s="42"/>
      <c r="M114" s="198"/>
      <c r="N114" s="199"/>
      <c r="O114" s="67"/>
      <c r="P114" s="67"/>
      <c r="Q114" s="67"/>
      <c r="R114" s="67"/>
      <c r="S114" s="67"/>
      <c r="T114" s="68"/>
      <c r="U114" s="37"/>
      <c r="V114" s="37"/>
      <c r="W114" s="37"/>
      <c r="X114" s="37"/>
      <c r="Y114" s="37"/>
      <c r="Z114" s="37"/>
      <c r="AA114" s="37"/>
      <c r="AB114" s="37"/>
      <c r="AC114" s="37"/>
      <c r="AD114" s="37"/>
      <c r="AE114" s="37"/>
      <c r="AT114" s="20" t="s">
        <v>219</v>
      </c>
      <c r="AU114" s="20" t="s">
        <v>79</v>
      </c>
    </row>
    <row r="115" spans="1:65" s="2" customFormat="1" ht="24.2" customHeight="1">
      <c r="A115" s="37"/>
      <c r="B115" s="38"/>
      <c r="C115" s="182" t="s">
        <v>296</v>
      </c>
      <c r="D115" s="182" t="s">
        <v>212</v>
      </c>
      <c r="E115" s="183" t="s">
        <v>2224</v>
      </c>
      <c r="F115" s="184" t="s">
        <v>2225</v>
      </c>
      <c r="G115" s="185" t="s">
        <v>1998</v>
      </c>
      <c r="H115" s="186">
        <v>1</v>
      </c>
      <c r="I115" s="187"/>
      <c r="J115" s="188">
        <f>ROUND(I115*H115,2)</f>
        <v>0</v>
      </c>
      <c r="K115" s="184" t="s">
        <v>814</v>
      </c>
      <c r="L115" s="42"/>
      <c r="M115" s="189" t="s">
        <v>19</v>
      </c>
      <c r="N115" s="190" t="s">
        <v>42</v>
      </c>
      <c r="O115" s="67"/>
      <c r="P115" s="191">
        <f>O115*H115</f>
        <v>0</v>
      </c>
      <c r="Q115" s="191">
        <v>0</v>
      </c>
      <c r="R115" s="191">
        <f>Q115*H115</f>
        <v>0</v>
      </c>
      <c r="S115" s="191">
        <v>0</v>
      </c>
      <c r="T115" s="192">
        <f>S115*H115</f>
        <v>0</v>
      </c>
      <c r="U115" s="37"/>
      <c r="V115" s="37"/>
      <c r="W115" s="37"/>
      <c r="X115" s="37"/>
      <c r="Y115" s="37"/>
      <c r="Z115" s="37"/>
      <c r="AA115" s="37"/>
      <c r="AB115" s="37"/>
      <c r="AC115" s="37"/>
      <c r="AD115" s="37"/>
      <c r="AE115" s="37"/>
      <c r="AR115" s="193" t="s">
        <v>217</v>
      </c>
      <c r="AT115" s="193" t="s">
        <v>212</v>
      </c>
      <c r="AU115" s="193" t="s">
        <v>79</v>
      </c>
      <c r="AY115" s="20" t="s">
        <v>210</v>
      </c>
      <c r="BE115" s="194">
        <f>IF(N115="základní",J115,0)</f>
        <v>0</v>
      </c>
      <c r="BF115" s="194">
        <f>IF(N115="snížená",J115,0)</f>
        <v>0</v>
      </c>
      <c r="BG115" s="194">
        <f>IF(N115="zákl. přenesená",J115,0)</f>
        <v>0</v>
      </c>
      <c r="BH115" s="194">
        <f>IF(N115="sníž. přenesená",J115,0)</f>
        <v>0</v>
      </c>
      <c r="BI115" s="194">
        <f>IF(N115="nulová",J115,0)</f>
        <v>0</v>
      </c>
      <c r="BJ115" s="20" t="s">
        <v>79</v>
      </c>
      <c r="BK115" s="194">
        <f>ROUND(I115*H115,2)</f>
        <v>0</v>
      </c>
      <c r="BL115" s="20" t="s">
        <v>217</v>
      </c>
      <c r="BM115" s="193" t="s">
        <v>2226</v>
      </c>
    </row>
    <row r="116" spans="1:65" s="2" customFormat="1" ht="19.5">
      <c r="A116" s="37"/>
      <c r="B116" s="38"/>
      <c r="C116" s="39"/>
      <c r="D116" s="195" t="s">
        <v>219</v>
      </c>
      <c r="E116" s="39"/>
      <c r="F116" s="196" t="s">
        <v>2225</v>
      </c>
      <c r="G116" s="39"/>
      <c r="H116" s="39"/>
      <c r="I116" s="197"/>
      <c r="J116" s="39"/>
      <c r="K116" s="39"/>
      <c r="L116" s="42"/>
      <c r="M116" s="198"/>
      <c r="N116" s="199"/>
      <c r="O116" s="67"/>
      <c r="P116" s="67"/>
      <c r="Q116" s="67"/>
      <c r="R116" s="67"/>
      <c r="S116" s="67"/>
      <c r="T116" s="68"/>
      <c r="U116" s="37"/>
      <c r="V116" s="37"/>
      <c r="W116" s="37"/>
      <c r="X116" s="37"/>
      <c r="Y116" s="37"/>
      <c r="Z116" s="37"/>
      <c r="AA116" s="37"/>
      <c r="AB116" s="37"/>
      <c r="AC116" s="37"/>
      <c r="AD116" s="37"/>
      <c r="AE116" s="37"/>
      <c r="AT116" s="20" t="s">
        <v>219</v>
      </c>
      <c r="AU116" s="20" t="s">
        <v>79</v>
      </c>
    </row>
    <row r="117" spans="1:65" s="2" customFormat="1" ht="16.5" customHeight="1">
      <c r="A117" s="37"/>
      <c r="B117" s="38"/>
      <c r="C117" s="182" t="s">
        <v>304</v>
      </c>
      <c r="D117" s="182" t="s">
        <v>212</v>
      </c>
      <c r="E117" s="183" t="s">
        <v>2227</v>
      </c>
      <c r="F117" s="184" t="s">
        <v>2228</v>
      </c>
      <c r="G117" s="185" t="s">
        <v>1998</v>
      </c>
      <c r="H117" s="186">
        <v>1</v>
      </c>
      <c r="I117" s="187"/>
      <c r="J117" s="188">
        <f>ROUND(I117*H117,2)</f>
        <v>0</v>
      </c>
      <c r="K117" s="184" t="s">
        <v>814</v>
      </c>
      <c r="L117" s="42"/>
      <c r="M117" s="189" t="s">
        <v>19</v>
      </c>
      <c r="N117" s="190" t="s">
        <v>42</v>
      </c>
      <c r="O117" s="67"/>
      <c r="P117" s="191">
        <f>O117*H117</f>
        <v>0</v>
      </c>
      <c r="Q117" s="191">
        <v>0</v>
      </c>
      <c r="R117" s="191">
        <f>Q117*H117</f>
        <v>0</v>
      </c>
      <c r="S117" s="191">
        <v>0</v>
      </c>
      <c r="T117" s="192">
        <f>S117*H117</f>
        <v>0</v>
      </c>
      <c r="U117" s="37"/>
      <c r="V117" s="37"/>
      <c r="W117" s="37"/>
      <c r="X117" s="37"/>
      <c r="Y117" s="37"/>
      <c r="Z117" s="37"/>
      <c r="AA117" s="37"/>
      <c r="AB117" s="37"/>
      <c r="AC117" s="37"/>
      <c r="AD117" s="37"/>
      <c r="AE117" s="37"/>
      <c r="AR117" s="193" t="s">
        <v>217</v>
      </c>
      <c r="AT117" s="193" t="s">
        <v>212</v>
      </c>
      <c r="AU117" s="193" t="s">
        <v>79</v>
      </c>
      <c r="AY117" s="20" t="s">
        <v>210</v>
      </c>
      <c r="BE117" s="194">
        <f>IF(N117="základní",J117,0)</f>
        <v>0</v>
      </c>
      <c r="BF117" s="194">
        <f>IF(N117="snížená",J117,0)</f>
        <v>0</v>
      </c>
      <c r="BG117" s="194">
        <f>IF(N117="zákl. přenesená",J117,0)</f>
        <v>0</v>
      </c>
      <c r="BH117" s="194">
        <f>IF(N117="sníž. přenesená",J117,0)</f>
        <v>0</v>
      </c>
      <c r="BI117" s="194">
        <f>IF(N117="nulová",J117,0)</f>
        <v>0</v>
      </c>
      <c r="BJ117" s="20" t="s">
        <v>79</v>
      </c>
      <c r="BK117" s="194">
        <f>ROUND(I117*H117,2)</f>
        <v>0</v>
      </c>
      <c r="BL117" s="20" t="s">
        <v>217</v>
      </c>
      <c r="BM117" s="193" t="s">
        <v>2229</v>
      </c>
    </row>
    <row r="118" spans="1:65" s="2" customFormat="1" ht="11.25">
      <c r="A118" s="37"/>
      <c r="B118" s="38"/>
      <c r="C118" s="39"/>
      <c r="D118" s="195" t="s">
        <v>219</v>
      </c>
      <c r="E118" s="39"/>
      <c r="F118" s="196" t="s">
        <v>2228</v>
      </c>
      <c r="G118" s="39"/>
      <c r="H118" s="39"/>
      <c r="I118" s="197"/>
      <c r="J118" s="39"/>
      <c r="K118" s="39"/>
      <c r="L118" s="42"/>
      <c r="M118" s="198"/>
      <c r="N118" s="199"/>
      <c r="O118" s="67"/>
      <c r="P118" s="67"/>
      <c r="Q118" s="67"/>
      <c r="R118" s="67"/>
      <c r="S118" s="67"/>
      <c r="T118" s="68"/>
      <c r="U118" s="37"/>
      <c r="V118" s="37"/>
      <c r="W118" s="37"/>
      <c r="X118" s="37"/>
      <c r="Y118" s="37"/>
      <c r="Z118" s="37"/>
      <c r="AA118" s="37"/>
      <c r="AB118" s="37"/>
      <c r="AC118" s="37"/>
      <c r="AD118" s="37"/>
      <c r="AE118" s="37"/>
      <c r="AT118" s="20" t="s">
        <v>219</v>
      </c>
      <c r="AU118" s="20" t="s">
        <v>79</v>
      </c>
    </row>
    <row r="119" spans="1:65" s="2" customFormat="1" ht="16.5" customHeight="1">
      <c r="A119" s="37"/>
      <c r="B119" s="38"/>
      <c r="C119" s="182" t="s">
        <v>311</v>
      </c>
      <c r="D119" s="182" t="s">
        <v>212</v>
      </c>
      <c r="E119" s="183" t="s">
        <v>2230</v>
      </c>
      <c r="F119" s="184" t="s">
        <v>2231</v>
      </c>
      <c r="G119" s="185" t="s">
        <v>1998</v>
      </c>
      <c r="H119" s="186">
        <v>5</v>
      </c>
      <c r="I119" s="187"/>
      <c r="J119" s="188">
        <f>ROUND(I119*H119,2)</f>
        <v>0</v>
      </c>
      <c r="K119" s="184" t="s">
        <v>814</v>
      </c>
      <c r="L119" s="42"/>
      <c r="M119" s="189" t="s">
        <v>19</v>
      </c>
      <c r="N119" s="190" t="s">
        <v>42</v>
      </c>
      <c r="O119" s="67"/>
      <c r="P119" s="191">
        <f>O119*H119</f>
        <v>0</v>
      </c>
      <c r="Q119" s="191">
        <v>0</v>
      </c>
      <c r="R119" s="191">
        <f>Q119*H119</f>
        <v>0</v>
      </c>
      <c r="S119" s="191">
        <v>0</v>
      </c>
      <c r="T119" s="192">
        <f>S119*H119</f>
        <v>0</v>
      </c>
      <c r="U119" s="37"/>
      <c r="V119" s="37"/>
      <c r="W119" s="37"/>
      <c r="X119" s="37"/>
      <c r="Y119" s="37"/>
      <c r="Z119" s="37"/>
      <c r="AA119" s="37"/>
      <c r="AB119" s="37"/>
      <c r="AC119" s="37"/>
      <c r="AD119" s="37"/>
      <c r="AE119" s="37"/>
      <c r="AR119" s="193" t="s">
        <v>217</v>
      </c>
      <c r="AT119" s="193" t="s">
        <v>212</v>
      </c>
      <c r="AU119" s="193" t="s">
        <v>79</v>
      </c>
      <c r="AY119" s="20" t="s">
        <v>210</v>
      </c>
      <c r="BE119" s="194">
        <f>IF(N119="základní",J119,0)</f>
        <v>0</v>
      </c>
      <c r="BF119" s="194">
        <f>IF(N119="snížená",J119,0)</f>
        <v>0</v>
      </c>
      <c r="BG119" s="194">
        <f>IF(N119="zákl. přenesená",J119,0)</f>
        <v>0</v>
      </c>
      <c r="BH119" s="194">
        <f>IF(N119="sníž. přenesená",J119,0)</f>
        <v>0</v>
      </c>
      <c r="BI119" s="194">
        <f>IF(N119="nulová",J119,0)</f>
        <v>0</v>
      </c>
      <c r="BJ119" s="20" t="s">
        <v>79</v>
      </c>
      <c r="BK119" s="194">
        <f>ROUND(I119*H119,2)</f>
        <v>0</v>
      </c>
      <c r="BL119" s="20" t="s">
        <v>217</v>
      </c>
      <c r="BM119" s="193" t="s">
        <v>2232</v>
      </c>
    </row>
    <row r="120" spans="1:65" s="2" customFormat="1" ht="11.25">
      <c r="A120" s="37"/>
      <c r="B120" s="38"/>
      <c r="C120" s="39"/>
      <c r="D120" s="195" t="s">
        <v>219</v>
      </c>
      <c r="E120" s="39"/>
      <c r="F120" s="196" t="s">
        <v>2231</v>
      </c>
      <c r="G120" s="39"/>
      <c r="H120" s="39"/>
      <c r="I120" s="197"/>
      <c r="J120" s="39"/>
      <c r="K120" s="39"/>
      <c r="L120" s="42"/>
      <c r="M120" s="198"/>
      <c r="N120" s="199"/>
      <c r="O120" s="67"/>
      <c r="P120" s="67"/>
      <c r="Q120" s="67"/>
      <c r="R120" s="67"/>
      <c r="S120" s="67"/>
      <c r="T120" s="68"/>
      <c r="U120" s="37"/>
      <c r="V120" s="37"/>
      <c r="W120" s="37"/>
      <c r="X120" s="37"/>
      <c r="Y120" s="37"/>
      <c r="Z120" s="37"/>
      <c r="AA120" s="37"/>
      <c r="AB120" s="37"/>
      <c r="AC120" s="37"/>
      <c r="AD120" s="37"/>
      <c r="AE120" s="37"/>
      <c r="AT120" s="20" t="s">
        <v>219</v>
      </c>
      <c r="AU120" s="20" t="s">
        <v>79</v>
      </c>
    </row>
    <row r="121" spans="1:65" s="2" customFormat="1" ht="16.5" customHeight="1">
      <c r="A121" s="37"/>
      <c r="B121" s="38"/>
      <c r="C121" s="182" t="s">
        <v>8</v>
      </c>
      <c r="D121" s="182" t="s">
        <v>212</v>
      </c>
      <c r="E121" s="183" t="s">
        <v>2233</v>
      </c>
      <c r="F121" s="184" t="s">
        <v>2234</v>
      </c>
      <c r="G121" s="185" t="s">
        <v>1998</v>
      </c>
      <c r="H121" s="186">
        <v>1</v>
      </c>
      <c r="I121" s="187"/>
      <c r="J121" s="188">
        <f>ROUND(I121*H121,2)</f>
        <v>0</v>
      </c>
      <c r="K121" s="184" t="s">
        <v>814</v>
      </c>
      <c r="L121" s="42"/>
      <c r="M121" s="189" t="s">
        <v>19</v>
      </c>
      <c r="N121" s="190" t="s">
        <v>42</v>
      </c>
      <c r="O121" s="67"/>
      <c r="P121" s="191">
        <f>O121*H121</f>
        <v>0</v>
      </c>
      <c r="Q121" s="191">
        <v>0</v>
      </c>
      <c r="R121" s="191">
        <f>Q121*H121</f>
        <v>0</v>
      </c>
      <c r="S121" s="191">
        <v>0</v>
      </c>
      <c r="T121" s="192">
        <f>S121*H121</f>
        <v>0</v>
      </c>
      <c r="U121" s="37"/>
      <c r="V121" s="37"/>
      <c r="W121" s="37"/>
      <c r="X121" s="37"/>
      <c r="Y121" s="37"/>
      <c r="Z121" s="37"/>
      <c r="AA121" s="37"/>
      <c r="AB121" s="37"/>
      <c r="AC121" s="37"/>
      <c r="AD121" s="37"/>
      <c r="AE121" s="37"/>
      <c r="AR121" s="193" t="s">
        <v>217</v>
      </c>
      <c r="AT121" s="193" t="s">
        <v>212</v>
      </c>
      <c r="AU121" s="193" t="s">
        <v>79</v>
      </c>
      <c r="AY121" s="20" t="s">
        <v>210</v>
      </c>
      <c r="BE121" s="194">
        <f>IF(N121="základní",J121,0)</f>
        <v>0</v>
      </c>
      <c r="BF121" s="194">
        <f>IF(N121="snížená",J121,0)</f>
        <v>0</v>
      </c>
      <c r="BG121" s="194">
        <f>IF(N121="zákl. přenesená",J121,0)</f>
        <v>0</v>
      </c>
      <c r="BH121" s="194">
        <f>IF(N121="sníž. přenesená",J121,0)</f>
        <v>0</v>
      </c>
      <c r="BI121" s="194">
        <f>IF(N121="nulová",J121,0)</f>
        <v>0</v>
      </c>
      <c r="BJ121" s="20" t="s">
        <v>79</v>
      </c>
      <c r="BK121" s="194">
        <f>ROUND(I121*H121,2)</f>
        <v>0</v>
      </c>
      <c r="BL121" s="20" t="s">
        <v>217</v>
      </c>
      <c r="BM121" s="193" t="s">
        <v>2235</v>
      </c>
    </row>
    <row r="122" spans="1:65" s="2" customFormat="1" ht="11.25">
      <c r="A122" s="37"/>
      <c r="B122" s="38"/>
      <c r="C122" s="39"/>
      <c r="D122" s="195" t="s">
        <v>219</v>
      </c>
      <c r="E122" s="39"/>
      <c r="F122" s="196" t="s">
        <v>2234</v>
      </c>
      <c r="G122" s="39"/>
      <c r="H122" s="39"/>
      <c r="I122" s="197"/>
      <c r="J122" s="39"/>
      <c r="K122" s="39"/>
      <c r="L122" s="42"/>
      <c r="M122" s="198"/>
      <c r="N122" s="199"/>
      <c r="O122" s="67"/>
      <c r="P122" s="67"/>
      <c r="Q122" s="67"/>
      <c r="R122" s="67"/>
      <c r="S122" s="67"/>
      <c r="T122" s="68"/>
      <c r="U122" s="37"/>
      <c r="V122" s="37"/>
      <c r="W122" s="37"/>
      <c r="X122" s="37"/>
      <c r="Y122" s="37"/>
      <c r="Z122" s="37"/>
      <c r="AA122" s="37"/>
      <c r="AB122" s="37"/>
      <c r="AC122" s="37"/>
      <c r="AD122" s="37"/>
      <c r="AE122" s="37"/>
      <c r="AT122" s="20" t="s">
        <v>219</v>
      </c>
      <c r="AU122" s="20" t="s">
        <v>79</v>
      </c>
    </row>
    <row r="123" spans="1:65" s="2" customFormat="1" ht="16.5" customHeight="1">
      <c r="A123" s="37"/>
      <c r="B123" s="38"/>
      <c r="C123" s="182" t="s">
        <v>326</v>
      </c>
      <c r="D123" s="182" t="s">
        <v>212</v>
      </c>
      <c r="E123" s="183" t="s">
        <v>2236</v>
      </c>
      <c r="F123" s="184" t="s">
        <v>2237</v>
      </c>
      <c r="G123" s="185" t="s">
        <v>1998</v>
      </c>
      <c r="H123" s="186">
        <v>1</v>
      </c>
      <c r="I123" s="187"/>
      <c r="J123" s="188">
        <f>ROUND(I123*H123,2)</f>
        <v>0</v>
      </c>
      <c r="K123" s="184" t="s">
        <v>814</v>
      </c>
      <c r="L123" s="42"/>
      <c r="M123" s="189" t="s">
        <v>19</v>
      </c>
      <c r="N123" s="190" t="s">
        <v>42</v>
      </c>
      <c r="O123" s="67"/>
      <c r="P123" s="191">
        <f>O123*H123</f>
        <v>0</v>
      </c>
      <c r="Q123" s="191">
        <v>0</v>
      </c>
      <c r="R123" s="191">
        <f>Q123*H123</f>
        <v>0</v>
      </c>
      <c r="S123" s="191">
        <v>0</v>
      </c>
      <c r="T123" s="192">
        <f>S123*H123</f>
        <v>0</v>
      </c>
      <c r="U123" s="37"/>
      <c r="V123" s="37"/>
      <c r="W123" s="37"/>
      <c r="X123" s="37"/>
      <c r="Y123" s="37"/>
      <c r="Z123" s="37"/>
      <c r="AA123" s="37"/>
      <c r="AB123" s="37"/>
      <c r="AC123" s="37"/>
      <c r="AD123" s="37"/>
      <c r="AE123" s="37"/>
      <c r="AR123" s="193" t="s">
        <v>217</v>
      </c>
      <c r="AT123" s="193" t="s">
        <v>212</v>
      </c>
      <c r="AU123" s="193" t="s">
        <v>79</v>
      </c>
      <c r="AY123" s="20" t="s">
        <v>210</v>
      </c>
      <c r="BE123" s="194">
        <f>IF(N123="základní",J123,0)</f>
        <v>0</v>
      </c>
      <c r="BF123" s="194">
        <f>IF(N123="snížená",J123,0)</f>
        <v>0</v>
      </c>
      <c r="BG123" s="194">
        <f>IF(N123="zákl. přenesená",J123,0)</f>
        <v>0</v>
      </c>
      <c r="BH123" s="194">
        <f>IF(N123="sníž. přenesená",J123,0)</f>
        <v>0</v>
      </c>
      <c r="BI123" s="194">
        <f>IF(N123="nulová",J123,0)</f>
        <v>0</v>
      </c>
      <c r="BJ123" s="20" t="s">
        <v>79</v>
      </c>
      <c r="BK123" s="194">
        <f>ROUND(I123*H123,2)</f>
        <v>0</v>
      </c>
      <c r="BL123" s="20" t="s">
        <v>217</v>
      </c>
      <c r="BM123" s="193" t="s">
        <v>2238</v>
      </c>
    </row>
    <row r="124" spans="1:65" s="2" customFormat="1" ht="11.25">
      <c r="A124" s="37"/>
      <c r="B124" s="38"/>
      <c r="C124" s="39"/>
      <c r="D124" s="195" t="s">
        <v>219</v>
      </c>
      <c r="E124" s="39"/>
      <c r="F124" s="196" t="s">
        <v>2237</v>
      </c>
      <c r="G124" s="39"/>
      <c r="H124" s="39"/>
      <c r="I124" s="197"/>
      <c r="J124" s="39"/>
      <c r="K124" s="39"/>
      <c r="L124" s="42"/>
      <c r="M124" s="198"/>
      <c r="N124" s="199"/>
      <c r="O124" s="67"/>
      <c r="P124" s="67"/>
      <c r="Q124" s="67"/>
      <c r="R124" s="67"/>
      <c r="S124" s="67"/>
      <c r="T124" s="68"/>
      <c r="U124" s="37"/>
      <c r="V124" s="37"/>
      <c r="W124" s="37"/>
      <c r="X124" s="37"/>
      <c r="Y124" s="37"/>
      <c r="Z124" s="37"/>
      <c r="AA124" s="37"/>
      <c r="AB124" s="37"/>
      <c r="AC124" s="37"/>
      <c r="AD124" s="37"/>
      <c r="AE124" s="37"/>
      <c r="AT124" s="20" t="s">
        <v>219</v>
      </c>
      <c r="AU124" s="20" t="s">
        <v>79</v>
      </c>
    </row>
    <row r="125" spans="1:65" s="2" customFormat="1" ht="16.5" customHeight="1">
      <c r="A125" s="37"/>
      <c r="B125" s="38"/>
      <c r="C125" s="182" t="s">
        <v>333</v>
      </c>
      <c r="D125" s="182" t="s">
        <v>212</v>
      </c>
      <c r="E125" s="183" t="s">
        <v>2239</v>
      </c>
      <c r="F125" s="184" t="s">
        <v>2240</v>
      </c>
      <c r="G125" s="185" t="s">
        <v>1998</v>
      </c>
      <c r="H125" s="186">
        <v>32</v>
      </c>
      <c r="I125" s="187"/>
      <c r="J125" s="188">
        <f>ROUND(I125*H125,2)</f>
        <v>0</v>
      </c>
      <c r="K125" s="184" t="s">
        <v>814</v>
      </c>
      <c r="L125" s="42"/>
      <c r="M125" s="189" t="s">
        <v>19</v>
      </c>
      <c r="N125" s="190" t="s">
        <v>42</v>
      </c>
      <c r="O125" s="67"/>
      <c r="P125" s="191">
        <f>O125*H125</f>
        <v>0</v>
      </c>
      <c r="Q125" s="191">
        <v>0</v>
      </c>
      <c r="R125" s="191">
        <f>Q125*H125</f>
        <v>0</v>
      </c>
      <c r="S125" s="191">
        <v>0</v>
      </c>
      <c r="T125" s="192">
        <f>S125*H125</f>
        <v>0</v>
      </c>
      <c r="U125" s="37"/>
      <c r="V125" s="37"/>
      <c r="W125" s="37"/>
      <c r="X125" s="37"/>
      <c r="Y125" s="37"/>
      <c r="Z125" s="37"/>
      <c r="AA125" s="37"/>
      <c r="AB125" s="37"/>
      <c r="AC125" s="37"/>
      <c r="AD125" s="37"/>
      <c r="AE125" s="37"/>
      <c r="AR125" s="193" t="s">
        <v>217</v>
      </c>
      <c r="AT125" s="193" t="s">
        <v>212</v>
      </c>
      <c r="AU125" s="193" t="s">
        <v>79</v>
      </c>
      <c r="AY125" s="20" t="s">
        <v>210</v>
      </c>
      <c r="BE125" s="194">
        <f>IF(N125="základní",J125,0)</f>
        <v>0</v>
      </c>
      <c r="BF125" s="194">
        <f>IF(N125="snížená",J125,0)</f>
        <v>0</v>
      </c>
      <c r="BG125" s="194">
        <f>IF(N125="zákl. přenesená",J125,0)</f>
        <v>0</v>
      </c>
      <c r="BH125" s="194">
        <f>IF(N125="sníž. přenesená",J125,0)</f>
        <v>0</v>
      </c>
      <c r="BI125" s="194">
        <f>IF(N125="nulová",J125,0)</f>
        <v>0</v>
      </c>
      <c r="BJ125" s="20" t="s">
        <v>79</v>
      </c>
      <c r="BK125" s="194">
        <f>ROUND(I125*H125,2)</f>
        <v>0</v>
      </c>
      <c r="BL125" s="20" t="s">
        <v>217</v>
      </c>
      <c r="BM125" s="193" t="s">
        <v>2241</v>
      </c>
    </row>
    <row r="126" spans="1:65" s="2" customFormat="1" ht="11.25">
      <c r="A126" s="37"/>
      <c r="B126" s="38"/>
      <c r="C126" s="39"/>
      <c r="D126" s="195" t="s">
        <v>219</v>
      </c>
      <c r="E126" s="39"/>
      <c r="F126" s="196" t="s">
        <v>2240</v>
      </c>
      <c r="G126" s="39"/>
      <c r="H126" s="39"/>
      <c r="I126" s="197"/>
      <c r="J126" s="39"/>
      <c r="K126" s="39"/>
      <c r="L126" s="42"/>
      <c r="M126" s="198"/>
      <c r="N126" s="199"/>
      <c r="O126" s="67"/>
      <c r="P126" s="67"/>
      <c r="Q126" s="67"/>
      <c r="R126" s="67"/>
      <c r="S126" s="67"/>
      <c r="T126" s="68"/>
      <c r="U126" s="37"/>
      <c r="V126" s="37"/>
      <c r="W126" s="37"/>
      <c r="X126" s="37"/>
      <c r="Y126" s="37"/>
      <c r="Z126" s="37"/>
      <c r="AA126" s="37"/>
      <c r="AB126" s="37"/>
      <c r="AC126" s="37"/>
      <c r="AD126" s="37"/>
      <c r="AE126" s="37"/>
      <c r="AT126" s="20" t="s">
        <v>219</v>
      </c>
      <c r="AU126" s="20" t="s">
        <v>79</v>
      </c>
    </row>
    <row r="127" spans="1:65" s="2" customFormat="1" ht="16.5" customHeight="1">
      <c r="A127" s="37"/>
      <c r="B127" s="38"/>
      <c r="C127" s="182" t="s">
        <v>340</v>
      </c>
      <c r="D127" s="182" t="s">
        <v>212</v>
      </c>
      <c r="E127" s="183" t="s">
        <v>2242</v>
      </c>
      <c r="F127" s="184" t="s">
        <v>2243</v>
      </c>
      <c r="G127" s="185" t="s">
        <v>1998</v>
      </c>
      <c r="H127" s="186">
        <v>3</v>
      </c>
      <c r="I127" s="187"/>
      <c r="J127" s="188">
        <f>ROUND(I127*H127,2)</f>
        <v>0</v>
      </c>
      <c r="K127" s="184" t="s">
        <v>814</v>
      </c>
      <c r="L127" s="42"/>
      <c r="M127" s="189" t="s">
        <v>19</v>
      </c>
      <c r="N127" s="190" t="s">
        <v>42</v>
      </c>
      <c r="O127" s="67"/>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217</v>
      </c>
      <c r="AT127" s="193" t="s">
        <v>212</v>
      </c>
      <c r="AU127" s="193" t="s">
        <v>79</v>
      </c>
      <c r="AY127" s="20" t="s">
        <v>210</v>
      </c>
      <c r="BE127" s="194">
        <f>IF(N127="základní",J127,0)</f>
        <v>0</v>
      </c>
      <c r="BF127" s="194">
        <f>IF(N127="snížená",J127,0)</f>
        <v>0</v>
      </c>
      <c r="BG127" s="194">
        <f>IF(N127="zákl. přenesená",J127,0)</f>
        <v>0</v>
      </c>
      <c r="BH127" s="194">
        <f>IF(N127="sníž. přenesená",J127,0)</f>
        <v>0</v>
      </c>
      <c r="BI127" s="194">
        <f>IF(N127="nulová",J127,0)</f>
        <v>0</v>
      </c>
      <c r="BJ127" s="20" t="s">
        <v>79</v>
      </c>
      <c r="BK127" s="194">
        <f>ROUND(I127*H127,2)</f>
        <v>0</v>
      </c>
      <c r="BL127" s="20" t="s">
        <v>217</v>
      </c>
      <c r="BM127" s="193" t="s">
        <v>2244</v>
      </c>
    </row>
    <row r="128" spans="1:65" s="2" customFormat="1" ht="11.25">
      <c r="A128" s="37"/>
      <c r="B128" s="38"/>
      <c r="C128" s="39"/>
      <c r="D128" s="195" t="s">
        <v>219</v>
      </c>
      <c r="E128" s="39"/>
      <c r="F128" s="196" t="s">
        <v>2243</v>
      </c>
      <c r="G128" s="39"/>
      <c r="H128" s="39"/>
      <c r="I128" s="197"/>
      <c r="J128" s="39"/>
      <c r="K128" s="39"/>
      <c r="L128" s="42"/>
      <c r="M128" s="198"/>
      <c r="N128" s="199"/>
      <c r="O128" s="67"/>
      <c r="P128" s="67"/>
      <c r="Q128" s="67"/>
      <c r="R128" s="67"/>
      <c r="S128" s="67"/>
      <c r="T128" s="68"/>
      <c r="U128" s="37"/>
      <c r="V128" s="37"/>
      <c r="W128" s="37"/>
      <c r="X128" s="37"/>
      <c r="Y128" s="37"/>
      <c r="Z128" s="37"/>
      <c r="AA128" s="37"/>
      <c r="AB128" s="37"/>
      <c r="AC128" s="37"/>
      <c r="AD128" s="37"/>
      <c r="AE128" s="37"/>
      <c r="AT128" s="20" t="s">
        <v>219</v>
      </c>
      <c r="AU128" s="20" t="s">
        <v>79</v>
      </c>
    </row>
    <row r="129" spans="1:65" s="2" customFormat="1" ht="16.5" customHeight="1">
      <c r="A129" s="37"/>
      <c r="B129" s="38"/>
      <c r="C129" s="182" t="s">
        <v>347</v>
      </c>
      <c r="D129" s="182" t="s">
        <v>212</v>
      </c>
      <c r="E129" s="183" t="s">
        <v>2245</v>
      </c>
      <c r="F129" s="184" t="s">
        <v>2246</v>
      </c>
      <c r="G129" s="185" t="s">
        <v>1998</v>
      </c>
      <c r="H129" s="186">
        <v>4</v>
      </c>
      <c r="I129" s="187"/>
      <c r="J129" s="188">
        <f>ROUND(I129*H129,2)</f>
        <v>0</v>
      </c>
      <c r="K129" s="184" t="s">
        <v>814</v>
      </c>
      <c r="L129" s="42"/>
      <c r="M129" s="189" t="s">
        <v>19</v>
      </c>
      <c r="N129" s="190" t="s">
        <v>42</v>
      </c>
      <c r="O129" s="67"/>
      <c r="P129" s="191">
        <f>O129*H129</f>
        <v>0</v>
      </c>
      <c r="Q129" s="191">
        <v>0</v>
      </c>
      <c r="R129" s="191">
        <f>Q129*H129</f>
        <v>0</v>
      </c>
      <c r="S129" s="191">
        <v>0</v>
      </c>
      <c r="T129" s="192">
        <f>S129*H129</f>
        <v>0</v>
      </c>
      <c r="U129" s="37"/>
      <c r="V129" s="37"/>
      <c r="W129" s="37"/>
      <c r="X129" s="37"/>
      <c r="Y129" s="37"/>
      <c r="Z129" s="37"/>
      <c r="AA129" s="37"/>
      <c r="AB129" s="37"/>
      <c r="AC129" s="37"/>
      <c r="AD129" s="37"/>
      <c r="AE129" s="37"/>
      <c r="AR129" s="193" t="s">
        <v>217</v>
      </c>
      <c r="AT129" s="193" t="s">
        <v>212</v>
      </c>
      <c r="AU129" s="193" t="s">
        <v>79</v>
      </c>
      <c r="AY129" s="20" t="s">
        <v>210</v>
      </c>
      <c r="BE129" s="194">
        <f>IF(N129="základní",J129,0)</f>
        <v>0</v>
      </c>
      <c r="BF129" s="194">
        <f>IF(N129="snížená",J129,0)</f>
        <v>0</v>
      </c>
      <c r="BG129" s="194">
        <f>IF(N129="zákl. přenesená",J129,0)</f>
        <v>0</v>
      </c>
      <c r="BH129" s="194">
        <f>IF(N129="sníž. přenesená",J129,0)</f>
        <v>0</v>
      </c>
      <c r="BI129" s="194">
        <f>IF(N129="nulová",J129,0)</f>
        <v>0</v>
      </c>
      <c r="BJ129" s="20" t="s">
        <v>79</v>
      </c>
      <c r="BK129" s="194">
        <f>ROUND(I129*H129,2)</f>
        <v>0</v>
      </c>
      <c r="BL129" s="20" t="s">
        <v>217</v>
      </c>
      <c r="BM129" s="193" t="s">
        <v>2247</v>
      </c>
    </row>
    <row r="130" spans="1:65" s="2" customFormat="1" ht="11.25">
      <c r="A130" s="37"/>
      <c r="B130" s="38"/>
      <c r="C130" s="39"/>
      <c r="D130" s="195" t="s">
        <v>219</v>
      </c>
      <c r="E130" s="39"/>
      <c r="F130" s="196" t="s">
        <v>2246</v>
      </c>
      <c r="G130" s="39"/>
      <c r="H130" s="39"/>
      <c r="I130" s="197"/>
      <c r="J130" s="39"/>
      <c r="K130" s="39"/>
      <c r="L130" s="42"/>
      <c r="M130" s="198"/>
      <c r="N130" s="199"/>
      <c r="O130" s="67"/>
      <c r="P130" s="67"/>
      <c r="Q130" s="67"/>
      <c r="R130" s="67"/>
      <c r="S130" s="67"/>
      <c r="T130" s="68"/>
      <c r="U130" s="37"/>
      <c r="V130" s="37"/>
      <c r="W130" s="37"/>
      <c r="X130" s="37"/>
      <c r="Y130" s="37"/>
      <c r="Z130" s="37"/>
      <c r="AA130" s="37"/>
      <c r="AB130" s="37"/>
      <c r="AC130" s="37"/>
      <c r="AD130" s="37"/>
      <c r="AE130" s="37"/>
      <c r="AT130" s="20" t="s">
        <v>219</v>
      </c>
      <c r="AU130" s="20" t="s">
        <v>79</v>
      </c>
    </row>
    <row r="131" spans="1:65" s="2" customFormat="1" ht="16.5" customHeight="1">
      <c r="A131" s="37"/>
      <c r="B131" s="38"/>
      <c r="C131" s="182" t="s">
        <v>355</v>
      </c>
      <c r="D131" s="182" t="s">
        <v>212</v>
      </c>
      <c r="E131" s="183" t="s">
        <v>2248</v>
      </c>
      <c r="F131" s="184" t="s">
        <v>2249</v>
      </c>
      <c r="G131" s="185" t="s">
        <v>1998</v>
      </c>
      <c r="H131" s="186">
        <v>2</v>
      </c>
      <c r="I131" s="187"/>
      <c r="J131" s="188">
        <f>ROUND(I131*H131,2)</f>
        <v>0</v>
      </c>
      <c r="K131" s="184" t="s">
        <v>814</v>
      </c>
      <c r="L131" s="42"/>
      <c r="M131" s="189" t="s">
        <v>19</v>
      </c>
      <c r="N131" s="190" t="s">
        <v>42</v>
      </c>
      <c r="O131" s="67"/>
      <c r="P131" s="191">
        <f>O131*H131</f>
        <v>0</v>
      </c>
      <c r="Q131" s="191">
        <v>0</v>
      </c>
      <c r="R131" s="191">
        <f>Q131*H131</f>
        <v>0</v>
      </c>
      <c r="S131" s="191">
        <v>0</v>
      </c>
      <c r="T131" s="192">
        <f>S131*H131</f>
        <v>0</v>
      </c>
      <c r="U131" s="37"/>
      <c r="V131" s="37"/>
      <c r="W131" s="37"/>
      <c r="X131" s="37"/>
      <c r="Y131" s="37"/>
      <c r="Z131" s="37"/>
      <c r="AA131" s="37"/>
      <c r="AB131" s="37"/>
      <c r="AC131" s="37"/>
      <c r="AD131" s="37"/>
      <c r="AE131" s="37"/>
      <c r="AR131" s="193" t="s">
        <v>217</v>
      </c>
      <c r="AT131" s="193" t="s">
        <v>212</v>
      </c>
      <c r="AU131" s="193" t="s">
        <v>79</v>
      </c>
      <c r="AY131" s="20" t="s">
        <v>210</v>
      </c>
      <c r="BE131" s="194">
        <f>IF(N131="základní",J131,0)</f>
        <v>0</v>
      </c>
      <c r="BF131" s="194">
        <f>IF(N131="snížená",J131,0)</f>
        <v>0</v>
      </c>
      <c r="BG131" s="194">
        <f>IF(N131="zákl. přenesená",J131,0)</f>
        <v>0</v>
      </c>
      <c r="BH131" s="194">
        <f>IF(N131="sníž. přenesená",J131,0)</f>
        <v>0</v>
      </c>
      <c r="BI131" s="194">
        <f>IF(N131="nulová",J131,0)</f>
        <v>0</v>
      </c>
      <c r="BJ131" s="20" t="s">
        <v>79</v>
      </c>
      <c r="BK131" s="194">
        <f>ROUND(I131*H131,2)</f>
        <v>0</v>
      </c>
      <c r="BL131" s="20" t="s">
        <v>217</v>
      </c>
      <c r="BM131" s="193" t="s">
        <v>2250</v>
      </c>
    </row>
    <row r="132" spans="1:65" s="2" customFormat="1" ht="11.25">
      <c r="A132" s="37"/>
      <c r="B132" s="38"/>
      <c r="C132" s="39"/>
      <c r="D132" s="195" t="s">
        <v>219</v>
      </c>
      <c r="E132" s="39"/>
      <c r="F132" s="196" t="s">
        <v>2249</v>
      </c>
      <c r="G132" s="39"/>
      <c r="H132" s="39"/>
      <c r="I132" s="197"/>
      <c r="J132" s="39"/>
      <c r="K132" s="39"/>
      <c r="L132" s="42"/>
      <c r="M132" s="198"/>
      <c r="N132" s="199"/>
      <c r="O132" s="67"/>
      <c r="P132" s="67"/>
      <c r="Q132" s="67"/>
      <c r="R132" s="67"/>
      <c r="S132" s="67"/>
      <c r="T132" s="68"/>
      <c r="U132" s="37"/>
      <c r="V132" s="37"/>
      <c r="W132" s="37"/>
      <c r="X132" s="37"/>
      <c r="Y132" s="37"/>
      <c r="Z132" s="37"/>
      <c r="AA132" s="37"/>
      <c r="AB132" s="37"/>
      <c r="AC132" s="37"/>
      <c r="AD132" s="37"/>
      <c r="AE132" s="37"/>
      <c r="AT132" s="20" t="s">
        <v>219</v>
      </c>
      <c r="AU132" s="20" t="s">
        <v>79</v>
      </c>
    </row>
    <row r="133" spans="1:65" s="2" customFormat="1" ht="16.5" customHeight="1">
      <c r="A133" s="37"/>
      <c r="B133" s="38"/>
      <c r="C133" s="182" t="s">
        <v>7</v>
      </c>
      <c r="D133" s="182" t="s">
        <v>212</v>
      </c>
      <c r="E133" s="183" t="s">
        <v>2251</v>
      </c>
      <c r="F133" s="184" t="s">
        <v>2252</v>
      </c>
      <c r="G133" s="185" t="s">
        <v>1998</v>
      </c>
      <c r="H133" s="186">
        <v>2</v>
      </c>
      <c r="I133" s="187"/>
      <c r="J133" s="188">
        <f>ROUND(I133*H133,2)</f>
        <v>0</v>
      </c>
      <c r="K133" s="184" t="s">
        <v>814</v>
      </c>
      <c r="L133" s="42"/>
      <c r="M133" s="189" t="s">
        <v>19</v>
      </c>
      <c r="N133" s="190" t="s">
        <v>42</v>
      </c>
      <c r="O133" s="67"/>
      <c r="P133" s="191">
        <f>O133*H133</f>
        <v>0</v>
      </c>
      <c r="Q133" s="191">
        <v>0</v>
      </c>
      <c r="R133" s="191">
        <f>Q133*H133</f>
        <v>0</v>
      </c>
      <c r="S133" s="191">
        <v>0</v>
      </c>
      <c r="T133" s="192">
        <f>S133*H133</f>
        <v>0</v>
      </c>
      <c r="U133" s="37"/>
      <c r="V133" s="37"/>
      <c r="W133" s="37"/>
      <c r="X133" s="37"/>
      <c r="Y133" s="37"/>
      <c r="Z133" s="37"/>
      <c r="AA133" s="37"/>
      <c r="AB133" s="37"/>
      <c r="AC133" s="37"/>
      <c r="AD133" s="37"/>
      <c r="AE133" s="37"/>
      <c r="AR133" s="193" t="s">
        <v>217</v>
      </c>
      <c r="AT133" s="193" t="s">
        <v>212</v>
      </c>
      <c r="AU133" s="193" t="s">
        <v>79</v>
      </c>
      <c r="AY133" s="20" t="s">
        <v>210</v>
      </c>
      <c r="BE133" s="194">
        <f>IF(N133="základní",J133,0)</f>
        <v>0</v>
      </c>
      <c r="BF133" s="194">
        <f>IF(N133="snížená",J133,0)</f>
        <v>0</v>
      </c>
      <c r="BG133" s="194">
        <f>IF(N133="zákl. přenesená",J133,0)</f>
        <v>0</v>
      </c>
      <c r="BH133" s="194">
        <f>IF(N133="sníž. přenesená",J133,0)</f>
        <v>0</v>
      </c>
      <c r="BI133" s="194">
        <f>IF(N133="nulová",J133,0)</f>
        <v>0</v>
      </c>
      <c r="BJ133" s="20" t="s">
        <v>79</v>
      </c>
      <c r="BK133" s="194">
        <f>ROUND(I133*H133,2)</f>
        <v>0</v>
      </c>
      <c r="BL133" s="20" t="s">
        <v>217</v>
      </c>
      <c r="BM133" s="193" t="s">
        <v>2253</v>
      </c>
    </row>
    <row r="134" spans="1:65" s="2" customFormat="1" ht="11.25">
      <c r="A134" s="37"/>
      <c r="B134" s="38"/>
      <c r="C134" s="39"/>
      <c r="D134" s="195" t="s">
        <v>219</v>
      </c>
      <c r="E134" s="39"/>
      <c r="F134" s="196" t="s">
        <v>2252</v>
      </c>
      <c r="G134" s="39"/>
      <c r="H134" s="39"/>
      <c r="I134" s="197"/>
      <c r="J134" s="39"/>
      <c r="K134" s="39"/>
      <c r="L134" s="42"/>
      <c r="M134" s="198"/>
      <c r="N134" s="199"/>
      <c r="O134" s="67"/>
      <c r="P134" s="67"/>
      <c r="Q134" s="67"/>
      <c r="R134" s="67"/>
      <c r="S134" s="67"/>
      <c r="T134" s="68"/>
      <c r="U134" s="37"/>
      <c r="V134" s="37"/>
      <c r="W134" s="37"/>
      <c r="X134" s="37"/>
      <c r="Y134" s="37"/>
      <c r="Z134" s="37"/>
      <c r="AA134" s="37"/>
      <c r="AB134" s="37"/>
      <c r="AC134" s="37"/>
      <c r="AD134" s="37"/>
      <c r="AE134" s="37"/>
      <c r="AT134" s="20" t="s">
        <v>219</v>
      </c>
      <c r="AU134" s="20" t="s">
        <v>79</v>
      </c>
    </row>
    <row r="135" spans="1:65" s="12" customFormat="1" ht="25.9" customHeight="1">
      <c r="B135" s="166"/>
      <c r="C135" s="167"/>
      <c r="D135" s="168" t="s">
        <v>70</v>
      </c>
      <c r="E135" s="169" t="s">
        <v>1403</v>
      </c>
      <c r="F135" s="169" t="s">
        <v>2254</v>
      </c>
      <c r="G135" s="167"/>
      <c r="H135" s="167"/>
      <c r="I135" s="170"/>
      <c r="J135" s="171">
        <f>BK135</f>
        <v>0</v>
      </c>
      <c r="K135" s="167"/>
      <c r="L135" s="172"/>
      <c r="M135" s="173"/>
      <c r="N135" s="174"/>
      <c r="O135" s="174"/>
      <c r="P135" s="175">
        <f>SUM(P136:P147)</f>
        <v>0</v>
      </c>
      <c r="Q135" s="174"/>
      <c r="R135" s="175">
        <f>SUM(R136:R147)</f>
        <v>0</v>
      </c>
      <c r="S135" s="174"/>
      <c r="T135" s="176">
        <f>SUM(T136:T147)</f>
        <v>0</v>
      </c>
      <c r="AR135" s="177" t="s">
        <v>79</v>
      </c>
      <c r="AT135" s="178" t="s">
        <v>70</v>
      </c>
      <c r="AU135" s="178" t="s">
        <v>71</v>
      </c>
      <c r="AY135" s="177" t="s">
        <v>210</v>
      </c>
      <c r="BK135" s="179">
        <f>SUM(BK136:BK147)</f>
        <v>0</v>
      </c>
    </row>
    <row r="136" spans="1:65" s="2" customFormat="1" ht="24.2" customHeight="1">
      <c r="A136" s="37"/>
      <c r="B136" s="38"/>
      <c r="C136" s="182" t="s">
        <v>372</v>
      </c>
      <c r="D136" s="182" t="s">
        <v>212</v>
      </c>
      <c r="E136" s="183" t="s">
        <v>2255</v>
      </c>
      <c r="F136" s="184" t="s">
        <v>2256</v>
      </c>
      <c r="G136" s="185" t="s">
        <v>461</v>
      </c>
      <c r="H136" s="186">
        <v>43</v>
      </c>
      <c r="I136" s="187"/>
      <c r="J136" s="188">
        <f>ROUND(I136*H136,2)</f>
        <v>0</v>
      </c>
      <c r="K136" s="184" t="s">
        <v>814</v>
      </c>
      <c r="L136" s="42"/>
      <c r="M136" s="189" t="s">
        <v>19</v>
      </c>
      <c r="N136" s="190" t="s">
        <v>42</v>
      </c>
      <c r="O136" s="67"/>
      <c r="P136" s="191">
        <f>O136*H136</f>
        <v>0</v>
      </c>
      <c r="Q136" s="191">
        <v>0</v>
      </c>
      <c r="R136" s="191">
        <f>Q136*H136</f>
        <v>0</v>
      </c>
      <c r="S136" s="191">
        <v>0</v>
      </c>
      <c r="T136" s="192">
        <f>S136*H136</f>
        <v>0</v>
      </c>
      <c r="U136" s="37"/>
      <c r="V136" s="37"/>
      <c r="W136" s="37"/>
      <c r="X136" s="37"/>
      <c r="Y136" s="37"/>
      <c r="Z136" s="37"/>
      <c r="AA136" s="37"/>
      <c r="AB136" s="37"/>
      <c r="AC136" s="37"/>
      <c r="AD136" s="37"/>
      <c r="AE136" s="37"/>
      <c r="AR136" s="193" t="s">
        <v>217</v>
      </c>
      <c r="AT136" s="193" t="s">
        <v>212</v>
      </c>
      <c r="AU136" s="193" t="s">
        <v>79</v>
      </c>
      <c r="AY136" s="20" t="s">
        <v>210</v>
      </c>
      <c r="BE136" s="194">
        <f>IF(N136="základní",J136,0)</f>
        <v>0</v>
      </c>
      <c r="BF136" s="194">
        <f>IF(N136="snížená",J136,0)</f>
        <v>0</v>
      </c>
      <c r="BG136" s="194">
        <f>IF(N136="zákl. přenesená",J136,0)</f>
        <v>0</v>
      </c>
      <c r="BH136" s="194">
        <f>IF(N136="sníž. přenesená",J136,0)</f>
        <v>0</v>
      </c>
      <c r="BI136" s="194">
        <f>IF(N136="nulová",J136,0)</f>
        <v>0</v>
      </c>
      <c r="BJ136" s="20" t="s">
        <v>79</v>
      </c>
      <c r="BK136" s="194">
        <f>ROUND(I136*H136,2)</f>
        <v>0</v>
      </c>
      <c r="BL136" s="20" t="s">
        <v>217</v>
      </c>
      <c r="BM136" s="193" t="s">
        <v>2257</v>
      </c>
    </row>
    <row r="137" spans="1:65" s="2" customFormat="1" ht="19.5">
      <c r="A137" s="37"/>
      <c r="B137" s="38"/>
      <c r="C137" s="39"/>
      <c r="D137" s="195" t="s">
        <v>219</v>
      </c>
      <c r="E137" s="39"/>
      <c r="F137" s="196" t="s">
        <v>2256</v>
      </c>
      <c r="G137" s="39"/>
      <c r="H137" s="39"/>
      <c r="I137" s="197"/>
      <c r="J137" s="39"/>
      <c r="K137" s="39"/>
      <c r="L137" s="42"/>
      <c r="M137" s="198"/>
      <c r="N137" s="199"/>
      <c r="O137" s="67"/>
      <c r="P137" s="67"/>
      <c r="Q137" s="67"/>
      <c r="R137" s="67"/>
      <c r="S137" s="67"/>
      <c r="T137" s="68"/>
      <c r="U137" s="37"/>
      <c r="V137" s="37"/>
      <c r="W137" s="37"/>
      <c r="X137" s="37"/>
      <c r="Y137" s="37"/>
      <c r="Z137" s="37"/>
      <c r="AA137" s="37"/>
      <c r="AB137" s="37"/>
      <c r="AC137" s="37"/>
      <c r="AD137" s="37"/>
      <c r="AE137" s="37"/>
      <c r="AT137" s="20" t="s">
        <v>219</v>
      </c>
      <c r="AU137" s="20" t="s">
        <v>79</v>
      </c>
    </row>
    <row r="138" spans="1:65" s="2" customFormat="1" ht="24.2" customHeight="1">
      <c r="A138" s="37"/>
      <c r="B138" s="38"/>
      <c r="C138" s="182" t="s">
        <v>383</v>
      </c>
      <c r="D138" s="182" t="s">
        <v>212</v>
      </c>
      <c r="E138" s="183" t="s">
        <v>2258</v>
      </c>
      <c r="F138" s="184" t="s">
        <v>2259</v>
      </c>
      <c r="G138" s="185" t="s">
        <v>461</v>
      </c>
      <c r="H138" s="186">
        <v>16</v>
      </c>
      <c r="I138" s="187"/>
      <c r="J138" s="188">
        <f>ROUND(I138*H138,2)</f>
        <v>0</v>
      </c>
      <c r="K138" s="184" t="s">
        <v>814</v>
      </c>
      <c r="L138" s="42"/>
      <c r="M138" s="189" t="s">
        <v>19</v>
      </c>
      <c r="N138" s="190" t="s">
        <v>42</v>
      </c>
      <c r="O138" s="67"/>
      <c r="P138" s="191">
        <f>O138*H138</f>
        <v>0</v>
      </c>
      <c r="Q138" s="191">
        <v>0</v>
      </c>
      <c r="R138" s="191">
        <f>Q138*H138</f>
        <v>0</v>
      </c>
      <c r="S138" s="191">
        <v>0</v>
      </c>
      <c r="T138" s="192">
        <f>S138*H138</f>
        <v>0</v>
      </c>
      <c r="U138" s="37"/>
      <c r="V138" s="37"/>
      <c r="W138" s="37"/>
      <c r="X138" s="37"/>
      <c r="Y138" s="37"/>
      <c r="Z138" s="37"/>
      <c r="AA138" s="37"/>
      <c r="AB138" s="37"/>
      <c r="AC138" s="37"/>
      <c r="AD138" s="37"/>
      <c r="AE138" s="37"/>
      <c r="AR138" s="193" t="s">
        <v>217</v>
      </c>
      <c r="AT138" s="193" t="s">
        <v>212</v>
      </c>
      <c r="AU138" s="193" t="s">
        <v>79</v>
      </c>
      <c r="AY138" s="20" t="s">
        <v>210</v>
      </c>
      <c r="BE138" s="194">
        <f>IF(N138="základní",J138,0)</f>
        <v>0</v>
      </c>
      <c r="BF138" s="194">
        <f>IF(N138="snížená",J138,0)</f>
        <v>0</v>
      </c>
      <c r="BG138" s="194">
        <f>IF(N138="zákl. přenesená",J138,0)</f>
        <v>0</v>
      </c>
      <c r="BH138" s="194">
        <f>IF(N138="sníž. přenesená",J138,0)</f>
        <v>0</v>
      </c>
      <c r="BI138" s="194">
        <f>IF(N138="nulová",J138,0)</f>
        <v>0</v>
      </c>
      <c r="BJ138" s="20" t="s">
        <v>79</v>
      </c>
      <c r="BK138" s="194">
        <f>ROUND(I138*H138,2)</f>
        <v>0</v>
      </c>
      <c r="BL138" s="20" t="s">
        <v>217</v>
      </c>
      <c r="BM138" s="193" t="s">
        <v>2260</v>
      </c>
    </row>
    <row r="139" spans="1:65" s="2" customFormat="1" ht="19.5">
      <c r="A139" s="37"/>
      <c r="B139" s="38"/>
      <c r="C139" s="39"/>
      <c r="D139" s="195" t="s">
        <v>219</v>
      </c>
      <c r="E139" s="39"/>
      <c r="F139" s="196" t="s">
        <v>2259</v>
      </c>
      <c r="G139" s="39"/>
      <c r="H139" s="39"/>
      <c r="I139" s="197"/>
      <c r="J139" s="39"/>
      <c r="K139" s="39"/>
      <c r="L139" s="42"/>
      <c r="M139" s="198"/>
      <c r="N139" s="199"/>
      <c r="O139" s="67"/>
      <c r="P139" s="67"/>
      <c r="Q139" s="67"/>
      <c r="R139" s="67"/>
      <c r="S139" s="67"/>
      <c r="T139" s="68"/>
      <c r="U139" s="37"/>
      <c r="V139" s="37"/>
      <c r="W139" s="37"/>
      <c r="X139" s="37"/>
      <c r="Y139" s="37"/>
      <c r="Z139" s="37"/>
      <c r="AA139" s="37"/>
      <c r="AB139" s="37"/>
      <c r="AC139" s="37"/>
      <c r="AD139" s="37"/>
      <c r="AE139" s="37"/>
      <c r="AT139" s="20" t="s">
        <v>219</v>
      </c>
      <c r="AU139" s="20" t="s">
        <v>79</v>
      </c>
    </row>
    <row r="140" spans="1:65" s="2" customFormat="1" ht="24.2" customHeight="1">
      <c r="A140" s="37"/>
      <c r="B140" s="38"/>
      <c r="C140" s="182" t="s">
        <v>392</v>
      </c>
      <c r="D140" s="182" t="s">
        <v>212</v>
      </c>
      <c r="E140" s="183" t="s">
        <v>2261</v>
      </c>
      <c r="F140" s="184" t="s">
        <v>2262</v>
      </c>
      <c r="G140" s="185" t="s">
        <v>461</v>
      </c>
      <c r="H140" s="186">
        <v>130</v>
      </c>
      <c r="I140" s="187"/>
      <c r="J140" s="188">
        <f>ROUND(I140*H140,2)</f>
        <v>0</v>
      </c>
      <c r="K140" s="184" t="s">
        <v>814</v>
      </c>
      <c r="L140" s="42"/>
      <c r="M140" s="189" t="s">
        <v>19</v>
      </c>
      <c r="N140" s="190" t="s">
        <v>42</v>
      </c>
      <c r="O140" s="67"/>
      <c r="P140" s="191">
        <f>O140*H140</f>
        <v>0</v>
      </c>
      <c r="Q140" s="191">
        <v>0</v>
      </c>
      <c r="R140" s="191">
        <f>Q140*H140</f>
        <v>0</v>
      </c>
      <c r="S140" s="191">
        <v>0</v>
      </c>
      <c r="T140" s="192">
        <f>S140*H140</f>
        <v>0</v>
      </c>
      <c r="U140" s="37"/>
      <c r="V140" s="37"/>
      <c r="W140" s="37"/>
      <c r="X140" s="37"/>
      <c r="Y140" s="37"/>
      <c r="Z140" s="37"/>
      <c r="AA140" s="37"/>
      <c r="AB140" s="37"/>
      <c r="AC140" s="37"/>
      <c r="AD140" s="37"/>
      <c r="AE140" s="37"/>
      <c r="AR140" s="193" t="s">
        <v>217</v>
      </c>
      <c r="AT140" s="193" t="s">
        <v>212</v>
      </c>
      <c r="AU140" s="193" t="s">
        <v>79</v>
      </c>
      <c r="AY140" s="20" t="s">
        <v>210</v>
      </c>
      <c r="BE140" s="194">
        <f>IF(N140="základní",J140,0)</f>
        <v>0</v>
      </c>
      <c r="BF140" s="194">
        <f>IF(N140="snížená",J140,0)</f>
        <v>0</v>
      </c>
      <c r="BG140" s="194">
        <f>IF(N140="zákl. přenesená",J140,0)</f>
        <v>0</v>
      </c>
      <c r="BH140" s="194">
        <f>IF(N140="sníž. přenesená",J140,0)</f>
        <v>0</v>
      </c>
      <c r="BI140" s="194">
        <f>IF(N140="nulová",J140,0)</f>
        <v>0</v>
      </c>
      <c r="BJ140" s="20" t="s">
        <v>79</v>
      </c>
      <c r="BK140" s="194">
        <f>ROUND(I140*H140,2)</f>
        <v>0</v>
      </c>
      <c r="BL140" s="20" t="s">
        <v>217</v>
      </c>
      <c r="BM140" s="193" t="s">
        <v>2263</v>
      </c>
    </row>
    <row r="141" spans="1:65" s="2" customFormat="1" ht="19.5">
      <c r="A141" s="37"/>
      <c r="B141" s="38"/>
      <c r="C141" s="39"/>
      <c r="D141" s="195" t="s">
        <v>219</v>
      </c>
      <c r="E141" s="39"/>
      <c r="F141" s="196" t="s">
        <v>2262</v>
      </c>
      <c r="G141" s="39"/>
      <c r="H141" s="39"/>
      <c r="I141" s="197"/>
      <c r="J141" s="39"/>
      <c r="K141" s="39"/>
      <c r="L141" s="42"/>
      <c r="M141" s="198"/>
      <c r="N141" s="199"/>
      <c r="O141" s="67"/>
      <c r="P141" s="67"/>
      <c r="Q141" s="67"/>
      <c r="R141" s="67"/>
      <c r="S141" s="67"/>
      <c r="T141" s="68"/>
      <c r="U141" s="37"/>
      <c r="V141" s="37"/>
      <c r="W141" s="37"/>
      <c r="X141" s="37"/>
      <c r="Y141" s="37"/>
      <c r="Z141" s="37"/>
      <c r="AA141" s="37"/>
      <c r="AB141" s="37"/>
      <c r="AC141" s="37"/>
      <c r="AD141" s="37"/>
      <c r="AE141" s="37"/>
      <c r="AT141" s="20" t="s">
        <v>219</v>
      </c>
      <c r="AU141" s="20" t="s">
        <v>79</v>
      </c>
    </row>
    <row r="142" spans="1:65" s="2" customFormat="1" ht="24.2" customHeight="1">
      <c r="A142" s="37"/>
      <c r="B142" s="38"/>
      <c r="C142" s="182" t="s">
        <v>399</v>
      </c>
      <c r="D142" s="182" t="s">
        <v>212</v>
      </c>
      <c r="E142" s="183" t="s">
        <v>2264</v>
      </c>
      <c r="F142" s="184" t="s">
        <v>2265</v>
      </c>
      <c r="G142" s="185" t="s">
        <v>461</v>
      </c>
      <c r="H142" s="186">
        <v>20</v>
      </c>
      <c r="I142" s="187"/>
      <c r="J142" s="188">
        <f>ROUND(I142*H142,2)</f>
        <v>0</v>
      </c>
      <c r="K142" s="184" t="s">
        <v>814</v>
      </c>
      <c r="L142" s="42"/>
      <c r="M142" s="189" t="s">
        <v>19</v>
      </c>
      <c r="N142" s="190" t="s">
        <v>42</v>
      </c>
      <c r="O142" s="67"/>
      <c r="P142" s="191">
        <f>O142*H142</f>
        <v>0</v>
      </c>
      <c r="Q142" s="191">
        <v>0</v>
      </c>
      <c r="R142" s="191">
        <f>Q142*H142</f>
        <v>0</v>
      </c>
      <c r="S142" s="191">
        <v>0</v>
      </c>
      <c r="T142" s="192">
        <f>S142*H142</f>
        <v>0</v>
      </c>
      <c r="U142" s="37"/>
      <c r="V142" s="37"/>
      <c r="W142" s="37"/>
      <c r="X142" s="37"/>
      <c r="Y142" s="37"/>
      <c r="Z142" s="37"/>
      <c r="AA142" s="37"/>
      <c r="AB142" s="37"/>
      <c r="AC142" s="37"/>
      <c r="AD142" s="37"/>
      <c r="AE142" s="37"/>
      <c r="AR142" s="193" t="s">
        <v>217</v>
      </c>
      <c r="AT142" s="193" t="s">
        <v>212</v>
      </c>
      <c r="AU142" s="193" t="s">
        <v>79</v>
      </c>
      <c r="AY142" s="20" t="s">
        <v>210</v>
      </c>
      <c r="BE142" s="194">
        <f>IF(N142="základní",J142,0)</f>
        <v>0</v>
      </c>
      <c r="BF142" s="194">
        <f>IF(N142="snížená",J142,0)</f>
        <v>0</v>
      </c>
      <c r="BG142" s="194">
        <f>IF(N142="zákl. přenesená",J142,0)</f>
        <v>0</v>
      </c>
      <c r="BH142" s="194">
        <f>IF(N142="sníž. přenesená",J142,0)</f>
        <v>0</v>
      </c>
      <c r="BI142" s="194">
        <f>IF(N142="nulová",J142,0)</f>
        <v>0</v>
      </c>
      <c r="BJ142" s="20" t="s">
        <v>79</v>
      </c>
      <c r="BK142" s="194">
        <f>ROUND(I142*H142,2)</f>
        <v>0</v>
      </c>
      <c r="BL142" s="20" t="s">
        <v>217</v>
      </c>
      <c r="BM142" s="193" t="s">
        <v>2266</v>
      </c>
    </row>
    <row r="143" spans="1:65" s="2" customFormat="1" ht="19.5">
      <c r="A143" s="37"/>
      <c r="B143" s="38"/>
      <c r="C143" s="39"/>
      <c r="D143" s="195" t="s">
        <v>219</v>
      </c>
      <c r="E143" s="39"/>
      <c r="F143" s="196" t="s">
        <v>2265</v>
      </c>
      <c r="G143" s="39"/>
      <c r="H143" s="39"/>
      <c r="I143" s="197"/>
      <c r="J143" s="39"/>
      <c r="K143" s="39"/>
      <c r="L143" s="42"/>
      <c r="M143" s="198"/>
      <c r="N143" s="199"/>
      <c r="O143" s="67"/>
      <c r="P143" s="67"/>
      <c r="Q143" s="67"/>
      <c r="R143" s="67"/>
      <c r="S143" s="67"/>
      <c r="T143" s="68"/>
      <c r="U143" s="37"/>
      <c r="V143" s="37"/>
      <c r="W143" s="37"/>
      <c r="X143" s="37"/>
      <c r="Y143" s="37"/>
      <c r="Z143" s="37"/>
      <c r="AA143" s="37"/>
      <c r="AB143" s="37"/>
      <c r="AC143" s="37"/>
      <c r="AD143" s="37"/>
      <c r="AE143" s="37"/>
      <c r="AT143" s="20" t="s">
        <v>219</v>
      </c>
      <c r="AU143" s="20" t="s">
        <v>79</v>
      </c>
    </row>
    <row r="144" spans="1:65" s="2" customFormat="1" ht="16.5" customHeight="1">
      <c r="A144" s="37"/>
      <c r="B144" s="38"/>
      <c r="C144" s="182" t="s">
        <v>406</v>
      </c>
      <c r="D144" s="182" t="s">
        <v>212</v>
      </c>
      <c r="E144" s="183" t="s">
        <v>2267</v>
      </c>
      <c r="F144" s="184" t="s">
        <v>2268</v>
      </c>
      <c r="G144" s="185" t="s">
        <v>461</v>
      </c>
      <c r="H144" s="186">
        <v>122</v>
      </c>
      <c r="I144" s="187"/>
      <c r="J144" s="188">
        <f>ROUND(I144*H144,2)</f>
        <v>0</v>
      </c>
      <c r="K144" s="184" t="s">
        <v>814</v>
      </c>
      <c r="L144" s="42"/>
      <c r="M144" s="189" t="s">
        <v>19</v>
      </c>
      <c r="N144" s="190" t="s">
        <v>42</v>
      </c>
      <c r="O144" s="67"/>
      <c r="P144" s="191">
        <f>O144*H144</f>
        <v>0</v>
      </c>
      <c r="Q144" s="191">
        <v>0</v>
      </c>
      <c r="R144" s="191">
        <f>Q144*H144</f>
        <v>0</v>
      </c>
      <c r="S144" s="191">
        <v>0</v>
      </c>
      <c r="T144" s="192">
        <f>S144*H144</f>
        <v>0</v>
      </c>
      <c r="U144" s="37"/>
      <c r="V144" s="37"/>
      <c r="W144" s="37"/>
      <c r="X144" s="37"/>
      <c r="Y144" s="37"/>
      <c r="Z144" s="37"/>
      <c r="AA144" s="37"/>
      <c r="AB144" s="37"/>
      <c r="AC144" s="37"/>
      <c r="AD144" s="37"/>
      <c r="AE144" s="37"/>
      <c r="AR144" s="193" t="s">
        <v>217</v>
      </c>
      <c r="AT144" s="193" t="s">
        <v>212</v>
      </c>
      <c r="AU144" s="193" t="s">
        <v>79</v>
      </c>
      <c r="AY144" s="20" t="s">
        <v>210</v>
      </c>
      <c r="BE144" s="194">
        <f>IF(N144="základní",J144,0)</f>
        <v>0</v>
      </c>
      <c r="BF144" s="194">
        <f>IF(N144="snížená",J144,0)</f>
        <v>0</v>
      </c>
      <c r="BG144" s="194">
        <f>IF(N144="zákl. přenesená",J144,0)</f>
        <v>0</v>
      </c>
      <c r="BH144" s="194">
        <f>IF(N144="sníž. přenesená",J144,0)</f>
        <v>0</v>
      </c>
      <c r="BI144" s="194">
        <f>IF(N144="nulová",J144,0)</f>
        <v>0</v>
      </c>
      <c r="BJ144" s="20" t="s">
        <v>79</v>
      </c>
      <c r="BK144" s="194">
        <f>ROUND(I144*H144,2)</f>
        <v>0</v>
      </c>
      <c r="BL144" s="20" t="s">
        <v>217</v>
      </c>
      <c r="BM144" s="193" t="s">
        <v>2269</v>
      </c>
    </row>
    <row r="145" spans="1:65" s="2" customFormat="1" ht="11.25">
      <c r="A145" s="37"/>
      <c r="B145" s="38"/>
      <c r="C145" s="39"/>
      <c r="D145" s="195" t="s">
        <v>219</v>
      </c>
      <c r="E145" s="39"/>
      <c r="F145" s="196" t="s">
        <v>2268</v>
      </c>
      <c r="G145" s="39"/>
      <c r="H145" s="39"/>
      <c r="I145" s="197"/>
      <c r="J145" s="39"/>
      <c r="K145" s="39"/>
      <c r="L145" s="42"/>
      <c r="M145" s="198"/>
      <c r="N145" s="199"/>
      <c r="O145" s="67"/>
      <c r="P145" s="67"/>
      <c r="Q145" s="67"/>
      <c r="R145" s="67"/>
      <c r="S145" s="67"/>
      <c r="T145" s="68"/>
      <c r="U145" s="37"/>
      <c r="V145" s="37"/>
      <c r="W145" s="37"/>
      <c r="X145" s="37"/>
      <c r="Y145" s="37"/>
      <c r="Z145" s="37"/>
      <c r="AA145" s="37"/>
      <c r="AB145" s="37"/>
      <c r="AC145" s="37"/>
      <c r="AD145" s="37"/>
      <c r="AE145" s="37"/>
      <c r="AT145" s="20" t="s">
        <v>219</v>
      </c>
      <c r="AU145" s="20" t="s">
        <v>79</v>
      </c>
    </row>
    <row r="146" spans="1:65" s="2" customFormat="1" ht="16.5" customHeight="1">
      <c r="A146" s="37"/>
      <c r="B146" s="38"/>
      <c r="C146" s="182" t="s">
        <v>414</v>
      </c>
      <c r="D146" s="182" t="s">
        <v>212</v>
      </c>
      <c r="E146" s="183" t="s">
        <v>2270</v>
      </c>
      <c r="F146" s="184" t="s">
        <v>2271</v>
      </c>
      <c r="G146" s="185" t="s">
        <v>461</v>
      </c>
      <c r="H146" s="186">
        <v>87</v>
      </c>
      <c r="I146" s="187"/>
      <c r="J146" s="188">
        <f>ROUND(I146*H146,2)</f>
        <v>0</v>
      </c>
      <c r="K146" s="184" t="s">
        <v>814</v>
      </c>
      <c r="L146" s="42"/>
      <c r="M146" s="189" t="s">
        <v>19</v>
      </c>
      <c r="N146" s="190" t="s">
        <v>42</v>
      </c>
      <c r="O146" s="67"/>
      <c r="P146" s="191">
        <f>O146*H146</f>
        <v>0</v>
      </c>
      <c r="Q146" s="191">
        <v>0</v>
      </c>
      <c r="R146" s="191">
        <f>Q146*H146</f>
        <v>0</v>
      </c>
      <c r="S146" s="191">
        <v>0</v>
      </c>
      <c r="T146" s="192">
        <f>S146*H146</f>
        <v>0</v>
      </c>
      <c r="U146" s="37"/>
      <c r="V146" s="37"/>
      <c r="W146" s="37"/>
      <c r="X146" s="37"/>
      <c r="Y146" s="37"/>
      <c r="Z146" s="37"/>
      <c r="AA146" s="37"/>
      <c r="AB146" s="37"/>
      <c r="AC146" s="37"/>
      <c r="AD146" s="37"/>
      <c r="AE146" s="37"/>
      <c r="AR146" s="193" t="s">
        <v>217</v>
      </c>
      <c r="AT146" s="193" t="s">
        <v>212</v>
      </c>
      <c r="AU146" s="193" t="s">
        <v>79</v>
      </c>
      <c r="AY146" s="20" t="s">
        <v>210</v>
      </c>
      <c r="BE146" s="194">
        <f>IF(N146="základní",J146,0)</f>
        <v>0</v>
      </c>
      <c r="BF146" s="194">
        <f>IF(N146="snížená",J146,0)</f>
        <v>0</v>
      </c>
      <c r="BG146" s="194">
        <f>IF(N146="zákl. přenesená",J146,0)</f>
        <v>0</v>
      </c>
      <c r="BH146" s="194">
        <f>IF(N146="sníž. přenesená",J146,0)</f>
        <v>0</v>
      </c>
      <c r="BI146" s="194">
        <f>IF(N146="nulová",J146,0)</f>
        <v>0</v>
      </c>
      <c r="BJ146" s="20" t="s">
        <v>79</v>
      </c>
      <c r="BK146" s="194">
        <f>ROUND(I146*H146,2)</f>
        <v>0</v>
      </c>
      <c r="BL146" s="20" t="s">
        <v>217</v>
      </c>
      <c r="BM146" s="193" t="s">
        <v>2272</v>
      </c>
    </row>
    <row r="147" spans="1:65" s="2" customFormat="1" ht="11.25">
      <c r="A147" s="37"/>
      <c r="B147" s="38"/>
      <c r="C147" s="39"/>
      <c r="D147" s="195" t="s">
        <v>219</v>
      </c>
      <c r="E147" s="39"/>
      <c r="F147" s="196" t="s">
        <v>2271</v>
      </c>
      <c r="G147" s="39"/>
      <c r="H147" s="39"/>
      <c r="I147" s="197"/>
      <c r="J147" s="39"/>
      <c r="K147" s="39"/>
      <c r="L147" s="42"/>
      <c r="M147" s="198"/>
      <c r="N147" s="199"/>
      <c r="O147" s="67"/>
      <c r="P147" s="67"/>
      <c r="Q147" s="67"/>
      <c r="R147" s="67"/>
      <c r="S147" s="67"/>
      <c r="T147" s="68"/>
      <c r="U147" s="37"/>
      <c r="V147" s="37"/>
      <c r="W147" s="37"/>
      <c r="X147" s="37"/>
      <c r="Y147" s="37"/>
      <c r="Z147" s="37"/>
      <c r="AA147" s="37"/>
      <c r="AB147" s="37"/>
      <c r="AC147" s="37"/>
      <c r="AD147" s="37"/>
      <c r="AE147" s="37"/>
      <c r="AT147" s="20" t="s">
        <v>219</v>
      </c>
      <c r="AU147" s="20" t="s">
        <v>79</v>
      </c>
    </row>
    <row r="148" spans="1:65" s="12" customFormat="1" ht="25.9" customHeight="1">
      <c r="B148" s="166"/>
      <c r="C148" s="167"/>
      <c r="D148" s="168" t="s">
        <v>70</v>
      </c>
      <c r="E148" s="169" t="s">
        <v>1407</v>
      </c>
      <c r="F148" s="169" t="s">
        <v>2273</v>
      </c>
      <c r="G148" s="167"/>
      <c r="H148" s="167"/>
      <c r="I148" s="170"/>
      <c r="J148" s="171">
        <f>BK148</f>
        <v>0</v>
      </c>
      <c r="K148" s="167"/>
      <c r="L148" s="172"/>
      <c r="M148" s="173"/>
      <c r="N148" s="174"/>
      <c r="O148" s="174"/>
      <c r="P148" s="175">
        <f>SUM(P149:P162)</f>
        <v>0</v>
      </c>
      <c r="Q148" s="174"/>
      <c r="R148" s="175">
        <f>SUM(R149:R162)</f>
        <v>0</v>
      </c>
      <c r="S148" s="174"/>
      <c r="T148" s="176">
        <f>SUM(T149:T162)</f>
        <v>0</v>
      </c>
      <c r="AR148" s="177" t="s">
        <v>79</v>
      </c>
      <c r="AT148" s="178" t="s">
        <v>70</v>
      </c>
      <c r="AU148" s="178" t="s">
        <v>71</v>
      </c>
      <c r="AY148" s="177" t="s">
        <v>210</v>
      </c>
      <c r="BK148" s="179">
        <f>SUM(BK149:BK162)</f>
        <v>0</v>
      </c>
    </row>
    <row r="149" spans="1:65" s="2" customFormat="1" ht="16.5" customHeight="1">
      <c r="A149" s="37"/>
      <c r="B149" s="38"/>
      <c r="C149" s="182" t="s">
        <v>430</v>
      </c>
      <c r="D149" s="182" t="s">
        <v>212</v>
      </c>
      <c r="E149" s="183" t="s">
        <v>2274</v>
      </c>
      <c r="F149" s="184" t="s">
        <v>2275</v>
      </c>
      <c r="G149" s="185" t="s">
        <v>461</v>
      </c>
      <c r="H149" s="186">
        <v>52</v>
      </c>
      <c r="I149" s="187"/>
      <c r="J149" s="188">
        <f>ROUND(I149*H149,2)</f>
        <v>0</v>
      </c>
      <c r="K149" s="184" t="s">
        <v>814</v>
      </c>
      <c r="L149" s="42"/>
      <c r="M149" s="189" t="s">
        <v>19</v>
      </c>
      <c r="N149" s="190" t="s">
        <v>42</v>
      </c>
      <c r="O149" s="67"/>
      <c r="P149" s="191">
        <f>O149*H149</f>
        <v>0</v>
      </c>
      <c r="Q149" s="191">
        <v>0</v>
      </c>
      <c r="R149" s="191">
        <f>Q149*H149</f>
        <v>0</v>
      </c>
      <c r="S149" s="191">
        <v>0</v>
      </c>
      <c r="T149" s="192">
        <f>S149*H149</f>
        <v>0</v>
      </c>
      <c r="U149" s="37"/>
      <c r="V149" s="37"/>
      <c r="W149" s="37"/>
      <c r="X149" s="37"/>
      <c r="Y149" s="37"/>
      <c r="Z149" s="37"/>
      <c r="AA149" s="37"/>
      <c r="AB149" s="37"/>
      <c r="AC149" s="37"/>
      <c r="AD149" s="37"/>
      <c r="AE149" s="37"/>
      <c r="AR149" s="193" t="s">
        <v>217</v>
      </c>
      <c r="AT149" s="193" t="s">
        <v>212</v>
      </c>
      <c r="AU149" s="193" t="s">
        <v>79</v>
      </c>
      <c r="AY149" s="20" t="s">
        <v>210</v>
      </c>
      <c r="BE149" s="194">
        <f>IF(N149="základní",J149,0)</f>
        <v>0</v>
      </c>
      <c r="BF149" s="194">
        <f>IF(N149="snížená",J149,0)</f>
        <v>0</v>
      </c>
      <c r="BG149" s="194">
        <f>IF(N149="zákl. přenesená",J149,0)</f>
        <v>0</v>
      </c>
      <c r="BH149" s="194">
        <f>IF(N149="sníž. přenesená",J149,0)</f>
        <v>0</v>
      </c>
      <c r="BI149" s="194">
        <f>IF(N149="nulová",J149,0)</f>
        <v>0</v>
      </c>
      <c r="BJ149" s="20" t="s">
        <v>79</v>
      </c>
      <c r="BK149" s="194">
        <f>ROUND(I149*H149,2)</f>
        <v>0</v>
      </c>
      <c r="BL149" s="20" t="s">
        <v>217</v>
      </c>
      <c r="BM149" s="193" t="s">
        <v>2276</v>
      </c>
    </row>
    <row r="150" spans="1:65" s="2" customFormat="1" ht="11.25">
      <c r="A150" s="37"/>
      <c r="B150" s="38"/>
      <c r="C150" s="39"/>
      <c r="D150" s="195" t="s">
        <v>219</v>
      </c>
      <c r="E150" s="39"/>
      <c r="F150" s="196" t="s">
        <v>2275</v>
      </c>
      <c r="G150" s="39"/>
      <c r="H150" s="39"/>
      <c r="I150" s="197"/>
      <c r="J150" s="39"/>
      <c r="K150" s="39"/>
      <c r="L150" s="42"/>
      <c r="M150" s="198"/>
      <c r="N150" s="199"/>
      <c r="O150" s="67"/>
      <c r="P150" s="67"/>
      <c r="Q150" s="67"/>
      <c r="R150" s="67"/>
      <c r="S150" s="67"/>
      <c r="T150" s="68"/>
      <c r="U150" s="37"/>
      <c r="V150" s="37"/>
      <c r="W150" s="37"/>
      <c r="X150" s="37"/>
      <c r="Y150" s="37"/>
      <c r="Z150" s="37"/>
      <c r="AA150" s="37"/>
      <c r="AB150" s="37"/>
      <c r="AC150" s="37"/>
      <c r="AD150" s="37"/>
      <c r="AE150" s="37"/>
      <c r="AT150" s="20" t="s">
        <v>219</v>
      </c>
      <c r="AU150" s="20" t="s">
        <v>79</v>
      </c>
    </row>
    <row r="151" spans="1:65" s="2" customFormat="1" ht="16.5" customHeight="1">
      <c r="A151" s="37"/>
      <c r="B151" s="38"/>
      <c r="C151" s="182" t="s">
        <v>439</v>
      </c>
      <c r="D151" s="182" t="s">
        <v>212</v>
      </c>
      <c r="E151" s="183" t="s">
        <v>2277</v>
      </c>
      <c r="F151" s="184" t="s">
        <v>2278</v>
      </c>
      <c r="G151" s="185" t="s">
        <v>461</v>
      </c>
      <c r="H151" s="186">
        <v>1</v>
      </c>
      <c r="I151" s="187"/>
      <c r="J151" s="188">
        <f>ROUND(I151*H151,2)</f>
        <v>0</v>
      </c>
      <c r="K151" s="184" t="s">
        <v>814</v>
      </c>
      <c r="L151" s="42"/>
      <c r="M151" s="189" t="s">
        <v>19</v>
      </c>
      <c r="N151" s="190" t="s">
        <v>42</v>
      </c>
      <c r="O151" s="67"/>
      <c r="P151" s="191">
        <f>O151*H151</f>
        <v>0</v>
      </c>
      <c r="Q151" s="191">
        <v>0</v>
      </c>
      <c r="R151" s="191">
        <f>Q151*H151</f>
        <v>0</v>
      </c>
      <c r="S151" s="191">
        <v>0</v>
      </c>
      <c r="T151" s="192">
        <f>S151*H151</f>
        <v>0</v>
      </c>
      <c r="U151" s="37"/>
      <c r="V151" s="37"/>
      <c r="W151" s="37"/>
      <c r="X151" s="37"/>
      <c r="Y151" s="37"/>
      <c r="Z151" s="37"/>
      <c r="AA151" s="37"/>
      <c r="AB151" s="37"/>
      <c r="AC151" s="37"/>
      <c r="AD151" s="37"/>
      <c r="AE151" s="37"/>
      <c r="AR151" s="193" t="s">
        <v>217</v>
      </c>
      <c r="AT151" s="193" t="s">
        <v>212</v>
      </c>
      <c r="AU151" s="193" t="s">
        <v>79</v>
      </c>
      <c r="AY151" s="20" t="s">
        <v>210</v>
      </c>
      <c r="BE151" s="194">
        <f>IF(N151="základní",J151,0)</f>
        <v>0</v>
      </c>
      <c r="BF151" s="194">
        <f>IF(N151="snížená",J151,0)</f>
        <v>0</v>
      </c>
      <c r="BG151" s="194">
        <f>IF(N151="zákl. přenesená",J151,0)</f>
        <v>0</v>
      </c>
      <c r="BH151" s="194">
        <f>IF(N151="sníž. přenesená",J151,0)</f>
        <v>0</v>
      </c>
      <c r="BI151" s="194">
        <f>IF(N151="nulová",J151,0)</f>
        <v>0</v>
      </c>
      <c r="BJ151" s="20" t="s">
        <v>79</v>
      </c>
      <c r="BK151" s="194">
        <f>ROUND(I151*H151,2)</f>
        <v>0</v>
      </c>
      <c r="BL151" s="20" t="s">
        <v>217</v>
      </c>
      <c r="BM151" s="193" t="s">
        <v>2279</v>
      </c>
    </row>
    <row r="152" spans="1:65" s="2" customFormat="1" ht="11.25">
      <c r="A152" s="37"/>
      <c r="B152" s="38"/>
      <c r="C152" s="39"/>
      <c r="D152" s="195" t="s">
        <v>219</v>
      </c>
      <c r="E152" s="39"/>
      <c r="F152" s="196" t="s">
        <v>2278</v>
      </c>
      <c r="G152" s="39"/>
      <c r="H152" s="39"/>
      <c r="I152" s="197"/>
      <c r="J152" s="39"/>
      <c r="K152" s="39"/>
      <c r="L152" s="42"/>
      <c r="M152" s="198"/>
      <c r="N152" s="199"/>
      <c r="O152" s="67"/>
      <c r="P152" s="67"/>
      <c r="Q152" s="67"/>
      <c r="R152" s="67"/>
      <c r="S152" s="67"/>
      <c r="T152" s="68"/>
      <c r="U152" s="37"/>
      <c r="V152" s="37"/>
      <c r="W152" s="37"/>
      <c r="X152" s="37"/>
      <c r="Y152" s="37"/>
      <c r="Z152" s="37"/>
      <c r="AA152" s="37"/>
      <c r="AB152" s="37"/>
      <c r="AC152" s="37"/>
      <c r="AD152" s="37"/>
      <c r="AE152" s="37"/>
      <c r="AT152" s="20" t="s">
        <v>219</v>
      </c>
      <c r="AU152" s="20" t="s">
        <v>79</v>
      </c>
    </row>
    <row r="153" spans="1:65" s="2" customFormat="1" ht="16.5" customHeight="1">
      <c r="A153" s="37"/>
      <c r="B153" s="38"/>
      <c r="C153" s="182" t="s">
        <v>447</v>
      </c>
      <c r="D153" s="182" t="s">
        <v>212</v>
      </c>
      <c r="E153" s="183" t="s">
        <v>2280</v>
      </c>
      <c r="F153" s="184" t="s">
        <v>2281</v>
      </c>
      <c r="G153" s="185" t="s">
        <v>461</v>
      </c>
      <c r="H153" s="186">
        <v>4</v>
      </c>
      <c r="I153" s="187"/>
      <c r="J153" s="188">
        <f>ROUND(I153*H153,2)</f>
        <v>0</v>
      </c>
      <c r="K153" s="184" t="s">
        <v>814</v>
      </c>
      <c r="L153" s="42"/>
      <c r="M153" s="189" t="s">
        <v>19</v>
      </c>
      <c r="N153" s="190" t="s">
        <v>42</v>
      </c>
      <c r="O153" s="67"/>
      <c r="P153" s="191">
        <f>O153*H153</f>
        <v>0</v>
      </c>
      <c r="Q153" s="191">
        <v>0</v>
      </c>
      <c r="R153" s="191">
        <f>Q153*H153</f>
        <v>0</v>
      </c>
      <c r="S153" s="191">
        <v>0</v>
      </c>
      <c r="T153" s="192">
        <f>S153*H153</f>
        <v>0</v>
      </c>
      <c r="U153" s="37"/>
      <c r="V153" s="37"/>
      <c r="W153" s="37"/>
      <c r="X153" s="37"/>
      <c r="Y153" s="37"/>
      <c r="Z153" s="37"/>
      <c r="AA153" s="37"/>
      <c r="AB153" s="37"/>
      <c r="AC153" s="37"/>
      <c r="AD153" s="37"/>
      <c r="AE153" s="37"/>
      <c r="AR153" s="193" t="s">
        <v>217</v>
      </c>
      <c r="AT153" s="193" t="s">
        <v>212</v>
      </c>
      <c r="AU153" s="193" t="s">
        <v>79</v>
      </c>
      <c r="AY153" s="20" t="s">
        <v>210</v>
      </c>
      <c r="BE153" s="194">
        <f>IF(N153="základní",J153,0)</f>
        <v>0</v>
      </c>
      <c r="BF153" s="194">
        <f>IF(N153="snížená",J153,0)</f>
        <v>0</v>
      </c>
      <c r="BG153" s="194">
        <f>IF(N153="zákl. přenesená",J153,0)</f>
        <v>0</v>
      </c>
      <c r="BH153" s="194">
        <f>IF(N153="sníž. přenesená",J153,0)</f>
        <v>0</v>
      </c>
      <c r="BI153" s="194">
        <f>IF(N153="nulová",J153,0)</f>
        <v>0</v>
      </c>
      <c r="BJ153" s="20" t="s">
        <v>79</v>
      </c>
      <c r="BK153" s="194">
        <f>ROUND(I153*H153,2)</f>
        <v>0</v>
      </c>
      <c r="BL153" s="20" t="s">
        <v>217</v>
      </c>
      <c r="BM153" s="193" t="s">
        <v>2282</v>
      </c>
    </row>
    <row r="154" spans="1:65" s="2" customFormat="1" ht="11.25">
      <c r="A154" s="37"/>
      <c r="B154" s="38"/>
      <c r="C154" s="39"/>
      <c r="D154" s="195" t="s">
        <v>219</v>
      </c>
      <c r="E154" s="39"/>
      <c r="F154" s="196" t="s">
        <v>2281</v>
      </c>
      <c r="G154" s="39"/>
      <c r="H154" s="39"/>
      <c r="I154" s="197"/>
      <c r="J154" s="39"/>
      <c r="K154" s="39"/>
      <c r="L154" s="42"/>
      <c r="M154" s="198"/>
      <c r="N154" s="199"/>
      <c r="O154" s="67"/>
      <c r="P154" s="67"/>
      <c r="Q154" s="67"/>
      <c r="R154" s="67"/>
      <c r="S154" s="67"/>
      <c r="T154" s="68"/>
      <c r="U154" s="37"/>
      <c r="V154" s="37"/>
      <c r="W154" s="37"/>
      <c r="X154" s="37"/>
      <c r="Y154" s="37"/>
      <c r="Z154" s="37"/>
      <c r="AA154" s="37"/>
      <c r="AB154" s="37"/>
      <c r="AC154" s="37"/>
      <c r="AD154" s="37"/>
      <c r="AE154" s="37"/>
      <c r="AT154" s="20" t="s">
        <v>219</v>
      </c>
      <c r="AU154" s="20" t="s">
        <v>79</v>
      </c>
    </row>
    <row r="155" spans="1:65" s="2" customFormat="1" ht="16.5" customHeight="1">
      <c r="A155" s="37"/>
      <c r="B155" s="38"/>
      <c r="C155" s="182" t="s">
        <v>458</v>
      </c>
      <c r="D155" s="182" t="s">
        <v>212</v>
      </c>
      <c r="E155" s="183" t="s">
        <v>2283</v>
      </c>
      <c r="F155" s="184" t="s">
        <v>2284</v>
      </c>
      <c r="G155" s="185" t="s">
        <v>461</v>
      </c>
      <c r="H155" s="186">
        <v>18</v>
      </c>
      <c r="I155" s="187"/>
      <c r="J155" s="188">
        <f>ROUND(I155*H155,2)</f>
        <v>0</v>
      </c>
      <c r="K155" s="184" t="s">
        <v>814</v>
      </c>
      <c r="L155" s="42"/>
      <c r="M155" s="189" t="s">
        <v>19</v>
      </c>
      <c r="N155" s="190" t="s">
        <v>42</v>
      </c>
      <c r="O155" s="67"/>
      <c r="P155" s="191">
        <f>O155*H155</f>
        <v>0</v>
      </c>
      <c r="Q155" s="191">
        <v>0</v>
      </c>
      <c r="R155" s="191">
        <f>Q155*H155</f>
        <v>0</v>
      </c>
      <c r="S155" s="191">
        <v>0</v>
      </c>
      <c r="T155" s="192">
        <f>S155*H155</f>
        <v>0</v>
      </c>
      <c r="U155" s="37"/>
      <c r="V155" s="37"/>
      <c r="W155" s="37"/>
      <c r="X155" s="37"/>
      <c r="Y155" s="37"/>
      <c r="Z155" s="37"/>
      <c r="AA155" s="37"/>
      <c r="AB155" s="37"/>
      <c r="AC155" s="37"/>
      <c r="AD155" s="37"/>
      <c r="AE155" s="37"/>
      <c r="AR155" s="193" t="s">
        <v>217</v>
      </c>
      <c r="AT155" s="193" t="s">
        <v>212</v>
      </c>
      <c r="AU155" s="193" t="s">
        <v>79</v>
      </c>
      <c r="AY155" s="20" t="s">
        <v>210</v>
      </c>
      <c r="BE155" s="194">
        <f>IF(N155="základní",J155,0)</f>
        <v>0</v>
      </c>
      <c r="BF155" s="194">
        <f>IF(N155="snížená",J155,0)</f>
        <v>0</v>
      </c>
      <c r="BG155" s="194">
        <f>IF(N155="zákl. přenesená",J155,0)</f>
        <v>0</v>
      </c>
      <c r="BH155" s="194">
        <f>IF(N155="sníž. přenesená",J155,0)</f>
        <v>0</v>
      </c>
      <c r="BI155" s="194">
        <f>IF(N155="nulová",J155,0)</f>
        <v>0</v>
      </c>
      <c r="BJ155" s="20" t="s">
        <v>79</v>
      </c>
      <c r="BK155" s="194">
        <f>ROUND(I155*H155,2)</f>
        <v>0</v>
      </c>
      <c r="BL155" s="20" t="s">
        <v>217</v>
      </c>
      <c r="BM155" s="193" t="s">
        <v>2285</v>
      </c>
    </row>
    <row r="156" spans="1:65" s="2" customFormat="1" ht="11.25">
      <c r="A156" s="37"/>
      <c r="B156" s="38"/>
      <c r="C156" s="39"/>
      <c r="D156" s="195" t="s">
        <v>219</v>
      </c>
      <c r="E156" s="39"/>
      <c r="F156" s="196" t="s">
        <v>2284</v>
      </c>
      <c r="G156" s="39"/>
      <c r="H156" s="39"/>
      <c r="I156" s="197"/>
      <c r="J156" s="39"/>
      <c r="K156" s="39"/>
      <c r="L156" s="42"/>
      <c r="M156" s="198"/>
      <c r="N156" s="199"/>
      <c r="O156" s="67"/>
      <c r="P156" s="67"/>
      <c r="Q156" s="67"/>
      <c r="R156" s="67"/>
      <c r="S156" s="67"/>
      <c r="T156" s="68"/>
      <c r="U156" s="37"/>
      <c r="V156" s="37"/>
      <c r="W156" s="37"/>
      <c r="X156" s="37"/>
      <c r="Y156" s="37"/>
      <c r="Z156" s="37"/>
      <c r="AA156" s="37"/>
      <c r="AB156" s="37"/>
      <c r="AC156" s="37"/>
      <c r="AD156" s="37"/>
      <c r="AE156" s="37"/>
      <c r="AT156" s="20" t="s">
        <v>219</v>
      </c>
      <c r="AU156" s="20" t="s">
        <v>79</v>
      </c>
    </row>
    <row r="157" spans="1:65" s="2" customFormat="1" ht="16.5" customHeight="1">
      <c r="A157" s="37"/>
      <c r="B157" s="38"/>
      <c r="C157" s="182" t="s">
        <v>467</v>
      </c>
      <c r="D157" s="182" t="s">
        <v>212</v>
      </c>
      <c r="E157" s="183" t="s">
        <v>2286</v>
      </c>
      <c r="F157" s="184" t="s">
        <v>2287</v>
      </c>
      <c r="G157" s="185" t="s">
        <v>1998</v>
      </c>
      <c r="H157" s="186">
        <v>2</v>
      </c>
      <c r="I157" s="187"/>
      <c r="J157" s="188">
        <f>ROUND(I157*H157,2)</f>
        <v>0</v>
      </c>
      <c r="K157" s="184" t="s">
        <v>814</v>
      </c>
      <c r="L157" s="42"/>
      <c r="M157" s="189" t="s">
        <v>19</v>
      </c>
      <c r="N157" s="190" t="s">
        <v>42</v>
      </c>
      <c r="O157" s="67"/>
      <c r="P157" s="191">
        <f>O157*H157</f>
        <v>0</v>
      </c>
      <c r="Q157" s="191">
        <v>0</v>
      </c>
      <c r="R157" s="191">
        <f>Q157*H157</f>
        <v>0</v>
      </c>
      <c r="S157" s="191">
        <v>0</v>
      </c>
      <c r="T157" s="192">
        <f>S157*H157</f>
        <v>0</v>
      </c>
      <c r="U157" s="37"/>
      <c r="V157" s="37"/>
      <c r="W157" s="37"/>
      <c r="X157" s="37"/>
      <c r="Y157" s="37"/>
      <c r="Z157" s="37"/>
      <c r="AA157" s="37"/>
      <c r="AB157" s="37"/>
      <c r="AC157" s="37"/>
      <c r="AD157" s="37"/>
      <c r="AE157" s="37"/>
      <c r="AR157" s="193" t="s">
        <v>217</v>
      </c>
      <c r="AT157" s="193" t="s">
        <v>212</v>
      </c>
      <c r="AU157" s="193" t="s">
        <v>79</v>
      </c>
      <c r="AY157" s="20" t="s">
        <v>210</v>
      </c>
      <c r="BE157" s="194">
        <f>IF(N157="základní",J157,0)</f>
        <v>0</v>
      </c>
      <c r="BF157" s="194">
        <f>IF(N157="snížená",J157,0)</f>
        <v>0</v>
      </c>
      <c r="BG157" s="194">
        <f>IF(N157="zákl. přenesená",J157,0)</f>
        <v>0</v>
      </c>
      <c r="BH157" s="194">
        <f>IF(N157="sníž. přenesená",J157,0)</f>
        <v>0</v>
      </c>
      <c r="BI157" s="194">
        <f>IF(N157="nulová",J157,0)</f>
        <v>0</v>
      </c>
      <c r="BJ157" s="20" t="s">
        <v>79</v>
      </c>
      <c r="BK157" s="194">
        <f>ROUND(I157*H157,2)</f>
        <v>0</v>
      </c>
      <c r="BL157" s="20" t="s">
        <v>217</v>
      </c>
      <c r="BM157" s="193" t="s">
        <v>2288</v>
      </c>
    </row>
    <row r="158" spans="1:65" s="2" customFormat="1" ht="11.25">
      <c r="A158" s="37"/>
      <c r="B158" s="38"/>
      <c r="C158" s="39"/>
      <c r="D158" s="195" t="s">
        <v>219</v>
      </c>
      <c r="E158" s="39"/>
      <c r="F158" s="196" t="s">
        <v>2287</v>
      </c>
      <c r="G158" s="39"/>
      <c r="H158" s="39"/>
      <c r="I158" s="197"/>
      <c r="J158" s="39"/>
      <c r="K158" s="39"/>
      <c r="L158" s="42"/>
      <c r="M158" s="198"/>
      <c r="N158" s="199"/>
      <c r="O158" s="67"/>
      <c r="P158" s="67"/>
      <c r="Q158" s="67"/>
      <c r="R158" s="67"/>
      <c r="S158" s="67"/>
      <c r="T158" s="68"/>
      <c r="U158" s="37"/>
      <c r="V158" s="37"/>
      <c r="W158" s="37"/>
      <c r="X158" s="37"/>
      <c r="Y158" s="37"/>
      <c r="Z158" s="37"/>
      <c r="AA158" s="37"/>
      <c r="AB158" s="37"/>
      <c r="AC158" s="37"/>
      <c r="AD158" s="37"/>
      <c r="AE158" s="37"/>
      <c r="AT158" s="20" t="s">
        <v>219</v>
      </c>
      <c r="AU158" s="20" t="s">
        <v>79</v>
      </c>
    </row>
    <row r="159" spans="1:65" s="2" customFormat="1" ht="16.5" customHeight="1">
      <c r="A159" s="37"/>
      <c r="B159" s="38"/>
      <c r="C159" s="182" t="s">
        <v>474</v>
      </c>
      <c r="D159" s="182" t="s">
        <v>212</v>
      </c>
      <c r="E159" s="183" t="s">
        <v>2289</v>
      </c>
      <c r="F159" s="184" t="s">
        <v>2290</v>
      </c>
      <c r="G159" s="185" t="s">
        <v>1998</v>
      </c>
      <c r="H159" s="186">
        <v>1</v>
      </c>
      <c r="I159" s="187"/>
      <c r="J159" s="188">
        <f>ROUND(I159*H159,2)</f>
        <v>0</v>
      </c>
      <c r="K159" s="184" t="s">
        <v>814</v>
      </c>
      <c r="L159" s="42"/>
      <c r="M159" s="189" t="s">
        <v>19</v>
      </c>
      <c r="N159" s="190" t="s">
        <v>42</v>
      </c>
      <c r="O159" s="67"/>
      <c r="P159" s="191">
        <f>O159*H159</f>
        <v>0</v>
      </c>
      <c r="Q159" s="191">
        <v>0</v>
      </c>
      <c r="R159" s="191">
        <f>Q159*H159</f>
        <v>0</v>
      </c>
      <c r="S159" s="191">
        <v>0</v>
      </c>
      <c r="T159" s="192">
        <f>S159*H159</f>
        <v>0</v>
      </c>
      <c r="U159" s="37"/>
      <c r="V159" s="37"/>
      <c r="W159" s="37"/>
      <c r="X159" s="37"/>
      <c r="Y159" s="37"/>
      <c r="Z159" s="37"/>
      <c r="AA159" s="37"/>
      <c r="AB159" s="37"/>
      <c r="AC159" s="37"/>
      <c r="AD159" s="37"/>
      <c r="AE159" s="37"/>
      <c r="AR159" s="193" t="s">
        <v>217</v>
      </c>
      <c r="AT159" s="193" t="s">
        <v>212</v>
      </c>
      <c r="AU159" s="193" t="s">
        <v>79</v>
      </c>
      <c r="AY159" s="20" t="s">
        <v>210</v>
      </c>
      <c r="BE159" s="194">
        <f>IF(N159="základní",J159,0)</f>
        <v>0</v>
      </c>
      <c r="BF159" s="194">
        <f>IF(N159="snížená",J159,0)</f>
        <v>0</v>
      </c>
      <c r="BG159" s="194">
        <f>IF(N159="zákl. přenesená",J159,0)</f>
        <v>0</v>
      </c>
      <c r="BH159" s="194">
        <f>IF(N159="sníž. přenesená",J159,0)</f>
        <v>0</v>
      </c>
      <c r="BI159" s="194">
        <f>IF(N159="nulová",J159,0)</f>
        <v>0</v>
      </c>
      <c r="BJ159" s="20" t="s">
        <v>79</v>
      </c>
      <c r="BK159" s="194">
        <f>ROUND(I159*H159,2)</f>
        <v>0</v>
      </c>
      <c r="BL159" s="20" t="s">
        <v>217</v>
      </c>
      <c r="BM159" s="193" t="s">
        <v>2291</v>
      </c>
    </row>
    <row r="160" spans="1:65" s="2" customFormat="1" ht="11.25">
      <c r="A160" s="37"/>
      <c r="B160" s="38"/>
      <c r="C160" s="39"/>
      <c r="D160" s="195" t="s">
        <v>219</v>
      </c>
      <c r="E160" s="39"/>
      <c r="F160" s="196" t="s">
        <v>2290</v>
      </c>
      <c r="G160" s="39"/>
      <c r="H160" s="39"/>
      <c r="I160" s="197"/>
      <c r="J160" s="39"/>
      <c r="K160" s="39"/>
      <c r="L160" s="42"/>
      <c r="M160" s="198"/>
      <c r="N160" s="199"/>
      <c r="O160" s="67"/>
      <c r="P160" s="67"/>
      <c r="Q160" s="67"/>
      <c r="R160" s="67"/>
      <c r="S160" s="67"/>
      <c r="T160" s="68"/>
      <c r="U160" s="37"/>
      <c r="V160" s="37"/>
      <c r="W160" s="37"/>
      <c r="X160" s="37"/>
      <c r="Y160" s="37"/>
      <c r="Z160" s="37"/>
      <c r="AA160" s="37"/>
      <c r="AB160" s="37"/>
      <c r="AC160" s="37"/>
      <c r="AD160" s="37"/>
      <c r="AE160" s="37"/>
      <c r="AT160" s="20" t="s">
        <v>219</v>
      </c>
      <c r="AU160" s="20" t="s">
        <v>79</v>
      </c>
    </row>
    <row r="161" spans="1:65" s="2" customFormat="1" ht="16.5" customHeight="1">
      <c r="A161" s="37"/>
      <c r="B161" s="38"/>
      <c r="C161" s="182" t="s">
        <v>481</v>
      </c>
      <c r="D161" s="182" t="s">
        <v>212</v>
      </c>
      <c r="E161" s="183" t="s">
        <v>2292</v>
      </c>
      <c r="F161" s="184" t="s">
        <v>2293</v>
      </c>
      <c r="G161" s="185" t="s">
        <v>1998</v>
      </c>
      <c r="H161" s="186">
        <v>12</v>
      </c>
      <c r="I161" s="187"/>
      <c r="J161" s="188">
        <f>ROUND(I161*H161,2)</f>
        <v>0</v>
      </c>
      <c r="K161" s="184" t="s">
        <v>814</v>
      </c>
      <c r="L161" s="42"/>
      <c r="M161" s="189" t="s">
        <v>19</v>
      </c>
      <c r="N161" s="190" t="s">
        <v>42</v>
      </c>
      <c r="O161" s="67"/>
      <c r="P161" s="191">
        <f>O161*H161</f>
        <v>0</v>
      </c>
      <c r="Q161" s="191">
        <v>0</v>
      </c>
      <c r="R161" s="191">
        <f>Q161*H161</f>
        <v>0</v>
      </c>
      <c r="S161" s="191">
        <v>0</v>
      </c>
      <c r="T161" s="192">
        <f>S161*H161</f>
        <v>0</v>
      </c>
      <c r="U161" s="37"/>
      <c r="V161" s="37"/>
      <c r="W161" s="37"/>
      <c r="X161" s="37"/>
      <c r="Y161" s="37"/>
      <c r="Z161" s="37"/>
      <c r="AA161" s="37"/>
      <c r="AB161" s="37"/>
      <c r="AC161" s="37"/>
      <c r="AD161" s="37"/>
      <c r="AE161" s="37"/>
      <c r="AR161" s="193" t="s">
        <v>217</v>
      </c>
      <c r="AT161" s="193" t="s">
        <v>212</v>
      </c>
      <c r="AU161" s="193" t="s">
        <v>79</v>
      </c>
      <c r="AY161" s="20" t="s">
        <v>210</v>
      </c>
      <c r="BE161" s="194">
        <f>IF(N161="základní",J161,0)</f>
        <v>0</v>
      </c>
      <c r="BF161" s="194">
        <f>IF(N161="snížená",J161,0)</f>
        <v>0</v>
      </c>
      <c r="BG161" s="194">
        <f>IF(N161="zákl. přenesená",J161,0)</f>
        <v>0</v>
      </c>
      <c r="BH161" s="194">
        <f>IF(N161="sníž. přenesená",J161,0)</f>
        <v>0</v>
      </c>
      <c r="BI161" s="194">
        <f>IF(N161="nulová",J161,0)</f>
        <v>0</v>
      </c>
      <c r="BJ161" s="20" t="s">
        <v>79</v>
      </c>
      <c r="BK161" s="194">
        <f>ROUND(I161*H161,2)</f>
        <v>0</v>
      </c>
      <c r="BL161" s="20" t="s">
        <v>217</v>
      </c>
      <c r="BM161" s="193" t="s">
        <v>2294</v>
      </c>
    </row>
    <row r="162" spans="1:65" s="2" customFormat="1" ht="11.25">
      <c r="A162" s="37"/>
      <c r="B162" s="38"/>
      <c r="C162" s="39"/>
      <c r="D162" s="195" t="s">
        <v>219</v>
      </c>
      <c r="E162" s="39"/>
      <c r="F162" s="196" t="s">
        <v>2293</v>
      </c>
      <c r="G162" s="39"/>
      <c r="H162" s="39"/>
      <c r="I162" s="197"/>
      <c r="J162" s="39"/>
      <c r="K162" s="39"/>
      <c r="L162" s="42"/>
      <c r="M162" s="198"/>
      <c r="N162" s="199"/>
      <c r="O162" s="67"/>
      <c r="P162" s="67"/>
      <c r="Q162" s="67"/>
      <c r="R162" s="67"/>
      <c r="S162" s="67"/>
      <c r="T162" s="68"/>
      <c r="U162" s="37"/>
      <c r="V162" s="37"/>
      <c r="W162" s="37"/>
      <c r="X162" s="37"/>
      <c r="Y162" s="37"/>
      <c r="Z162" s="37"/>
      <c r="AA162" s="37"/>
      <c r="AB162" s="37"/>
      <c r="AC162" s="37"/>
      <c r="AD162" s="37"/>
      <c r="AE162" s="37"/>
      <c r="AT162" s="20" t="s">
        <v>219</v>
      </c>
      <c r="AU162" s="20" t="s">
        <v>79</v>
      </c>
    </row>
    <row r="163" spans="1:65" s="12" customFormat="1" ht="25.9" customHeight="1">
      <c r="B163" s="166"/>
      <c r="C163" s="167"/>
      <c r="D163" s="168" t="s">
        <v>70</v>
      </c>
      <c r="E163" s="169" t="s">
        <v>1411</v>
      </c>
      <c r="F163" s="169" t="s">
        <v>2295</v>
      </c>
      <c r="G163" s="167"/>
      <c r="H163" s="167"/>
      <c r="I163" s="170"/>
      <c r="J163" s="171">
        <f>BK163</f>
        <v>0</v>
      </c>
      <c r="K163" s="167"/>
      <c r="L163" s="172"/>
      <c r="M163" s="173"/>
      <c r="N163" s="174"/>
      <c r="O163" s="174"/>
      <c r="P163" s="175">
        <f>SUM(P164:P187)</f>
        <v>0</v>
      </c>
      <c r="Q163" s="174"/>
      <c r="R163" s="175">
        <f>SUM(R164:R187)</f>
        <v>0</v>
      </c>
      <c r="S163" s="174"/>
      <c r="T163" s="176">
        <f>SUM(T164:T187)</f>
        <v>0</v>
      </c>
      <c r="AR163" s="177" t="s">
        <v>79</v>
      </c>
      <c r="AT163" s="178" t="s">
        <v>70</v>
      </c>
      <c r="AU163" s="178" t="s">
        <v>71</v>
      </c>
      <c r="AY163" s="177" t="s">
        <v>210</v>
      </c>
      <c r="BK163" s="179">
        <f>SUM(BK164:BK187)</f>
        <v>0</v>
      </c>
    </row>
    <row r="164" spans="1:65" s="2" customFormat="1" ht="24.2" customHeight="1">
      <c r="A164" s="37"/>
      <c r="B164" s="38"/>
      <c r="C164" s="182" t="s">
        <v>490</v>
      </c>
      <c r="D164" s="182" t="s">
        <v>212</v>
      </c>
      <c r="E164" s="183" t="s">
        <v>2296</v>
      </c>
      <c r="F164" s="184" t="s">
        <v>2297</v>
      </c>
      <c r="G164" s="185" t="s">
        <v>1200</v>
      </c>
      <c r="H164" s="186">
        <v>1</v>
      </c>
      <c r="I164" s="187"/>
      <c r="J164" s="188">
        <f>ROUND(I164*H164,2)</f>
        <v>0</v>
      </c>
      <c r="K164" s="184" t="s">
        <v>814</v>
      </c>
      <c r="L164" s="42"/>
      <c r="M164" s="189" t="s">
        <v>19</v>
      </c>
      <c r="N164" s="190" t="s">
        <v>42</v>
      </c>
      <c r="O164" s="67"/>
      <c r="P164" s="191">
        <f>O164*H164</f>
        <v>0</v>
      </c>
      <c r="Q164" s="191">
        <v>0</v>
      </c>
      <c r="R164" s="191">
        <f>Q164*H164</f>
        <v>0</v>
      </c>
      <c r="S164" s="191">
        <v>0</v>
      </c>
      <c r="T164" s="192">
        <f>S164*H164</f>
        <v>0</v>
      </c>
      <c r="U164" s="37"/>
      <c r="V164" s="37"/>
      <c r="W164" s="37"/>
      <c r="X164" s="37"/>
      <c r="Y164" s="37"/>
      <c r="Z164" s="37"/>
      <c r="AA164" s="37"/>
      <c r="AB164" s="37"/>
      <c r="AC164" s="37"/>
      <c r="AD164" s="37"/>
      <c r="AE164" s="37"/>
      <c r="AR164" s="193" t="s">
        <v>217</v>
      </c>
      <c r="AT164" s="193" t="s">
        <v>212</v>
      </c>
      <c r="AU164" s="193" t="s">
        <v>79</v>
      </c>
      <c r="AY164" s="20" t="s">
        <v>210</v>
      </c>
      <c r="BE164" s="194">
        <f>IF(N164="základní",J164,0)</f>
        <v>0</v>
      </c>
      <c r="BF164" s="194">
        <f>IF(N164="snížená",J164,0)</f>
        <v>0</v>
      </c>
      <c r="BG164" s="194">
        <f>IF(N164="zákl. přenesená",J164,0)</f>
        <v>0</v>
      </c>
      <c r="BH164" s="194">
        <f>IF(N164="sníž. přenesená",J164,0)</f>
        <v>0</v>
      </c>
      <c r="BI164" s="194">
        <f>IF(N164="nulová",J164,0)</f>
        <v>0</v>
      </c>
      <c r="BJ164" s="20" t="s">
        <v>79</v>
      </c>
      <c r="BK164" s="194">
        <f>ROUND(I164*H164,2)</f>
        <v>0</v>
      </c>
      <c r="BL164" s="20" t="s">
        <v>217</v>
      </c>
      <c r="BM164" s="193" t="s">
        <v>798</v>
      </c>
    </row>
    <row r="165" spans="1:65" s="2" customFormat="1" ht="11.25">
      <c r="A165" s="37"/>
      <c r="B165" s="38"/>
      <c r="C165" s="39"/>
      <c r="D165" s="195" t="s">
        <v>219</v>
      </c>
      <c r="E165" s="39"/>
      <c r="F165" s="196" t="s">
        <v>2297</v>
      </c>
      <c r="G165" s="39"/>
      <c r="H165" s="39"/>
      <c r="I165" s="197"/>
      <c r="J165" s="39"/>
      <c r="K165" s="39"/>
      <c r="L165" s="42"/>
      <c r="M165" s="198"/>
      <c r="N165" s="199"/>
      <c r="O165" s="67"/>
      <c r="P165" s="67"/>
      <c r="Q165" s="67"/>
      <c r="R165" s="67"/>
      <c r="S165" s="67"/>
      <c r="T165" s="68"/>
      <c r="U165" s="37"/>
      <c r="V165" s="37"/>
      <c r="W165" s="37"/>
      <c r="X165" s="37"/>
      <c r="Y165" s="37"/>
      <c r="Z165" s="37"/>
      <c r="AA165" s="37"/>
      <c r="AB165" s="37"/>
      <c r="AC165" s="37"/>
      <c r="AD165" s="37"/>
      <c r="AE165" s="37"/>
      <c r="AT165" s="20" t="s">
        <v>219</v>
      </c>
      <c r="AU165" s="20" t="s">
        <v>79</v>
      </c>
    </row>
    <row r="166" spans="1:65" s="2" customFormat="1" ht="16.5" customHeight="1">
      <c r="A166" s="37"/>
      <c r="B166" s="38"/>
      <c r="C166" s="182" t="s">
        <v>500</v>
      </c>
      <c r="D166" s="182" t="s">
        <v>212</v>
      </c>
      <c r="E166" s="183" t="s">
        <v>2298</v>
      </c>
      <c r="F166" s="184" t="s">
        <v>2299</v>
      </c>
      <c r="G166" s="185" t="s">
        <v>1200</v>
      </c>
      <c r="H166" s="186">
        <v>1</v>
      </c>
      <c r="I166" s="187"/>
      <c r="J166" s="188">
        <f>ROUND(I166*H166,2)</f>
        <v>0</v>
      </c>
      <c r="K166" s="184" t="s">
        <v>814</v>
      </c>
      <c r="L166" s="42"/>
      <c r="M166" s="189" t="s">
        <v>19</v>
      </c>
      <c r="N166" s="190" t="s">
        <v>42</v>
      </c>
      <c r="O166" s="67"/>
      <c r="P166" s="191">
        <f>O166*H166</f>
        <v>0</v>
      </c>
      <c r="Q166" s="191">
        <v>0</v>
      </c>
      <c r="R166" s="191">
        <f>Q166*H166</f>
        <v>0</v>
      </c>
      <c r="S166" s="191">
        <v>0</v>
      </c>
      <c r="T166" s="192">
        <f>S166*H166</f>
        <v>0</v>
      </c>
      <c r="U166" s="37"/>
      <c r="V166" s="37"/>
      <c r="W166" s="37"/>
      <c r="X166" s="37"/>
      <c r="Y166" s="37"/>
      <c r="Z166" s="37"/>
      <c r="AA166" s="37"/>
      <c r="AB166" s="37"/>
      <c r="AC166" s="37"/>
      <c r="AD166" s="37"/>
      <c r="AE166" s="37"/>
      <c r="AR166" s="193" t="s">
        <v>217</v>
      </c>
      <c r="AT166" s="193" t="s">
        <v>212</v>
      </c>
      <c r="AU166" s="193" t="s">
        <v>79</v>
      </c>
      <c r="AY166" s="20" t="s">
        <v>210</v>
      </c>
      <c r="BE166" s="194">
        <f>IF(N166="základní",J166,0)</f>
        <v>0</v>
      </c>
      <c r="BF166" s="194">
        <f>IF(N166="snížená",J166,0)</f>
        <v>0</v>
      </c>
      <c r="BG166" s="194">
        <f>IF(N166="zákl. přenesená",J166,0)</f>
        <v>0</v>
      </c>
      <c r="BH166" s="194">
        <f>IF(N166="sníž. přenesená",J166,0)</f>
        <v>0</v>
      </c>
      <c r="BI166" s="194">
        <f>IF(N166="nulová",J166,0)</f>
        <v>0</v>
      </c>
      <c r="BJ166" s="20" t="s">
        <v>79</v>
      </c>
      <c r="BK166" s="194">
        <f>ROUND(I166*H166,2)</f>
        <v>0</v>
      </c>
      <c r="BL166" s="20" t="s">
        <v>217</v>
      </c>
      <c r="BM166" s="193" t="s">
        <v>807</v>
      </c>
    </row>
    <row r="167" spans="1:65" s="2" customFormat="1" ht="11.25">
      <c r="A167" s="37"/>
      <c r="B167" s="38"/>
      <c r="C167" s="39"/>
      <c r="D167" s="195" t="s">
        <v>219</v>
      </c>
      <c r="E167" s="39"/>
      <c r="F167" s="196" t="s">
        <v>2299</v>
      </c>
      <c r="G167" s="39"/>
      <c r="H167" s="39"/>
      <c r="I167" s="197"/>
      <c r="J167" s="39"/>
      <c r="K167" s="39"/>
      <c r="L167" s="42"/>
      <c r="M167" s="198"/>
      <c r="N167" s="199"/>
      <c r="O167" s="67"/>
      <c r="P167" s="67"/>
      <c r="Q167" s="67"/>
      <c r="R167" s="67"/>
      <c r="S167" s="67"/>
      <c r="T167" s="68"/>
      <c r="U167" s="37"/>
      <c r="V167" s="37"/>
      <c r="W167" s="37"/>
      <c r="X167" s="37"/>
      <c r="Y167" s="37"/>
      <c r="Z167" s="37"/>
      <c r="AA167" s="37"/>
      <c r="AB167" s="37"/>
      <c r="AC167" s="37"/>
      <c r="AD167" s="37"/>
      <c r="AE167" s="37"/>
      <c r="AT167" s="20" t="s">
        <v>219</v>
      </c>
      <c r="AU167" s="20" t="s">
        <v>79</v>
      </c>
    </row>
    <row r="168" spans="1:65" s="2" customFormat="1" ht="16.5" customHeight="1">
      <c r="A168" s="37"/>
      <c r="B168" s="38"/>
      <c r="C168" s="182" t="s">
        <v>513</v>
      </c>
      <c r="D168" s="182" t="s">
        <v>212</v>
      </c>
      <c r="E168" s="183" t="s">
        <v>2300</v>
      </c>
      <c r="F168" s="184" t="s">
        <v>2301</v>
      </c>
      <c r="G168" s="185" t="s">
        <v>1200</v>
      </c>
      <c r="H168" s="186">
        <v>1</v>
      </c>
      <c r="I168" s="187"/>
      <c r="J168" s="188">
        <f>ROUND(I168*H168,2)</f>
        <v>0</v>
      </c>
      <c r="K168" s="184" t="s">
        <v>814</v>
      </c>
      <c r="L168" s="42"/>
      <c r="M168" s="189" t="s">
        <v>19</v>
      </c>
      <c r="N168" s="190" t="s">
        <v>42</v>
      </c>
      <c r="O168" s="67"/>
      <c r="P168" s="191">
        <f>O168*H168</f>
        <v>0</v>
      </c>
      <c r="Q168" s="191">
        <v>0</v>
      </c>
      <c r="R168" s="191">
        <f>Q168*H168</f>
        <v>0</v>
      </c>
      <c r="S168" s="191">
        <v>0</v>
      </c>
      <c r="T168" s="192">
        <f>S168*H168</f>
        <v>0</v>
      </c>
      <c r="U168" s="37"/>
      <c r="V168" s="37"/>
      <c r="W168" s="37"/>
      <c r="X168" s="37"/>
      <c r="Y168" s="37"/>
      <c r="Z168" s="37"/>
      <c r="AA168" s="37"/>
      <c r="AB168" s="37"/>
      <c r="AC168" s="37"/>
      <c r="AD168" s="37"/>
      <c r="AE168" s="37"/>
      <c r="AR168" s="193" t="s">
        <v>217</v>
      </c>
      <c r="AT168" s="193" t="s">
        <v>212</v>
      </c>
      <c r="AU168" s="193" t="s">
        <v>79</v>
      </c>
      <c r="AY168" s="20" t="s">
        <v>210</v>
      </c>
      <c r="BE168" s="194">
        <f>IF(N168="základní",J168,0)</f>
        <v>0</v>
      </c>
      <c r="BF168" s="194">
        <f>IF(N168="snížená",J168,0)</f>
        <v>0</v>
      </c>
      <c r="BG168" s="194">
        <f>IF(N168="zákl. přenesená",J168,0)</f>
        <v>0</v>
      </c>
      <c r="BH168" s="194">
        <f>IF(N168="sníž. přenesená",J168,0)</f>
        <v>0</v>
      </c>
      <c r="BI168" s="194">
        <f>IF(N168="nulová",J168,0)</f>
        <v>0</v>
      </c>
      <c r="BJ168" s="20" t="s">
        <v>79</v>
      </c>
      <c r="BK168" s="194">
        <f>ROUND(I168*H168,2)</f>
        <v>0</v>
      </c>
      <c r="BL168" s="20" t="s">
        <v>217</v>
      </c>
      <c r="BM168" s="193" t="s">
        <v>819</v>
      </c>
    </row>
    <row r="169" spans="1:65" s="2" customFormat="1" ht="11.25">
      <c r="A169" s="37"/>
      <c r="B169" s="38"/>
      <c r="C169" s="39"/>
      <c r="D169" s="195" t="s">
        <v>219</v>
      </c>
      <c r="E169" s="39"/>
      <c r="F169" s="196" t="s">
        <v>2301</v>
      </c>
      <c r="G169" s="39"/>
      <c r="H169" s="39"/>
      <c r="I169" s="197"/>
      <c r="J169" s="39"/>
      <c r="K169" s="39"/>
      <c r="L169" s="42"/>
      <c r="M169" s="198"/>
      <c r="N169" s="199"/>
      <c r="O169" s="67"/>
      <c r="P169" s="67"/>
      <c r="Q169" s="67"/>
      <c r="R169" s="67"/>
      <c r="S169" s="67"/>
      <c r="T169" s="68"/>
      <c r="U169" s="37"/>
      <c r="V169" s="37"/>
      <c r="W169" s="37"/>
      <c r="X169" s="37"/>
      <c r="Y169" s="37"/>
      <c r="Z169" s="37"/>
      <c r="AA169" s="37"/>
      <c r="AB169" s="37"/>
      <c r="AC169" s="37"/>
      <c r="AD169" s="37"/>
      <c r="AE169" s="37"/>
      <c r="AT169" s="20" t="s">
        <v>219</v>
      </c>
      <c r="AU169" s="20" t="s">
        <v>79</v>
      </c>
    </row>
    <row r="170" spans="1:65" s="2" customFormat="1" ht="37.9" customHeight="1">
      <c r="A170" s="37"/>
      <c r="B170" s="38"/>
      <c r="C170" s="182" t="s">
        <v>521</v>
      </c>
      <c r="D170" s="182" t="s">
        <v>212</v>
      </c>
      <c r="E170" s="183" t="s">
        <v>2302</v>
      </c>
      <c r="F170" s="184" t="s">
        <v>2303</v>
      </c>
      <c r="G170" s="185" t="s">
        <v>1200</v>
      </c>
      <c r="H170" s="186">
        <v>1</v>
      </c>
      <c r="I170" s="187"/>
      <c r="J170" s="188">
        <f>ROUND(I170*H170,2)</f>
        <v>0</v>
      </c>
      <c r="K170" s="184" t="s">
        <v>814</v>
      </c>
      <c r="L170" s="42"/>
      <c r="M170" s="189" t="s">
        <v>19</v>
      </c>
      <c r="N170" s="190" t="s">
        <v>42</v>
      </c>
      <c r="O170" s="67"/>
      <c r="P170" s="191">
        <f>O170*H170</f>
        <v>0</v>
      </c>
      <c r="Q170" s="191">
        <v>0</v>
      </c>
      <c r="R170" s="191">
        <f>Q170*H170</f>
        <v>0</v>
      </c>
      <c r="S170" s="191">
        <v>0</v>
      </c>
      <c r="T170" s="192">
        <f>S170*H170</f>
        <v>0</v>
      </c>
      <c r="U170" s="37"/>
      <c r="V170" s="37"/>
      <c r="W170" s="37"/>
      <c r="X170" s="37"/>
      <c r="Y170" s="37"/>
      <c r="Z170" s="37"/>
      <c r="AA170" s="37"/>
      <c r="AB170" s="37"/>
      <c r="AC170" s="37"/>
      <c r="AD170" s="37"/>
      <c r="AE170" s="37"/>
      <c r="AR170" s="193" t="s">
        <v>217</v>
      </c>
      <c r="AT170" s="193" t="s">
        <v>212</v>
      </c>
      <c r="AU170" s="193" t="s">
        <v>79</v>
      </c>
      <c r="AY170" s="20" t="s">
        <v>210</v>
      </c>
      <c r="BE170" s="194">
        <f>IF(N170="základní",J170,0)</f>
        <v>0</v>
      </c>
      <c r="BF170" s="194">
        <f>IF(N170="snížená",J170,0)</f>
        <v>0</v>
      </c>
      <c r="BG170" s="194">
        <f>IF(N170="zákl. přenesená",J170,0)</f>
        <v>0</v>
      </c>
      <c r="BH170" s="194">
        <f>IF(N170="sníž. přenesená",J170,0)</f>
        <v>0</v>
      </c>
      <c r="BI170" s="194">
        <f>IF(N170="nulová",J170,0)</f>
        <v>0</v>
      </c>
      <c r="BJ170" s="20" t="s">
        <v>79</v>
      </c>
      <c r="BK170" s="194">
        <f>ROUND(I170*H170,2)</f>
        <v>0</v>
      </c>
      <c r="BL170" s="20" t="s">
        <v>217</v>
      </c>
      <c r="BM170" s="193" t="s">
        <v>835</v>
      </c>
    </row>
    <row r="171" spans="1:65" s="2" customFormat="1" ht="19.5">
      <c r="A171" s="37"/>
      <c r="B171" s="38"/>
      <c r="C171" s="39"/>
      <c r="D171" s="195" t="s">
        <v>219</v>
      </c>
      <c r="E171" s="39"/>
      <c r="F171" s="196" t="s">
        <v>2303</v>
      </c>
      <c r="G171" s="39"/>
      <c r="H171" s="39"/>
      <c r="I171" s="197"/>
      <c r="J171" s="39"/>
      <c r="K171" s="39"/>
      <c r="L171" s="42"/>
      <c r="M171" s="198"/>
      <c r="N171" s="199"/>
      <c r="O171" s="67"/>
      <c r="P171" s="67"/>
      <c r="Q171" s="67"/>
      <c r="R171" s="67"/>
      <c r="S171" s="67"/>
      <c r="T171" s="68"/>
      <c r="U171" s="37"/>
      <c r="V171" s="37"/>
      <c r="W171" s="37"/>
      <c r="X171" s="37"/>
      <c r="Y171" s="37"/>
      <c r="Z171" s="37"/>
      <c r="AA171" s="37"/>
      <c r="AB171" s="37"/>
      <c r="AC171" s="37"/>
      <c r="AD171" s="37"/>
      <c r="AE171" s="37"/>
      <c r="AT171" s="20" t="s">
        <v>219</v>
      </c>
      <c r="AU171" s="20" t="s">
        <v>79</v>
      </c>
    </row>
    <row r="172" spans="1:65" s="2" customFormat="1" ht="33" customHeight="1">
      <c r="A172" s="37"/>
      <c r="B172" s="38"/>
      <c r="C172" s="182" t="s">
        <v>526</v>
      </c>
      <c r="D172" s="182" t="s">
        <v>212</v>
      </c>
      <c r="E172" s="183" t="s">
        <v>2304</v>
      </c>
      <c r="F172" s="184" t="s">
        <v>2305</v>
      </c>
      <c r="G172" s="185" t="s">
        <v>1200</v>
      </c>
      <c r="H172" s="186">
        <v>1</v>
      </c>
      <c r="I172" s="187"/>
      <c r="J172" s="188">
        <f>ROUND(I172*H172,2)</f>
        <v>0</v>
      </c>
      <c r="K172" s="184" t="s">
        <v>814</v>
      </c>
      <c r="L172" s="42"/>
      <c r="M172" s="189" t="s">
        <v>19</v>
      </c>
      <c r="N172" s="190" t="s">
        <v>42</v>
      </c>
      <c r="O172" s="67"/>
      <c r="P172" s="191">
        <f>O172*H172</f>
        <v>0</v>
      </c>
      <c r="Q172" s="191">
        <v>0</v>
      </c>
      <c r="R172" s="191">
        <f>Q172*H172</f>
        <v>0</v>
      </c>
      <c r="S172" s="191">
        <v>0</v>
      </c>
      <c r="T172" s="192">
        <f>S172*H172</f>
        <v>0</v>
      </c>
      <c r="U172" s="37"/>
      <c r="V172" s="37"/>
      <c r="W172" s="37"/>
      <c r="X172" s="37"/>
      <c r="Y172" s="37"/>
      <c r="Z172" s="37"/>
      <c r="AA172" s="37"/>
      <c r="AB172" s="37"/>
      <c r="AC172" s="37"/>
      <c r="AD172" s="37"/>
      <c r="AE172" s="37"/>
      <c r="AR172" s="193" t="s">
        <v>217</v>
      </c>
      <c r="AT172" s="193" t="s">
        <v>212</v>
      </c>
      <c r="AU172" s="193" t="s">
        <v>79</v>
      </c>
      <c r="AY172" s="20" t="s">
        <v>210</v>
      </c>
      <c r="BE172" s="194">
        <f>IF(N172="základní",J172,0)</f>
        <v>0</v>
      </c>
      <c r="BF172" s="194">
        <f>IF(N172="snížená",J172,0)</f>
        <v>0</v>
      </c>
      <c r="BG172" s="194">
        <f>IF(N172="zákl. přenesená",J172,0)</f>
        <v>0</v>
      </c>
      <c r="BH172" s="194">
        <f>IF(N172="sníž. přenesená",J172,0)</f>
        <v>0</v>
      </c>
      <c r="BI172" s="194">
        <f>IF(N172="nulová",J172,0)</f>
        <v>0</v>
      </c>
      <c r="BJ172" s="20" t="s">
        <v>79</v>
      </c>
      <c r="BK172" s="194">
        <f>ROUND(I172*H172,2)</f>
        <v>0</v>
      </c>
      <c r="BL172" s="20" t="s">
        <v>217</v>
      </c>
      <c r="BM172" s="193" t="s">
        <v>853</v>
      </c>
    </row>
    <row r="173" spans="1:65" s="2" customFormat="1" ht="19.5">
      <c r="A173" s="37"/>
      <c r="B173" s="38"/>
      <c r="C173" s="39"/>
      <c r="D173" s="195" t="s">
        <v>219</v>
      </c>
      <c r="E173" s="39"/>
      <c r="F173" s="196" t="s">
        <v>2305</v>
      </c>
      <c r="G173" s="39"/>
      <c r="H173" s="39"/>
      <c r="I173" s="197"/>
      <c r="J173" s="39"/>
      <c r="K173" s="39"/>
      <c r="L173" s="42"/>
      <c r="M173" s="198"/>
      <c r="N173" s="199"/>
      <c r="O173" s="67"/>
      <c r="P173" s="67"/>
      <c r="Q173" s="67"/>
      <c r="R173" s="67"/>
      <c r="S173" s="67"/>
      <c r="T173" s="68"/>
      <c r="U173" s="37"/>
      <c r="V173" s="37"/>
      <c r="W173" s="37"/>
      <c r="X173" s="37"/>
      <c r="Y173" s="37"/>
      <c r="Z173" s="37"/>
      <c r="AA173" s="37"/>
      <c r="AB173" s="37"/>
      <c r="AC173" s="37"/>
      <c r="AD173" s="37"/>
      <c r="AE173" s="37"/>
      <c r="AT173" s="20" t="s">
        <v>219</v>
      </c>
      <c r="AU173" s="20" t="s">
        <v>79</v>
      </c>
    </row>
    <row r="174" spans="1:65" s="2" customFormat="1" ht="37.9" customHeight="1">
      <c r="A174" s="37"/>
      <c r="B174" s="38"/>
      <c r="C174" s="182" t="s">
        <v>534</v>
      </c>
      <c r="D174" s="182" t="s">
        <v>212</v>
      </c>
      <c r="E174" s="183" t="s">
        <v>2306</v>
      </c>
      <c r="F174" s="184" t="s">
        <v>2307</v>
      </c>
      <c r="G174" s="185" t="s">
        <v>1200</v>
      </c>
      <c r="H174" s="186">
        <v>1</v>
      </c>
      <c r="I174" s="187"/>
      <c r="J174" s="188">
        <f>ROUND(I174*H174,2)</f>
        <v>0</v>
      </c>
      <c r="K174" s="184" t="s">
        <v>814</v>
      </c>
      <c r="L174" s="42"/>
      <c r="M174" s="189" t="s">
        <v>19</v>
      </c>
      <c r="N174" s="190" t="s">
        <v>42</v>
      </c>
      <c r="O174" s="67"/>
      <c r="P174" s="191">
        <f>O174*H174</f>
        <v>0</v>
      </c>
      <c r="Q174" s="191">
        <v>0</v>
      </c>
      <c r="R174" s="191">
        <f>Q174*H174</f>
        <v>0</v>
      </c>
      <c r="S174" s="191">
        <v>0</v>
      </c>
      <c r="T174" s="192">
        <f>S174*H174</f>
        <v>0</v>
      </c>
      <c r="U174" s="37"/>
      <c r="V174" s="37"/>
      <c r="W174" s="37"/>
      <c r="X174" s="37"/>
      <c r="Y174" s="37"/>
      <c r="Z174" s="37"/>
      <c r="AA174" s="37"/>
      <c r="AB174" s="37"/>
      <c r="AC174" s="37"/>
      <c r="AD174" s="37"/>
      <c r="AE174" s="37"/>
      <c r="AR174" s="193" t="s">
        <v>217</v>
      </c>
      <c r="AT174" s="193" t="s">
        <v>212</v>
      </c>
      <c r="AU174" s="193" t="s">
        <v>79</v>
      </c>
      <c r="AY174" s="20" t="s">
        <v>210</v>
      </c>
      <c r="BE174" s="194">
        <f>IF(N174="základní",J174,0)</f>
        <v>0</v>
      </c>
      <c r="BF174" s="194">
        <f>IF(N174="snížená",J174,0)</f>
        <v>0</v>
      </c>
      <c r="BG174" s="194">
        <f>IF(N174="zákl. přenesená",J174,0)</f>
        <v>0</v>
      </c>
      <c r="BH174" s="194">
        <f>IF(N174="sníž. přenesená",J174,0)</f>
        <v>0</v>
      </c>
      <c r="BI174" s="194">
        <f>IF(N174="nulová",J174,0)</f>
        <v>0</v>
      </c>
      <c r="BJ174" s="20" t="s">
        <v>79</v>
      </c>
      <c r="BK174" s="194">
        <f>ROUND(I174*H174,2)</f>
        <v>0</v>
      </c>
      <c r="BL174" s="20" t="s">
        <v>217</v>
      </c>
      <c r="BM174" s="193" t="s">
        <v>865</v>
      </c>
    </row>
    <row r="175" spans="1:65" s="2" customFormat="1" ht="19.5">
      <c r="A175" s="37"/>
      <c r="B175" s="38"/>
      <c r="C175" s="39"/>
      <c r="D175" s="195" t="s">
        <v>219</v>
      </c>
      <c r="E175" s="39"/>
      <c r="F175" s="196" t="s">
        <v>2307</v>
      </c>
      <c r="G175" s="39"/>
      <c r="H175" s="39"/>
      <c r="I175" s="197"/>
      <c r="J175" s="39"/>
      <c r="K175" s="39"/>
      <c r="L175" s="42"/>
      <c r="M175" s="198"/>
      <c r="N175" s="199"/>
      <c r="O175" s="67"/>
      <c r="P175" s="67"/>
      <c r="Q175" s="67"/>
      <c r="R175" s="67"/>
      <c r="S175" s="67"/>
      <c r="T175" s="68"/>
      <c r="U175" s="37"/>
      <c r="V175" s="37"/>
      <c r="W175" s="37"/>
      <c r="X175" s="37"/>
      <c r="Y175" s="37"/>
      <c r="Z175" s="37"/>
      <c r="AA175" s="37"/>
      <c r="AB175" s="37"/>
      <c r="AC175" s="37"/>
      <c r="AD175" s="37"/>
      <c r="AE175" s="37"/>
      <c r="AT175" s="20" t="s">
        <v>219</v>
      </c>
      <c r="AU175" s="20" t="s">
        <v>79</v>
      </c>
    </row>
    <row r="176" spans="1:65" s="2" customFormat="1" ht="37.9" customHeight="1">
      <c r="A176" s="37"/>
      <c r="B176" s="38"/>
      <c r="C176" s="182" t="s">
        <v>541</v>
      </c>
      <c r="D176" s="182" t="s">
        <v>212</v>
      </c>
      <c r="E176" s="183" t="s">
        <v>2308</v>
      </c>
      <c r="F176" s="184" t="s">
        <v>2309</v>
      </c>
      <c r="G176" s="185" t="s">
        <v>1200</v>
      </c>
      <c r="H176" s="186">
        <v>1</v>
      </c>
      <c r="I176" s="187"/>
      <c r="J176" s="188">
        <f>ROUND(I176*H176,2)</f>
        <v>0</v>
      </c>
      <c r="K176" s="184" t="s">
        <v>814</v>
      </c>
      <c r="L176" s="42"/>
      <c r="M176" s="189" t="s">
        <v>19</v>
      </c>
      <c r="N176" s="190" t="s">
        <v>42</v>
      </c>
      <c r="O176" s="67"/>
      <c r="P176" s="191">
        <f>O176*H176</f>
        <v>0</v>
      </c>
      <c r="Q176" s="191">
        <v>0</v>
      </c>
      <c r="R176" s="191">
        <f>Q176*H176</f>
        <v>0</v>
      </c>
      <c r="S176" s="191">
        <v>0</v>
      </c>
      <c r="T176" s="192">
        <f>S176*H176</f>
        <v>0</v>
      </c>
      <c r="U176" s="37"/>
      <c r="V176" s="37"/>
      <c r="W176" s="37"/>
      <c r="X176" s="37"/>
      <c r="Y176" s="37"/>
      <c r="Z176" s="37"/>
      <c r="AA176" s="37"/>
      <c r="AB176" s="37"/>
      <c r="AC176" s="37"/>
      <c r="AD176" s="37"/>
      <c r="AE176" s="37"/>
      <c r="AR176" s="193" t="s">
        <v>217</v>
      </c>
      <c r="AT176" s="193" t="s">
        <v>212</v>
      </c>
      <c r="AU176" s="193" t="s">
        <v>79</v>
      </c>
      <c r="AY176" s="20" t="s">
        <v>210</v>
      </c>
      <c r="BE176" s="194">
        <f>IF(N176="základní",J176,0)</f>
        <v>0</v>
      </c>
      <c r="BF176" s="194">
        <f>IF(N176="snížená",J176,0)</f>
        <v>0</v>
      </c>
      <c r="BG176" s="194">
        <f>IF(N176="zákl. přenesená",J176,0)</f>
        <v>0</v>
      </c>
      <c r="BH176" s="194">
        <f>IF(N176="sníž. přenesená",J176,0)</f>
        <v>0</v>
      </c>
      <c r="BI176" s="194">
        <f>IF(N176="nulová",J176,0)</f>
        <v>0</v>
      </c>
      <c r="BJ176" s="20" t="s">
        <v>79</v>
      </c>
      <c r="BK176" s="194">
        <f>ROUND(I176*H176,2)</f>
        <v>0</v>
      </c>
      <c r="BL176" s="20" t="s">
        <v>217</v>
      </c>
      <c r="BM176" s="193" t="s">
        <v>878</v>
      </c>
    </row>
    <row r="177" spans="1:65" s="2" customFormat="1" ht="29.25">
      <c r="A177" s="37"/>
      <c r="B177" s="38"/>
      <c r="C177" s="39"/>
      <c r="D177" s="195" t="s">
        <v>219</v>
      </c>
      <c r="E177" s="39"/>
      <c r="F177" s="196" t="s">
        <v>2309</v>
      </c>
      <c r="G177" s="39"/>
      <c r="H177" s="39"/>
      <c r="I177" s="197"/>
      <c r="J177" s="39"/>
      <c r="K177" s="39"/>
      <c r="L177" s="42"/>
      <c r="M177" s="198"/>
      <c r="N177" s="199"/>
      <c r="O177" s="67"/>
      <c r="P177" s="67"/>
      <c r="Q177" s="67"/>
      <c r="R177" s="67"/>
      <c r="S177" s="67"/>
      <c r="T177" s="68"/>
      <c r="U177" s="37"/>
      <c r="V177" s="37"/>
      <c r="W177" s="37"/>
      <c r="X177" s="37"/>
      <c r="Y177" s="37"/>
      <c r="Z177" s="37"/>
      <c r="AA177" s="37"/>
      <c r="AB177" s="37"/>
      <c r="AC177" s="37"/>
      <c r="AD177" s="37"/>
      <c r="AE177" s="37"/>
      <c r="AT177" s="20" t="s">
        <v>219</v>
      </c>
      <c r="AU177" s="20" t="s">
        <v>79</v>
      </c>
    </row>
    <row r="178" spans="1:65" s="2" customFormat="1" ht="37.9" customHeight="1">
      <c r="A178" s="37"/>
      <c r="B178" s="38"/>
      <c r="C178" s="182" t="s">
        <v>545</v>
      </c>
      <c r="D178" s="182" t="s">
        <v>212</v>
      </c>
      <c r="E178" s="183" t="s">
        <v>2310</v>
      </c>
      <c r="F178" s="184" t="s">
        <v>2311</v>
      </c>
      <c r="G178" s="185" t="s">
        <v>1200</v>
      </c>
      <c r="H178" s="186">
        <v>1</v>
      </c>
      <c r="I178" s="187"/>
      <c r="J178" s="188">
        <f>ROUND(I178*H178,2)</f>
        <v>0</v>
      </c>
      <c r="K178" s="184" t="s">
        <v>814</v>
      </c>
      <c r="L178" s="42"/>
      <c r="M178" s="189" t="s">
        <v>19</v>
      </c>
      <c r="N178" s="190" t="s">
        <v>42</v>
      </c>
      <c r="O178" s="67"/>
      <c r="P178" s="191">
        <f>O178*H178</f>
        <v>0</v>
      </c>
      <c r="Q178" s="191">
        <v>0</v>
      </c>
      <c r="R178" s="191">
        <f>Q178*H178</f>
        <v>0</v>
      </c>
      <c r="S178" s="191">
        <v>0</v>
      </c>
      <c r="T178" s="192">
        <f>S178*H178</f>
        <v>0</v>
      </c>
      <c r="U178" s="37"/>
      <c r="V178" s="37"/>
      <c r="W178" s="37"/>
      <c r="X178" s="37"/>
      <c r="Y178" s="37"/>
      <c r="Z178" s="37"/>
      <c r="AA178" s="37"/>
      <c r="AB178" s="37"/>
      <c r="AC178" s="37"/>
      <c r="AD178" s="37"/>
      <c r="AE178" s="37"/>
      <c r="AR178" s="193" t="s">
        <v>217</v>
      </c>
      <c r="AT178" s="193" t="s">
        <v>212</v>
      </c>
      <c r="AU178" s="193" t="s">
        <v>79</v>
      </c>
      <c r="AY178" s="20" t="s">
        <v>210</v>
      </c>
      <c r="BE178" s="194">
        <f>IF(N178="základní",J178,0)</f>
        <v>0</v>
      </c>
      <c r="BF178" s="194">
        <f>IF(N178="snížená",J178,0)</f>
        <v>0</v>
      </c>
      <c r="BG178" s="194">
        <f>IF(N178="zákl. přenesená",J178,0)</f>
        <v>0</v>
      </c>
      <c r="BH178" s="194">
        <f>IF(N178="sníž. přenesená",J178,0)</f>
        <v>0</v>
      </c>
      <c r="BI178" s="194">
        <f>IF(N178="nulová",J178,0)</f>
        <v>0</v>
      </c>
      <c r="BJ178" s="20" t="s">
        <v>79</v>
      </c>
      <c r="BK178" s="194">
        <f>ROUND(I178*H178,2)</f>
        <v>0</v>
      </c>
      <c r="BL178" s="20" t="s">
        <v>217</v>
      </c>
      <c r="BM178" s="193" t="s">
        <v>894</v>
      </c>
    </row>
    <row r="179" spans="1:65" s="2" customFormat="1" ht="19.5">
      <c r="A179" s="37"/>
      <c r="B179" s="38"/>
      <c r="C179" s="39"/>
      <c r="D179" s="195" t="s">
        <v>219</v>
      </c>
      <c r="E179" s="39"/>
      <c r="F179" s="196" t="s">
        <v>2311</v>
      </c>
      <c r="G179" s="39"/>
      <c r="H179" s="39"/>
      <c r="I179" s="197"/>
      <c r="J179" s="39"/>
      <c r="K179" s="39"/>
      <c r="L179" s="42"/>
      <c r="M179" s="198"/>
      <c r="N179" s="199"/>
      <c r="O179" s="67"/>
      <c r="P179" s="67"/>
      <c r="Q179" s="67"/>
      <c r="R179" s="67"/>
      <c r="S179" s="67"/>
      <c r="T179" s="68"/>
      <c r="U179" s="37"/>
      <c r="V179" s="37"/>
      <c r="W179" s="37"/>
      <c r="X179" s="37"/>
      <c r="Y179" s="37"/>
      <c r="Z179" s="37"/>
      <c r="AA179" s="37"/>
      <c r="AB179" s="37"/>
      <c r="AC179" s="37"/>
      <c r="AD179" s="37"/>
      <c r="AE179" s="37"/>
      <c r="AT179" s="20" t="s">
        <v>219</v>
      </c>
      <c r="AU179" s="20" t="s">
        <v>79</v>
      </c>
    </row>
    <row r="180" spans="1:65" s="2" customFormat="1" ht="21.75" customHeight="1">
      <c r="A180" s="37"/>
      <c r="B180" s="38"/>
      <c r="C180" s="182" t="s">
        <v>554</v>
      </c>
      <c r="D180" s="182" t="s">
        <v>212</v>
      </c>
      <c r="E180" s="183" t="s">
        <v>2312</v>
      </c>
      <c r="F180" s="184" t="s">
        <v>2313</v>
      </c>
      <c r="G180" s="185" t="s">
        <v>1998</v>
      </c>
      <c r="H180" s="186">
        <v>3</v>
      </c>
      <c r="I180" s="187"/>
      <c r="J180" s="188">
        <f>ROUND(I180*H180,2)</f>
        <v>0</v>
      </c>
      <c r="K180" s="184" t="s">
        <v>814</v>
      </c>
      <c r="L180" s="42"/>
      <c r="M180" s="189" t="s">
        <v>19</v>
      </c>
      <c r="N180" s="190" t="s">
        <v>42</v>
      </c>
      <c r="O180" s="67"/>
      <c r="P180" s="191">
        <f>O180*H180</f>
        <v>0</v>
      </c>
      <c r="Q180" s="191">
        <v>0</v>
      </c>
      <c r="R180" s="191">
        <f>Q180*H180</f>
        <v>0</v>
      </c>
      <c r="S180" s="191">
        <v>0</v>
      </c>
      <c r="T180" s="192">
        <f>S180*H180</f>
        <v>0</v>
      </c>
      <c r="U180" s="37"/>
      <c r="V180" s="37"/>
      <c r="W180" s="37"/>
      <c r="X180" s="37"/>
      <c r="Y180" s="37"/>
      <c r="Z180" s="37"/>
      <c r="AA180" s="37"/>
      <c r="AB180" s="37"/>
      <c r="AC180" s="37"/>
      <c r="AD180" s="37"/>
      <c r="AE180" s="37"/>
      <c r="AR180" s="193" t="s">
        <v>217</v>
      </c>
      <c r="AT180" s="193" t="s">
        <v>212</v>
      </c>
      <c r="AU180" s="193" t="s">
        <v>79</v>
      </c>
      <c r="AY180" s="20" t="s">
        <v>210</v>
      </c>
      <c r="BE180" s="194">
        <f>IF(N180="základní",J180,0)</f>
        <v>0</v>
      </c>
      <c r="BF180" s="194">
        <f>IF(N180="snížená",J180,0)</f>
        <v>0</v>
      </c>
      <c r="BG180" s="194">
        <f>IF(N180="zákl. přenesená",J180,0)</f>
        <v>0</v>
      </c>
      <c r="BH180" s="194">
        <f>IF(N180="sníž. přenesená",J180,0)</f>
        <v>0</v>
      </c>
      <c r="BI180" s="194">
        <f>IF(N180="nulová",J180,0)</f>
        <v>0</v>
      </c>
      <c r="BJ180" s="20" t="s">
        <v>79</v>
      </c>
      <c r="BK180" s="194">
        <f>ROUND(I180*H180,2)</f>
        <v>0</v>
      </c>
      <c r="BL180" s="20" t="s">
        <v>217</v>
      </c>
      <c r="BM180" s="193" t="s">
        <v>916</v>
      </c>
    </row>
    <row r="181" spans="1:65" s="2" customFormat="1" ht="11.25">
      <c r="A181" s="37"/>
      <c r="B181" s="38"/>
      <c r="C181" s="39"/>
      <c r="D181" s="195" t="s">
        <v>219</v>
      </c>
      <c r="E181" s="39"/>
      <c r="F181" s="196" t="s">
        <v>2313</v>
      </c>
      <c r="G181" s="39"/>
      <c r="H181" s="39"/>
      <c r="I181" s="197"/>
      <c r="J181" s="39"/>
      <c r="K181" s="39"/>
      <c r="L181" s="42"/>
      <c r="M181" s="198"/>
      <c r="N181" s="199"/>
      <c r="O181" s="67"/>
      <c r="P181" s="67"/>
      <c r="Q181" s="67"/>
      <c r="R181" s="67"/>
      <c r="S181" s="67"/>
      <c r="T181" s="68"/>
      <c r="U181" s="37"/>
      <c r="V181" s="37"/>
      <c r="W181" s="37"/>
      <c r="X181" s="37"/>
      <c r="Y181" s="37"/>
      <c r="Z181" s="37"/>
      <c r="AA181" s="37"/>
      <c r="AB181" s="37"/>
      <c r="AC181" s="37"/>
      <c r="AD181" s="37"/>
      <c r="AE181" s="37"/>
      <c r="AT181" s="20" t="s">
        <v>219</v>
      </c>
      <c r="AU181" s="20" t="s">
        <v>79</v>
      </c>
    </row>
    <row r="182" spans="1:65" s="2" customFormat="1" ht="16.5" customHeight="1">
      <c r="A182" s="37"/>
      <c r="B182" s="38"/>
      <c r="C182" s="182" t="s">
        <v>560</v>
      </c>
      <c r="D182" s="182" t="s">
        <v>212</v>
      </c>
      <c r="E182" s="183" t="s">
        <v>2314</v>
      </c>
      <c r="F182" s="184" t="s">
        <v>2315</v>
      </c>
      <c r="G182" s="185" t="s">
        <v>1998</v>
      </c>
      <c r="H182" s="186">
        <v>2</v>
      </c>
      <c r="I182" s="187"/>
      <c r="J182" s="188">
        <f>ROUND(I182*H182,2)</f>
        <v>0</v>
      </c>
      <c r="K182" s="184" t="s">
        <v>814</v>
      </c>
      <c r="L182" s="42"/>
      <c r="M182" s="189" t="s">
        <v>19</v>
      </c>
      <c r="N182" s="190" t="s">
        <v>42</v>
      </c>
      <c r="O182" s="67"/>
      <c r="P182" s="191">
        <f>O182*H182</f>
        <v>0</v>
      </c>
      <c r="Q182" s="191">
        <v>0</v>
      </c>
      <c r="R182" s="191">
        <f>Q182*H182</f>
        <v>0</v>
      </c>
      <c r="S182" s="191">
        <v>0</v>
      </c>
      <c r="T182" s="192">
        <f>S182*H182</f>
        <v>0</v>
      </c>
      <c r="U182" s="37"/>
      <c r="V182" s="37"/>
      <c r="W182" s="37"/>
      <c r="X182" s="37"/>
      <c r="Y182" s="37"/>
      <c r="Z182" s="37"/>
      <c r="AA182" s="37"/>
      <c r="AB182" s="37"/>
      <c r="AC182" s="37"/>
      <c r="AD182" s="37"/>
      <c r="AE182" s="37"/>
      <c r="AR182" s="193" t="s">
        <v>217</v>
      </c>
      <c r="AT182" s="193" t="s">
        <v>212</v>
      </c>
      <c r="AU182" s="193" t="s">
        <v>79</v>
      </c>
      <c r="AY182" s="20" t="s">
        <v>210</v>
      </c>
      <c r="BE182" s="194">
        <f>IF(N182="základní",J182,0)</f>
        <v>0</v>
      </c>
      <c r="BF182" s="194">
        <f>IF(N182="snížená",J182,0)</f>
        <v>0</v>
      </c>
      <c r="BG182" s="194">
        <f>IF(N182="zákl. přenesená",J182,0)</f>
        <v>0</v>
      </c>
      <c r="BH182" s="194">
        <f>IF(N182="sníž. přenesená",J182,0)</f>
        <v>0</v>
      </c>
      <c r="BI182" s="194">
        <f>IF(N182="nulová",J182,0)</f>
        <v>0</v>
      </c>
      <c r="BJ182" s="20" t="s">
        <v>79</v>
      </c>
      <c r="BK182" s="194">
        <f>ROUND(I182*H182,2)</f>
        <v>0</v>
      </c>
      <c r="BL182" s="20" t="s">
        <v>217</v>
      </c>
      <c r="BM182" s="193" t="s">
        <v>938</v>
      </c>
    </row>
    <row r="183" spans="1:65" s="2" customFormat="1" ht="11.25">
      <c r="A183" s="37"/>
      <c r="B183" s="38"/>
      <c r="C183" s="39"/>
      <c r="D183" s="195" t="s">
        <v>219</v>
      </c>
      <c r="E183" s="39"/>
      <c r="F183" s="196" t="s">
        <v>2315</v>
      </c>
      <c r="G183" s="39"/>
      <c r="H183" s="39"/>
      <c r="I183" s="197"/>
      <c r="J183" s="39"/>
      <c r="K183" s="39"/>
      <c r="L183" s="42"/>
      <c r="M183" s="198"/>
      <c r="N183" s="199"/>
      <c r="O183" s="67"/>
      <c r="P183" s="67"/>
      <c r="Q183" s="67"/>
      <c r="R183" s="67"/>
      <c r="S183" s="67"/>
      <c r="T183" s="68"/>
      <c r="U183" s="37"/>
      <c r="V183" s="37"/>
      <c r="W183" s="37"/>
      <c r="X183" s="37"/>
      <c r="Y183" s="37"/>
      <c r="Z183" s="37"/>
      <c r="AA183" s="37"/>
      <c r="AB183" s="37"/>
      <c r="AC183" s="37"/>
      <c r="AD183" s="37"/>
      <c r="AE183" s="37"/>
      <c r="AT183" s="20" t="s">
        <v>219</v>
      </c>
      <c r="AU183" s="20" t="s">
        <v>79</v>
      </c>
    </row>
    <row r="184" spans="1:65" s="2" customFormat="1" ht="16.5" customHeight="1">
      <c r="A184" s="37"/>
      <c r="B184" s="38"/>
      <c r="C184" s="182" t="s">
        <v>125</v>
      </c>
      <c r="D184" s="182" t="s">
        <v>212</v>
      </c>
      <c r="E184" s="183" t="s">
        <v>2316</v>
      </c>
      <c r="F184" s="184" t="s">
        <v>2317</v>
      </c>
      <c r="G184" s="185" t="s">
        <v>1998</v>
      </c>
      <c r="H184" s="186">
        <v>1</v>
      </c>
      <c r="I184" s="187"/>
      <c r="J184" s="188">
        <f>ROUND(I184*H184,2)</f>
        <v>0</v>
      </c>
      <c r="K184" s="184" t="s">
        <v>814</v>
      </c>
      <c r="L184" s="42"/>
      <c r="M184" s="189" t="s">
        <v>19</v>
      </c>
      <c r="N184" s="190" t="s">
        <v>42</v>
      </c>
      <c r="O184" s="67"/>
      <c r="P184" s="191">
        <f>O184*H184</f>
        <v>0</v>
      </c>
      <c r="Q184" s="191">
        <v>0</v>
      </c>
      <c r="R184" s="191">
        <f>Q184*H184</f>
        <v>0</v>
      </c>
      <c r="S184" s="191">
        <v>0</v>
      </c>
      <c r="T184" s="192">
        <f>S184*H184</f>
        <v>0</v>
      </c>
      <c r="U184" s="37"/>
      <c r="V184" s="37"/>
      <c r="W184" s="37"/>
      <c r="X184" s="37"/>
      <c r="Y184" s="37"/>
      <c r="Z184" s="37"/>
      <c r="AA184" s="37"/>
      <c r="AB184" s="37"/>
      <c r="AC184" s="37"/>
      <c r="AD184" s="37"/>
      <c r="AE184" s="37"/>
      <c r="AR184" s="193" t="s">
        <v>217</v>
      </c>
      <c r="AT184" s="193" t="s">
        <v>212</v>
      </c>
      <c r="AU184" s="193" t="s">
        <v>79</v>
      </c>
      <c r="AY184" s="20" t="s">
        <v>210</v>
      </c>
      <c r="BE184" s="194">
        <f>IF(N184="základní",J184,0)</f>
        <v>0</v>
      </c>
      <c r="BF184" s="194">
        <f>IF(N184="snížená",J184,0)</f>
        <v>0</v>
      </c>
      <c r="BG184" s="194">
        <f>IF(N184="zákl. přenesená",J184,0)</f>
        <v>0</v>
      </c>
      <c r="BH184" s="194">
        <f>IF(N184="sníž. přenesená",J184,0)</f>
        <v>0</v>
      </c>
      <c r="BI184" s="194">
        <f>IF(N184="nulová",J184,0)</f>
        <v>0</v>
      </c>
      <c r="BJ184" s="20" t="s">
        <v>79</v>
      </c>
      <c r="BK184" s="194">
        <f>ROUND(I184*H184,2)</f>
        <v>0</v>
      </c>
      <c r="BL184" s="20" t="s">
        <v>217</v>
      </c>
      <c r="BM184" s="193" t="s">
        <v>956</v>
      </c>
    </row>
    <row r="185" spans="1:65" s="2" customFormat="1" ht="11.25">
      <c r="A185" s="37"/>
      <c r="B185" s="38"/>
      <c r="C185" s="39"/>
      <c r="D185" s="195" t="s">
        <v>219</v>
      </c>
      <c r="E185" s="39"/>
      <c r="F185" s="196" t="s">
        <v>2317</v>
      </c>
      <c r="G185" s="39"/>
      <c r="H185" s="39"/>
      <c r="I185" s="197"/>
      <c r="J185" s="39"/>
      <c r="K185" s="39"/>
      <c r="L185" s="42"/>
      <c r="M185" s="198"/>
      <c r="N185" s="199"/>
      <c r="O185" s="67"/>
      <c r="P185" s="67"/>
      <c r="Q185" s="67"/>
      <c r="R185" s="67"/>
      <c r="S185" s="67"/>
      <c r="T185" s="68"/>
      <c r="U185" s="37"/>
      <c r="V185" s="37"/>
      <c r="W185" s="37"/>
      <c r="X185" s="37"/>
      <c r="Y185" s="37"/>
      <c r="Z185" s="37"/>
      <c r="AA185" s="37"/>
      <c r="AB185" s="37"/>
      <c r="AC185" s="37"/>
      <c r="AD185" s="37"/>
      <c r="AE185" s="37"/>
      <c r="AT185" s="20" t="s">
        <v>219</v>
      </c>
      <c r="AU185" s="20" t="s">
        <v>79</v>
      </c>
    </row>
    <row r="186" spans="1:65" s="2" customFormat="1" ht="16.5" customHeight="1">
      <c r="A186" s="37"/>
      <c r="B186" s="38"/>
      <c r="C186" s="182" t="s">
        <v>571</v>
      </c>
      <c r="D186" s="182" t="s">
        <v>212</v>
      </c>
      <c r="E186" s="183" t="s">
        <v>2318</v>
      </c>
      <c r="F186" s="184" t="s">
        <v>2319</v>
      </c>
      <c r="G186" s="185" t="s">
        <v>1998</v>
      </c>
      <c r="H186" s="186">
        <v>1</v>
      </c>
      <c r="I186" s="187"/>
      <c r="J186" s="188">
        <f>ROUND(I186*H186,2)</f>
        <v>0</v>
      </c>
      <c r="K186" s="184" t="s">
        <v>814</v>
      </c>
      <c r="L186" s="42"/>
      <c r="M186" s="189" t="s">
        <v>19</v>
      </c>
      <c r="N186" s="190" t="s">
        <v>42</v>
      </c>
      <c r="O186" s="67"/>
      <c r="P186" s="191">
        <f>O186*H186</f>
        <v>0</v>
      </c>
      <c r="Q186" s="191">
        <v>0</v>
      </c>
      <c r="R186" s="191">
        <f>Q186*H186</f>
        <v>0</v>
      </c>
      <c r="S186" s="191">
        <v>0</v>
      </c>
      <c r="T186" s="192">
        <f>S186*H186</f>
        <v>0</v>
      </c>
      <c r="U186" s="37"/>
      <c r="V186" s="37"/>
      <c r="W186" s="37"/>
      <c r="X186" s="37"/>
      <c r="Y186" s="37"/>
      <c r="Z186" s="37"/>
      <c r="AA186" s="37"/>
      <c r="AB186" s="37"/>
      <c r="AC186" s="37"/>
      <c r="AD186" s="37"/>
      <c r="AE186" s="37"/>
      <c r="AR186" s="193" t="s">
        <v>217</v>
      </c>
      <c r="AT186" s="193" t="s">
        <v>212</v>
      </c>
      <c r="AU186" s="193" t="s">
        <v>79</v>
      </c>
      <c r="AY186" s="20" t="s">
        <v>210</v>
      </c>
      <c r="BE186" s="194">
        <f>IF(N186="základní",J186,0)</f>
        <v>0</v>
      </c>
      <c r="BF186" s="194">
        <f>IF(N186="snížená",J186,0)</f>
        <v>0</v>
      </c>
      <c r="BG186" s="194">
        <f>IF(N186="zákl. přenesená",J186,0)</f>
        <v>0</v>
      </c>
      <c r="BH186" s="194">
        <f>IF(N186="sníž. přenesená",J186,0)</f>
        <v>0</v>
      </c>
      <c r="BI186" s="194">
        <f>IF(N186="nulová",J186,0)</f>
        <v>0</v>
      </c>
      <c r="BJ186" s="20" t="s">
        <v>79</v>
      </c>
      <c r="BK186" s="194">
        <f>ROUND(I186*H186,2)</f>
        <v>0</v>
      </c>
      <c r="BL186" s="20" t="s">
        <v>217</v>
      </c>
      <c r="BM186" s="193" t="s">
        <v>970</v>
      </c>
    </row>
    <row r="187" spans="1:65" s="2" customFormat="1" ht="11.25">
      <c r="A187" s="37"/>
      <c r="B187" s="38"/>
      <c r="C187" s="39"/>
      <c r="D187" s="195" t="s">
        <v>219</v>
      </c>
      <c r="E187" s="39"/>
      <c r="F187" s="196" t="s">
        <v>2319</v>
      </c>
      <c r="G187" s="39"/>
      <c r="H187" s="39"/>
      <c r="I187" s="197"/>
      <c r="J187" s="39"/>
      <c r="K187" s="39"/>
      <c r="L187" s="42"/>
      <c r="M187" s="272"/>
      <c r="N187" s="273"/>
      <c r="O187" s="274"/>
      <c r="P187" s="274"/>
      <c r="Q187" s="274"/>
      <c r="R187" s="274"/>
      <c r="S187" s="274"/>
      <c r="T187" s="275"/>
      <c r="U187" s="37"/>
      <c r="V187" s="37"/>
      <c r="W187" s="37"/>
      <c r="X187" s="37"/>
      <c r="Y187" s="37"/>
      <c r="Z187" s="37"/>
      <c r="AA187" s="37"/>
      <c r="AB187" s="37"/>
      <c r="AC187" s="37"/>
      <c r="AD187" s="37"/>
      <c r="AE187" s="37"/>
      <c r="AT187" s="20" t="s">
        <v>219</v>
      </c>
      <c r="AU187" s="20" t="s">
        <v>79</v>
      </c>
    </row>
    <row r="188" spans="1:65" s="2" customFormat="1" ht="6.95" customHeight="1">
      <c r="A188" s="37"/>
      <c r="B188" s="50"/>
      <c r="C188" s="51"/>
      <c r="D188" s="51"/>
      <c r="E188" s="51"/>
      <c r="F188" s="51"/>
      <c r="G188" s="51"/>
      <c r="H188" s="51"/>
      <c r="I188" s="51"/>
      <c r="J188" s="51"/>
      <c r="K188" s="51"/>
      <c r="L188" s="42"/>
      <c r="M188" s="37"/>
      <c r="O188" s="37"/>
      <c r="P188" s="37"/>
      <c r="Q188" s="37"/>
      <c r="R188" s="37"/>
      <c r="S188" s="37"/>
      <c r="T188" s="37"/>
      <c r="U188" s="37"/>
      <c r="V188" s="37"/>
      <c r="W188" s="37"/>
      <c r="X188" s="37"/>
      <c r="Y188" s="37"/>
      <c r="Z188" s="37"/>
      <c r="AA188" s="37"/>
      <c r="AB188" s="37"/>
      <c r="AC188" s="37"/>
      <c r="AD188" s="37"/>
      <c r="AE188" s="37"/>
    </row>
  </sheetData>
  <sheetProtection algorithmName="SHA-512" hashValue="P4ukThjQC5JRqSP7Ctk3n6FNEeI/Iwx//KalCpnL90pXU2PEioEU+raSEgmJ6QF4fqysT4vJu1vNJ9y1XNTmUw==" saltValue="7uN923G50ZQvm+0SuqgkT0Uraehw5YzASplStqYngiPNE8fO3GD4ISSyR0KXYf3R+BfVMaH4hMaz5Y1HBU8+XQ==" spinCount="100000" sheet="1" objects="1" scenarios="1" formatColumns="0" formatRows="0" autoFilter="0"/>
  <autoFilter ref="C89:K187"/>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A2:BM2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9"/>
      <c r="M2" s="399"/>
      <c r="N2" s="399"/>
      <c r="O2" s="399"/>
      <c r="P2" s="399"/>
      <c r="Q2" s="399"/>
      <c r="R2" s="399"/>
      <c r="S2" s="399"/>
      <c r="T2" s="399"/>
      <c r="U2" s="399"/>
      <c r="V2" s="399"/>
      <c r="AT2" s="20" t="s">
        <v>94</v>
      </c>
    </row>
    <row r="3" spans="1:46" s="1" customFormat="1" ht="6.95" customHeight="1">
      <c r="B3" s="112"/>
      <c r="C3" s="113"/>
      <c r="D3" s="113"/>
      <c r="E3" s="113"/>
      <c r="F3" s="113"/>
      <c r="G3" s="113"/>
      <c r="H3" s="113"/>
      <c r="I3" s="113"/>
      <c r="J3" s="113"/>
      <c r="K3" s="113"/>
      <c r="L3" s="23"/>
      <c r="AT3" s="20" t="s">
        <v>81</v>
      </c>
    </row>
    <row r="4" spans="1:46" s="1" customFormat="1" ht="24.95" customHeight="1">
      <c r="B4" s="23"/>
      <c r="D4" s="114" t="s">
        <v>114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6" t="str">
        <f>'Rekapitulace stavby'!K6</f>
        <v>REKONSTRUKCE ŠKOLNÍ KUCHYNĚ A JÍDELNY GLP</v>
      </c>
      <c r="F7" s="417"/>
      <c r="G7" s="417"/>
      <c r="H7" s="417"/>
      <c r="L7" s="23"/>
    </row>
    <row r="8" spans="1:46" s="1" customFormat="1" ht="12" customHeight="1">
      <c r="B8" s="23"/>
      <c r="D8" s="116" t="s">
        <v>123</v>
      </c>
      <c r="L8" s="23"/>
    </row>
    <row r="9" spans="1:46" s="2" customFormat="1" ht="16.5" customHeight="1">
      <c r="A9" s="37"/>
      <c r="B9" s="42"/>
      <c r="C9" s="37"/>
      <c r="D9" s="37"/>
      <c r="E9" s="416" t="s">
        <v>1987</v>
      </c>
      <c r="F9" s="419"/>
      <c r="G9" s="419"/>
      <c r="H9" s="419"/>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1988</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8" t="s">
        <v>2320</v>
      </c>
      <c r="F11" s="419"/>
      <c r="G11" s="419"/>
      <c r="H11" s="419"/>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21</v>
      </c>
      <c r="E14" s="37"/>
      <c r="F14" s="106" t="s">
        <v>22</v>
      </c>
      <c r="G14" s="37"/>
      <c r="H14" s="37"/>
      <c r="I14" s="116" t="s">
        <v>23</v>
      </c>
      <c r="J14" s="118" t="str">
        <f>'Rekapitulace stavby'!AN8</f>
        <v>3. 5. 2023</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25</v>
      </c>
      <c r="E16" s="37"/>
      <c r="F16" s="37"/>
      <c r="G16" s="37"/>
      <c r="H16" s="37"/>
      <c r="I16" s="116" t="s">
        <v>26</v>
      </c>
      <c r="J16" s="106"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22</v>
      </c>
      <c r="F17" s="37"/>
      <c r="G17" s="37"/>
      <c r="H17" s="37"/>
      <c r="I17" s="116" t="s">
        <v>27</v>
      </c>
      <c r="J17" s="106"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28</v>
      </c>
      <c r="E19" s="37"/>
      <c r="F19" s="37"/>
      <c r="G19" s="37"/>
      <c r="H19" s="37"/>
      <c r="I19" s="116"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20" t="str">
        <f>'Rekapitulace stavby'!E14</f>
        <v>Vyplň údaj</v>
      </c>
      <c r="F20" s="421"/>
      <c r="G20" s="421"/>
      <c r="H20" s="421"/>
      <c r="I20" s="116" t="s">
        <v>27</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30</v>
      </c>
      <c r="E22" s="37"/>
      <c r="F22" s="37"/>
      <c r="G22" s="37"/>
      <c r="H22" s="37"/>
      <c r="I22" s="116" t="s">
        <v>26</v>
      </c>
      <c r="J22" s="106"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31</v>
      </c>
      <c r="F23" s="37"/>
      <c r="G23" s="37"/>
      <c r="H23" s="37"/>
      <c r="I23" s="116" t="s">
        <v>27</v>
      </c>
      <c r="J23" s="106"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33</v>
      </c>
      <c r="E25" s="37"/>
      <c r="F25" s="37"/>
      <c r="G25" s="37"/>
      <c r="H25" s="37"/>
      <c r="I25" s="116" t="s">
        <v>26</v>
      </c>
      <c r="J25" s="106" t="str">
        <f>IF('Rekapitulace stavby'!AN19="","",'Rekapitulace stavby'!AN19)</f>
        <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Michal Jirka</v>
      </c>
      <c r="F26" s="37"/>
      <c r="G26" s="37"/>
      <c r="H26" s="37"/>
      <c r="I26" s="116" t="s">
        <v>27</v>
      </c>
      <c r="J26" s="106" t="str">
        <f>IF('Rekapitulace stavby'!AN20="","",'Rekapitulace stavby'!AN20)</f>
        <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35</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71.25" customHeight="1">
      <c r="A29" s="119"/>
      <c r="B29" s="120"/>
      <c r="C29" s="119"/>
      <c r="D29" s="119"/>
      <c r="E29" s="422" t="s">
        <v>36</v>
      </c>
      <c r="F29" s="422"/>
      <c r="G29" s="422"/>
      <c r="H29" s="422"/>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37</v>
      </c>
      <c r="E32" s="37"/>
      <c r="F32" s="37"/>
      <c r="G32" s="37"/>
      <c r="H32" s="37"/>
      <c r="I32" s="37"/>
      <c r="J32" s="124">
        <f>ROUND(J89,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39</v>
      </c>
      <c r="G34" s="37"/>
      <c r="H34" s="37"/>
      <c r="I34" s="125" t="s">
        <v>38</v>
      </c>
      <c r="J34" s="125" t="s">
        <v>40</v>
      </c>
      <c r="K34" s="37"/>
      <c r="L34" s="117"/>
      <c r="S34" s="37"/>
      <c r="T34" s="37"/>
      <c r="U34" s="37"/>
      <c r="V34" s="37"/>
      <c r="W34" s="37"/>
      <c r="X34" s="37"/>
      <c r="Y34" s="37"/>
      <c r="Z34" s="37"/>
      <c r="AA34" s="37"/>
      <c r="AB34" s="37"/>
      <c r="AC34" s="37"/>
      <c r="AD34" s="37"/>
      <c r="AE34" s="37"/>
    </row>
    <row r="35" spans="1:31" s="2" customFormat="1" ht="14.45" customHeight="1">
      <c r="A35" s="37"/>
      <c r="B35" s="42"/>
      <c r="C35" s="37"/>
      <c r="D35" s="126" t="s">
        <v>41</v>
      </c>
      <c r="E35" s="116" t="s">
        <v>42</v>
      </c>
      <c r="F35" s="127">
        <f>ROUND((SUM(BE89:BE223)),  2)</f>
        <v>0</v>
      </c>
      <c r="G35" s="37"/>
      <c r="H35" s="37"/>
      <c r="I35" s="128">
        <v>0.21</v>
      </c>
      <c r="J35" s="127">
        <f>ROUND(((SUM(BE89:BE223))*I35),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43</v>
      </c>
      <c r="F36" s="127">
        <f>ROUND((SUM(BF89:BF223)),  2)</f>
        <v>0</v>
      </c>
      <c r="G36" s="37"/>
      <c r="H36" s="37"/>
      <c r="I36" s="128">
        <v>0.15</v>
      </c>
      <c r="J36" s="127">
        <f>ROUND(((SUM(BF89:BF223))*I36),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44</v>
      </c>
      <c r="F37" s="127">
        <f>ROUND((SUM(BG89:BG223)),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45</v>
      </c>
      <c r="F38" s="127">
        <f>ROUND((SUM(BH89:BH223)),  2)</f>
        <v>0</v>
      </c>
      <c r="G38" s="37"/>
      <c r="H38" s="37"/>
      <c r="I38" s="128">
        <v>0.15</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46</v>
      </c>
      <c r="F39" s="127">
        <f>ROUND((SUM(BI89:BI223)),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47</v>
      </c>
      <c r="E41" s="131"/>
      <c r="F41" s="131"/>
      <c r="G41" s="132" t="s">
        <v>48</v>
      </c>
      <c r="H41" s="133" t="s">
        <v>49</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155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3" t="str">
        <f>E7</f>
        <v>REKONSTRUKCE ŠKOLNÍ KUCHYNĚ A JÍDELNY GLP</v>
      </c>
      <c r="F50" s="424"/>
      <c r="G50" s="424"/>
      <c r="H50" s="424"/>
      <c r="I50" s="39"/>
      <c r="J50" s="39"/>
      <c r="K50" s="39"/>
      <c r="L50" s="117"/>
      <c r="S50" s="37"/>
      <c r="T50" s="37"/>
      <c r="U50" s="37"/>
      <c r="V50" s="37"/>
      <c r="W50" s="37"/>
      <c r="X50" s="37"/>
      <c r="Y50" s="37"/>
      <c r="Z50" s="37"/>
      <c r="AA50" s="37"/>
      <c r="AB50" s="37"/>
      <c r="AC50" s="37"/>
      <c r="AD50" s="37"/>
      <c r="AE50" s="37"/>
    </row>
    <row r="51" spans="1:47" s="1" customFormat="1" ht="12" customHeight="1">
      <c r="B51" s="24"/>
      <c r="C51" s="32" t="s">
        <v>123</v>
      </c>
      <c r="D51" s="25"/>
      <c r="E51" s="25"/>
      <c r="F51" s="25"/>
      <c r="G51" s="25"/>
      <c r="H51" s="25"/>
      <c r="I51" s="25"/>
      <c r="J51" s="25"/>
      <c r="K51" s="25"/>
      <c r="L51" s="23"/>
    </row>
    <row r="52" spans="1:47" s="2" customFormat="1" ht="16.5" customHeight="1">
      <c r="A52" s="37"/>
      <c r="B52" s="38"/>
      <c r="C52" s="39"/>
      <c r="D52" s="39"/>
      <c r="E52" s="423" t="s">
        <v>1987</v>
      </c>
      <c r="F52" s="425"/>
      <c r="G52" s="425"/>
      <c r="H52" s="425"/>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1988</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77" t="str">
        <f>E11</f>
        <v>D.1.4.c - Vzduchotechnika</v>
      </c>
      <c r="F54" s="425"/>
      <c r="G54" s="425"/>
      <c r="H54" s="425"/>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GYMNÁZIUM LUĎKA PIKA, PLZEŇ</v>
      </c>
      <c r="G56" s="39"/>
      <c r="H56" s="39"/>
      <c r="I56" s="32" t="s">
        <v>23</v>
      </c>
      <c r="J56" s="62" t="str">
        <f>IF(J14="","",J14)</f>
        <v>3. 5. 2023</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15.2" customHeight="1">
      <c r="A58" s="37"/>
      <c r="B58" s="38"/>
      <c r="C58" s="32" t="s">
        <v>25</v>
      </c>
      <c r="D58" s="39"/>
      <c r="E58" s="39"/>
      <c r="F58" s="30" t="str">
        <f>E17</f>
        <v>GYMNÁZIUM LUĎKA PIKA, PLZEŇ</v>
      </c>
      <c r="G58" s="39"/>
      <c r="H58" s="39"/>
      <c r="I58" s="32" t="s">
        <v>30</v>
      </c>
      <c r="J58" s="35" t="str">
        <f>E23</f>
        <v>ING. MALOTÍN PETR</v>
      </c>
      <c r="K58" s="39"/>
      <c r="L58" s="117"/>
      <c r="S58" s="37"/>
      <c r="T58" s="37"/>
      <c r="U58" s="37"/>
      <c r="V58" s="37"/>
      <c r="W58" s="37"/>
      <c r="X58" s="37"/>
      <c r="Y58" s="37"/>
      <c r="Z58" s="37"/>
      <c r="AA58" s="37"/>
      <c r="AB58" s="37"/>
      <c r="AC58" s="37"/>
      <c r="AD58" s="37"/>
      <c r="AE58" s="37"/>
    </row>
    <row r="59" spans="1:47" s="2" customFormat="1" ht="15.2" customHeight="1">
      <c r="A59" s="37"/>
      <c r="B59" s="38"/>
      <c r="C59" s="32" t="s">
        <v>28</v>
      </c>
      <c r="D59" s="39"/>
      <c r="E59" s="39"/>
      <c r="F59" s="30" t="str">
        <f>IF(E20="","",E20)</f>
        <v>Vyplň údaj</v>
      </c>
      <c r="G59" s="39"/>
      <c r="H59" s="39"/>
      <c r="I59" s="32" t="s">
        <v>33</v>
      </c>
      <c r="J59" s="35" t="str">
        <f>E26</f>
        <v>Michal Jirka</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156</v>
      </c>
      <c r="D61" s="141"/>
      <c r="E61" s="141"/>
      <c r="F61" s="141"/>
      <c r="G61" s="141"/>
      <c r="H61" s="141"/>
      <c r="I61" s="141"/>
      <c r="J61" s="142" t="s">
        <v>157</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69</v>
      </c>
      <c r="D63" s="39"/>
      <c r="E63" s="39"/>
      <c r="F63" s="39"/>
      <c r="G63" s="39"/>
      <c r="H63" s="39"/>
      <c r="I63" s="39"/>
      <c r="J63" s="80">
        <f>J89</f>
        <v>0</v>
      </c>
      <c r="K63" s="39"/>
      <c r="L63" s="117"/>
      <c r="S63" s="37"/>
      <c r="T63" s="37"/>
      <c r="U63" s="37"/>
      <c r="V63" s="37"/>
      <c r="W63" s="37"/>
      <c r="X63" s="37"/>
      <c r="Y63" s="37"/>
      <c r="Z63" s="37"/>
      <c r="AA63" s="37"/>
      <c r="AB63" s="37"/>
      <c r="AC63" s="37"/>
      <c r="AD63" s="37"/>
      <c r="AE63" s="37"/>
      <c r="AU63" s="20" t="s">
        <v>158</v>
      </c>
    </row>
    <row r="64" spans="1:47" s="9" customFormat="1" ht="24.95" customHeight="1">
      <c r="B64" s="144"/>
      <c r="C64" s="145"/>
      <c r="D64" s="146" t="s">
        <v>2321</v>
      </c>
      <c r="E64" s="147"/>
      <c r="F64" s="147"/>
      <c r="G64" s="147"/>
      <c r="H64" s="147"/>
      <c r="I64" s="147"/>
      <c r="J64" s="148">
        <f>J90</f>
        <v>0</v>
      </c>
      <c r="K64" s="145"/>
      <c r="L64" s="149"/>
    </row>
    <row r="65" spans="1:31" s="10" customFormat="1" ht="19.899999999999999" customHeight="1">
      <c r="B65" s="150"/>
      <c r="C65" s="100"/>
      <c r="D65" s="151" t="s">
        <v>2322</v>
      </c>
      <c r="E65" s="152"/>
      <c r="F65" s="152"/>
      <c r="G65" s="152"/>
      <c r="H65" s="152"/>
      <c r="I65" s="152"/>
      <c r="J65" s="153">
        <f>J149</f>
        <v>0</v>
      </c>
      <c r="K65" s="100"/>
      <c r="L65" s="154"/>
    </row>
    <row r="66" spans="1:31" s="9" customFormat="1" ht="24.95" customHeight="1">
      <c r="B66" s="144"/>
      <c r="C66" s="145"/>
      <c r="D66" s="146" t="s">
        <v>2323</v>
      </c>
      <c r="E66" s="147"/>
      <c r="F66" s="147"/>
      <c r="G66" s="147"/>
      <c r="H66" s="147"/>
      <c r="I66" s="147"/>
      <c r="J66" s="148">
        <f>J184</f>
        <v>0</v>
      </c>
      <c r="K66" s="145"/>
      <c r="L66" s="149"/>
    </row>
    <row r="67" spans="1:31" s="9" customFormat="1" ht="24.95" customHeight="1">
      <c r="B67" s="144"/>
      <c r="C67" s="145"/>
      <c r="D67" s="146" t="s">
        <v>2324</v>
      </c>
      <c r="E67" s="147"/>
      <c r="F67" s="147"/>
      <c r="G67" s="147"/>
      <c r="H67" s="147"/>
      <c r="I67" s="147"/>
      <c r="J67" s="148">
        <f>J194</f>
        <v>0</v>
      </c>
      <c r="K67" s="145"/>
      <c r="L67" s="149"/>
    </row>
    <row r="68" spans="1:31" s="2" customFormat="1" ht="21.75" customHeight="1">
      <c r="A68" s="37"/>
      <c r="B68" s="38"/>
      <c r="C68" s="39"/>
      <c r="D68" s="39"/>
      <c r="E68" s="39"/>
      <c r="F68" s="39"/>
      <c r="G68" s="39"/>
      <c r="H68" s="39"/>
      <c r="I68" s="39"/>
      <c r="J68" s="39"/>
      <c r="K68" s="39"/>
      <c r="L68" s="117"/>
      <c r="S68" s="37"/>
      <c r="T68" s="37"/>
      <c r="U68" s="37"/>
      <c r="V68" s="37"/>
      <c r="W68" s="37"/>
      <c r="X68" s="37"/>
      <c r="Y68" s="37"/>
      <c r="Z68" s="37"/>
      <c r="AA68" s="37"/>
      <c r="AB68" s="37"/>
      <c r="AC68" s="37"/>
      <c r="AD68" s="37"/>
      <c r="AE68" s="37"/>
    </row>
    <row r="69" spans="1:31" s="2" customFormat="1" ht="6.95" customHeight="1">
      <c r="A69" s="37"/>
      <c r="B69" s="50"/>
      <c r="C69" s="51"/>
      <c r="D69" s="51"/>
      <c r="E69" s="51"/>
      <c r="F69" s="51"/>
      <c r="G69" s="51"/>
      <c r="H69" s="51"/>
      <c r="I69" s="51"/>
      <c r="J69" s="51"/>
      <c r="K69" s="51"/>
      <c r="L69" s="117"/>
      <c r="S69" s="37"/>
      <c r="T69" s="37"/>
      <c r="U69" s="37"/>
      <c r="V69" s="37"/>
      <c r="W69" s="37"/>
      <c r="X69" s="37"/>
      <c r="Y69" s="37"/>
      <c r="Z69" s="37"/>
      <c r="AA69" s="37"/>
      <c r="AB69" s="37"/>
      <c r="AC69" s="37"/>
      <c r="AD69" s="37"/>
      <c r="AE69" s="37"/>
    </row>
    <row r="73" spans="1:31" s="2" customFormat="1" ht="6.95" customHeight="1">
      <c r="A73" s="37"/>
      <c r="B73" s="52"/>
      <c r="C73" s="53"/>
      <c r="D73" s="53"/>
      <c r="E73" s="53"/>
      <c r="F73" s="53"/>
      <c r="G73" s="53"/>
      <c r="H73" s="53"/>
      <c r="I73" s="53"/>
      <c r="J73" s="53"/>
      <c r="K73" s="53"/>
      <c r="L73" s="117"/>
      <c r="S73" s="37"/>
      <c r="T73" s="37"/>
      <c r="U73" s="37"/>
      <c r="V73" s="37"/>
      <c r="W73" s="37"/>
      <c r="X73" s="37"/>
      <c r="Y73" s="37"/>
      <c r="Z73" s="37"/>
      <c r="AA73" s="37"/>
      <c r="AB73" s="37"/>
      <c r="AC73" s="37"/>
      <c r="AD73" s="37"/>
      <c r="AE73" s="37"/>
    </row>
    <row r="74" spans="1:31" s="2" customFormat="1" ht="24.95" customHeight="1">
      <c r="A74" s="37"/>
      <c r="B74" s="38"/>
      <c r="C74" s="26" t="s">
        <v>195</v>
      </c>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39"/>
      <c r="J75" s="39"/>
      <c r="K75" s="39"/>
      <c r="L75" s="117"/>
      <c r="S75" s="37"/>
      <c r="T75" s="37"/>
      <c r="U75" s="37"/>
      <c r="V75" s="37"/>
      <c r="W75" s="37"/>
      <c r="X75" s="37"/>
      <c r="Y75" s="37"/>
      <c r="Z75" s="37"/>
      <c r="AA75" s="37"/>
      <c r="AB75" s="37"/>
      <c r="AC75" s="37"/>
      <c r="AD75" s="37"/>
      <c r="AE75" s="37"/>
    </row>
    <row r="76" spans="1:31" s="2" customFormat="1" ht="12" customHeight="1">
      <c r="A76" s="37"/>
      <c r="B76" s="38"/>
      <c r="C76" s="32" t="s">
        <v>16</v>
      </c>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16.5" customHeight="1">
      <c r="A77" s="37"/>
      <c r="B77" s="38"/>
      <c r="C77" s="39"/>
      <c r="D77" s="39"/>
      <c r="E77" s="423" t="str">
        <f>E7</f>
        <v>REKONSTRUKCE ŠKOLNÍ KUCHYNĚ A JÍDELNY GLP</v>
      </c>
      <c r="F77" s="424"/>
      <c r="G77" s="424"/>
      <c r="H77" s="424"/>
      <c r="I77" s="39"/>
      <c r="J77" s="39"/>
      <c r="K77" s="39"/>
      <c r="L77" s="117"/>
      <c r="S77" s="37"/>
      <c r="T77" s="37"/>
      <c r="U77" s="37"/>
      <c r="V77" s="37"/>
      <c r="W77" s="37"/>
      <c r="X77" s="37"/>
      <c r="Y77" s="37"/>
      <c r="Z77" s="37"/>
      <c r="AA77" s="37"/>
      <c r="AB77" s="37"/>
      <c r="AC77" s="37"/>
      <c r="AD77" s="37"/>
      <c r="AE77" s="37"/>
    </row>
    <row r="78" spans="1:31" s="1" customFormat="1" ht="12" customHeight="1">
      <c r="B78" s="24"/>
      <c r="C78" s="32" t="s">
        <v>123</v>
      </c>
      <c r="D78" s="25"/>
      <c r="E78" s="25"/>
      <c r="F78" s="25"/>
      <c r="G78" s="25"/>
      <c r="H78" s="25"/>
      <c r="I78" s="25"/>
      <c r="J78" s="25"/>
      <c r="K78" s="25"/>
      <c r="L78" s="23"/>
    </row>
    <row r="79" spans="1:31" s="2" customFormat="1" ht="16.5" customHeight="1">
      <c r="A79" s="37"/>
      <c r="B79" s="38"/>
      <c r="C79" s="39"/>
      <c r="D79" s="39"/>
      <c r="E79" s="423" t="s">
        <v>1987</v>
      </c>
      <c r="F79" s="425"/>
      <c r="G79" s="425"/>
      <c r="H79" s="425"/>
      <c r="I79" s="39"/>
      <c r="J79" s="39"/>
      <c r="K79" s="39"/>
      <c r="L79" s="117"/>
      <c r="S79" s="37"/>
      <c r="T79" s="37"/>
      <c r="U79" s="37"/>
      <c r="V79" s="37"/>
      <c r="W79" s="37"/>
      <c r="X79" s="37"/>
      <c r="Y79" s="37"/>
      <c r="Z79" s="37"/>
      <c r="AA79" s="37"/>
      <c r="AB79" s="37"/>
      <c r="AC79" s="37"/>
      <c r="AD79" s="37"/>
      <c r="AE79" s="37"/>
    </row>
    <row r="80" spans="1:31" s="2" customFormat="1" ht="12" customHeight="1">
      <c r="A80" s="37"/>
      <c r="B80" s="38"/>
      <c r="C80" s="32" t="s">
        <v>1988</v>
      </c>
      <c r="D80" s="39"/>
      <c r="E80" s="39"/>
      <c r="F80" s="39"/>
      <c r="G80" s="39"/>
      <c r="H80" s="39"/>
      <c r="I80" s="39"/>
      <c r="J80" s="39"/>
      <c r="K80" s="39"/>
      <c r="L80" s="117"/>
      <c r="S80" s="37"/>
      <c r="T80" s="37"/>
      <c r="U80" s="37"/>
      <c r="V80" s="37"/>
      <c r="W80" s="37"/>
      <c r="X80" s="37"/>
      <c r="Y80" s="37"/>
      <c r="Z80" s="37"/>
      <c r="AA80" s="37"/>
      <c r="AB80" s="37"/>
      <c r="AC80" s="37"/>
      <c r="AD80" s="37"/>
      <c r="AE80" s="37"/>
    </row>
    <row r="81" spans="1:65" s="2" customFormat="1" ht="16.5" customHeight="1">
      <c r="A81" s="37"/>
      <c r="B81" s="38"/>
      <c r="C81" s="39"/>
      <c r="D81" s="39"/>
      <c r="E81" s="377" t="str">
        <f>E11</f>
        <v>D.1.4.c - Vzduchotechnika</v>
      </c>
      <c r="F81" s="425"/>
      <c r="G81" s="425"/>
      <c r="H81" s="425"/>
      <c r="I81" s="39"/>
      <c r="J81" s="39"/>
      <c r="K81" s="39"/>
      <c r="L81" s="117"/>
      <c r="S81" s="37"/>
      <c r="T81" s="37"/>
      <c r="U81" s="37"/>
      <c r="V81" s="37"/>
      <c r="W81" s="37"/>
      <c r="X81" s="37"/>
      <c r="Y81" s="37"/>
      <c r="Z81" s="37"/>
      <c r="AA81" s="37"/>
      <c r="AB81" s="37"/>
      <c r="AC81" s="37"/>
      <c r="AD81" s="37"/>
      <c r="AE81" s="37"/>
    </row>
    <row r="82" spans="1:65" s="2" customFormat="1" ht="6.95" customHeight="1">
      <c r="A82" s="37"/>
      <c r="B82" s="38"/>
      <c r="C82" s="39"/>
      <c r="D82" s="39"/>
      <c r="E82" s="39"/>
      <c r="F82" s="39"/>
      <c r="G82" s="39"/>
      <c r="H82" s="39"/>
      <c r="I82" s="39"/>
      <c r="J82" s="39"/>
      <c r="K82" s="39"/>
      <c r="L82" s="117"/>
      <c r="S82" s="37"/>
      <c r="T82" s="37"/>
      <c r="U82" s="37"/>
      <c r="V82" s="37"/>
      <c r="W82" s="37"/>
      <c r="X82" s="37"/>
      <c r="Y82" s="37"/>
      <c r="Z82" s="37"/>
      <c r="AA82" s="37"/>
      <c r="AB82" s="37"/>
      <c r="AC82" s="37"/>
      <c r="AD82" s="37"/>
      <c r="AE82" s="37"/>
    </row>
    <row r="83" spans="1:65" s="2" customFormat="1" ht="12" customHeight="1">
      <c r="A83" s="37"/>
      <c r="B83" s="38"/>
      <c r="C83" s="32" t="s">
        <v>21</v>
      </c>
      <c r="D83" s="39"/>
      <c r="E83" s="39"/>
      <c r="F83" s="30" t="str">
        <f>F14</f>
        <v>GYMNÁZIUM LUĎKA PIKA, PLZEŇ</v>
      </c>
      <c r="G83" s="39"/>
      <c r="H83" s="39"/>
      <c r="I83" s="32" t="s">
        <v>23</v>
      </c>
      <c r="J83" s="62" t="str">
        <f>IF(J14="","",J14)</f>
        <v>3. 5. 2023</v>
      </c>
      <c r="K83" s="39"/>
      <c r="L83" s="117"/>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65" s="2" customFormat="1" ht="15.2" customHeight="1">
      <c r="A85" s="37"/>
      <c r="B85" s="38"/>
      <c r="C85" s="32" t="s">
        <v>25</v>
      </c>
      <c r="D85" s="39"/>
      <c r="E85" s="39"/>
      <c r="F85" s="30" t="str">
        <f>E17</f>
        <v>GYMNÁZIUM LUĎKA PIKA, PLZEŇ</v>
      </c>
      <c r="G85" s="39"/>
      <c r="H85" s="39"/>
      <c r="I85" s="32" t="s">
        <v>30</v>
      </c>
      <c r="J85" s="35" t="str">
        <f>E23</f>
        <v>ING. MALOTÍN PETR</v>
      </c>
      <c r="K85" s="39"/>
      <c r="L85" s="117"/>
      <c r="S85" s="37"/>
      <c r="T85" s="37"/>
      <c r="U85" s="37"/>
      <c r="V85" s="37"/>
      <c r="W85" s="37"/>
      <c r="X85" s="37"/>
      <c r="Y85" s="37"/>
      <c r="Z85" s="37"/>
      <c r="AA85" s="37"/>
      <c r="AB85" s="37"/>
      <c r="AC85" s="37"/>
      <c r="AD85" s="37"/>
      <c r="AE85" s="37"/>
    </row>
    <row r="86" spans="1:65" s="2" customFormat="1" ht="15.2" customHeight="1">
      <c r="A86" s="37"/>
      <c r="B86" s="38"/>
      <c r="C86" s="32" t="s">
        <v>28</v>
      </c>
      <c r="D86" s="39"/>
      <c r="E86" s="39"/>
      <c r="F86" s="30" t="str">
        <f>IF(E20="","",E20)</f>
        <v>Vyplň údaj</v>
      </c>
      <c r="G86" s="39"/>
      <c r="H86" s="39"/>
      <c r="I86" s="32" t="s">
        <v>33</v>
      </c>
      <c r="J86" s="35" t="str">
        <f>E26</f>
        <v>Michal Jirka</v>
      </c>
      <c r="K86" s="39"/>
      <c r="L86" s="117"/>
      <c r="S86" s="37"/>
      <c r="T86" s="37"/>
      <c r="U86" s="37"/>
      <c r="V86" s="37"/>
      <c r="W86" s="37"/>
      <c r="X86" s="37"/>
      <c r="Y86" s="37"/>
      <c r="Z86" s="37"/>
      <c r="AA86" s="37"/>
      <c r="AB86" s="37"/>
      <c r="AC86" s="37"/>
      <c r="AD86" s="37"/>
      <c r="AE86" s="37"/>
    </row>
    <row r="87" spans="1:65" s="2" customFormat="1" ht="10.35" customHeight="1">
      <c r="A87" s="37"/>
      <c r="B87" s="38"/>
      <c r="C87" s="39"/>
      <c r="D87" s="39"/>
      <c r="E87" s="39"/>
      <c r="F87" s="39"/>
      <c r="G87" s="39"/>
      <c r="H87" s="39"/>
      <c r="I87" s="39"/>
      <c r="J87" s="39"/>
      <c r="K87" s="39"/>
      <c r="L87" s="117"/>
      <c r="S87" s="37"/>
      <c r="T87" s="37"/>
      <c r="U87" s="37"/>
      <c r="V87" s="37"/>
      <c r="W87" s="37"/>
      <c r="X87" s="37"/>
      <c r="Y87" s="37"/>
      <c r="Z87" s="37"/>
      <c r="AA87" s="37"/>
      <c r="AB87" s="37"/>
      <c r="AC87" s="37"/>
      <c r="AD87" s="37"/>
      <c r="AE87" s="37"/>
    </row>
    <row r="88" spans="1:65" s="11" customFormat="1" ht="29.25" customHeight="1">
      <c r="A88" s="155"/>
      <c r="B88" s="156"/>
      <c r="C88" s="157" t="s">
        <v>196</v>
      </c>
      <c r="D88" s="158" t="s">
        <v>56</v>
      </c>
      <c r="E88" s="158" t="s">
        <v>52</v>
      </c>
      <c r="F88" s="158" t="s">
        <v>53</v>
      </c>
      <c r="G88" s="158" t="s">
        <v>197</v>
      </c>
      <c r="H88" s="158" t="s">
        <v>198</v>
      </c>
      <c r="I88" s="158" t="s">
        <v>199</v>
      </c>
      <c r="J88" s="158" t="s">
        <v>157</v>
      </c>
      <c r="K88" s="159" t="s">
        <v>200</v>
      </c>
      <c r="L88" s="160"/>
      <c r="M88" s="71" t="s">
        <v>19</v>
      </c>
      <c r="N88" s="72" t="s">
        <v>41</v>
      </c>
      <c r="O88" s="72" t="s">
        <v>201</v>
      </c>
      <c r="P88" s="72" t="s">
        <v>202</v>
      </c>
      <c r="Q88" s="72" t="s">
        <v>203</v>
      </c>
      <c r="R88" s="72" t="s">
        <v>204</v>
      </c>
      <c r="S88" s="72" t="s">
        <v>205</v>
      </c>
      <c r="T88" s="73" t="s">
        <v>206</v>
      </c>
      <c r="U88" s="155"/>
      <c r="V88" s="155"/>
      <c r="W88" s="155"/>
      <c r="X88" s="155"/>
      <c r="Y88" s="155"/>
      <c r="Z88" s="155"/>
      <c r="AA88" s="155"/>
      <c r="AB88" s="155"/>
      <c r="AC88" s="155"/>
      <c r="AD88" s="155"/>
      <c r="AE88" s="155"/>
    </row>
    <row r="89" spans="1:65" s="2" customFormat="1" ht="22.9" customHeight="1">
      <c r="A89" s="37"/>
      <c r="B89" s="38"/>
      <c r="C89" s="78" t="s">
        <v>207</v>
      </c>
      <c r="D89" s="39"/>
      <c r="E89" s="39"/>
      <c r="F89" s="39"/>
      <c r="G89" s="39"/>
      <c r="H89" s="39"/>
      <c r="I89" s="39"/>
      <c r="J89" s="161">
        <f>BK89</f>
        <v>0</v>
      </c>
      <c r="K89" s="39"/>
      <c r="L89" s="42"/>
      <c r="M89" s="74"/>
      <c r="N89" s="162"/>
      <c r="O89" s="75"/>
      <c r="P89" s="163">
        <f>P90+P184+P194</f>
        <v>0</v>
      </c>
      <c r="Q89" s="75"/>
      <c r="R89" s="163">
        <f>R90+R184+R194</f>
        <v>0</v>
      </c>
      <c r="S89" s="75"/>
      <c r="T89" s="164">
        <f>T90+T184+T194</f>
        <v>0</v>
      </c>
      <c r="U89" s="37"/>
      <c r="V89" s="37"/>
      <c r="W89" s="37"/>
      <c r="X89" s="37"/>
      <c r="Y89" s="37"/>
      <c r="Z89" s="37"/>
      <c r="AA89" s="37"/>
      <c r="AB89" s="37"/>
      <c r="AC89" s="37"/>
      <c r="AD89" s="37"/>
      <c r="AE89" s="37"/>
      <c r="AT89" s="20" t="s">
        <v>70</v>
      </c>
      <c r="AU89" s="20" t="s">
        <v>158</v>
      </c>
      <c r="BK89" s="165">
        <f>BK90+BK184+BK194</f>
        <v>0</v>
      </c>
    </row>
    <row r="90" spans="1:65" s="12" customFormat="1" ht="25.9" customHeight="1">
      <c r="B90" s="166"/>
      <c r="C90" s="167"/>
      <c r="D90" s="168" t="s">
        <v>70</v>
      </c>
      <c r="E90" s="169" t="s">
        <v>1422</v>
      </c>
      <c r="F90" s="169" t="s">
        <v>2325</v>
      </c>
      <c r="G90" s="167"/>
      <c r="H90" s="167"/>
      <c r="I90" s="170"/>
      <c r="J90" s="171">
        <f>BK90</f>
        <v>0</v>
      </c>
      <c r="K90" s="167"/>
      <c r="L90" s="172"/>
      <c r="M90" s="173"/>
      <c r="N90" s="174"/>
      <c r="O90" s="174"/>
      <c r="P90" s="175">
        <f>P91+SUM(P92:P149)</f>
        <v>0</v>
      </c>
      <c r="Q90" s="174"/>
      <c r="R90" s="175">
        <f>R91+SUM(R92:R149)</f>
        <v>0</v>
      </c>
      <c r="S90" s="174"/>
      <c r="T90" s="176">
        <f>T91+SUM(T92:T149)</f>
        <v>0</v>
      </c>
      <c r="AR90" s="177" t="s">
        <v>79</v>
      </c>
      <c r="AT90" s="178" t="s">
        <v>70</v>
      </c>
      <c r="AU90" s="178" t="s">
        <v>71</v>
      </c>
      <c r="AY90" s="177" t="s">
        <v>210</v>
      </c>
      <c r="BK90" s="179">
        <f>BK91+SUM(BK92:BK149)</f>
        <v>0</v>
      </c>
    </row>
    <row r="91" spans="1:65" s="2" customFormat="1" ht="24.2" customHeight="1">
      <c r="A91" s="37"/>
      <c r="B91" s="38"/>
      <c r="C91" s="182" t="s">
        <v>79</v>
      </c>
      <c r="D91" s="182" t="s">
        <v>212</v>
      </c>
      <c r="E91" s="183" t="s">
        <v>2326</v>
      </c>
      <c r="F91" s="184" t="s">
        <v>2327</v>
      </c>
      <c r="G91" s="185" t="s">
        <v>1998</v>
      </c>
      <c r="H91" s="186">
        <v>1</v>
      </c>
      <c r="I91" s="187"/>
      <c r="J91" s="188">
        <f>ROUND(I91*H91,2)</f>
        <v>0</v>
      </c>
      <c r="K91" s="184" t="s">
        <v>814</v>
      </c>
      <c r="L91" s="42"/>
      <c r="M91" s="189" t="s">
        <v>19</v>
      </c>
      <c r="N91" s="190" t="s">
        <v>42</v>
      </c>
      <c r="O91" s="67"/>
      <c r="P91" s="191">
        <f>O91*H91</f>
        <v>0</v>
      </c>
      <c r="Q91" s="191">
        <v>0</v>
      </c>
      <c r="R91" s="191">
        <f>Q91*H91</f>
        <v>0</v>
      </c>
      <c r="S91" s="191">
        <v>0</v>
      </c>
      <c r="T91" s="192">
        <f>S91*H91</f>
        <v>0</v>
      </c>
      <c r="U91" s="37"/>
      <c r="V91" s="37"/>
      <c r="W91" s="37"/>
      <c r="X91" s="37"/>
      <c r="Y91" s="37"/>
      <c r="Z91" s="37"/>
      <c r="AA91" s="37"/>
      <c r="AB91" s="37"/>
      <c r="AC91" s="37"/>
      <c r="AD91" s="37"/>
      <c r="AE91" s="37"/>
      <c r="AR91" s="193" t="s">
        <v>217</v>
      </c>
      <c r="AT91" s="193" t="s">
        <v>212</v>
      </c>
      <c r="AU91" s="193" t="s">
        <v>79</v>
      </c>
      <c r="AY91" s="20" t="s">
        <v>210</v>
      </c>
      <c r="BE91" s="194">
        <f>IF(N91="základní",J91,0)</f>
        <v>0</v>
      </c>
      <c r="BF91" s="194">
        <f>IF(N91="snížená",J91,0)</f>
        <v>0</v>
      </c>
      <c r="BG91" s="194">
        <f>IF(N91="zákl. přenesená",J91,0)</f>
        <v>0</v>
      </c>
      <c r="BH91" s="194">
        <f>IF(N91="sníž. přenesená",J91,0)</f>
        <v>0</v>
      </c>
      <c r="BI91" s="194">
        <f>IF(N91="nulová",J91,0)</f>
        <v>0</v>
      </c>
      <c r="BJ91" s="20" t="s">
        <v>79</v>
      </c>
      <c r="BK91" s="194">
        <f>ROUND(I91*H91,2)</f>
        <v>0</v>
      </c>
      <c r="BL91" s="20" t="s">
        <v>217</v>
      </c>
      <c r="BM91" s="193" t="s">
        <v>81</v>
      </c>
    </row>
    <row r="92" spans="1:65" s="2" customFormat="1" ht="58.5">
      <c r="A92" s="37"/>
      <c r="B92" s="38"/>
      <c r="C92" s="39"/>
      <c r="D92" s="195" t="s">
        <v>219</v>
      </c>
      <c r="E92" s="39"/>
      <c r="F92" s="196" t="s">
        <v>2328</v>
      </c>
      <c r="G92" s="39"/>
      <c r="H92" s="39"/>
      <c r="I92" s="197"/>
      <c r="J92" s="39"/>
      <c r="K92" s="39"/>
      <c r="L92" s="42"/>
      <c r="M92" s="198"/>
      <c r="N92" s="199"/>
      <c r="O92" s="67"/>
      <c r="P92" s="67"/>
      <c r="Q92" s="67"/>
      <c r="R92" s="67"/>
      <c r="S92" s="67"/>
      <c r="T92" s="68"/>
      <c r="U92" s="37"/>
      <c r="V92" s="37"/>
      <c r="W92" s="37"/>
      <c r="X92" s="37"/>
      <c r="Y92" s="37"/>
      <c r="Z92" s="37"/>
      <c r="AA92" s="37"/>
      <c r="AB92" s="37"/>
      <c r="AC92" s="37"/>
      <c r="AD92" s="37"/>
      <c r="AE92" s="37"/>
      <c r="AT92" s="20" t="s">
        <v>219</v>
      </c>
      <c r="AU92" s="20" t="s">
        <v>79</v>
      </c>
    </row>
    <row r="93" spans="1:65" s="2" customFormat="1" ht="68.25">
      <c r="A93" s="37"/>
      <c r="B93" s="38"/>
      <c r="C93" s="39"/>
      <c r="D93" s="195" t="s">
        <v>1060</v>
      </c>
      <c r="E93" s="39"/>
      <c r="F93" s="268" t="s">
        <v>2329</v>
      </c>
      <c r="G93" s="39"/>
      <c r="H93" s="39"/>
      <c r="I93" s="197"/>
      <c r="J93" s="39"/>
      <c r="K93" s="39"/>
      <c r="L93" s="42"/>
      <c r="M93" s="198"/>
      <c r="N93" s="199"/>
      <c r="O93" s="67"/>
      <c r="P93" s="67"/>
      <c r="Q93" s="67"/>
      <c r="R93" s="67"/>
      <c r="S93" s="67"/>
      <c r="T93" s="68"/>
      <c r="U93" s="37"/>
      <c r="V93" s="37"/>
      <c r="W93" s="37"/>
      <c r="X93" s="37"/>
      <c r="Y93" s="37"/>
      <c r="Z93" s="37"/>
      <c r="AA93" s="37"/>
      <c r="AB93" s="37"/>
      <c r="AC93" s="37"/>
      <c r="AD93" s="37"/>
      <c r="AE93" s="37"/>
      <c r="AT93" s="20" t="s">
        <v>1060</v>
      </c>
      <c r="AU93" s="20" t="s">
        <v>79</v>
      </c>
    </row>
    <row r="94" spans="1:65" s="2" customFormat="1" ht="24.2" customHeight="1">
      <c r="A94" s="37"/>
      <c r="B94" s="38"/>
      <c r="C94" s="182" t="s">
        <v>81</v>
      </c>
      <c r="D94" s="182" t="s">
        <v>212</v>
      </c>
      <c r="E94" s="183" t="s">
        <v>2330</v>
      </c>
      <c r="F94" s="184" t="s">
        <v>2331</v>
      </c>
      <c r="G94" s="185" t="s">
        <v>2332</v>
      </c>
      <c r="H94" s="186">
        <v>1</v>
      </c>
      <c r="I94" s="187"/>
      <c r="J94" s="188">
        <f>ROUND(I94*H94,2)</f>
        <v>0</v>
      </c>
      <c r="K94" s="184" t="s">
        <v>814</v>
      </c>
      <c r="L94" s="42"/>
      <c r="M94" s="189" t="s">
        <v>19</v>
      </c>
      <c r="N94" s="190" t="s">
        <v>42</v>
      </c>
      <c r="O94" s="67"/>
      <c r="P94" s="191">
        <f>O94*H94</f>
        <v>0</v>
      </c>
      <c r="Q94" s="191">
        <v>0</v>
      </c>
      <c r="R94" s="191">
        <f>Q94*H94</f>
        <v>0</v>
      </c>
      <c r="S94" s="191">
        <v>0</v>
      </c>
      <c r="T94" s="192">
        <f>S94*H94</f>
        <v>0</v>
      </c>
      <c r="U94" s="37"/>
      <c r="V94" s="37"/>
      <c r="W94" s="37"/>
      <c r="X94" s="37"/>
      <c r="Y94" s="37"/>
      <c r="Z94" s="37"/>
      <c r="AA94" s="37"/>
      <c r="AB94" s="37"/>
      <c r="AC94" s="37"/>
      <c r="AD94" s="37"/>
      <c r="AE94" s="37"/>
      <c r="AR94" s="193" t="s">
        <v>217</v>
      </c>
      <c r="AT94" s="193" t="s">
        <v>212</v>
      </c>
      <c r="AU94" s="193" t="s">
        <v>79</v>
      </c>
      <c r="AY94" s="20" t="s">
        <v>210</v>
      </c>
      <c r="BE94" s="194">
        <f>IF(N94="základní",J94,0)</f>
        <v>0</v>
      </c>
      <c r="BF94" s="194">
        <f>IF(N94="snížená",J94,0)</f>
        <v>0</v>
      </c>
      <c r="BG94" s="194">
        <f>IF(N94="zákl. přenesená",J94,0)</f>
        <v>0</v>
      </c>
      <c r="BH94" s="194">
        <f>IF(N94="sníž. přenesená",J94,0)</f>
        <v>0</v>
      </c>
      <c r="BI94" s="194">
        <f>IF(N94="nulová",J94,0)</f>
        <v>0</v>
      </c>
      <c r="BJ94" s="20" t="s">
        <v>79</v>
      </c>
      <c r="BK94" s="194">
        <f>ROUND(I94*H94,2)</f>
        <v>0</v>
      </c>
      <c r="BL94" s="20" t="s">
        <v>217</v>
      </c>
      <c r="BM94" s="193" t="s">
        <v>217</v>
      </c>
    </row>
    <row r="95" spans="1:65" s="2" customFormat="1" ht="19.5">
      <c r="A95" s="37"/>
      <c r="B95" s="38"/>
      <c r="C95" s="39"/>
      <c r="D95" s="195" t="s">
        <v>219</v>
      </c>
      <c r="E95" s="39"/>
      <c r="F95" s="196" t="s">
        <v>2331</v>
      </c>
      <c r="G95" s="39"/>
      <c r="H95" s="39"/>
      <c r="I95" s="197"/>
      <c r="J95" s="39"/>
      <c r="K95" s="39"/>
      <c r="L95" s="42"/>
      <c r="M95" s="198"/>
      <c r="N95" s="199"/>
      <c r="O95" s="67"/>
      <c r="P95" s="67"/>
      <c r="Q95" s="67"/>
      <c r="R95" s="67"/>
      <c r="S95" s="67"/>
      <c r="T95" s="68"/>
      <c r="U95" s="37"/>
      <c r="V95" s="37"/>
      <c r="W95" s="37"/>
      <c r="X95" s="37"/>
      <c r="Y95" s="37"/>
      <c r="Z95" s="37"/>
      <c r="AA95" s="37"/>
      <c r="AB95" s="37"/>
      <c r="AC95" s="37"/>
      <c r="AD95" s="37"/>
      <c r="AE95" s="37"/>
      <c r="AT95" s="20" t="s">
        <v>219</v>
      </c>
      <c r="AU95" s="20" t="s">
        <v>79</v>
      </c>
    </row>
    <row r="96" spans="1:65" s="2" customFormat="1" ht="33" customHeight="1">
      <c r="A96" s="37"/>
      <c r="B96" s="38"/>
      <c r="C96" s="182" t="s">
        <v>153</v>
      </c>
      <c r="D96" s="182" t="s">
        <v>212</v>
      </c>
      <c r="E96" s="183" t="s">
        <v>2333</v>
      </c>
      <c r="F96" s="184" t="s">
        <v>2334</v>
      </c>
      <c r="G96" s="185" t="s">
        <v>1998</v>
      </c>
      <c r="H96" s="186">
        <v>3</v>
      </c>
      <c r="I96" s="187"/>
      <c r="J96" s="188">
        <f>ROUND(I96*H96,2)</f>
        <v>0</v>
      </c>
      <c r="K96" s="184" t="s">
        <v>814</v>
      </c>
      <c r="L96" s="42"/>
      <c r="M96" s="189" t="s">
        <v>19</v>
      </c>
      <c r="N96" s="190" t="s">
        <v>42</v>
      </c>
      <c r="O96" s="67"/>
      <c r="P96" s="191">
        <f>O96*H96</f>
        <v>0</v>
      </c>
      <c r="Q96" s="191">
        <v>0</v>
      </c>
      <c r="R96" s="191">
        <f>Q96*H96</f>
        <v>0</v>
      </c>
      <c r="S96" s="191">
        <v>0</v>
      </c>
      <c r="T96" s="192">
        <f>S96*H96</f>
        <v>0</v>
      </c>
      <c r="U96" s="37"/>
      <c r="V96" s="37"/>
      <c r="W96" s="37"/>
      <c r="X96" s="37"/>
      <c r="Y96" s="37"/>
      <c r="Z96" s="37"/>
      <c r="AA96" s="37"/>
      <c r="AB96" s="37"/>
      <c r="AC96" s="37"/>
      <c r="AD96" s="37"/>
      <c r="AE96" s="37"/>
      <c r="AR96" s="193" t="s">
        <v>217</v>
      </c>
      <c r="AT96" s="193" t="s">
        <v>212</v>
      </c>
      <c r="AU96" s="193" t="s">
        <v>79</v>
      </c>
      <c r="AY96" s="20" t="s">
        <v>210</v>
      </c>
      <c r="BE96" s="194">
        <f>IF(N96="základní",J96,0)</f>
        <v>0</v>
      </c>
      <c r="BF96" s="194">
        <f>IF(N96="snížená",J96,0)</f>
        <v>0</v>
      </c>
      <c r="BG96" s="194">
        <f>IF(N96="zákl. přenesená",J96,0)</f>
        <v>0</v>
      </c>
      <c r="BH96" s="194">
        <f>IF(N96="sníž. přenesená",J96,0)</f>
        <v>0</v>
      </c>
      <c r="BI96" s="194">
        <f>IF(N96="nulová",J96,0)</f>
        <v>0</v>
      </c>
      <c r="BJ96" s="20" t="s">
        <v>79</v>
      </c>
      <c r="BK96" s="194">
        <f>ROUND(I96*H96,2)</f>
        <v>0</v>
      </c>
      <c r="BL96" s="20" t="s">
        <v>217</v>
      </c>
      <c r="BM96" s="193" t="s">
        <v>250</v>
      </c>
    </row>
    <row r="97" spans="1:65" s="2" customFormat="1" ht="19.5">
      <c r="A97" s="37"/>
      <c r="B97" s="38"/>
      <c r="C97" s="39"/>
      <c r="D97" s="195" t="s">
        <v>219</v>
      </c>
      <c r="E97" s="39"/>
      <c r="F97" s="196" t="s">
        <v>2335</v>
      </c>
      <c r="G97" s="39"/>
      <c r="H97" s="39"/>
      <c r="I97" s="197"/>
      <c r="J97" s="39"/>
      <c r="K97" s="39"/>
      <c r="L97" s="42"/>
      <c r="M97" s="198"/>
      <c r="N97" s="199"/>
      <c r="O97" s="67"/>
      <c r="P97" s="67"/>
      <c r="Q97" s="67"/>
      <c r="R97" s="67"/>
      <c r="S97" s="67"/>
      <c r="T97" s="68"/>
      <c r="U97" s="37"/>
      <c r="V97" s="37"/>
      <c r="W97" s="37"/>
      <c r="X97" s="37"/>
      <c r="Y97" s="37"/>
      <c r="Z97" s="37"/>
      <c r="AA97" s="37"/>
      <c r="AB97" s="37"/>
      <c r="AC97" s="37"/>
      <c r="AD97" s="37"/>
      <c r="AE97" s="37"/>
      <c r="AT97" s="20" t="s">
        <v>219</v>
      </c>
      <c r="AU97" s="20" t="s">
        <v>79</v>
      </c>
    </row>
    <row r="98" spans="1:65" s="2" customFormat="1" ht="48.75">
      <c r="A98" s="37"/>
      <c r="B98" s="38"/>
      <c r="C98" s="39"/>
      <c r="D98" s="195" t="s">
        <v>1060</v>
      </c>
      <c r="E98" s="39"/>
      <c r="F98" s="268" t="s">
        <v>2336</v>
      </c>
      <c r="G98" s="39"/>
      <c r="H98" s="39"/>
      <c r="I98" s="197"/>
      <c r="J98" s="39"/>
      <c r="K98" s="39"/>
      <c r="L98" s="42"/>
      <c r="M98" s="198"/>
      <c r="N98" s="199"/>
      <c r="O98" s="67"/>
      <c r="P98" s="67"/>
      <c r="Q98" s="67"/>
      <c r="R98" s="67"/>
      <c r="S98" s="67"/>
      <c r="T98" s="68"/>
      <c r="U98" s="37"/>
      <c r="V98" s="37"/>
      <c r="W98" s="37"/>
      <c r="X98" s="37"/>
      <c r="Y98" s="37"/>
      <c r="Z98" s="37"/>
      <c r="AA98" s="37"/>
      <c r="AB98" s="37"/>
      <c r="AC98" s="37"/>
      <c r="AD98" s="37"/>
      <c r="AE98" s="37"/>
      <c r="AT98" s="20" t="s">
        <v>1060</v>
      </c>
      <c r="AU98" s="20" t="s">
        <v>79</v>
      </c>
    </row>
    <row r="99" spans="1:65" s="2" customFormat="1" ht="33" customHeight="1">
      <c r="A99" s="37"/>
      <c r="B99" s="38"/>
      <c r="C99" s="182" t="s">
        <v>217</v>
      </c>
      <c r="D99" s="182" t="s">
        <v>212</v>
      </c>
      <c r="E99" s="183" t="s">
        <v>2337</v>
      </c>
      <c r="F99" s="184" t="s">
        <v>2338</v>
      </c>
      <c r="G99" s="185" t="s">
        <v>1998</v>
      </c>
      <c r="H99" s="186">
        <v>1</v>
      </c>
      <c r="I99" s="187"/>
      <c r="J99" s="188">
        <f>ROUND(I99*H99,2)</f>
        <v>0</v>
      </c>
      <c r="K99" s="184" t="s">
        <v>814</v>
      </c>
      <c r="L99" s="42"/>
      <c r="M99" s="189" t="s">
        <v>19</v>
      </c>
      <c r="N99" s="190" t="s">
        <v>42</v>
      </c>
      <c r="O99" s="67"/>
      <c r="P99" s="191">
        <f>O99*H99</f>
        <v>0</v>
      </c>
      <c r="Q99" s="191">
        <v>0</v>
      </c>
      <c r="R99" s="191">
        <f>Q99*H99</f>
        <v>0</v>
      </c>
      <c r="S99" s="191">
        <v>0</v>
      </c>
      <c r="T99" s="192">
        <f>S99*H99</f>
        <v>0</v>
      </c>
      <c r="U99" s="37"/>
      <c r="V99" s="37"/>
      <c r="W99" s="37"/>
      <c r="X99" s="37"/>
      <c r="Y99" s="37"/>
      <c r="Z99" s="37"/>
      <c r="AA99" s="37"/>
      <c r="AB99" s="37"/>
      <c r="AC99" s="37"/>
      <c r="AD99" s="37"/>
      <c r="AE99" s="37"/>
      <c r="AR99" s="193" t="s">
        <v>217</v>
      </c>
      <c r="AT99" s="193" t="s">
        <v>212</v>
      </c>
      <c r="AU99" s="193" t="s">
        <v>79</v>
      </c>
      <c r="AY99" s="20" t="s">
        <v>210</v>
      </c>
      <c r="BE99" s="194">
        <f>IF(N99="základní",J99,0)</f>
        <v>0</v>
      </c>
      <c r="BF99" s="194">
        <f>IF(N99="snížená",J99,0)</f>
        <v>0</v>
      </c>
      <c r="BG99" s="194">
        <f>IF(N99="zákl. přenesená",J99,0)</f>
        <v>0</v>
      </c>
      <c r="BH99" s="194">
        <f>IF(N99="sníž. přenesená",J99,0)</f>
        <v>0</v>
      </c>
      <c r="BI99" s="194">
        <f>IF(N99="nulová",J99,0)</f>
        <v>0</v>
      </c>
      <c r="BJ99" s="20" t="s">
        <v>79</v>
      </c>
      <c r="BK99" s="194">
        <f>ROUND(I99*H99,2)</f>
        <v>0</v>
      </c>
      <c r="BL99" s="20" t="s">
        <v>217</v>
      </c>
      <c r="BM99" s="193" t="s">
        <v>269</v>
      </c>
    </row>
    <row r="100" spans="1:65" s="2" customFormat="1" ht="19.5">
      <c r="A100" s="37"/>
      <c r="B100" s="38"/>
      <c r="C100" s="39"/>
      <c r="D100" s="195" t="s">
        <v>219</v>
      </c>
      <c r="E100" s="39"/>
      <c r="F100" s="196" t="s">
        <v>2339</v>
      </c>
      <c r="G100" s="39"/>
      <c r="H100" s="39"/>
      <c r="I100" s="197"/>
      <c r="J100" s="39"/>
      <c r="K100" s="39"/>
      <c r="L100" s="42"/>
      <c r="M100" s="198"/>
      <c r="N100" s="199"/>
      <c r="O100" s="67"/>
      <c r="P100" s="67"/>
      <c r="Q100" s="67"/>
      <c r="R100" s="67"/>
      <c r="S100" s="67"/>
      <c r="T100" s="68"/>
      <c r="U100" s="37"/>
      <c r="V100" s="37"/>
      <c r="W100" s="37"/>
      <c r="X100" s="37"/>
      <c r="Y100" s="37"/>
      <c r="Z100" s="37"/>
      <c r="AA100" s="37"/>
      <c r="AB100" s="37"/>
      <c r="AC100" s="37"/>
      <c r="AD100" s="37"/>
      <c r="AE100" s="37"/>
      <c r="AT100" s="20" t="s">
        <v>219</v>
      </c>
      <c r="AU100" s="20" t="s">
        <v>79</v>
      </c>
    </row>
    <row r="101" spans="1:65" s="2" customFormat="1" ht="39">
      <c r="A101" s="37"/>
      <c r="B101" s="38"/>
      <c r="C101" s="39"/>
      <c r="D101" s="195" t="s">
        <v>1060</v>
      </c>
      <c r="E101" s="39"/>
      <c r="F101" s="268" t="s">
        <v>2340</v>
      </c>
      <c r="G101" s="39"/>
      <c r="H101" s="39"/>
      <c r="I101" s="197"/>
      <c r="J101" s="39"/>
      <c r="K101" s="39"/>
      <c r="L101" s="42"/>
      <c r="M101" s="198"/>
      <c r="N101" s="199"/>
      <c r="O101" s="67"/>
      <c r="P101" s="67"/>
      <c r="Q101" s="67"/>
      <c r="R101" s="67"/>
      <c r="S101" s="67"/>
      <c r="T101" s="68"/>
      <c r="U101" s="37"/>
      <c r="V101" s="37"/>
      <c r="W101" s="37"/>
      <c r="X101" s="37"/>
      <c r="Y101" s="37"/>
      <c r="Z101" s="37"/>
      <c r="AA101" s="37"/>
      <c r="AB101" s="37"/>
      <c r="AC101" s="37"/>
      <c r="AD101" s="37"/>
      <c r="AE101" s="37"/>
      <c r="AT101" s="20" t="s">
        <v>1060</v>
      </c>
      <c r="AU101" s="20" t="s">
        <v>79</v>
      </c>
    </row>
    <row r="102" spans="1:65" s="2" customFormat="1" ht="33" customHeight="1">
      <c r="A102" s="37"/>
      <c r="B102" s="38"/>
      <c r="C102" s="182" t="s">
        <v>241</v>
      </c>
      <c r="D102" s="182" t="s">
        <v>212</v>
      </c>
      <c r="E102" s="183" t="s">
        <v>2341</v>
      </c>
      <c r="F102" s="184" t="s">
        <v>2342</v>
      </c>
      <c r="G102" s="185" t="s">
        <v>1998</v>
      </c>
      <c r="H102" s="186">
        <v>1</v>
      </c>
      <c r="I102" s="187"/>
      <c r="J102" s="188">
        <f>ROUND(I102*H102,2)</f>
        <v>0</v>
      </c>
      <c r="K102" s="184" t="s">
        <v>814</v>
      </c>
      <c r="L102" s="42"/>
      <c r="M102" s="189" t="s">
        <v>19</v>
      </c>
      <c r="N102" s="190" t="s">
        <v>42</v>
      </c>
      <c r="O102" s="67"/>
      <c r="P102" s="191">
        <f>O102*H102</f>
        <v>0</v>
      </c>
      <c r="Q102" s="191">
        <v>0</v>
      </c>
      <c r="R102" s="191">
        <f>Q102*H102</f>
        <v>0</v>
      </c>
      <c r="S102" s="191">
        <v>0</v>
      </c>
      <c r="T102" s="192">
        <f>S102*H102</f>
        <v>0</v>
      </c>
      <c r="U102" s="37"/>
      <c r="V102" s="37"/>
      <c r="W102" s="37"/>
      <c r="X102" s="37"/>
      <c r="Y102" s="37"/>
      <c r="Z102" s="37"/>
      <c r="AA102" s="37"/>
      <c r="AB102" s="37"/>
      <c r="AC102" s="37"/>
      <c r="AD102" s="37"/>
      <c r="AE102" s="37"/>
      <c r="AR102" s="193" t="s">
        <v>217</v>
      </c>
      <c r="AT102" s="193" t="s">
        <v>212</v>
      </c>
      <c r="AU102" s="193" t="s">
        <v>79</v>
      </c>
      <c r="AY102" s="20" t="s">
        <v>210</v>
      </c>
      <c r="BE102" s="194">
        <f>IF(N102="základní",J102,0)</f>
        <v>0</v>
      </c>
      <c r="BF102" s="194">
        <f>IF(N102="snížená",J102,0)</f>
        <v>0</v>
      </c>
      <c r="BG102" s="194">
        <f>IF(N102="zákl. přenesená",J102,0)</f>
        <v>0</v>
      </c>
      <c r="BH102" s="194">
        <f>IF(N102="sníž. přenesená",J102,0)</f>
        <v>0</v>
      </c>
      <c r="BI102" s="194">
        <f>IF(N102="nulová",J102,0)</f>
        <v>0</v>
      </c>
      <c r="BJ102" s="20" t="s">
        <v>79</v>
      </c>
      <c r="BK102" s="194">
        <f>ROUND(I102*H102,2)</f>
        <v>0</v>
      </c>
      <c r="BL102" s="20" t="s">
        <v>217</v>
      </c>
      <c r="BM102" s="193" t="s">
        <v>282</v>
      </c>
    </row>
    <row r="103" spans="1:65" s="2" customFormat="1" ht="19.5">
      <c r="A103" s="37"/>
      <c r="B103" s="38"/>
      <c r="C103" s="39"/>
      <c r="D103" s="195" t="s">
        <v>219</v>
      </c>
      <c r="E103" s="39"/>
      <c r="F103" s="196" t="s">
        <v>2343</v>
      </c>
      <c r="G103" s="39"/>
      <c r="H103" s="39"/>
      <c r="I103" s="197"/>
      <c r="J103" s="39"/>
      <c r="K103" s="39"/>
      <c r="L103" s="42"/>
      <c r="M103" s="198"/>
      <c r="N103" s="199"/>
      <c r="O103" s="67"/>
      <c r="P103" s="67"/>
      <c r="Q103" s="67"/>
      <c r="R103" s="67"/>
      <c r="S103" s="67"/>
      <c r="T103" s="68"/>
      <c r="U103" s="37"/>
      <c r="V103" s="37"/>
      <c r="W103" s="37"/>
      <c r="X103" s="37"/>
      <c r="Y103" s="37"/>
      <c r="Z103" s="37"/>
      <c r="AA103" s="37"/>
      <c r="AB103" s="37"/>
      <c r="AC103" s="37"/>
      <c r="AD103" s="37"/>
      <c r="AE103" s="37"/>
      <c r="AT103" s="20" t="s">
        <v>219</v>
      </c>
      <c r="AU103" s="20" t="s">
        <v>79</v>
      </c>
    </row>
    <row r="104" spans="1:65" s="2" customFormat="1" ht="39">
      <c r="A104" s="37"/>
      <c r="B104" s="38"/>
      <c r="C104" s="39"/>
      <c r="D104" s="195" t="s">
        <v>1060</v>
      </c>
      <c r="E104" s="39"/>
      <c r="F104" s="268" t="s">
        <v>2340</v>
      </c>
      <c r="G104" s="39"/>
      <c r="H104" s="39"/>
      <c r="I104" s="197"/>
      <c r="J104" s="39"/>
      <c r="K104" s="39"/>
      <c r="L104" s="42"/>
      <c r="M104" s="198"/>
      <c r="N104" s="199"/>
      <c r="O104" s="67"/>
      <c r="P104" s="67"/>
      <c r="Q104" s="67"/>
      <c r="R104" s="67"/>
      <c r="S104" s="67"/>
      <c r="T104" s="68"/>
      <c r="U104" s="37"/>
      <c r="V104" s="37"/>
      <c r="W104" s="37"/>
      <c r="X104" s="37"/>
      <c r="Y104" s="37"/>
      <c r="Z104" s="37"/>
      <c r="AA104" s="37"/>
      <c r="AB104" s="37"/>
      <c r="AC104" s="37"/>
      <c r="AD104" s="37"/>
      <c r="AE104" s="37"/>
      <c r="AT104" s="20" t="s">
        <v>1060</v>
      </c>
      <c r="AU104" s="20" t="s">
        <v>79</v>
      </c>
    </row>
    <row r="105" spans="1:65" s="2" customFormat="1" ht="37.9" customHeight="1">
      <c r="A105" s="37"/>
      <c r="B105" s="38"/>
      <c r="C105" s="182" t="s">
        <v>250</v>
      </c>
      <c r="D105" s="182" t="s">
        <v>212</v>
      </c>
      <c r="E105" s="183" t="s">
        <v>2344</v>
      </c>
      <c r="F105" s="184" t="s">
        <v>2345</v>
      </c>
      <c r="G105" s="185" t="s">
        <v>1998</v>
      </c>
      <c r="H105" s="186">
        <v>1</v>
      </c>
      <c r="I105" s="187"/>
      <c r="J105" s="188">
        <f>ROUND(I105*H105,2)</f>
        <v>0</v>
      </c>
      <c r="K105" s="184" t="s">
        <v>814</v>
      </c>
      <c r="L105" s="42"/>
      <c r="M105" s="189" t="s">
        <v>19</v>
      </c>
      <c r="N105" s="190" t="s">
        <v>42</v>
      </c>
      <c r="O105" s="67"/>
      <c r="P105" s="191">
        <f>O105*H105</f>
        <v>0</v>
      </c>
      <c r="Q105" s="191">
        <v>0</v>
      </c>
      <c r="R105" s="191">
        <f>Q105*H105</f>
        <v>0</v>
      </c>
      <c r="S105" s="191">
        <v>0</v>
      </c>
      <c r="T105" s="192">
        <f>S105*H105</f>
        <v>0</v>
      </c>
      <c r="U105" s="37"/>
      <c r="V105" s="37"/>
      <c r="W105" s="37"/>
      <c r="X105" s="37"/>
      <c r="Y105" s="37"/>
      <c r="Z105" s="37"/>
      <c r="AA105" s="37"/>
      <c r="AB105" s="37"/>
      <c r="AC105" s="37"/>
      <c r="AD105" s="37"/>
      <c r="AE105" s="37"/>
      <c r="AR105" s="193" t="s">
        <v>217</v>
      </c>
      <c r="AT105" s="193" t="s">
        <v>212</v>
      </c>
      <c r="AU105" s="193" t="s">
        <v>79</v>
      </c>
      <c r="AY105" s="20" t="s">
        <v>210</v>
      </c>
      <c r="BE105" s="194">
        <f>IF(N105="základní",J105,0)</f>
        <v>0</v>
      </c>
      <c r="BF105" s="194">
        <f>IF(N105="snížená",J105,0)</f>
        <v>0</v>
      </c>
      <c r="BG105" s="194">
        <f>IF(N105="zákl. přenesená",J105,0)</f>
        <v>0</v>
      </c>
      <c r="BH105" s="194">
        <f>IF(N105="sníž. přenesená",J105,0)</f>
        <v>0</v>
      </c>
      <c r="BI105" s="194">
        <f>IF(N105="nulová",J105,0)</f>
        <v>0</v>
      </c>
      <c r="BJ105" s="20" t="s">
        <v>79</v>
      </c>
      <c r="BK105" s="194">
        <f>ROUND(I105*H105,2)</f>
        <v>0</v>
      </c>
      <c r="BL105" s="20" t="s">
        <v>217</v>
      </c>
      <c r="BM105" s="193" t="s">
        <v>296</v>
      </c>
    </row>
    <row r="106" spans="1:65" s="2" customFormat="1" ht="19.5">
      <c r="A106" s="37"/>
      <c r="B106" s="38"/>
      <c r="C106" s="39"/>
      <c r="D106" s="195" t="s">
        <v>219</v>
      </c>
      <c r="E106" s="39"/>
      <c r="F106" s="196" t="s">
        <v>2345</v>
      </c>
      <c r="G106" s="39"/>
      <c r="H106" s="39"/>
      <c r="I106" s="197"/>
      <c r="J106" s="39"/>
      <c r="K106" s="39"/>
      <c r="L106" s="42"/>
      <c r="M106" s="198"/>
      <c r="N106" s="199"/>
      <c r="O106" s="67"/>
      <c r="P106" s="67"/>
      <c r="Q106" s="67"/>
      <c r="R106" s="67"/>
      <c r="S106" s="67"/>
      <c r="T106" s="68"/>
      <c r="U106" s="37"/>
      <c r="V106" s="37"/>
      <c r="W106" s="37"/>
      <c r="X106" s="37"/>
      <c r="Y106" s="37"/>
      <c r="Z106" s="37"/>
      <c r="AA106" s="37"/>
      <c r="AB106" s="37"/>
      <c r="AC106" s="37"/>
      <c r="AD106" s="37"/>
      <c r="AE106" s="37"/>
      <c r="AT106" s="20" t="s">
        <v>219</v>
      </c>
      <c r="AU106" s="20" t="s">
        <v>79</v>
      </c>
    </row>
    <row r="107" spans="1:65" s="2" customFormat="1" ht="29.25">
      <c r="A107" s="37"/>
      <c r="B107" s="38"/>
      <c r="C107" s="39"/>
      <c r="D107" s="195" t="s">
        <v>1060</v>
      </c>
      <c r="E107" s="39"/>
      <c r="F107" s="268" t="s">
        <v>2346</v>
      </c>
      <c r="G107" s="39"/>
      <c r="H107" s="39"/>
      <c r="I107" s="197"/>
      <c r="J107" s="39"/>
      <c r="K107" s="39"/>
      <c r="L107" s="42"/>
      <c r="M107" s="198"/>
      <c r="N107" s="199"/>
      <c r="O107" s="67"/>
      <c r="P107" s="67"/>
      <c r="Q107" s="67"/>
      <c r="R107" s="67"/>
      <c r="S107" s="67"/>
      <c r="T107" s="68"/>
      <c r="U107" s="37"/>
      <c r="V107" s="37"/>
      <c r="W107" s="37"/>
      <c r="X107" s="37"/>
      <c r="Y107" s="37"/>
      <c r="Z107" s="37"/>
      <c r="AA107" s="37"/>
      <c r="AB107" s="37"/>
      <c r="AC107" s="37"/>
      <c r="AD107" s="37"/>
      <c r="AE107" s="37"/>
      <c r="AT107" s="20" t="s">
        <v>1060</v>
      </c>
      <c r="AU107" s="20" t="s">
        <v>79</v>
      </c>
    </row>
    <row r="108" spans="1:65" s="2" customFormat="1" ht="21.75" customHeight="1">
      <c r="A108" s="37"/>
      <c r="B108" s="38"/>
      <c r="C108" s="182" t="s">
        <v>257</v>
      </c>
      <c r="D108" s="182" t="s">
        <v>212</v>
      </c>
      <c r="E108" s="183" t="s">
        <v>2347</v>
      </c>
      <c r="F108" s="184" t="s">
        <v>2348</v>
      </c>
      <c r="G108" s="185" t="s">
        <v>1998</v>
      </c>
      <c r="H108" s="186">
        <v>1</v>
      </c>
      <c r="I108" s="187"/>
      <c r="J108" s="188">
        <f>ROUND(I108*H108,2)</f>
        <v>0</v>
      </c>
      <c r="K108" s="184" t="s">
        <v>814</v>
      </c>
      <c r="L108" s="42"/>
      <c r="M108" s="189" t="s">
        <v>19</v>
      </c>
      <c r="N108" s="190" t="s">
        <v>42</v>
      </c>
      <c r="O108" s="67"/>
      <c r="P108" s="191">
        <f>O108*H108</f>
        <v>0</v>
      </c>
      <c r="Q108" s="191">
        <v>0</v>
      </c>
      <c r="R108" s="191">
        <f>Q108*H108</f>
        <v>0</v>
      </c>
      <c r="S108" s="191">
        <v>0</v>
      </c>
      <c r="T108" s="192">
        <f>S108*H108</f>
        <v>0</v>
      </c>
      <c r="U108" s="37"/>
      <c r="V108" s="37"/>
      <c r="W108" s="37"/>
      <c r="X108" s="37"/>
      <c r="Y108" s="37"/>
      <c r="Z108" s="37"/>
      <c r="AA108" s="37"/>
      <c r="AB108" s="37"/>
      <c r="AC108" s="37"/>
      <c r="AD108" s="37"/>
      <c r="AE108" s="37"/>
      <c r="AR108" s="193" t="s">
        <v>217</v>
      </c>
      <c r="AT108" s="193" t="s">
        <v>212</v>
      </c>
      <c r="AU108" s="193" t="s">
        <v>79</v>
      </c>
      <c r="AY108" s="20" t="s">
        <v>210</v>
      </c>
      <c r="BE108" s="194">
        <f>IF(N108="základní",J108,0)</f>
        <v>0</v>
      </c>
      <c r="BF108" s="194">
        <f>IF(N108="snížená",J108,0)</f>
        <v>0</v>
      </c>
      <c r="BG108" s="194">
        <f>IF(N108="zákl. přenesená",J108,0)</f>
        <v>0</v>
      </c>
      <c r="BH108" s="194">
        <f>IF(N108="sníž. přenesená",J108,0)</f>
        <v>0</v>
      </c>
      <c r="BI108" s="194">
        <f>IF(N108="nulová",J108,0)</f>
        <v>0</v>
      </c>
      <c r="BJ108" s="20" t="s">
        <v>79</v>
      </c>
      <c r="BK108" s="194">
        <f>ROUND(I108*H108,2)</f>
        <v>0</v>
      </c>
      <c r="BL108" s="20" t="s">
        <v>217</v>
      </c>
      <c r="BM108" s="193" t="s">
        <v>311</v>
      </c>
    </row>
    <row r="109" spans="1:65" s="2" customFormat="1" ht="11.25">
      <c r="A109" s="37"/>
      <c r="B109" s="38"/>
      <c r="C109" s="39"/>
      <c r="D109" s="195" t="s">
        <v>219</v>
      </c>
      <c r="E109" s="39"/>
      <c r="F109" s="196" t="s">
        <v>2348</v>
      </c>
      <c r="G109" s="39"/>
      <c r="H109" s="39"/>
      <c r="I109" s="197"/>
      <c r="J109" s="39"/>
      <c r="K109" s="39"/>
      <c r="L109" s="42"/>
      <c r="M109" s="198"/>
      <c r="N109" s="199"/>
      <c r="O109" s="67"/>
      <c r="P109" s="67"/>
      <c r="Q109" s="67"/>
      <c r="R109" s="67"/>
      <c r="S109" s="67"/>
      <c r="T109" s="68"/>
      <c r="U109" s="37"/>
      <c r="V109" s="37"/>
      <c r="W109" s="37"/>
      <c r="X109" s="37"/>
      <c r="Y109" s="37"/>
      <c r="Z109" s="37"/>
      <c r="AA109" s="37"/>
      <c r="AB109" s="37"/>
      <c r="AC109" s="37"/>
      <c r="AD109" s="37"/>
      <c r="AE109" s="37"/>
      <c r="AT109" s="20" t="s">
        <v>219</v>
      </c>
      <c r="AU109" s="20" t="s">
        <v>79</v>
      </c>
    </row>
    <row r="110" spans="1:65" s="2" customFormat="1" ht="19.5">
      <c r="A110" s="37"/>
      <c r="B110" s="38"/>
      <c r="C110" s="39"/>
      <c r="D110" s="195" t="s">
        <v>1060</v>
      </c>
      <c r="E110" s="39"/>
      <c r="F110" s="268" t="s">
        <v>2349</v>
      </c>
      <c r="G110" s="39"/>
      <c r="H110" s="39"/>
      <c r="I110" s="197"/>
      <c r="J110" s="39"/>
      <c r="K110" s="39"/>
      <c r="L110" s="42"/>
      <c r="M110" s="198"/>
      <c r="N110" s="199"/>
      <c r="O110" s="67"/>
      <c r="P110" s="67"/>
      <c r="Q110" s="67"/>
      <c r="R110" s="67"/>
      <c r="S110" s="67"/>
      <c r="T110" s="68"/>
      <c r="U110" s="37"/>
      <c r="V110" s="37"/>
      <c r="W110" s="37"/>
      <c r="X110" s="37"/>
      <c r="Y110" s="37"/>
      <c r="Z110" s="37"/>
      <c r="AA110" s="37"/>
      <c r="AB110" s="37"/>
      <c r="AC110" s="37"/>
      <c r="AD110" s="37"/>
      <c r="AE110" s="37"/>
      <c r="AT110" s="20" t="s">
        <v>1060</v>
      </c>
      <c r="AU110" s="20" t="s">
        <v>79</v>
      </c>
    </row>
    <row r="111" spans="1:65" s="2" customFormat="1" ht="37.9" customHeight="1">
      <c r="A111" s="37"/>
      <c r="B111" s="38"/>
      <c r="C111" s="182" t="s">
        <v>269</v>
      </c>
      <c r="D111" s="182" t="s">
        <v>212</v>
      </c>
      <c r="E111" s="183" t="s">
        <v>2350</v>
      </c>
      <c r="F111" s="184" t="s">
        <v>2351</v>
      </c>
      <c r="G111" s="185" t="s">
        <v>1998</v>
      </c>
      <c r="H111" s="186">
        <v>2</v>
      </c>
      <c r="I111" s="187"/>
      <c r="J111" s="188">
        <f>ROUND(I111*H111,2)</f>
        <v>0</v>
      </c>
      <c r="K111" s="184" t="s">
        <v>814</v>
      </c>
      <c r="L111" s="42"/>
      <c r="M111" s="189" t="s">
        <v>19</v>
      </c>
      <c r="N111" s="190" t="s">
        <v>42</v>
      </c>
      <c r="O111" s="67"/>
      <c r="P111" s="191">
        <f>O111*H111</f>
        <v>0</v>
      </c>
      <c r="Q111" s="191">
        <v>0</v>
      </c>
      <c r="R111" s="191">
        <f>Q111*H111</f>
        <v>0</v>
      </c>
      <c r="S111" s="191">
        <v>0</v>
      </c>
      <c r="T111" s="192">
        <f>S111*H111</f>
        <v>0</v>
      </c>
      <c r="U111" s="37"/>
      <c r="V111" s="37"/>
      <c r="W111" s="37"/>
      <c r="X111" s="37"/>
      <c r="Y111" s="37"/>
      <c r="Z111" s="37"/>
      <c r="AA111" s="37"/>
      <c r="AB111" s="37"/>
      <c r="AC111" s="37"/>
      <c r="AD111" s="37"/>
      <c r="AE111" s="37"/>
      <c r="AR111" s="193" t="s">
        <v>217</v>
      </c>
      <c r="AT111" s="193" t="s">
        <v>212</v>
      </c>
      <c r="AU111" s="193" t="s">
        <v>79</v>
      </c>
      <c r="AY111" s="20" t="s">
        <v>210</v>
      </c>
      <c r="BE111" s="194">
        <f>IF(N111="základní",J111,0)</f>
        <v>0</v>
      </c>
      <c r="BF111" s="194">
        <f>IF(N111="snížená",J111,0)</f>
        <v>0</v>
      </c>
      <c r="BG111" s="194">
        <f>IF(N111="zákl. přenesená",J111,0)</f>
        <v>0</v>
      </c>
      <c r="BH111" s="194">
        <f>IF(N111="sníž. přenesená",J111,0)</f>
        <v>0</v>
      </c>
      <c r="BI111" s="194">
        <f>IF(N111="nulová",J111,0)</f>
        <v>0</v>
      </c>
      <c r="BJ111" s="20" t="s">
        <v>79</v>
      </c>
      <c r="BK111" s="194">
        <f>ROUND(I111*H111,2)</f>
        <v>0</v>
      </c>
      <c r="BL111" s="20" t="s">
        <v>217</v>
      </c>
      <c r="BM111" s="193" t="s">
        <v>326</v>
      </c>
    </row>
    <row r="112" spans="1:65" s="2" customFormat="1" ht="29.25">
      <c r="A112" s="37"/>
      <c r="B112" s="38"/>
      <c r="C112" s="39"/>
      <c r="D112" s="195" t="s">
        <v>219</v>
      </c>
      <c r="E112" s="39"/>
      <c r="F112" s="196" t="s">
        <v>2351</v>
      </c>
      <c r="G112" s="39"/>
      <c r="H112" s="39"/>
      <c r="I112" s="197"/>
      <c r="J112" s="39"/>
      <c r="K112" s="39"/>
      <c r="L112" s="42"/>
      <c r="M112" s="198"/>
      <c r="N112" s="199"/>
      <c r="O112" s="67"/>
      <c r="P112" s="67"/>
      <c r="Q112" s="67"/>
      <c r="R112" s="67"/>
      <c r="S112" s="67"/>
      <c r="T112" s="68"/>
      <c r="U112" s="37"/>
      <c r="V112" s="37"/>
      <c r="W112" s="37"/>
      <c r="X112" s="37"/>
      <c r="Y112" s="37"/>
      <c r="Z112" s="37"/>
      <c r="AA112" s="37"/>
      <c r="AB112" s="37"/>
      <c r="AC112" s="37"/>
      <c r="AD112" s="37"/>
      <c r="AE112" s="37"/>
      <c r="AT112" s="20" t="s">
        <v>219</v>
      </c>
      <c r="AU112" s="20" t="s">
        <v>79</v>
      </c>
    </row>
    <row r="113" spans="1:65" s="2" customFormat="1" ht="29.25">
      <c r="A113" s="37"/>
      <c r="B113" s="38"/>
      <c r="C113" s="39"/>
      <c r="D113" s="195" t="s">
        <v>1060</v>
      </c>
      <c r="E113" s="39"/>
      <c r="F113" s="268" t="s">
        <v>2352</v>
      </c>
      <c r="G113" s="39"/>
      <c r="H113" s="39"/>
      <c r="I113" s="197"/>
      <c r="J113" s="39"/>
      <c r="K113" s="39"/>
      <c r="L113" s="42"/>
      <c r="M113" s="198"/>
      <c r="N113" s="199"/>
      <c r="O113" s="67"/>
      <c r="P113" s="67"/>
      <c r="Q113" s="67"/>
      <c r="R113" s="67"/>
      <c r="S113" s="67"/>
      <c r="T113" s="68"/>
      <c r="U113" s="37"/>
      <c r="V113" s="37"/>
      <c r="W113" s="37"/>
      <c r="X113" s="37"/>
      <c r="Y113" s="37"/>
      <c r="Z113" s="37"/>
      <c r="AA113" s="37"/>
      <c r="AB113" s="37"/>
      <c r="AC113" s="37"/>
      <c r="AD113" s="37"/>
      <c r="AE113" s="37"/>
      <c r="AT113" s="20" t="s">
        <v>1060</v>
      </c>
      <c r="AU113" s="20" t="s">
        <v>79</v>
      </c>
    </row>
    <row r="114" spans="1:65" s="2" customFormat="1" ht="37.9" customHeight="1">
      <c r="A114" s="37"/>
      <c r="B114" s="38"/>
      <c r="C114" s="182" t="s">
        <v>276</v>
      </c>
      <c r="D114" s="182" t="s">
        <v>212</v>
      </c>
      <c r="E114" s="183" t="s">
        <v>2353</v>
      </c>
      <c r="F114" s="184" t="s">
        <v>2354</v>
      </c>
      <c r="G114" s="185" t="s">
        <v>1998</v>
      </c>
      <c r="H114" s="186">
        <v>1</v>
      </c>
      <c r="I114" s="187"/>
      <c r="J114" s="188">
        <f>ROUND(I114*H114,2)</f>
        <v>0</v>
      </c>
      <c r="K114" s="184" t="s">
        <v>814</v>
      </c>
      <c r="L114" s="42"/>
      <c r="M114" s="189" t="s">
        <v>19</v>
      </c>
      <c r="N114" s="190" t="s">
        <v>42</v>
      </c>
      <c r="O114" s="67"/>
      <c r="P114" s="191">
        <f>O114*H114</f>
        <v>0</v>
      </c>
      <c r="Q114" s="191">
        <v>0</v>
      </c>
      <c r="R114" s="191">
        <f>Q114*H114</f>
        <v>0</v>
      </c>
      <c r="S114" s="191">
        <v>0</v>
      </c>
      <c r="T114" s="192">
        <f>S114*H114</f>
        <v>0</v>
      </c>
      <c r="U114" s="37"/>
      <c r="V114" s="37"/>
      <c r="W114" s="37"/>
      <c r="X114" s="37"/>
      <c r="Y114" s="37"/>
      <c r="Z114" s="37"/>
      <c r="AA114" s="37"/>
      <c r="AB114" s="37"/>
      <c r="AC114" s="37"/>
      <c r="AD114" s="37"/>
      <c r="AE114" s="37"/>
      <c r="AR114" s="193" t="s">
        <v>217</v>
      </c>
      <c r="AT114" s="193" t="s">
        <v>212</v>
      </c>
      <c r="AU114" s="193" t="s">
        <v>79</v>
      </c>
      <c r="AY114" s="20" t="s">
        <v>210</v>
      </c>
      <c r="BE114" s="194">
        <f>IF(N114="základní",J114,0)</f>
        <v>0</v>
      </c>
      <c r="BF114" s="194">
        <f>IF(N114="snížená",J114,0)</f>
        <v>0</v>
      </c>
      <c r="BG114" s="194">
        <f>IF(N114="zákl. přenesená",J114,0)</f>
        <v>0</v>
      </c>
      <c r="BH114" s="194">
        <f>IF(N114="sníž. přenesená",J114,0)</f>
        <v>0</v>
      </c>
      <c r="BI114" s="194">
        <f>IF(N114="nulová",J114,0)</f>
        <v>0</v>
      </c>
      <c r="BJ114" s="20" t="s">
        <v>79</v>
      </c>
      <c r="BK114" s="194">
        <f>ROUND(I114*H114,2)</f>
        <v>0</v>
      </c>
      <c r="BL114" s="20" t="s">
        <v>217</v>
      </c>
      <c r="BM114" s="193" t="s">
        <v>340</v>
      </c>
    </row>
    <row r="115" spans="1:65" s="2" customFormat="1" ht="29.25">
      <c r="A115" s="37"/>
      <c r="B115" s="38"/>
      <c r="C115" s="39"/>
      <c r="D115" s="195" t="s">
        <v>219</v>
      </c>
      <c r="E115" s="39"/>
      <c r="F115" s="196" t="s">
        <v>2354</v>
      </c>
      <c r="G115" s="39"/>
      <c r="H115" s="39"/>
      <c r="I115" s="197"/>
      <c r="J115" s="39"/>
      <c r="K115" s="39"/>
      <c r="L115" s="42"/>
      <c r="M115" s="198"/>
      <c r="N115" s="199"/>
      <c r="O115" s="67"/>
      <c r="P115" s="67"/>
      <c r="Q115" s="67"/>
      <c r="R115" s="67"/>
      <c r="S115" s="67"/>
      <c r="T115" s="68"/>
      <c r="U115" s="37"/>
      <c r="V115" s="37"/>
      <c r="W115" s="37"/>
      <c r="X115" s="37"/>
      <c r="Y115" s="37"/>
      <c r="Z115" s="37"/>
      <c r="AA115" s="37"/>
      <c r="AB115" s="37"/>
      <c r="AC115" s="37"/>
      <c r="AD115" s="37"/>
      <c r="AE115" s="37"/>
      <c r="AT115" s="20" t="s">
        <v>219</v>
      </c>
      <c r="AU115" s="20" t="s">
        <v>79</v>
      </c>
    </row>
    <row r="116" spans="1:65" s="2" customFormat="1" ht="29.25">
      <c r="A116" s="37"/>
      <c r="B116" s="38"/>
      <c r="C116" s="39"/>
      <c r="D116" s="195" t="s">
        <v>1060</v>
      </c>
      <c r="E116" s="39"/>
      <c r="F116" s="268" t="s">
        <v>2352</v>
      </c>
      <c r="G116" s="39"/>
      <c r="H116" s="39"/>
      <c r="I116" s="197"/>
      <c r="J116" s="39"/>
      <c r="K116" s="39"/>
      <c r="L116" s="42"/>
      <c r="M116" s="198"/>
      <c r="N116" s="199"/>
      <c r="O116" s="67"/>
      <c r="P116" s="67"/>
      <c r="Q116" s="67"/>
      <c r="R116" s="67"/>
      <c r="S116" s="67"/>
      <c r="T116" s="68"/>
      <c r="U116" s="37"/>
      <c r="V116" s="37"/>
      <c r="W116" s="37"/>
      <c r="X116" s="37"/>
      <c r="Y116" s="37"/>
      <c r="Z116" s="37"/>
      <c r="AA116" s="37"/>
      <c r="AB116" s="37"/>
      <c r="AC116" s="37"/>
      <c r="AD116" s="37"/>
      <c r="AE116" s="37"/>
      <c r="AT116" s="20" t="s">
        <v>1060</v>
      </c>
      <c r="AU116" s="20" t="s">
        <v>79</v>
      </c>
    </row>
    <row r="117" spans="1:65" s="2" customFormat="1" ht="16.5" customHeight="1">
      <c r="A117" s="37"/>
      <c r="B117" s="38"/>
      <c r="C117" s="182" t="s">
        <v>282</v>
      </c>
      <c r="D117" s="182" t="s">
        <v>212</v>
      </c>
      <c r="E117" s="183" t="s">
        <v>2355</v>
      </c>
      <c r="F117" s="184" t="s">
        <v>2356</v>
      </c>
      <c r="G117" s="185" t="s">
        <v>1998</v>
      </c>
      <c r="H117" s="186">
        <v>2</v>
      </c>
      <c r="I117" s="187"/>
      <c r="J117" s="188">
        <f>ROUND(I117*H117,2)</f>
        <v>0</v>
      </c>
      <c r="K117" s="184" t="s">
        <v>814</v>
      </c>
      <c r="L117" s="42"/>
      <c r="M117" s="189" t="s">
        <v>19</v>
      </c>
      <c r="N117" s="190" t="s">
        <v>42</v>
      </c>
      <c r="O117" s="67"/>
      <c r="P117" s="191">
        <f>O117*H117</f>
        <v>0</v>
      </c>
      <c r="Q117" s="191">
        <v>0</v>
      </c>
      <c r="R117" s="191">
        <f>Q117*H117</f>
        <v>0</v>
      </c>
      <c r="S117" s="191">
        <v>0</v>
      </c>
      <c r="T117" s="192">
        <f>S117*H117</f>
        <v>0</v>
      </c>
      <c r="U117" s="37"/>
      <c r="V117" s="37"/>
      <c r="W117" s="37"/>
      <c r="X117" s="37"/>
      <c r="Y117" s="37"/>
      <c r="Z117" s="37"/>
      <c r="AA117" s="37"/>
      <c r="AB117" s="37"/>
      <c r="AC117" s="37"/>
      <c r="AD117" s="37"/>
      <c r="AE117" s="37"/>
      <c r="AR117" s="193" t="s">
        <v>217</v>
      </c>
      <c r="AT117" s="193" t="s">
        <v>212</v>
      </c>
      <c r="AU117" s="193" t="s">
        <v>79</v>
      </c>
      <c r="AY117" s="20" t="s">
        <v>210</v>
      </c>
      <c r="BE117" s="194">
        <f>IF(N117="základní",J117,0)</f>
        <v>0</v>
      </c>
      <c r="BF117" s="194">
        <f>IF(N117="snížená",J117,0)</f>
        <v>0</v>
      </c>
      <c r="BG117" s="194">
        <f>IF(N117="zákl. přenesená",J117,0)</f>
        <v>0</v>
      </c>
      <c r="BH117" s="194">
        <f>IF(N117="sníž. přenesená",J117,0)</f>
        <v>0</v>
      </c>
      <c r="BI117" s="194">
        <f>IF(N117="nulová",J117,0)</f>
        <v>0</v>
      </c>
      <c r="BJ117" s="20" t="s">
        <v>79</v>
      </c>
      <c r="BK117" s="194">
        <f>ROUND(I117*H117,2)</f>
        <v>0</v>
      </c>
      <c r="BL117" s="20" t="s">
        <v>217</v>
      </c>
      <c r="BM117" s="193" t="s">
        <v>355</v>
      </c>
    </row>
    <row r="118" spans="1:65" s="2" customFormat="1" ht="11.25">
      <c r="A118" s="37"/>
      <c r="B118" s="38"/>
      <c r="C118" s="39"/>
      <c r="D118" s="195" t="s">
        <v>219</v>
      </c>
      <c r="E118" s="39"/>
      <c r="F118" s="196" t="s">
        <v>2357</v>
      </c>
      <c r="G118" s="39"/>
      <c r="H118" s="39"/>
      <c r="I118" s="197"/>
      <c r="J118" s="39"/>
      <c r="K118" s="39"/>
      <c r="L118" s="42"/>
      <c r="M118" s="198"/>
      <c r="N118" s="199"/>
      <c r="O118" s="67"/>
      <c r="P118" s="67"/>
      <c r="Q118" s="67"/>
      <c r="R118" s="67"/>
      <c r="S118" s="67"/>
      <c r="T118" s="68"/>
      <c r="U118" s="37"/>
      <c r="V118" s="37"/>
      <c r="W118" s="37"/>
      <c r="X118" s="37"/>
      <c r="Y118" s="37"/>
      <c r="Z118" s="37"/>
      <c r="AA118" s="37"/>
      <c r="AB118" s="37"/>
      <c r="AC118" s="37"/>
      <c r="AD118" s="37"/>
      <c r="AE118" s="37"/>
      <c r="AT118" s="20" t="s">
        <v>219</v>
      </c>
      <c r="AU118" s="20" t="s">
        <v>79</v>
      </c>
    </row>
    <row r="119" spans="1:65" s="2" customFormat="1" ht="19.5">
      <c r="A119" s="37"/>
      <c r="B119" s="38"/>
      <c r="C119" s="39"/>
      <c r="D119" s="195" t="s">
        <v>1060</v>
      </c>
      <c r="E119" s="39"/>
      <c r="F119" s="268" t="s">
        <v>2358</v>
      </c>
      <c r="G119" s="39"/>
      <c r="H119" s="39"/>
      <c r="I119" s="197"/>
      <c r="J119" s="39"/>
      <c r="K119" s="39"/>
      <c r="L119" s="42"/>
      <c r="M119" s="198"/>
      <c r="N119" s="199"/>
      <c r="O119" s="67"/>
      <c r="P119" s="67"/>
      <c r="Q119" s="67"/>
      <c r="R119" s="67"/>
      <c r="S119" s="67"/>
      <c r="T119" s="68"/>
      <c r="U119" s="37"/>
      <c r="V119" s="37"/>
      <c r="W119" s="37"/>
      <c r="X119" s="37"/>
      <c r="Y119" s="37"/>
      <c r="Z119" s="37"/>
      <c r="AA119" s="37"/>
      <c r="AB119" s="37"/>
      <c r="AC119" s="37"/>
      <c r="AD119" s="37"/>
      <c r="AE119" s="37"/>
      <c r="AT119" s="20" t="s">
        <v>1060</v>
      </c>
      <c r="AU119" s="20" t="s">
        <v>79</v>
      </c>
    </row>
    <row r="120" spans="1:65" s="2" customFormat="1" ht="16.5" customHeight="1">
      <c r="A120" s="37"/>
      <c r="B120" s="38"/>
      <c r="C120" s="182" t="s">
        <v>289</v>
      </c>
      <c r="D120" s="182" t="s">
        <v>212</v>
      </c>
      <c r="E120" s="183" t="s">
        <v>2359</v>
      </c>
      <c r="F120" s="184" t="s">
        <v>2360</v>
      </c>
      <c r="G120" s="185" t="s">
        <v>1998</v>
      </c>
      <c r="H120" s="186">
        <v>3</v>
      </c>
      <c r="I120" s="187"/>
      <c r="J120" s="188">
        <f>ROUND(I120*H120,2)</f>
        <v>0</v>
      </c>
      <c r="K120" s="184" t="s">
        <v>814</v>
      </c>
      <c r="L120" s="42"/>
      <c r="M120" s="189" t="s">
        <v>19</v>
      </c>
      <c r="N120" s="190" t="s">
        <v>42</v>
      </c>
      <c r="O120" s="67"/>
      <c r="P120" s="191">
        <f>O120*H120</f>
        <v>0</v>
      </c>
      <c r="Q120" s="191">
        <v>0</v>
      </c>
      <c r="R120" s="191">
        <f>Q120*H120</f>
        <v>0</v>
      </c>
      <c r="S120" s="191">
        <v>0</v>
      </c>
      <c r="T120" s="192">
        <f>S120*H120</f>
        <v>0</v>
      </c>
      <c r="U120" s="37"/>
      <c r="V120" s="37"/>
      <c r="W120" s="37"/>
      <c r="X120" s="37"/>
      <c r="Y120" s="37"/>
      <c r="Z120" s="37"/>
      <c r="AA120" s="37"/>
      <c r="AB120" s="37"/>
      <c r="AC120" s="37"/>
      <c r="AD120" s="37"/>
      <c r="AE120" s="37"/>
      <c r="AR120" s="193" t="s">
        <v>217</v>
      </c>
      <c r="AT120" s="193" t="s">
        <v>212</v>
      </c>
      <c r="AU120" s="193" t="s">
        <v>79</v>
      </c>
      <c r="AY120" s="20" t="s">
        <v>210</v>
      </c>
      <c r="BE120" s="194">
        <f>IF(N120="základní",J120,0)</f>
        <v>0</v>
      </c>
      <c r="BF120" s="194">
        <f>IF(N120="snížená",J120,0)</f>
        <v>0</v>
      </c>
      <c r="BG120" s="194">
        <f>IF(N120="zákl. přenesená",J120,0)</f>
        <v>0</v>
      </c>
      <c r="BH120" s="194">
        <f>IF(N120="sníž. přenesená",J120,0)</f>
        <v>0</v>
      </c>
      <c r="BI120" s="194">
        <f>IF(N120="nulová",J120,0)</f>
        <v>0</v>
      </c>
      <c r="BJ120" s="20" t="s">
        <v>79</v>
      </c>
      <c r="BK120" s="194">
        <f>ROUND(I120*H120,2)</f>
        <v>0</v>
      </c>
      <c r="BL120" s="20" t="s">
        <v>217</v>
      </c>
      <c r="BM120" s="193" t="s">
        <v>372</v>
      </c>
    </row>
    <row r="121" spans="1:65" s="2" customFormat="1" ht="11.25">
      <c r="A121" s="37"/>
      <c r="B121" s="38"/>
      <c r="C121" s="39"/>
      <c r="D121" s="195" t="s">
        <v>219</v>
      </c>
      <c r="E121" s="39"/>
      <c r="F121" s="196" t="s">
        <v>2361</v>
      </c>
      <c r="G121" s="39"/>
      <c r="H121" s="39"/>
      <c r="I121" s="197"/>
      <c r="J121" s="39"/>
      <c r="K121" s="39"/>
      <c r="L121" s="42"/>
      <c r="M121" s="198"/>
      <c r="N121" s="199"/>
      <c r="O121" s="67"/>
      <c r="P121" s="67"/>
      <c r="Q121" s="67"/>
      <c r="R121" s="67"/>
      <c r="S121" s="67"/>
      <c r="T121" s="68"/>
      <c r="U121" s="37"/>
      <c r="V121" s="37"/>
      <c r="W121" s="37"/>
      <c r="X121" s="37"/>
      <c r="Y121" s="37"/>
      <c r="Z121" s="37"/>
      <c r="AA121" s="37"/>
      <c r="AB121" s="37"/>
      <c r="AC121" s="37"/>
      <c r="AD121" s="37"/>
      <c r="AE121" s="37"/>
      <c r="AT121" s="20" t="s">
        <v>219</v>
      </c>
      <c r="AU121" s="20" t="s">
        <v>79</v>
      </c>
    </row>
    <row r="122" spans="1:65" s="2" customFormat="1" ht="19.5">
      <c r="A122" s="37"/>
      <c r="B122" s="38"/>
      <c r="C122" s="39"/>
      <c r="D122" s="195" t="s">
        <v>1060</v>
      </c>
      <c r="E122" s="39"/>
      <c r="F122" s="268" t="s">
        <v>2362</v>
      </c>
      <c r="G122" s="39"/>
      <c r="H122" s="39"/>
      <c r="I122" s="197"/>
      <c r="J122" s="39"/>
      <c r="K122" s="39"/>
      <c r="L122" s="42"/>
      <c r="M122" s="198"/>
      <c r="N122" s="199"/>
      <c r="O122" s="67"/>
      <c r="P122" s="67"/>
      <c r="Q122" s="67"/>
      <c r="R122" s="67"/>
      <c r="S122" s="67"/>
      <c r="T122" s="68"/>
      <c r="U122" s="37"/>
      <c r="V122" s="37"/>
      <c r="W122" s="37"/>
      <c r="X122" s="37"/>
      <c r="Y122" s="37"/>
      <c r="Z122" s="37"/>
      <c r="AA122" s="37"/>
      <c r="AB122" s="37"/>
      <c r="AC122" s="37"/>
      <c r="AD122" s="37"/>
      <c r="AE122" s="37"/>
      <c r="AT122" s="20" t="s">
        <v>1060</v>
      </c>
      <c r="AU122" s="20" t="s">
        <v>79</v>
      </c>
    </row>
    <row r="123" spans="1:65" s="2" customFormat="1" ht="16.5" customHeight="1">
      <c r="A123" s="37"/>
      <c r="B123" s="38"/>
      <c r="C123" s="182" t="s">
        <v>296</v>
      </c>
      <c r="D123" s="182" t="s">
        <v>212</v>
      </c>
      <c r="E123" s="183" t="s">
        <v>2363</v>
      </c>
      <c r="F123" s="184" t="s">
        <v>2364</v>
      </c>
      <c r="G123" s="185" t="s">
        <v>1998</v>
      </c>
      <c r="H123" s="186">
        <v>1</v>
      </c>
      <c r="I123" s="187"/>
      <c r="J123" s="188">
        <f>ROUND(I123*H123,2)</f>
        <v>0</v>
      </c>
      <c r="K123" s="184" t="s">
        <v>814</v>
      </c>
      <c r="L123" s="42"/>
      <c r="M123" s="189" t="s">
        <v>19</v>
      </c>
      <c r="N123" s="190" t="s">
        <v>42</v>
      </c>
      <c r="O123" s="67"/>
      <c r="P123" s="191">
        <f>O123*H123</f>
        <v>0</v>
      </c>
      <c r="Q123" s="191">
        <v>0</v>
      </c>
      <c r="R123" s="191">
        <f>Q123*H123</f>
        <v>0</v>
      </c>
      <c r="S123" s="191">
        <v>0</v>
      </c>
      <c r="T123" s="192">
        <f>S123*H123</f>
        <v>0</v>
      </c>
      <c r="U123" s="37"/>
      <c r="V123" s="37"/>
      <c r="W123" s="37"/>
      <c r="X123" s="37"/>
      <c r="Y123" s="37"/>
      <c r="Z123" s="37"/>
      <c r="AA123" s="37"/>
      <c r="AB123" s="37"/>
      <c r="AC123" s="37"/>
      <c r="AD123" s="37"/>
      <c r="AE123" s="37"/>
      <c r="AR123" s="193" t="s">
        <v>217</v>
      </c>
      <c r="AT123" s="193" t="s">
        <v>212</v>
      </c>
      <c r="AU123" s="193" t="s">
        <v>79</v>
      </c>
      <c r="AY123" s="20" t="s">
        <v>210</v>
      </c>
      <c r="BE123" s="194">
        <f>IF(N123="základní",J123,0)</f>
        <v>0</v>
      </c>
      <c r="BF123" s="194">
        <f>IF(N123="snížená",J123,0)</f>
        <v>0</v>
      </c>
      <c r="BG123" s="194">
        <f>IF(N123="zákl. přenesená",J123,0)</f>
        <v>0</v>
      </c>
      <c r="BH123" s="194">
        <f>IF(N123="sníž. přenesená",J123,0)</f>
        <v>0</v>
      </c>
      <c r="BI123" s="194">
        <f>IF(N123="nulová",J123,0)</f>
        <v>0</v>
      </c>
      <c r="BJ123" s="20" t="s">
        <v>79</v>
      </c>
      <c r="BK123" s="194">
        <f>ROUND(I123*H123,2)</f>
        <v>0</v>
      </c>
      <c r="BL123" s="20" t="s">
        <v>217</v>
      </c>
      <c r="BM123" s="193" t="s">
        <v>392</v>
      </c>
    </row>
    <row r="124" spans="1:65" s="2" customFormat="1" ht="11.25">
      <c r="A124" s="37"/>
      <c r="B124" s="38"/>
      <c r="C124" s="39"/>
      <c r="D124" s="195" t="s">
        <v>219</v>
      </c>
      <c r="E124" s="39"/>
      <c r="F124" s="196" t="s">
        <v>2365</v>
      </c>
      <c r="G124" s="39"/>
      <c r="H124" s="39"/>
      <c r="I124" s="197"/>
      <c r="J124" s="39"/>
      <c r="K124" s="39"/>
      <c r="L124" s="42"/>
      <c r="M124" s="198"/>
      <c r="N124" s="199"/>
      <c r="O124" s="67"/>
      <c r="P124" s="67"/>
      <c r="Q124" s="67"/>
      <c r="R124" s="67"/>
      <c r="S124" s="67"/>
      <c r="T124" s="68"/>
      <c r="U124" s="37"/>
      <c r="V124" s="37"/>
      <c r="W124" s="37"/>
      <c r="X124" s="37"/>
      <c r="Y124" s="37"/>
      <c r="Z124" s="37"/>
      <c r="AA124" s="37"/>
      <c r="AB124" s="37"/>
      <c r="AC124" s="37"/>
      <c r="AD124" s="37"/>
      <c r="AE124" s="37"/>
      <c r="AT124" s="20" t="s">
        <v>219</v>
      </c>
      <c r="AU124" s="20" t="s">
        <v>79</v>
      </c>
    </row>
    <row r="125" spans="1:65" s="2" customFormat="1" ht="19.5">
      <c r="A125" s="37"/>
      <c r="B125" s="38"/>
      <c r="C125" s="39"/>
      <c r="D125" s="195" t="s">
        <v>1060</v>
      </c>
      <c r="E125" s="39"/>
      <c r="F125" s="268" t="s">
        <v>2362</v>
      </c>
      <c r="G125" s="39"/>
      <c r="H125" s="39"/>
      <c r="I125" s="197"/>
      <c r="J125" s="39"/>
      <c r="K125" s="39"/>
      <c r="L125" s="42"/>
      <c r="M125" s="198"/>
      <c r="N125" s="199"/>
      <c r="O125" s="67"/>
      <c r="P125" s="67"/>
      <c r="Q125" s="67"/>
      <c r="R125" s="67"/>
      <c r="S125" s="67"/>
      <c r="T125" s="68"/>
      <c r="U125" s="37"/>
      <c r="V125" s="37"/>
      <c r="W125" s="37"/>
      <c r="X125" s="37"/>
      <c r="Y125" s="37"/>
      <c r="Z125" s="37"/>
      <c r="AA125" s="37"/>
      <c r="AB125" s="37"/>
      <c r="AC125" s="37"/>
      <c r="AD125" s="37"/>
      <c r="AE125" s="37"/>
      <c r="AT125" s="20" t="s">
        <v>1060</v>
      </c>
      <c r="AU125" s="20" t="s">
        <v>79</v>
      </c>
    </row>
    <row r="126" spans="1:65" s="2" customFormat="1" ht="24.2" customHeight="1">
      <c r="A126" s="37"/>
      <c r="B126" s="38"/>
      <c r="C126" s="182" t="s">
        <v>304</v>
      </c>
      <c r="D126" s="182" t="s">
        <v>212</v>
      </c>
      <c r="E126" s="183" t="s">
        <v>2366</v>
      </c>
      <c r="F126" s="184" t="s">
        <v>2367</v>
      </c>
      <c r="G126" s="185" t="s">
        <v>1998</v>
      </c>
      <c r="H126" s="186">
        <v>2</v>
      </c>
      <c r="I126" s="187"/>
      <c r="J126" s="188">
        <f>ROUND(I126*H126,2)</f>
        <v>0</v>
      </c>
      <c r="K126" s="184" t="s">
        <v>814</v>
      </c>
      <c r="L126" s="42"/>
      <c r="M126" s="189" t="s">
        <v>19</v>
      </c>
      <c r="N126" s="190" t="s">
        <v>42</v>
      </c>
      <c r="O126" s="67"/>
      <c r="P126" s="191">
        <f>O126*H126</f>
        <v>0</v>
      </c>
      <c r="Q126" s="191">
        <v>0</v>
      </c>
      <c r="R126" s="191">
        <f>Q126*H126</f>
        <v>0</v>
      </c>
      <c r="S126" s="191">
        <v>0</v>
      </c>
      <c r="T126" s="192">
        <f>S126*H126</f>
        <v>0</v>
      </c>
      <c r="U126" s="37"/>
      <c r="V126" s="37"/>
      <c r="W126" s="37"/>
      <c r="X126" s="37"/>
      <c r="Y126" s="37"/>
      <c r="Z126" s="37"/>
      <c r="AA126" s="37"/>
      <c r="AB126" s="37"/>
      <c r="AC126" s="37"/>
      <c r="AD126" s="37"/>
      <c r="AE126" s="37"/>
      <c r="AR126" s="193" t="s">
        <v>217</v>
      </c>
      <c r="AT126" s="193" t="s">
        <v>212</v>
      </c>
      <c r="AU126" s="193" t="s">
        <v>79</v>
      </c>
      <c r="AY126" s="20" t="s">
        <v>210</v>
      </c>
      <c r="BE126" s="194">
        <f>IF(N126="základní",J126,0)</f>
        <v>0</v>
      </c>
      <c r="BF126" s="194">
        <f>IF(N126="snížená",J126,0)</f>
        <v>0</v>
      </c>
      <c r="BG126" s="194">
        <f>IF(N126="zákl. přenesená",J126,0)</f>
        <v>0</v>
      </c>
      <c r="BH126" s="194">
        <f>IF(N126="sníž. přenesená",J126,0)</f>
        <v>0</v>
      </c>
      <c r="BI126" s="194">
        <f>IF(N126="nulová",J126,0)</f>
        <v>0</v>
      </c>
      <c r="BJ126" s="20" t="s">
        <v>79</v>
      </c>
      <c r="BK126" s="194">
        <f>ROUND(I126*H126,2)</f>
        <v>0</v>
      </c>
      <c r="BL126" s="20" t="s">
        <v>217</v>
      </c>
      <c r="BM126" s="193" t="s">
        <v>406</v>
      </c>
    </row>
    <row r="127" spans="1:65" s="2" customFormat="1" ht="11.25">
      <c r="A127" s="37"/>
      <c r="B127" s="38"/>
      <c r="C127" s="39"/>
      <c r="D127" s="195" t="s">
        <v>219</v>
      </c>
      <c r="E127" s="39"/>
      <c r="F127" s="196" t="s">
        <v>2368</v>
      </c>
      <c r="G127" s="39"/>
      <c r="H127" s="39"/>
      <c r="I127" s="197"/>
      <c r="J127" s="39"/>
      <c r="K127" s="39"/>
      <c r="L127" s="42"/>
      <c r="M127" s="198"/>
      <c r="N127" s="199"/>
      <c r="O127" s="67"/>
      <c r="P127" s="67"/>
      <c r="Q127" s="67"/>
      <c r="R127" s="67"/>
      <c r="S127" s="67"/>
      <c r="T127" s="68"/>
      <c r="U127" s="37"/>
      <c r="V127" s="37"/>
      <c r="W127" s="37"/>
      <c r="X127" s="37"/>
      <c r="Y127" s="37"/>
      <c r="Z127" s="37"/>
      <c r="AA127" s="37"/>
      <c r="AB127" s="37"/>
      <c r="AC127" s="37"/>
      <c r="AD127" s="37"/>
      <c r="AE127" s="37"/>
      <c r="AT127" s="20" t="s">
        <v>219</v>
      </c>
      <c r="AU127" s="20" t="s">
        <v>79</v>
      </c>
    </row>
    <row r="128" spans="1:65" s="2" customFormat="1" ht="29.25">
      <c r="A128" s="37"/>
      <c r="B128" s="38"/>
      <c r="C128" s="39"/>
      <c r="D128" s="195" t="s">
        <v>1060</v>
      </c>
      <c r="E128" s="39"/>
      <c r="F128" s="268" t="s">
        <v>2369</v>
      </c>
      <c r="G128" s="39"/>
      <c r="H128" s="39"/>
      <c r="I128" s="197"/>
      <c r="J128" s="39"/>
      <c r="K128" s="39"/>
      <c r="L128" s="42"/>
      <c r="M128" s="198"/>
      <c r="N128" s="199"/>
      <c r="O128" s="67"/>
      <c r="P128" s="67"/>
      <c r="Q128" s="67"/>
      <c r="R128" s="67"/>
      <c r="S128" s="67"/>
      <c r="T128" s="68"/>
      <c r="U128" s="37"/>
      <c r="V128" s="37"/>
      <c r="W128" s="37"/>
      <c r="X128" s="37"/>
      <c r="Y128" s="37"/>
      <c r="Z128" s="37"/>
      <c r="AA128" s="37"/>
      <c r="AB128" s="37"/>
      <c r="AC128" s="37"/>
      <c r="AD128" s="37"/>
      <c r="AE128" s="37"/>
      <c r="AT128" s="20" t="s">
        <v>1060</v>
      </c>
      <c r="AU128" s="20" t="s">
        <v>79</v>
      </c>
    </row>
    <row r="129" spans="1:65" s="2" customFormat="1" ht="24.2" customHeight="1">
      <c r="A129" s="37"/>
      <c r="B129" s="38"/>
      <c r="C129" s="182" t="s">
        <v>311</v>
      </c>
      <c r="D129" s="182" t="s">
        <v>212</v>
      </c>
      <c r="E129" s="183" t="s">
        <v>2370</v>
      </c>
      <c r="F129" s="184" t="s">
        <v>2371</v>
      </c>
      <c r="G129" s="185" t="s">
        <v>1998</v>
      </c>
      <c r="H129" s="186">
        <v>1</v>
      </c>
      <c r="I129" s="187"/>
      <c r="J129" s="188">
        <f>ROUND(I129*H129,2)</f>
        <v>0</v>
      </c>
      <c r="K129" s="184" t="s">
        <v>814</v>
      </c>
      <c r="L129" s="42"/>
      <c r="M129" s="189" t="s">
        <v>19</v>
      </c>
      <c r="N129" s="190" t="s">
        <v>42</v>
      </c>
      <c r="O129" s="67"/>
      <c r="P129" s="191">
        <f>O129*H129</f>
        <v>0</v>
      </c>
      <c r="Q129" s="191">
        <v>0</v>
      </c>
      <c r="R129" s="191">
        <f>Q129*H129</f>
        <v>0</v>
      </c>
      <c r="S129" s="191">
        <v>0</v>
      </c>
      <c r="T129" s="192">
        <f>S129*H129</f>
        <v>0</v>
      </c>
      <c r="U129" s="37"/>
      <c r="V129" s="37"/>
      <c r="W129" s="37"/>
      <c r="X129" s="37"/>
      <c r="Y129" s="37"/>
      <c r="Z129" s="37"/>
      <c r="AA129" s="37"/>
      <c r="AB129" s="37"/>
      <c r="AC129" s="37"/>
      <c r="AD129" s="37"/>
      <c r="AE129" s="37"/>
      <c r="AR129" s="193" t="s">
        <v>217</v>
      </c>
      <c r="AT129" s="193" t="s">
        <v>212</v>
      </c>
      <c r="AU129" s="193" t="s">
        <v>79</v>
      </c>
      <c r="AY129" s="20" t="s">
        <v>210</v>
      </c>
      <c r="BE129" s="194">
        <f>IF(N129="základní",J129,0)</f>
        <v>0</v>
      </c>
      <c r="BF129" s="194">
        <f>IF(N129="snížená",J129,0)</f>
        <v>0</v>
      </c>
      <c r="BG129" s="194">
        <f>IF(N129="zákl. přenesená",J129,0)</f>
        <v>0</v>
      </c>
      <c r="BH129" s="194">
        <f>IF(N129="sníž. přenesená",J129,0)</f>
        <v>0</v>
      </c>
      <c r="BI129" s="194">
        <f>IF(N129="nulová",J129,0)</f>
        <v>0</v>
      </c>
      <c r="BJ129" s="20" t="s">
        <v>79</v>
      </c>
      <c r="BK129" s="194">
        <f>ROUND(I129*H129,2)</f>
        <v>0</v>
      </c>
      <c r="BL129" s="20" t="s">
        <v>217</v>
      </c>
      <c r="BM129" s="193" t="s">
        <v>430</v>
      </c>
    </row>
    <row r="130" spans="1:65" s="2" customFormat="1" ht="11.25">
      <c r="A130" s="37"/>
      <c r="B130" s="38"/>
      <c r="C130" s="39"/>
      <c r="D130" s="195" t="s">
        <v>219</v>
      </c>
      <c r="E130" s="39"/>
      <c r="F130" s="196" t="s">
        <v>2372</v>
      </c>
      <c r="G130" s="39"/>
      <c r="H130" s="39"/>
      <c r="I130" s="197"/>
      <c r="J130" s="39"/>
      <c r="K130" s="39"/>
      <c r="L130" s="42"/>
      <c r="M130" s="198"/>
      <c r="N130" s="199"/>
      <c r="O130" s="67"/>
      <c r="P130" s="67"/>
      <c r="Q130" s="67"/>
      <c r="R130" s="67"/>
      <c r="S130" s="67"/>
      <c r="T130" s="68"/>
      <c r="U130" s="37"/>
      <c r="V130" s="37"/>
      <c r="W130" s="37"/>
      <c r="X130" s="37"/>
      <c r="Y130" s="37"/>
      <c r="Z130" s="37"/>
      <c r="AA130" s="37"/>
      <c r="AB130" s="37"/>
      <c r="AC130" s="37"/>
      <c r="AD130" s="37"/>
      <c r="AE130" s="37"/>
      <c r="AT130" s="20" t="s">
        <v>219</v>
      </c>
      <c r="AU130" s="20" t="s">
        <v>79</v>
      </c>
    </row>
    <row r="131" spans="1:65" s="2" customFormat="1" ht="29.25">
      <c r="A131" s="37"/>
      <c r="B131" s="38"/>
      <c r="C131" s="39"/>
      <c r="D131" s="195" t="s">
        <v>1060</v>
      </c>
      <c r="E131" s="39"/>
      <c r="F131" s="268" t="s">
        <v>2369</v>
      </c>
      <c r="G131" s="39"/>
      <c r="H131" s="39"/>
      <c r="I131" s="197"/>
      <c r="J131" s="39"/>
      <c r="K131" s="39"/>
      <c r="L131" s="42"/>
      <c r="M131" s="198"/>
      <c r="N131" s="199"/>
      <c r="O131" s="67"/>
      <c r="P131" s="67"/>
      <c r="Q131" s="67"/>
      <c r="R131" s="67"/>
      <c r="S131" s="67"/>
      <c r="T131" s="68"/>
      <c r="U131" s="37"/>
      <c r="V131" s="37"/>
      <c r="W131" s="37"/>
      <c r="X131" s="37"/>
      <c r="Y131" s="37"/>
      <c r="Z131" s="37"/>
      <c r="AA131" s="37"/>
      <c r="AB131" s="37"/>
      <c r="AC131" s="37"/>
      <c r="AD131" s="37"/>
      <c r="AE131" s="37"/>
      <c r="AT131" s="20" t="s">
        <v>1060</v>
      </c>
      <c r="AU131" s="20" t="s">
        <v>79</v>
      </c>
    </row>
    <row r="132" spans="1:65" s="2" customFormat="1" ht="44.25" customHeight="1">
      <c r="A132" s="37"/>
      <c r="B132" s="38"/>
      <c r="C132" s="182" t="s">
        <v>8</v>
      </c>
      <c r="D132" s="182" t="s">
        <v>212</v>
      </c>
      <c r="E132" s="183" t="s">
        <v>2373</v>
      </c>
      <c r="F132" s="184" t="s">
        <v>2374</v>
      </c>
      <c r="G132" s="185" t="s">
        <v>1998</v>
      </c>
      <c r="H132" s="186">
        <v>2</v>
      </c>
      <c r="I132" s="187"/>
      <c r="J132" s="188">
        <f>ROUND(I132*H132,2)</f>
        <v>0</v>
      </c>
      <c r="K132" s="184" t="s">
        <v>814</v>
      </c>
      <c r="L132" s="42"/>
      <c r="M132" s="189" t="s">
        <v>19</v>
      </c>
      <c r="N132" s="190" t="s">
        <v>42</v>
      </c>
      <c r="O132" s="67"/>
      <c r="P132" s="191">
        <f>O132*H132</f>
        <v>0</v>
      </c>
      <c r="Q132" s="191">
        <v>0</v>
      </c>
      <c r="R132" s="191">
        <f>Q132*H132</f>
        <v>0</v>
      </c>
      <c r="S132" s="191">
        <v>0</v>
      </c>
      <c r="T132" s="192">
        <f>S132*H132</f>
        <v>0</v>
      </c>
      <c r="U132" s="37"/>
      <c r="V132" s="37"/>
      <c r="W132" s="37"/>
      <c r="X132" s="37"/>
      <c r="Y132" s="37"/>
      <c r="Z132" s="37"/>
      <c r="AA132" s="37"/>
      <c r="AB132" s="37"/>
      <c r="AC132" s="37"/>
      <c r="AD132" s="37"/>
      <c r="AE132" s="37"/>
      <c r="AR132" s="193" t="s">
        <v>217</v>
      </c>
      <c r="AT132" s="193" t="s">
        <v>212</v>
      </c>
      <c r="AU132" s="193" t="s">
        <v>79</v>
      </c>
      <c r="AY132" s="20" t="s">
        <v>210</v>
      </c>
      <c r="BE132" s="194">
        <f>IF(N132="základní",J132,0)</f>
        <v>0</v>
      </c>
      <c r="BF132" s="194">
        <f>IF(N132="snížená",J132,0)</f>
        <v>0</v>
      </c>
      <c r="BG132" s="194">
        <f>IF(N132="zákl. přenesená",J132,0)</f>
        <v>0</v>
      </c>
      <c r="BH132" s="194">
        <f>IF(N132="sníž. přenesená",J132,0)</f>
        <v>0</v>
      </c>
      <c r="BI132" s="194">
        <f>IF(N132="nulová",J132,0)</f>
        <v>0</v>
      </c>
      <c r="BJ132" s="20" t="s">
        <v>79</v>
      </c>
      <c r="BK132" s="194">
        <f>ROUND(I132*H132,2)</f>
        <v>0</v>
      </c>
      <c r="BL132" s="20" t="s">
        <v>217</v>
      </c>
      <c r="BM132" s="193" t="s">
        <v>447</v>
      </c>
    </row>
    <row r="133" spans="1:65" s="2" customFormat="1" ht="29.25">
      <c r="A133" s="37"/>
      <c r="B133" s="38"/>
      <c r="C133" s="39"/>
      <c r="D133" s="195" t="s">
        <v>219</v>
      </c>
      <c r="E133" s="39"/>
      <c r="F133" s="196" t="s">
        <v>2375</v>
      </c>
      <c r="G133" s="39"/>
      <c r="H133" s="39"/>
      <c r="I133" s="197"/>
      <c r="J133" s="39"/>
      <c r="K133" s="39"/>
      <c r="L133" s="42"/>
      <c r="M133" s="198"/>
      <c r="N133" s="199"/>
      <c r="O133" s="67"/>
      <c r="P133" s="67"/>
      <c r="Q133" s="67"/>
      <c r="R133" s="67"/>
      <c r="S133" s="67"/>
      <c r="T133" s="68"/>
      <c r="U133" s="37"/>
      <c r="V133" s="37"/>
      <c r="W133" s="37"/>
      <c r="X133" s="37"/>
      <c r="Y133" s="37"/>
      <c r="Z133" s="37"/>
      <c r="AA133" s="37"/>
      <c r="AB133" s="37"/>
      <c r="AC133" s="37"/>
      <c r="AD133" s="37"/>
      <c r="AE133" s="37"/>
      <c r="AT133" s="20" t="s">
        <v>219</v>
      </c>
      <c r="AU133" s="20" t="s">
        <v>79</v>
      </c>
    </row>
    <row r="134" spans="1:65" s="2" customFormat="1" ht="29.25">
      <c r="A134" s="37"/>
      <c r="B134" s="38"/>
      <c r="C134" s="39"/>
      <c r="D134" s="195" t="s">
        <v>1060</v>
      </c>
      <c r="E134" s="39"/>
      <c r="F134" s="268" t="s">
        <v>2376</v>
      </c>
      <c r="G134" s="39"/>
      <c r="H134" s="39"/>
      <c r="I134" s="197"/>
      <c r="J134" s="39"/>
      <c r="K134" s="39"/>
      <c r="L134" s="42"/>
      <c r="M134" s="198"/>
      <c r="N134" s="199"/>
      <c r="O134" s="67"/>
      <c r="P134" s="67"/>
      <c r="Q134" s="67"/>
      <c r="R134" s="67"/>
      <c r="S134" s="67"/>
      <c r="T134" s="68"/>
      <c r="U134" s="37"/>
      <c r="V134" s="37"/>
      <c r="W134" s="37"/>
      <c r="X134" s="37"/>
      <c r="Y134" s="37"/>
      <c r="Z134" s="37"/>
      <c r="AA134" s="37"/>
      <c r="AB134" s="37"/>
      <c r="AC134" s="37"/>
      <c r="AD134" s="37"/>
      <c r="AE134" s="37"/>
      <c r="AT134" s="20" t="s">
        <v>1060</v>
      </c>
      <c r="AU134" s="20" t="s">
        <v>79</v>
      </c>
    </row>
    <row r="135" spans="1:65" s="2" customFormat="1" ht="44.25" customHeight="1">
      <c r="A135" s="37"/>
      <c r="B135" s="38"/>
      <c r="C135" s="182" t="s">
        <v>326</v>
      </c>
      <c r="D135" s="182" t="s">
        <v>212</v>
      </c>
      <c r="E135" s="183" t="s">
        <v>2377</v>
      </c>
      <c r="F135" s="184" t="s">
        <v>2378</v>
      </c>
      <c r="G135" s="185" t="s">
        <v>1998</v>
      </c>
      <c r="H135" s="186">
        <v>1</v>
      </c>
      <c r="I135" s="187"/>
      <c r="J135" s="188">
        <f>ROUND(I135*H135,2)</f>
        <v>0</v>
      </c>
      <c r="K135" s="184" t="s">
        <v>814</v>
      </c>
      <c r="L135" s="42"/>
      <c r="M135" s="189" t="s">
        <v>19</v>
      </c>
      <c r="N135" s="190" t="s">
        <v>42</v>
      </c>
      <c r="O135" s="67"/>
      <c r="P135" s="191">
        <f>O135*H135</f>
        <v>0</v>
      </c>
      <c r="Q135" s="191">
        <v>0</v>
      </c>
      <c r="R135" s="191">
        <f>Q135*H135</f>
        <v>0</v>
      </c>
      <c r="S135" s="191">
        <v>0</v>
      </c>
      <c r="T135" s="192">
        <f>S135*H135</f>
        <v>0</v>
      </c>
      <c r="U135" s="37"/>
      <c r="V135" s="37"/>
      <c r="W135" s="37"/>
      <c r="X135" s="37"/>
      <c r="Y135" s="37"/>
      <c r="Z135" s="37"/>
      <c r="AA135" s="37"/>
      <c r="AB135" s="37"/>
      <c r="AC135" s="37"/>
      <c r="AD135" s="37"/>
      <c r="AE135" s="37"/>
      <c r="AR135" s="193" t="s">
        <v>217</v>
      </c>
      <c r="AT135" s="193" t="s">
        <v>212</v>
      </c>
      <c r="AU135" s="193" t="s">
        <v>79</v>
      </c>
      <c r="AY135" s="20" t="s">
        <v>210</v>
      </c>
      <c r="BE135" s="194">
        <f>IF(N135="základní",J135,0)</f>
        <v>0</v>
      </c>
      <c r="BF135" s="194">
        <f>IF(N135="snížená",J135,0)</f>
        <v>0</v>
      </c>
      <c r="BG135" s="194">
        <f>IF(N135="zákl. přenesená",J135,0)</f>
        <v>0</v>
      </c>
      <c r="BH135" s="194">
        <f>IF(N135="sníž. přenesená",J135,0)</f>
        <v>0</v>
      </c>
      <c r="BI135" s="194">
        <f>IF(N135="nulová",J135,0)</f>
        <v>0</v>
      </c>
      <c r="BJ135" s="20" t="s">
        <v>79</v>
      </c>
      <c r="BK135" s="194">
        <f>ROUND(I135*H135,2)</f>
        <v>0</v>
      </c>
      <c r="BL135" s="20" t="s">
        <v>217</v>
      </c>
      <c r="BM135" s="193" t="s">
        <v>467</v>
      </c>
    </row>
    <row r="136" spans="1:65" s="2" customFormat="1" ht="29.25">
      <c r="A136" s="37"/>
      <c r="B136" s="38"/>
      <c r="C136" s="39"/>
      <c r="D136" s="195" t="s">
        <v>219</v>
      </c>
      <c r="E136" s="39"/>
      <c r="F136" s="196" t="s">
        <v>2379</v>
      </c>
      <c r="G136" s="39"/>
      <c r="H136" s="39"/>
      <c r="I136" s="197"/>
      <c r="J136" s="39"/>
      <c r="K136" s="39"/>
      <c r="L136" s="42"/>
      <c r="M136" s="198"/>
      <c r="N136" s="199"/>
      <c r="O136" s="67"/>
      <c r="P136" s="67"/>
      <c r="Q136" s="67"/>
      <c r="R136" s="67"/>
      <c r="S136" s="67"/>
      <c r="T136" s="68"/>
      <c r="U136" s="37"/>
      <c r="V136" s="37"/>
      <c r="W136" s="37"/>
      <c r="X136" s="37"/>
      <c r="Y136" s="37"/>
      <c r="Z136" s="37"/>
      <c r="AA136" s="37"/>
      <c r="AB136" s="37"/>
      <c r="AC136" s="37"/>
      <c r="AD136" s="37"/>
      <c r="AE136" s="37"/>
      <c r="AT136" s="20" t="s">
        <v>219</v>
      </c>
      <c r="AU136" s="20" t="s">
        <v>79</v>
      </c>
    </row>
    <row r="137" spans="1:65" s="2" customFormat="1" ht="29.25">
      <c r="A137" s="37"/>
      <c r="B137" s="38"/>
      <c r="C137" s="39"/>
      <c r="D137" s="195" t="s">
        <v>1060</v>
      </c>
      <c r="E137" s="39"/>
      <c r="F137" s="268" t="s">
        <v>2376</v>
      </c>
      <c r="G137" s="39"/>
      <c r="H137" s="39"/>
      <c r="I137" s="197"/>
      <c r="J137" s="39"/>
      <c r="K137" s="39"/>
      <c r="L137" s="42"/>
      <c r="M137" s="198"/>
      <c r="N137" s="199"/>
      <c r="O137" s="67"/>
      <c r="P137" s="67"/>
      <c r="Q137" s="67"/>
      <c r="R137" s="67"/>
      <c r="S137" s="67"/>
      <c r="T137" s="68"/>
      <c r="U137" s="37"/>
      <c r="V137" s="37"/>
      <c r="W137" s="37"/>
      <c r="X137" s="37"/>
      <c r="Y137" s="37"/>
      <c r="Z137" s="37"/>
      <c r="AA137" s="37"/>
      <c r="AB137" s="37"/>
      <c r="AC137" s="37"/>
      <c r="AD137" s="37"/>
      <c r="AE137" s="37"/>
      <c r="AT137" s="20" t="s">
        <v>1060</v>
      </c>
      <c r="AU137" s="20" t="s">
        <v>79</v>
      </c>
    </row>
    <row r="138" spans="1:65" s="2" customFormat="1" ht="44.25" customHeight="1">
      <c r="A138" s="37"/>
      <c r="B138" s="38"/>
      <c r="C138" s="182" t="s">
        <v>333</v>
      </c>
      <c r="D138" s="182" t="s">
        <v>212</v>
      </c>
      <c r="E138" s="183" t="s">
        <v>2380</v>
      </c>
      <c r="F138" s="184" t="s">
        <v>2381</v>
      </c>
      <c r="G138" s="185" t="s">
        <v>1998</v>
      </c>
      <c r="H138" s="186">
        <v>1</v>
      </c>
      <c r="I138" s="187"/>
      <c r="J138" s="188">
        <f>ROUND(I138*H138,2)</f>
        <v>0</v>
      </c>
      <c r="K138" s="184" t="s">
        <v>814</v>
      </c>
      <c r="L138" s="42"/>
      <c r="M138" s="189" t="s">
        <v>19</v>
      </c>
      <c r="N138" s="190" t="s">
        <v>42</v>
      </c>
      <c r="O138" s="67"/>
      <c r="P138" s="191">
        <f>O138*H138</f>
        <v>0</v>
      </c>
      <c r="Q138" s="191">
        <v>0</v>
      </c>
      <c r="R138" s="191">
        <f>Q138*H138</f>
        <v>0</v>
      </c>
      <c r="S138" s="191">
        <v>0</v>
      </c>
      <c r="T138" s="192">
        <f>S138*H138</f>
        <v>0</v>
      </c>
      <c r="U138" s="37"/>
      <c r="V138" s="37"/>
      <c r="W138" s="37"/>
      <c r="X138" s="37"/>
      <c r="Y138" s="37"/>
      <c r="Z138" s="37"/>
      <c r="AA138" s="37"/>
      <c r="AB138" s="37"/>
      <c r="AC138" s="37"/>
      <c r="AD138" s="37"/>
      <c r="AE138" s="37"/>
      <c r="AR138" s="193" t="s">
        <v>217</v>
      </c>
      <c r="AT138" s="193" t="s">
        <v>212</v>
      </c>
      <c r="AU138" s="193" t="s">
        <v>79</v>
      </c>
      <c r="AY138" s="20" t="s">
        <v>210</v>
      </c>
      <c r="BE138" s="194">
        <f>IF(N138="základní",J138,0)</f>
        <v>0</v>
      </c>
      <c r="BF138" s="194">
        <f>IF(N138="snížená",J138,0)</f>
        <v>0</v>
      </c>
      <c r="BG138" s="194">
        <f>IF(N138="zákl. přenesená",J138,0)</f>
        <v>0</v>
      </c>
      <c r="BH138" s="194">
        <f>IF(N138="sníž. přenesená",J138,0)</f>
        <v>0</v>
      </c>
      <c r="BI138" s="194">
        <f>IF(N138="nulová",J138,0)</f>
        <v>0</v>
      </c>
      <c r="BJ138" s="20" t="s">
        <v>79</v>
      </c>
      <c r="BK138" s="194">
        <f>ROUND(I138*H138,2)</f>
        <v>0</v>
      </c>
      <c r="BL138" s="20" t="s">
        <v>217</v>
      </c>
      <c r="BM138" s="193" t="s">
        <v>481</v>
      </c>
    </row>
    <row r="139" spans="1:65" s="2" customFormat="1" ht="19.5">
      <c r="A139" s="37"/>
      <c r="B139" s="38"/>
      <c r="C139" s="39"/>
      <c r="D139" s="195" t="s">
        <v>219</v>
      </c>
      <c r="E139" s="39"/>
      <c r="F139" s="196" t="s">
        <v>2382</v>
      </c>
      <c r="G139" s="39"/>
      <c r="H139" s="39"/>
      <c r="I139" s="197"/>
      <c r="J139" s="39"/>
      <c r="K139" s="39"/>
      <c r="L139" s="42"/>
      <c r="M139" s="198"/>
      <c r="N139" s="199"/>
      <c r="O139" s="67"/>
      <c r="P139" s="67"/>
      <c r="Q139" s="67"/>
      <c r="R139" s="67"/>
      <c r="S139" s="67"/>
      <c r="T139" s="68"/>
      <c r="U139" s="37"/>
      <c r="V139" s="37"/>
      <c r="W139" s="37"/>
      <c r="X139" s="37"/>
      <c r="Y139" s="37"/>
      <c r="Z139" s="37"/>
      <c r="AA139" s="37"/>
      <c r="AB139" s="37"/>
      <c r="AC139" s="37"/>
      <c r="AD139" s="37"/>
      <c r="AE139" s="37"/>
      <c r="AT139" s="20" t="s">
        <v>219</v>
      </c>
      <c r="AU139" s="20" t="s">
        <v>79</v>
      </c>
    </row>
    <row r="140" spans="1:65" s="2" customFormat="1" ht="29.25">
      <c r="A140" s="37"/>
      <c r="B140" s="38"/>
      <c r="C140" s="39"/>
      <c r="D140" s="195" t="s">
        <v>1060</v>
      </c>
      <c r="E140" s="39"/>
      <c r="F140" s="268" t="s">
        <v>2376</v>
      </c>
      <c r="G140" s="39"/>
      <c r="H140" s="39"/>
      <c r="I140" s="197"/>
      <c r="J140" s="39"/>
      <c r="K140" s="39"/>
      <c r="L140" s="42"/>
      <c r="M140" s="198"/>
      <c r="N140" s="199"/>
      <c r="O140" s="67"/>
      <c r="P140" s="67"/>
      <c r="Q140" s="67"/>
      <c r="R140" s="67"/>
      <c r="S140" s="67"/>
      <c r="T140" s="68"/>
      <c r="U140" s="37"/>
      <c r="V140" s="37"/>
      <c r="W140" s="37"/>
      <c r="X140" s="37"/>
      <c r="Y140" s="37"/>
      <c r="Z140" s="37"/>
      <c r="AA140" s="37"/>
      <c r="AB140" s="37"/>
      <c r="AC140" s="37"/>
      <c r="AD140" s="37"/>
      <c r="AE140" s="37"/>
      <c r="AT140" s="20" t="s">
        <v>1060</v>
      </c>
      <c r="AU140" s="20" t="s">
        <v>79</v>
      </c>
    </row>
    <row r="141" spans="1:65" s="2" customFormat="1" ht="44.25" customHeight="1">
      <c r="A141" s="37"/>
      <c r="B141" s="38"/>
      <c r="C141" s="182" t="s">
        <v>340</v>
      </c>
      <c r="D141" s="182" t="s">
        <v>212</v>
      </c>
      <c r="E141" s="183" t="s">
        <v>2383</v>
      </c>
      <c r="F141" s="184" t="s">
        <v>2384</v>
      </c>
      <c r="G141" s="185" t="s">
        <v>1998</v>
      </c>
      <c r="H141" s="186">
        <v>1</v>
      </c>
      <c r="I141" s="187"/>
      <c r="J141" s="188">
        <f>ROUND(I141*H141,2)</f>
        <v>0</v>
      </c>
      <c r="K141" s="184" t="s">
        <v>814</v>
      </c>
      <c r="L141" s="42"/>
      <c r="M141" s="189" t="s">
        <v>19</v>
      </c>
      <c r="N141" s="190" t="s">
        <v>42</v>
      </c>
      <c r="O141" s="67"/>
      <c r="P141" s="191">
        <f>O141*H141</f>
        <v>0</v>
      </c>
      <c r="Q141" s="191">
        <v>0</v>
      </c>
      <c r="R141" s="191">
        <f>Q141*H141</f>
        <v>0</v>
      </c>
      <c r="S141" s="191">
        <v>0</v>
      </c>
      <c r="T141" s="192">
        <f>S141*H141</f>
        <v>0</v>
      </c>
      <c r="U141" s="37"/>
      <c r="V141" s="37"/>
      <c r="W141" s="37"/>
      <c r="X141" s="37"/>
      <c r="Y141" s="37"/>
      <c r="Z141" s="37"/>
      <c r="AA141" s="37"/>
      <c r="AB141" s="37"/>
      <c r="AC141" s="37"/>
      <c r="AD141" s="37"/>
      <c r="AE141" s="37"/>
      <c r="AR141" s="193" t="s">
        <v>217</v>
      </c>
      <c r="AT141" s="193" t="s">
        <v>212</v>
      </c>
      <c r="AU141" s="193" t="s">
        <v>79</v>
      </c>
      <c r="AY141" s="20" t="s">
        <v>210</v>
      </c>
      <c r="BE141" s="194">
        <f>IF(N141="základní",J141,0)</f>
        <v>0</v>
      </c>
      <c r="BF141" s="194">
        <f>IF(N141="snížená",J141,0)</f>
        <v>0</v>
      </c>
      <c r="BG141" s="194">
        <f>IF(N141="zákl. přenesená",J141,0)</f>
        <v>0</v>
      </c>
      <c r="BH141" s="194">
        <f>IF(N141="sníž. přenesená",J141,0)</f>
        <v>0</v>
      </c>
      <c r="BI141" s="194">
        <f>IF(N141="nulová",J141,0)</f>
        <v>0</v>
      </c>
      <c r="BJ141" s="20" t="s">
        <v>79</v>
      </c>
      <c r="BK141" s="194">
        <f>ROUND(I141*H141,2)</f>
        <v>0</v>
      </c>
      <c r="BL141" s="20" t="s">
        <v>217</v>
      </c>
      <c r="BM141" s="193" t="s">
        <v>500</v>
      </c>
    </row>
    <row r="142" spans="1:65" s="2" customFormat="1" ht="29.25">
      <c r="A142" s="37"/>
      <c r="B142" s="38"/>
      <c r="C142" s="39"/>
      <c r="D142" s="195" t="s">
        <v>219</v>
      </c>
      <c r="E142" s="39"/>
      <c r="F142" s="196" t="s">
        <v>2385</v>
      </c>
      <c r="G142" s="39"/>
      <c r="H142" s="39"/>
      <c r="I142" s="197"/>
      <c r="J142" s="39"/>
      <c r="K142" s="39"/>
      <c r="L142" s="42"/>
      <c r="M142" s="198"/>
      <c r="N142" s="199"/>
      <c r="O142" s="67"/>
      <c r="P142" s="67"/>
      <c r="Q142" s="67"/>
      <c r="R142" s="67"/>
      <c r="S142" s="67"/>
      <c r="T142" s="68"/>
      <c r="U142" s="37"/>
      <c r="V142" s="37"/>
      <c r="W142" s="37"/>
      <c r="X142" s="37"/>
      <c r="Y142" s="37"/>
      <c r="Z142" s="37"/>
      <c r="AA142" s="37"/>
      <c r="AB142" s="37"/>
      <c r="AC142" s="37"/>
      <c r="AD142" s="37"/>
      <c r="AE142" s="37"/>
      <c r="AT142" s="20" t="s">
        <v>219</v>
      </c>
      <c r="AU142" s="20" t="s">
        <v>79</v>
      </c>
    </row>
    <row r="143" spans="1:65" s="2" customFormat="1" ht="29.25">
      <c r="A143" s="37"/>
      <c r="B143" s="38"/>
      <c r="C143" s="39"/>
      <c r="D143" s="195" t="s">
        <v>1060</v>
      </c>
      <c r="E143" s="39"/>
      <c r="F143" s="268" t="s">
        <v>2376</v>
      </c>
      <c r="G143" s="39"/>
      <c r="H143" s="39"/>
      <c r="I143" s="197"/>
      <c r="J143" s="39"/>
      <c r="K143" s="39"/>
      <c r="L143" s="42"/>
      <c r="M143" s="198"/>
      <c r="N143" s="199"/>
      <c r="O143" s="67"/>
      <c r="P143" s="67"/>
      <c r="Q143" s="67"/>
      <c r="R143" s="67"/>
      <c r="S143" s="67"/>
      <c r="T143" s="68"/>
      <c r="U143" s="37"/>
      <c r="V143" s="37"/>
      <c r="W143" s="37"/>
      <c r="X143" s="37"/>
      <c r="Y143" s="37"/>
      <c r="Z143" s="37"/>
      <c r="AA143" s="37"/>
      <c r="AB143" s="37"/>
      <c r="AC143" s="37"/>
      <c r="AD143" s="37"/>
      <c r="AE143" s="37"/>
      <c r="AT143" s="20" t="s">
        <v>1060</v>
      </c>
      <c r="AU143" s="20" t="s">
        <v>79</v>
      </c>
    </row>
    <row r="144" spans="1:65" s="2" customFormat="1" ht="16.5" customHeight="1">
      <c r="A144" s="37"/>
      <c r="B144" s="38"/>
      <c r="C144" s="182" t="s">
        <v>347</v>
      </c>
      <c r="D144" s="182" t="s">
        <v>212</v>
      </c>
      <c r="E144" s="183" t="s">
        <v>2386</v>
      </c>
      <c r="F144" s="184" t="s">
        <v>2387</v>
      </c>
      <c r="G144" s="185" t="s">
        <v>1998</v>
      </c>
      <c r="H144" s="186">
        <v>3</v>
      </c>
      <c r="I144" s="187"/>
      <c r="J144" s="188">
        <f>ROUND(I144*H144,2)</f>
        <v>0</v>
      </c>
      <c r="K144" s="184" t="s">
        <v>814</v>
      </c>
      <c r="L144" s="42"/>
      <c r="M144" s="189" t="s">
        <v>19</v>
      </c>
      <c r="N144" s="190" t="s">
        <v>42</v>
      </c>
      <c r="O144" s="67"/>
      <c r="P144" s="191">
        <f>O144*H144</f>
        <v>0</v>
      </c>
      <c r="Q144" s="191">
        <v>0</v>
      </c>
      <c r="R144" s="191">
        <f>Q144*H144</f>
        <v>0</v>
      </c>
      <c r="S144" s="191">
        <v>0</v>
      </c>
      <c r="T144" s="192">
        <f>S144*H144</f>
        <v>0</v>
      </c>
      <c r="U144" s="37"/>
      <c r="V144" s="37"/>
      <c r="W144" s="37"/>
      <c r="X144" s="37"/>
      <c r="Y144" s="37"/>
      <c r="Z144" s="37"/>
      <c r="AA144" s="37"/>
      <c r="AB144" s="37"/>
      <c r="AC144" s="37"/>
      <c r="AD144" s="37"/>
      <c r="AE144" s="37"/>
      <c r="AR144" s="193" t="s">
        <v>217</v>
      </c>
      <c r="AT144" s="193" t="s">
        <v>212</v>
      </c>
      <c r="AU144" s="193" t="s">
        <v>79</v>
      </c>
      <c r="AY144" s="20" t="s">
        <v>210</v>
      </c>
      <c r="BE144" s="194">
        <f>IF(N144="základní",J144,0)</f>
        <v>0</v>
      </c>
      <c r="BF144" s="194">
        <f>IF(N144="snížená",J144,0)</f>
        <v>0</v>
      </c>
      <c r="BG144" s="194">
        <f>IF(N144="zákl. přenesená",J144,0)</f>
        <v>0</v>
      </c>
      <c r="BH144" s="194">
        <f>IF(N144="sníž. přenesená",J144,0)</f>
        <v>0</v>
      </c>
      <c r="BI144" s="194">
        <f>IF(N144="nulová",J144,0)</f>
        <v>0</v>
      </c>
      <c r="BJ144" s="20" t="s">
        <v>79</v>
      </c>
      <c r="BK144" s="194">
        <f>ROUND(I144*H144,2)</f>
        <v>0</v>
      </c>
      <c r="BL144" s="20" t="s">
        <v>217</v>
      </c>
      <c r="BM144" s="193" t="s">
        <v>521</v>
      </c>
    </row>
    <row r="145" spans="1:65" s="2" customFormat="1" ht="11.25">
      <c r="A145" s="37"/>
      <c r="B145" s="38"/>
      <c r="C145" s="39"/>
      <c r="D145" s="195" t="s">
        <v>219</v>
      </c>
      <c r="E145" s="39"/>
      <c r="F145" s="196" t="s">
        <v>2388</v>
      </c>
      <c r="G145" s="39"/>
      <c r="H145" s="39"/>
      <c r="I145" s="197"/>
      <c r="J145" s="39"/>
      <c r="K145" s="39"/>
      <c r="L145" s="42"/>
      <c r="M145" s="198"/>
      <c r="N145" s="199"/>
      <c r="O145" s="67"/>
      <c r="P145" s="67"/>
      <c r="Q145" s="67"/>
      <c r="R145" s="67"/>
      <c r="S145" s="67"/>
      <c r="T145" s="68"/>
      <c r="U145" s="37"/>
      <c r="V145" s="37"/>
      <c r="W145" s="37"/>
      <c r="X145" s="37"/>
      <c r="Y145" s="37"/>
      <c r="Z145" s="37"/>
      <c r="AA145" s="37"/>
      <c r="AB145" s="37"/>
      <c r="AC145" s="37"/>
      <c r="AD145" s="37"/>
      <c r="AE145" s="37"/>
      <c r="AT145" s="20" t="s">
        <v>219</v>
      </c>
      <c r="AU145" s="20" t="s">
        <v>79</v>
      </c>
    </row>
    <row r="146" spans="1:65" s="2" customFormat="1" ht="19.5">
      <c r="A146" s="37"/>
      <c r="B146" s="38"/>
      <c r="C146" s="39"/>
      <c r="D146" s="195" t="s">
        <v>1060</v>
      </c>
      <c r="E146" s="39"/>
      <c r="F146" s="268" t="s">
        <v>2389</v>
      </c>
      <c r="G146" s="39"/>
      <c r="H146" s="39"/>
      <c r="I146" s="197"/>
      <c r="J146" s="39"/>
      <c r="K146" s="39"/>
      <c r="L146" s="42"/>
      <c r="M146" s="198"/>
      <c r="N146" s="199"/>
      <c r="O146" s="67"/>
      <c r="P146" s="67"/>
      <c r="Q146" s="67"/>
      <c r="R146" s="67"/>
      <c r="S146" s="67"/>
      <c r="T146" s="68"/>
      <c r="U146" s="37"/>
      <c r="V146" s="37"/>
      <c r="W146" s="37"/>
      <c r="X146" s="37"/>
      <c r="Y146" s="37"/>
      <c r="Z146" s="37"/>
      <c r="AA146" s="37"/>
      <c r="AB146" s="37"/>
      <c r="AC146" s="37"/>
      <c r="AD146" s="37"/>
      <c r="AE146" s="37"/>
      <c r="AT146" s="20" t="s">
        <v>1060</v>
      </c>
      <c r="AU146" s="20" t="s">
        <v>79</v>
      </c>
    </row>
    <row r="147" spans="1:65" s="2" customFormat="1" ht="16.5" customHeight="1">
      <c r="A147" s="37"/>
      <c r="B147" s="38"/>
      <c r="C147" s="182" t="s">
        <v>355</v>
      </c>
      <c r="D147" s="182" t="s">
        <v>212</v>
      </c>
      <c r="E147" s="183" t="s">
        <v>2390</v>
      </c>
      <c r="F147" s="184" t="s">
        <v>2391</v>
      </c>
      <c r="G147" s="185" t="s">
        <v>1998</v>
      </c>
      <c r="H147" s="186">
        <v>1</v>
      </c>
      <c r="I147" s="187"/>
      <c r="J147" s="188">
        <f>ROUND(I147*H147,2)</f>
        <v>0</v>
      </c>
      <c r="K147" s="184" t="s">
        <v>814</v>
      </c>
      <c r="L147" s="42"/>
      <c r="M147" s="189" t="s">
        <v>19</v>
      </c>
      <c r="N147" s="190" t="s">
        <v>42</v>
      </c>
      <c r="O147" s="67"/>
      <c r="P147" s="191">
        <f>O147*H147</f>
        <v>0</v>
      </c>
      <c r="Q147" s="191">
        <v>0</v>
      </c>
      <c r="R147" s="191">
        <f>Q147*H147</f>
        <v>0</v>
      </c>
      <c r="S147" s="191">
        <v>0</v>
      </c>
      <c r="T147" s="192">
        <f>S147*H147</f>
        <v>0</v>
      </c>
      <c r="U147" s="37"/>
      <c r="V147" s="37"/>
      <c r="W147" s="37"/>
      <c r="X147" s="37"/>
      <c r="Y147" s="37"/>
      <c r="Z147" s="37"/>
      <c r="AA147" s="37"/>
      <c r="AB147" s="37"/>
      <c r="AC147" s="37"/>
      <c r="AD147" s="37"/>
      <c r="AE147" s="37"/>
      <c r="AR147" s="193" t="s">
        <v>217</v>
      </c>
      <c r="AT147" s="193" t="s">
        <v>212</v>
      </c>
      <c r="AU147" s="193" t="s">
        <v>79</v>
      </c>
      <c r="AY147" s="20" t="s">
        <v>210</v>
      </c>
      <c r="BE147" s="194">
        <f>IF(N147="základní",J147,0)</f>
        <v>0</v>
      </c>
      <c r="BF147" s="194">
        <f>IF(N147="snížená",J147,0)</f>
        <v>0</v>
      </c>
      <c r="BG147" s="194">
        <f>IF(N147="zákl. přenesená",J147,0)</f>
        <v>0</v>
      </c>
      <c r="BH147" s="194">
        <f>IF(N147="sníž. přenesená",J147,0)</f>
        <v>0</v>
      </c>
      <c r="BI147" s="194">
        <f>IF(N147="nulová",J147,0)</f>
        <v>0</v>
      </c>
      <c r="BJ147" s="20" t="s">
        <v>79</v>
      </c>
      <c r="BK147" s="194">
        <f>ROUND(I147*H147,2)</f>
        <v>0</v>
      </c>
      <c r="BL147" s="20" t="s">
        <v>217</v>
      </c>
      <c r="BM147" s="193" t="s">
        <v>534</v>
      </c>
    </row>
    <row r="148" spans="1:65" s="2" customFormat="1" ht="11.25">
      <c r="A148" s="37"/>
      <c r="B148" s="38"/>
      <c r="C148" s="39"/>
      <c r="D148" s="195" t="s">
        <v>219</v>
      </c>
      <c r="E148" s="39"/>
      <c r="F148" s="196" t="s">
        <v>2391</v>
      </c>
      <c r="G148" s="39"/>
      <c r="H148" s="39"/>
      <c r="I148" s="197"/>
      <c r="J148" s="39"/>
      <c r="K148" s="39"/>
      <c r="L148" s="42"/>
      <c r="M148" s="198"/>
      <c r="N148" s="199"/>
      <c r="O148" s="67"/>
      <c r="P148" s="67"/>
      <c r="Q148" s="67"/>
      <c r="R148" s="67"/>
      <c r="S148" s="67"/>
      <c r="T148" s="68"/>
      <c r="U148" s="37"/>
      <c r="V148" s="37"/>
      <c r="W148" s="37"/>
      <c r="X148" s="37"/>
      <c r="Y148" s="37"/>
      <c r="Z148" s="37"/>
      <c r="AA148" s="37"/>
      <c r="AB148" s="37"/>
      <c r="AC148" s="37"/>
      <c r="AD148" s="37"/>
      <c r="AE148" s="37"/>
      <c r="AT148" s="20" t="s">
        <v>219</v>
      </c>
      <c r="AU148" s="20" t="s">
        <v>79</v>
      </c>
    </row>
    <row r="149" spans="1:65" s="12" customFormat="1" ht="22.9" customHeight="1">
      <c r="B149" s="166"/>
      <c r="C149" s="167"/>
      <c r="D149" s="168" t="s">
        <v>70</v>
      </c>
      <c r="E149" s="180" t="s">
        <v>2009</v>
      </c>
      <c r="F149" s="180" t="s">
        <v>2392</v>
      </c>
      <c r="G149" s="167"/>
      <c r="H149" s="167"/>
      <c r="I149" s="170"/>
      <c r="J149" s="181">
        <f>BK149</f>
        <v>0</v>
      </c>
      <c r="K149" s="167"/>
      <c r="L149" s="172"/>
      <c r="M149" s="173"/>
      <c r="N149" s="174"/>
      <c r="O149" s="174"/>
      <c r="P149" s="175">
        <f>SUM(P150:P183)</f>
        <v>0</v>
      </c>
      <c r="Q149" s="174"/>
      <c r="R149" s="175">
        <f>SUM(R150:R183)</f>
        <v>0</v>
      </c>
      <c r="S149" s="174"/>
      <c r="T149" s="176">
        <f>SUM(T150:T183)</f>
        <v>0</v>
      </c>
      <c r="AR149" s="177" t="s">
        <v>79</v>
      </c>
      <c r="AT149" s="178" t="s">
        <v>70</v>
      </c>
      <c r="AU149" s="178" t="s">
        <v>79</v>
      </c>
      <c r="AY149" s="177" t="s">
        <v>210</v>
      </c>
      <c r="BK149" s="179">
        <f>SUM(BK150:BK183)</f>
        <v>0</v>
      </c>
    </row>
    <row r="150" spans="1:65" s="2" customFormat="1" ht="21.75" customHeight="1">
      <c r="A150" s="37"/>
      <c r="B150" s="38"/>
      <c r="C150" s="182" t="s">
        <v>7</v>
      </c>
      <c r="D150" s="182" t="s">
        <v>212</v>
      </c>
      <c r="E150" s="183" t="s">
        <v>2393</v>
      </c>
      <c r="F150" s="184" t="s">
        <v>2394</v>
      </c>
      <c r="G150" s="185" t="s">
        <v>2395</v>
      </c>
      <c r="H150" s="186">
        <v>25</v>
      </c>
      <c r="I150" s="187"/>
      <c r="J150" s="188">
        <f>ROUND(I150*H150,2)</f>
        <v>0</v>
      </c>
      <c r="K150" s="184" t="s">
        <v>814</v>
      </c>
      <c r="L150" s="42"/>
      <c r="M150" s="189" t="s">
        <v>19</v>
      </c>
      <c r="N150" s="190" t="s">
        <v>42</v>
      </c>
      <c r="O150" s="67"/>
      <c r="P150" s="191">
        <f>O150*H150</f>
        <v>0</v>
      </c>
      <c r="Q150" s="191">
        <v>0</v>
      </c>
      <c r="R150" s="191">
        <f>Q150*H150</f>
        <v>0</v>
      </c>
      <c r="S150" s="191">
        <v>0</v>
      </c>
      <c r="T150" s="192">
        <f>S150*H150</f>
        <v>0</v>
      </c>
      <c r="U150" s="37"/>
      <c r="V150" s="37"/>
      <c r="W150" s="37"/>
      <c r="X150" s="37"/>
      <c r="Y150" s="37"/>
      <c r="Z150" s="37"/>
      <c r="AA150" s="37"/>
      <c r="AB150" s="37"/>
      <c r="AC150" s="37"/>
      <c r="AD150" s="37"/>
      <c r="AE150" s="37"/>
      <c r="AR150" s="193" t="s">
        <v>217</v>
      </c>
      <c r="AT150" s="193" t="s">
        <v>212</v>
      </c>
      <c r="AU150" s="193" t="s">
        <v>81</v>
      </c>
      <c r="AY150" s="20" t="s">
        <v>210</v>
      </c>
      <c r="BE150" s="194">
        <f>IF(N150="základní",J150,0)</f>
        <v>0</v>
      </c>
      <c r="BF150" s="194">
        <f>IF(N150="snížená",J150,0)</f>
        <v>0</v>
      </c>
      <c r="BG150" s="194">
        <f>IF(N150="zákl. přenesená",J150,0)</f>
        <v>0</v>
      </c>
      <c r="BH150" s="194">
        <f>IF(N150="sníž. přenesená",J150,0)</f>
        <v>0</v>
      </c>
      <c r="BI150" s="194">
        <f>IF(N150="nulová",J150,0)</f>
        <v>0</v>
      </c>
      <c r="BJ150" s="20" t="s">
        <v>79</v>
      </c>
      <c r="BK150" s="194">
        <f>ROUND(I150*H150,2)</f>
        <v>0</v>
      </c>
      <c r="BL150" s="20" t="s">
        <v>217</v>
      </c>
      <c r="BM150" s="193" t="s">
        <v>545</v>
      </c>
    </row>
    <row r="151" spans="1:65" s="2" customFormat="1" ht="11.25">
      <c r="A151" s="37"/>
      <c r="B151" s="38"/>
      <c r="C151" s="39"/>
      <c r="D151" s="195" t="s">
        <v>219</v>
      </c>
      <c r="E151" s="39"/>
      <c r="F151" s="196" t="s">
        <v>2394</v>
      </c>
      <c r="G151" s="39"/>
      <c r="H151" s="39"/>
      <c r="I151" s="197"/>
      <c r="J151" s="39"/>
      <c r="K151" s="39"/>
      <c r="L151" s="42"/>
      <c r="M151" s="198"/>
      <c r="N151" s="199"/>
      <c r="O151" s="67"/>
      <c r="P151" s="67"/>
      <c r="Q151" s="67"/>
      <c r="R151" s="67"/>
      <c r="S151" s="67"/>
      <c r="T151" s="68"/>
      <c r="U151" s="37"/>
      <c r="V151" s="37"/>
      <c r="W151" s="37"/>
      <c r="X151" s="37"/>
      <c r="Y151" s="37"/>
      <c r="Z151" s="37"/>
      <c r="AA151" s="37"/>
      <c r="AB151" s="37"/>
      <c r="AC151" s="37"/>
      <c r="AD151" s="37"/>
      <c r="AE151" s="37"/>
      <c r="AT151" s="20" t="s">
        <v>219</v>
      </c>
      <c r="AU151" s="20" t="s">
        <v>81</v>
      </c>
    </row>
    <row r="152" spans="1:65" s="2" customFormat="1" ht="21.75" customHeight="1">
      <c r="A152" s="37"/>
      <c r="B152" s="38"/>
      <c r="C152" s="182" t="s">
        <v>372</v>
      </c>
      <c r="D152" s="182" t="s">
        <v>212</v>
      </c>
      <c r="E152" s="183" t="s">
        <v>2396</v>
      </c>
      <c r="F152" s="184" t="s">
        <v>2397</v>
      </c>
      <c r="G152" s="185" t="s">
        <v>2395</v>
      </c>
      <c r="H152" s="186">
        <v>10</v>
      </c>
      <c r="I152" s="187"/>
      <c r="J152" s="188">
        <f>ROUND(I152*H152,2)</f>
        <v>0</v>
      </c>
      <c r="K152" s="184" t="s">
        <v>814</v>
      </c>
      <c r="L152" s="42"/>
      <c r="M152" s="189" t="s">
        <v>19</v>
      </c>
      <c r="N152" s="190" t="s">
        <v>42</v>
      </c>
      <c r="O152" s="67"/>
      <c r="P152" s="191">
        <f>O152*H152</f>
        <v>0</v>
      </c>
      <c r="Q152" s="191">
        <v>0</v>
      </c>
      <c r="R152" s="191">
        <f>Q152*H152</f>
        <v>0</v>
      </c>
      <c r="S152" s="191">
        <v>0</v>
      </c>
      <c r="T152" s="192">
        <f>S152*H152</f>
        <v>0</v>
      </c>
      <c r="U152" s="37"/>
      <c r="V152" s="37"/>
      <c r="W152" s="37"/>
      <c r="X152" s="37"/>
      <c r="Y152" s="37"/>
      <c r="Z152" s="37"/>
      <c r="AA152" s="37"/>
      <c r="AB152" s="37"/>
      <c r="AC152" s="37"/>
      <c r="AD152" s="37"/>
      <c r="AE152" s="37"/>
      <c r="AR152" s="193" t="s">
        <v>217</v>
      </c>
      <c r="AT152" s="193" t="s">
        <v>212</v>
      </c>
      <c r="AU152" s="193" t="s">
        <v>81</v>
      </c>
      <c r="AY152" s="20" t="s">
        <v>210</v>
      </c>
      <c r="BE152" s="194">
        <f>IF(N152="základní",J152,0)</f>
        <v>0</v>
      </c>
      <c r="BF152" s="194">
        <f>IF(N152="snížená",J152,0)</f>
        <v>0</v>
      </c>
      <c r="BG152" s="194">
        <f>IF(N152="zákl. přenesená",J152,0)</f>
        <v>0</v>
      </c>
      <c r="BH152" s="194">
        <f>IF(N152="sníž. přenesená",J152,0)</f>
        <v>0</v>
      </c>
      <c r="BI152" s="194">
        <f>IF(N152="nulová",J152,0)</f>
        <v>0</v>
      </c>
      <c r="BJ152" s="20" t="s">
        <v>79</v>
      </c>
      <c r="BK152" s="194">
        <f>ROUND(I152*H152,2)</f>
        <v>0</v>
      </c>
      <c r="BL152" s="20" t="s">
        <v>217</v>
      </c>
      <c r="BM152" s="193" t="s">
        <v>560</v>
      </c>
    </row>
    <row r="153" spans="1:65" s="2" customFormat="1" ht="11.25">
      <c r="A153" s="37"/>
      <c r="B153" s="38"/>
      <c r="C153" s="39"/>
      <c r="D153" s="195" t="s">
        <v>219</v>
      </c>
      <c r="E153" s="39"/>
      <c r="F153" s="196" t="s">
        <v>2397</v>
      </c>
      <c r="G153" s="39"/>
      <c r="H153" s="39"/>
      <c r="I153" s="197"/>
      <c r="J153" s="39"/>
      <c r="K153" s="39"/>
      <c r="L153" s="42"/>
      <c r="M153" s="198"/>
      <c r="N153" s="199"/>
      <c r="O153" s="67"/>
      <c r="P153" s="67"/>
      <c r="Q153" s="67"/>
      <c r="R153" s="67"/>
      <c r="S153" s="67"/>
      <c r="T153" s="68"/>
      <c r="U153" s="37"/>
      <c r="V153" s="37"/>
      <c r="W153" s="37"/>
      <c r="X153" s="37"/>
      <c r="Y153" s="37"/>
      <c r="Z153" s="37"/>
      <c r="AA153" s="37"/>
      <c r="AB153" s="37"/>
      <c r="AC153" s="37"/>
      <c r="AD153" s="37"/>
      <c r="AE153" s="37"/>
      <c r="AT153" s="20" t="s">
        <v>219</v>
      </c>
      <c r="AU153" s="20" t="s">
        <v>81</v>
      </c>
    </row>
    <row r="154" spans="1:65" s="2" customFormat="1" ht="21.75" customHeight="1">
      <c r="A154" s="37"/>
      <c r="B154" s="38"/>
      <c r="C154" s="182" t="s">
        <v>383</v>
      </c>
      <c r="D154" s="182" t="s">
        <v>212</v>
      </c>
      <c r="E154" s="183" t="s">
        <v>2398</v>
      </c>
      <c r="F154" s="184" t="s">
        <v>2399</v>
      </c>
      <c r="G154" s="185" t="s">
        <v>2395</v>
      </c>
      <c r="H154" s="186">
        <v>40</v>
      </c>
      <c r="I154" s="187"/>
      <c r="J154" s="188">
        <f>ROUND(I154*H154,2)</f>
        <v>0</v>
      </c>
      <c r="K154" s="184" t="s">
        <v>814</v>
      </c>
      <c r="L154" s="42"/>
      <c r="M154" s="189" t="s">
        <v>19</v>
      </c>
      <c r="N154" s="190" t="s">
        <v>42</v>
      </c>
      <c r="O154" s="67"/>
      <c r="P154" s="191">
        <f>O154*H154</f>
        <v>0</v>
      </c>
      <c r="Q154" s="191">
        <v>0</v>
      </c>
      <c r="R154" s="191">
        <f>Q154*H154</f>
        <v>0</v>
      </c>
      <c r="S154" s="191">
        <v>0</v>
      </c>
      <c r="T154" s="192">
        <f>S154*H154</f>
        <v>0</v>
      </c>
      <c r="U154" s="37"/>
      <c r="V154" s="37"/>
      <c r="W154" s="37"/>
      <c r="X154" s="37"/>
      <c r="Y154" s="37"/>
      <c r="Z154" s="37"/>
      <c r="AA154" s="37"/>
      <c r="AB154" s="37"/>
      <c r="AC154" s="37"/>
      <c r="AD154" s="37"/>
      <c r="AE154" s="37"/>
      <c r="AR154" s="193" t="s">
        <v>217</v>
      </c>
      <c r="AT154" s="193" t="s">
        <v>212</v>
      </c>
      <c r="AU154" s="193" t="s">
        <v>81</v>
      </c>
      <c r="AY154" s="20" t="s">
        <v>210</v>
      </c>
      <c r="BE154" s="194">
        <f>IF(N154="základní",J154,0)</f>
        <v>0</v>
      </c>
      <c r="BF154" s="194">
        <f>IF(N154="snížená",J154,0)</f>
        <v>0</v>
      </c>
      <c r="BG154" s="194">
        <f>IF(N154="zákl. přenesená",J154,0)</f>
        <v>0</v>
      </c>
      <c r="BH154" s="194">
        <f>IF(N154="sníž. přenesená",J154,0)</f>
        <v>0</v>
      </c>
      <c r="BI154" s="194">
        <f>IF(N154="nulová",J154,0)</f>
        <v>0</v>
      </c>
      <c r="BJ154" s="20" t="s">
        <v>79</v>
      </c>
      <c r="BK154" s="194">
        <f>ROUND(I154*H154,2)</f>
        <v>0</v>
      </c>
      <c r="BL154" s="20" t="s">
        <v>217</v>
      </c>
      <c r="BM154" s="193" t="s">
        <v>571</v>
      </c>
    </row>
    <row r="155" spans="1:65" s="2" customFormat="1" ht="11.25">
      <c r="A155" s="37"/>
      <c r="B155" s="38"/>
      <c r="C155" s="39"/>
      <c r="D155" s="195" t="s">
        <v>219</v>
      </c>
      <c r="E155" s="39"/>
      <c r="F155" s="196" t="s">
        <v>2399</v>
      </c>
      <c r="G155" s="39"/>
      <c r="H155" s="39"/>
      <c r="I155" s="197"/>
      <c r="J155" s="39"/>
      <c r="K155" s="39"/>
      <c r="L155" s="42"/>
      <c r="M155" s="198"/>
      <c r="N155" s="199"/>
      <c r="O155" s="67"/>
      <c r="P155" s="67"/>
      <c r="Q155" s="67"/>
      <c r="R155" s="67"/>
      <c r="S155" s="67"/>
      <c r="T155" s="68"/>
      <c r="U155" s="37"/>
      <c r="V155" s="37"/>
      <c r="W155" s="37"/>
      <c r="X155" s="37"/>
      <c r="Y155" s="37"/>
      <c r="Z155" s="37"/>
      <c r="AA155" s="37"/>
      <c r="AB155" s="37"/>
      <c r="AC155" s="37"/>
      <c r="AD155" s="37"/>
      <c r="AE155" s="37"/>
      <c r="AT155" s="20" t="s">
        <v>219</v>
      </c>
      <c r="AU155" s="20" t="s">
        <v>81</v>
      </c>
    </row>
    <row r="156" spans="1:65" s="2" customFormat="1" ht="24.2" customHeight="1">
      <c r="A156" s="37"/>
      <c r="B156" s="38"/>
      <c r="C156" s="182" t="s">
        <v>392</v>
      </c>
      <c r="D156" s="182" t="s">
        <v>212</v>
      </c>
      <c r="E156" s="183" t="s">
        <v>2400</v>
      </c>
      <c r="F156" s="184" t="s">
        <v>2401</v>
      </c>
      <c r="G156" s="185" t="s">
        <v>2395</v>
      </c>
      <c r="H156" s="186">
        <v>10</v>
      </c>
      <c r="I156" s="187"/>
      <c r="J156" s="188">
        <f>ROUND(I156*H156,2)</f>
        <v>0</v>
      </c>
      <c r="K156" s="184" t="s">
        <v>814</v>
      </c>
      <c r="L156" s="42"/>
      <c r="M156" s="189" t="s">
        <v>19</v>
      </c>
      <c r="N156" s="190" t="s">
        <v>42</v>
      </c>
      <c r="O156" s="67"/>
      <c r="P156" s="191">
        <f>O156*H156</f>
        <v>0</v>
      </c>
      <c r="Q156" s="191">
        <v>0</v>
      </c>
      <c r="R156" s="191">
        <f>Q156*H156</f>
        <v>0</v>
      </c>
      <c r="S156" s="191">
        <v>0</v>
      </c>
      <c r="T156" s="192">
        <f>S156*H156</f>
        <v>0</v>
      </c>
      <c r="U156" s="37"/>
      <c r="V156" s="37"/>
      <c r="W156" s="37"/>
      <c r="X156" s="37"/>
      <c r="Y156" s="37"/>
      <c r="Z156" s="37"/>
      <c r="AA156" s="37"/>
      <c r="AB156" s="37"/>
      <c r="AC156" s="37"/>
      <c r="AD156" s="37"/>
      <c r="AE156" s="37"/>
      <c r="AR156" s="193" t="s">
        <v>217</v>
      </c>
      <c r="AT156" s="193" t="s">
        <v>212</v>
      </c>
      <c r="AU156" s="193" t="s">
        <v>81</v>
      </c>
      <c r="AY156" s="20" t="s">
        <v>210</v>
      </c>
      <c r="BE156" s="194">
        <f>IF(N156="základní",J156,0)</f>
        <v>0</v>
      </c>
      <c r="BF156" s="194">
        <f>IF(N156="snížená",J156,0)</f>
        <v>0</v>
      </c>
      <c r="BG156" s="194">
        <f>IF(N156="zákl. přenesená",J156,0)</f>
        <v>0</v>
      </c>
      <c r="BH156" s="194">
        <f>IF(N156="sníž. přenesená",J156,0)</f>
        <v>0</v>
      </c>
      <c r="BI156" s="194">
        <f>IF(N156="nulová",J156,0)</f>
        <v>0</v>
      </c>
      <c r="BJ156" s="20" t="s">
        <v>79</v>
      </c>
      <c r="BK156" s="194">
        <f>ROUND(I156*H156,2)</f>
        <v>0</v>
      </c>
      <c r="BL156" s="20" t="s">
        <v>217</v>
      </c>
      <c r="BM156" s="193" t="s">
        <v>583</v>
      </c>
    </row>
    <row r="157" spans="1:65" s="2" customFormat="1" ht="11.25">
      <c r="A157" s="37"/>
      <c r="B157" s="38"/>
      <c r="C157" s="39"/>
      <c r="D157" s="195" t="s">
        <v>219</v>
      </c>
      <c r="E157" s="39"/>
      <c r="F157" s="196" t="s">
        <v>2401</v>
      </c>
      <c r="G157" s="39"/>
      <c r="H157" s="39"/>
      <c r="I157" s="197"/>
      <c r="J157" s="39"/>
      <c r="K157" s="39"/>
      <c r="L157" s="42"/>
      <c r="M157" s="198"/>
      <c r="N157" s="199"/>
      <c r="O157" s="67"/>
      <c r="P157" s="67"/>
      <c r="Q157" s="67"/>
      <c r="R157" s="67"/>
      <c r="S157" s="67"/>
      <c r="T157" s="68"/>
      <c r="U157" s="37"/>
      <c r="V157" s="37"/>
      <c r="W157" s="37"/>
      <c r="X157" s="37"/>
      <c r="Y157" s="37"/>
      <c r="Z157" s="37"/>
      <c r="AA157" s="37"/>
      <c r="AB157" s="37"/>
      <c r="AC157" s="37"/>
      <c r="AD157" s="37"/>
      <c r="AE157" s="37"/>
      <c r="AT157" s="20" t="s">
        <v>219</v>
      </c>
      <c r="AU157" s="20" t="s">
        <v>81</v>
      </c>
    </row>
    <row r="158" spans="1:65" s="2" customFormat="1" ht="16.5" customHeight="1">
      <c r="A158" s="37"/>
      <c r="B158" s="38"/>
      <c r="C158" s="182" t="s">
        <v>399</v>
      </c>
      <c r="D158" s="182" t="s">
        <v>212</v>
      </c>
      <c r="E158" s="183" t="s">
        <v>2402</v>
      </c>
      <c r="F158" s="184" t="s">
        <v>2403</v>
      </c>
      <c r="G158" s="185" t="s">
        <v>2395</v>
      </c>
      <c r="H158" s="186">
        <v>2</v>
      </c>
      <c r="I158" s="187"/>
      <c r="J158" s="188">
        <f>ROUND(I158*H158,2)</f>
        <v>0</v>
      </c>
      <c r="K158" s="184" t="s">
        <v>814</v>
      </c>
      <c r="L158" s="42"/>
      <c r="M158" s="189" t="s">
        <v>19</v>
      </c>
      <c r="N158" s="190" t="s">
        <v>42</v>
      </c>
      <c r="O158" s="67"/>
      <c r="P158" s="191">
        <f>O158*H158</f>
        <v>0</v>
      </c>
      <c r="Q158" s="191">
        <v>0</v>
      </c>
      <c r="R158" s="191">
        <f>Q158*H158</f>
        <v>0</v>
      </c>
      <c r="S158" s="191">
        <v>0</v>
      </c>
      <c r="T158" s="192">
        <f>S158*H158</f>
        <v>0</v>
      </c>
      <c r="U158" s="37"/>
      <c r="V158" s="37"/>
      <c r="W158" s="37"/>
      <c r="X158" s="37"/>
      <c r="Y158" s="37"/>
      <c r="Z158" s="37"/>
      <c r="AA158" s="37"/>
      <c r="AB158" s="37"/>
      <c r="AC158" s="37"/>
      <c r="AD158" s="37"/>
      <c r="AE158" s="37"/>
      <c r="AR158" s="193" t="s">
        <v>217</v>
      </c>
      <c r="AT158" s="193" t="s">
        <v>212</v>
      </c>
      <c r="AU158" s="193" t="s">
        <v>81</v>
      </c>
      <c r="AY158" s="20" t="s">
        <v>210</v>
      </c>
      <c r="BE158" s="194">
        <f>IF(N158="základní",J158,0)</f>
        <v>0</v>
      </c>
      <c r="BF158" s="194">
        <f>IF(N158="snížená",J158,0)</f>
        <v>0</v>
      </c>
      <c r="BG158" s="194">
        <f>IF(N158="zákl. přenesená",J158,0)</f>
        <v>0</v>
      </c>
      <c r="BH158" s="194">
        <f>IF(N158="sníž. přenesená",J158,0)</f>
        <v>0</v>
      </c>
      <c r="BI158" s="194">
        <f>IF(N158="nulová",J158,0)</f>
        <v>0</v>
      </c>
      <c r="BJ158" s="20" t="s">
        <v>79</v>
      </c>
      <c r="BK158" s="194">
        <f>ROUND(I158*H158,2)</f>
        <v>0</v>
      </c>
      <c r="BL158" s="20" t="s">
        <v>217</v>
      </c>
      <c r="BM158" s="193" t="s">
        <v>598</v>
      </c>
    </row>
    <row r="159" spans="1:65" s="2" customFormat="1" ht="11.25">
      <c r="A159" s="37"/>
      <c r="B159" s="38"/>
      <c r="C159" s="39"/>
      <c r="D159" s="195" t="s">
        <v>219</v>
      </c>
      <c r="E159" s="39"/>
      <c r="F159" s="196" t="s">
        <v>2404</v>
      </c>
      <c r="G159" s="39"/>
      <c r="H159" s="39"/>
      <c r="I159" s="197"/>
      <c r="J159" s="39"/>
      <c r="K159" s="39"/>
      <c r="L159" s="42"/>
      <c r="M159" s="198"/>
      <c r="N159" s="199"/>
      <c r="O159" s="67"/>
      <c r="P159" s="67"/>
      <c r="Q159" s="67"/>
      <c r="R159" s="67"/>
      <c r="S159" s="67"/>
      <c r="T159" s="68"/>
      <c r="U159" s="37"/>
      <c r="V159" s="37"/>
      <c r="W159" s="37"/>
      <c r="X159" s="37"/>
      <c r="Y159" s="37"/>
      <c r="Z159" s="37"/>
      <c r="AA159" s="37"/>
      <c r="AB159" s="37"/>
      <c r="AC159" s="37"/>
      <c r="AD159" s="37"/>
      <c r="AE159" s="37"/>
      <c r="AT159" s="20" t="s">
        <v>219</v>
      </c>
      <c r="AU159" s="20" t="s">
        <v>81</v>
      </c>
    </row>
    <row r="160" spans="1:65" s="2" customFormat="1" ht="19.5">
      <c r="A160" s="37"/>
      <c r="B160" s="38"/>
      <c r="C160" s="39"/>
      <c r="D160" s="195" t="s">
        <v>1060</v>
      </c>
      <c r="E160" s="39"/>
      <c r="F160" s="268" t="s">
        <v>2405</v>
      </c>
      <c r="G160" s="39"/>
      <c r="H160" s="39"/>
      <c r="I160" s="197"/>
      <c r="J160" s="39"/>
      <c r="K160" s="39"/>
      <c r="L160" s="42"/>
      <c r="M160" s="198"/>
      <c r="N160" s="199"/>
      <c r="O160" s="67"/>
      <c r="P160" s="67"/>
      <c r="Q160" s="67"/>
      <c r="R160" s="67"/>
      <c r="S160" s="67"/>
      <c r="T160" s="68"/>
      <c r="U160" s="37"/>
      <c r="V160" s="37"/>
      <c r="W160" s="37"/>
      <c r="X160" s="37"/>
      <c r="Y160" s="37"/>
      <c r="Z160" s="37"/>
      <c r="AA160" s="37"/>
      <c r="AB160" s="37"/>
      <c r="AC160" s="37"/>
      <c r="AD160" s="37"/>
      <c r="AE160" s="37"/>
      <c r="AT160" s="20" t="s">
        <v>1060</v>
      </c>
      <c r="AU160" s="20" t="s">
        <v>81</v>
      </c>
    </row>
    <row r="161" spans="1:65" s="2" customFormat="1" ht="16.5" customHeight="1">
      <c r="A161" s="37"/>
      <c r="B161" s="38"/>
      <c r="C161" s="182" t="s">
        <v>406</v>
      </c>
      <c r="D161" s="182" t="s">
        <v>212</v>
      </c>
      <c r="E161" s="183" t="s">
        <v>2406</v>
      </c>
      <c r="F161" s="184" t="s">
        <v>2407</v>
      </c>
      <c r="G161" s="185" t="s">
        <v>2395</v>
      </c>
      <c r="H161" s="186">
        <v>2</v>
      </c>
      <c r="I161" s="187"/>
      <c r="J161" s="188">
        <f>ROUND(I161*H161,2)</f>
        <v>0</v>
      </c>
      <c r="K161" s="184" t="s">
        <v>814</v>
      </c>
      <c r="L161" s="42"/>
      <c r="M161" s="189" t="s">
        <v>19</v>
      </c>
      <c r="N161" s="190" t="s">
        <v>42</v>
      </c>
      <c r="O161" s="67"/>
      <c r="P161" s="191">
        <f>O161*H161</f>
        <v>0</v>
      </c>
      <c r="Q161" s="191">
        <v>0</v>
      </c>
      <c r="R161" s="191">
        <f>Q161*H161</f>
        <v>0</v>
      </c>
      <c r="S161" s="191">
        <v>0</v>
      </c>
      <c r="T161" s="192">
        <f>S161*H161</f>
        <v>0</v>
      </c>
      <c r="U161" s="37"/>
      <c r="V161" s="37"/>
      <c r="W161" s="37"/>
      <c r="X161" s="37"/>
      <c r="Y161" s="37"/>
      <c r="Z161" s="37"/>
      <c r="AA161" s="37"/>
      <c r="AB161" s="37"/>
      <c r="AC161" s="37"/>
      <c r="AD161" s="37"/>
      <c r="AE161" s="37"/>
      <c r="AR161" s="193" t="s">
        <v>217</v>
      </c>
      <c r="AT161" s="193" t="s">
        <v>212</v>
      </c>
      <c r="AU161" s="193" t="s">
        <v>81</v>
      </c>
      <c r="AY161" s="20" t="s">
        <v>210</v>
      </c>
      <c r="BE161" s="194">
        <f>IF(N161="základní",J161,0)</f>
        <v>0</v>
      </c>
      <c r="BF161" s="194">
        <f>IF(N161="snížená",J161,0)</f>
        <v>0</v>
      </c>
      <c r="BG161" s="194">
        <f>IF(N161="zákl. přenesená",J161,0)</f>
        <v>0</v>
      </c>
      <c r="BH161" s="194">
        <f>IF(N161="sníž. přenesená",J161,0)</f>
        <v>0</v>
      </c>
      <c r="BI161" s="194">
        <f>IF(N161="nulová",J161,0)</f>
        <v>0</v>
      </c>
      <c r="BJ161" s="20" t="s">
        <v>79</v>
      </c>
      <c r="BK161" s="194">
        <f>ROUND(I161*H161,2)</f>
        <v>0</v>
      </c>
      <c r="BL161" s="20" t="s">
        <v>217</v>
      </c>
      <c r="BM161" s="193" t="s">
        <v>668</v>
      </c>
    </row>
    <row r="162" spans="1:65" s="2" customFormat="1" ht="11.25">
      <c r="A162" s="37"/>
      <c r="B162" s="38"/>
      <c r="C162" s="39"/>
      <c r="D162" s="195" t="s">
        <v>219</v>
      </c>
      <c r="E162" s="39"/>
      <c r="F162" s="196" t="s">
        <v>2408</v>
      </c>
      <c r="G162" s="39"/>
      <c r="H162" s="39"/>
      <c r="I162" s="197"/>
      <c r="J162" s="39"/>
      <c r="K162" s="39"/>
      <c r="L162" s="42"/>
      <c r="M162" s="198"/>
      <c r="N162" s="199"/>
      <c r="O162" s="67"/>
      <c r="P162" s="67"/>
      <c r="Q162" s="67"/>
      <c r="R162" s="67"/>
      <c r="S162" s="67"/>
      <c r="T162" s="68"/>
      <c r="U162" s="37"/>
      <c r="V162" s="37"/>
      <c r="W162" s="37"/>
      <c r="X162" s="37"/>
      <c r="Y162" s="37"/>
      <c r="Z162" s="37"/>
      <c r="AA162" s="37"/>
      <c r="AB162" s="37"/>
      <c r="AC162" s="37"/>
      <c r="AD162" s="37"/>
      <c r="AE162" s="37"/>
      <c r="AT162" s="20" t="s">
        <v>219</v>
      </c>
      <c r="AU162" s="20" t="s">
        <v>81</v>
      </c>
    </row>
    <row r="163" spans="1:65" s="2" customFormat="1" ht="19.5">
      <c r="A163" s="37"/>
      <c r="B163" s="38"/>
      <c r="C163" s="39"/>
      <c r="D163" s="195" t="s">
        <v>1060</v>
      </c>
      <c r="E163" s="39"/>
      <c r="F163" s="268" t="s">
        <v>2405</v>
      </c>
      <c r="G163" s="39"/>
      <c r="H163" s="39"/>
      <c r="I163" s="197"/>
      <c r="J163" s="39"/>
      <c r="K163" s="39"/>
      <c r="L163" s="42"/>
      <c r="M163" s="198"/>
      <c r="N163" s="199"/>
      <c r="O163" s="67"/>
      <c r="P163" s="67"/>
      <c r="Q163" s="67"/>
      <c r="R163" s="67"/>
      <c r="S163" s="67"/>
      <c r="T163" s="68"/>
      <c r="U163" s="37"/>
      <c r="V163" s="37"/>
      <c r="W163" s="37"/>
      <c r="X163" s="37"/>
      <c r="Y163" s="37"/>
      <c r="Z163" s="37"/>
      <c r="AA163" s="37"/>
      <c r="AB163" s="37"/>
      <c r="AC163" s="37"/>
      <c r="AD163" s="37"/>
      <c r="AE163" s="37"/>
      <c r="AT163" s="20" t="s">
        <v>1060</v>
      </c>
      <c r="AU163" s="20" t="s">
        <v>81</v>
      </c>
    </row>
    <row r="164" spans="1:65" s="2" customFormat="1" ht="37.9" customHeight="1">
      <c r="A164" s="37"/>
      <c r="B164" s="38"/>
      <c r="C164" s="182" t="s">
        <v>414</v>
      </c>
      <c r="D164" s="182" t="s">
        <v>212</v>
      </c>
      <c r="E164" s="183" t="s">
        <v>2409</v>
      </c>
      <c r="F164" s="184" t="s">
        <v>2410</v>
      </c>
      <c r="G164" s="185" t="s">
        <v>215</v>
      </c>
      <c r="H164" s="186">
        <v>60</v>
      </c>
      <c r="I164" s="187"/>
      <c r="J164" s="188">
        <f>ROUND(I164*H164,2)</f>
        <v>0</v>
      </c>
      <c r="K164" s="184" t="s">
        <v>814</v>
      </c>
      <c r="L164" s="42"/>
      <c r="M164" s="189" t="s">
        <v>19</v>
      </c>
      <c r="N164" s="190" t="s">
        <v>42</v>
      </c>
      <c r="O164" s="67"/>
      <c r="P164" s="191">
        <f>O164*H164</f>
        <v>0</v>
      </c>
      <c r="Q164" s="191">
        <v>0</v>
      </c>
      <c r="R164" s="191">
        <f>Q164*H164</f>
        <v>0</v>
      </c>
      <c r="S164" s="191">
        <v>0</v>
      </c>
      <c r="T164" s="192">
        <f>S164*H164</f>
        <v>0</v>
      </c>
      <c r="U164" s="37"/>
      <c r="V164" s="37"/>
      <c r="W164" s="37"/>
      <c r="X164" s="37"/>
      <c r="Y164" s="37"/>
      <c r="Z164" s="37"/>
      <c r="AA164" s="37"/>
      <c r="AB164" s="37"/>
      <c r="AC164" s="37"/>
      <c r="AD164" s="37"/>
      <c r="AE164" s="37"/>
      <c r="AR164" s="193" t="s">
        <v>217</v>
      </c>
      <c r="AT164" s="193" t="s">
        <v>212</v>
      </c>
      <c r="AU164" s="193" t="s">
        <v>81</v>
      </c>
      <c r="AY164" s="20" t="s">
        <v>210</v>
      </c>
      <c r="BE164" s="194">
        <f>IF(N164="základní",J164,0)</f>
        <v>0</v>
      </c>
      <c r="BF164" s="194">
        <f>IF(N164="snížená",J164,0)</f>
        <v>0</v>
      </c>
      <c r="BG164" s="194">
        <f>IF(N164="zákl. přenesená",J164,0)</f>
        <v>0</v>
      </c>
      <c r="BH164" s="194">
        <f>IF(N164="sníž. přenesená",J164,0)</f>
        <v>0</v>
      </c>
      <c r="BI164" s="194">
        <f>IF(N164="nulová",J164,0)</f>
        <v>0</v>
      </c>
      <c r="BJ164" s="20" t="s">
        <v>79</v>
      </c>
      <c r="BK164" s="194">
        <f>ROUND(I164*H164,2)</f>
        <v>0</v>
      </c>
      <c r="BL164" s="20" t="s">
        <v>217</v>
      </c>
      <c r="BM164" s="193" t="s">
        <v>700</v>
      </c>
    </row>
    <row r="165" spans="1:65" s="2" customFormat="1" ht="19.5">
      <c r="A165" s="37"/>
      <c r="B165" s="38"/>
      <c r="C165" s="39"/>
      <c r="D165" s="195" t="s">
        <v>219</v>
      </c>
      <c r="E165" s="39"/>
      <c r="F165" s="196" t="s">
        <v>2410</v>
      </c>
      <c r="G165" s="39"/>
      <c r="H165" s="39"/>
      <c r="I165" s="197"/>
      <c r="J165" s="39"/>
      <c r="K165" s="39"/>
      <c r="L165" s="42"/>
      <c r="M165" s="198"/>
      <c r="N165" s="199"/>
      <c r="O165" s="67"/>
      <c r="P165" s="67"/>
      <c r="Q165" s="67"/>
      <c r="R165" s="67"/>
      <c r="S165" s="67"/>
      <c r="T165" s="68"/>
      <c r="U165" s="37"/>
      <c r="V165" s="37"/>
      <c r="W165" s="37"/>
      <c r="X165" s="37"/>
      <c r="Y165" s="37"/>
      <c r="Z165" s="37"/>
      <c r="AA165" s="37"/>
      <c r="AB165" s="37"/>
      <c r="AC165" s="37"/>
      <c r="AD165" s="37"/>
      <c r="AE165" s="37"/>
      <c r="AT165" s="20" t="s">
        <v>219</v>
      </c>
      <c r="AU165" s="20" t="s">
        <v>81</v>
      </c>
    </row>
    <row r="166" spans="1:65" s="2" customFormat="1" ht="58.5">
      <c r="A166" s="37"/>
      <c r="B166" s="38"/>
      <c r="C166" s="39"/>
      <c r="D166" s="195" t="s">
        <v>1060</v>
      </c>
      <c r="E166" s="39"/>
      <c r="F166" s="268" t="s">
        <v>2411</v>
      </c>
      <c r="G166" s="39"/>
      <c r="H166" s="39"/>
      <c r="I166" s="197"/>
      <c r="J166" s="39"/>
      <c r="K166" s="39"/>
      <c r="L166" s="42"/>
      <c r="M166" s="198"/>
      <c r="N166" s="199"/>
      <c r="O166" s="67"/>
      <c r="P166" s="67"/>
      <c r="Q166" s="67"/>
      <c r="R166" s="67"/>
      <c r="S166" s="67"/>
      <c r="T166" s="68"/>
      <c r="U166" s="37"/>
      <c r="V166" s="37"/>
      <c r="W166" s="37"/>
      <c r="X166" s="37"/>
      <c r="Y166" s="37"/>
      <c r="Z166" s="37"/>
      <c r="AA166" s="37"/>
      <c r="AB166" s="37"/>
      <c r="AC166" s="37"/>
      <c r="AD166" s="37"/>
      <c r="AE166" s="37"/>
      <c r="AT166" s="20" t="s">
        <v>1060</v>
      </c>
      <c r="AU166" s="20" t="s">
        <v>81</v>
      </c>
    </row>
    <row r="167" spans="1:65" s="2" customFormat="1" ht="37.9" customHeight="1">
      <c r="A167" s="37"/>
      <c r="B167" s="38"/>
      <c r="C167" s="182" t="s">
        <v>430</v>
      </c>
      <c r="D167" s="182" t="s">
        <v>212</v>
      </c>
      <c r="E167" s="183" t="s">
        <v>2412</v>
      </c>
      <c r="F167" s="184" t="s">
        <v>2413</v>
      </c>
      <c r="G167" s="185" t="s">
        <v>215</v>
      </c>
      <c r="H167" s="186">
        <v>95</v>
      </c>
      <c r="I167" s="187"/>
      <c r="J167" s="188">
        <f>ROUND(I167*H167,2)</f>
        <v>0</v>
      </c>
      <c r="K167" s="184" t="s">
        <v>814</v>
      </c>
      <c r="L167" s="42"/>
      <c r="M167" s="189" t="s">
        <v>19</v>
      </c>
      <c r="N167" s="190" t="s">
        <v>42</v>
      </c>
      <c r="O167" s="67"/>
      <c r="P167" s="191">
        <f>O167*H167</f>
        <v>0</v>
      </c>
      <c r="Q167" s="191">
        <v>0</v>
      </c>
      <c r="R167" s="191">
        <f>Q167*H167</f>
        <v>0</v>
      </c>
      <c r="S167" s="191">
        <v>0</v>
      </c>
      <c r="T167" s="192">
        <f>S167*H167</f>
        <v>0</v>
      </c>
      <c r="U167" s="37"/>
      <c r="V167" s="37"/>
      <c r="W167" s="37"/>
      <c r="X167" s="37"/>
      <c r="Y167" s="37"/>
      <c r="Z167" s="37"/>
      <c r="AA167" s="37"/>
      <c r="AB167" s="37"/>
      <c r="AC167" s="37"/>
      <c r="AD167" s="37"/>
      <c r="AE167" s="37"/>
      <c r="AR167" s="193" t="s">
        <v>217</v>
      </c>
      <c r="AT167" s="193" t="s">
        <v>212</v>
      </c>
      <c r="AU167" s="193" t="s">
        <v>81</v>
      </c>
      <c r="AY167" s="20" t="s">
        <v>210</v>
      </c>
      <c r="BE167" s="194">
        <f>IF(N167="základní",J167,0)</f>
        <v>0</v>
      </c>
      <c r="BF167" s="194">
        <f>IF(N167="snížená",J167,0)</f>
        <v>0</v>
      </c>
      <c r="BG167" s="194">
        <f>IF(N167="zákl. přenesená",J167,0)</f>
        <v>0</v>
      </c>
      <c r="BH167" s="194">
        <f>IF(N167="sníž. přenesená",J167,0)</f>
        <v>0</v>
      </c>
      <c r="BI167" s="194">
        <f>IF(N167="nulová",J167,0)</f>
        <v>0</v>
      </c>
      <c r="BJ167" s="20" t="s">
        <v>79</v>
      </c>
      <c r="BK167" s="194">
        <f>ROUND(I167*H167,2)</f>
        <v>0</v>
      </c>
      <c r="BL167" s="20" t="s">
        <v>217</v>
      </c>
      <c r="BM167" s="193" t="s">
        <v>712</v>
      </c>
    </row>
    <row r="168" spans="1:65" s="2" customFormat="1" ht="19.5">
      <c r="A168" s="37"/>
      <c r="B168" s="38"/>
      <c r="C168" s="39"/>
      <c r="D168" s="195" t="s">
        <v>219</v>
      </c>
      <c r="E168" s="39"/>
      <c r="F168" s="196" t="s">
        <v>2413</v>
      </c>
      <c r="G168" s="39"/>
      <c r="H168" s="39"/>
      <c r="I168" s="197"/>
      <c r="J168" s="39"/>
      <c r="K168" s="39"/>
      <c r="L168" s="42"/>
      <c r="M168" s="198"/>
      <c r="N168" s="199"/>
      <c r="O168" s="67"/>
      <c r="P168" s="67"/>
      <c r="Q168" s="67"/>
      <c r="R168" s="67"/>
      <c r="S168" s="67"/>
      <c r="T168" s="68"/>
      <c r="U168" s="37"/>
      <c r="V168" s="37"/>
      <c r="W168" s="37"/>
      <c r="X168" s="37"/>
      <c r="Y168" s="37"/>
      <c r="Z168" s="37"/>
      <c r="AA168" s="37"/>
      <c r="AB168" s="37"/>
      <c r="AC168" s="37"/>
      <c r="AD168" s="37"/>
      <c r="AE168" s="37"/>
      <c r="AT168" s="20" t="s">
        <v>219</v>
      </c>
      <c r="AU168" s="20" t="s">
        <v>81</v>
      </c>
    </row>
    <row r="169" spans="1:65" s="2" customFormat="1" ht="24.2" customHeight="1">
      <c r="A169" s="37"/>
      <c r="B169" s="38"/>
      <c r="C169" s="182" t="s">
        <v>439</v>
      </c>
      <c r="D169" s="182" t="s">
        <v>212</v>
      </c>
      <c r="E169" s="183" t="s">
        <v>2414</v>
      </c>
      <c r="F169" s="184" t="s">
        <v>2415</v>
      </c>
      <c r="G169" s="185" t="s">
        <v>1481</v>
      </c>
      <c r="H169" s="186">
        <v>1000</v>
      </c>
      <c r="I169" s="187"/>
      <c r="J169" s="188">
        <f>ROUND(I169*H169,2)</f>
        <v>0</v>
      </c>
      <c r="K169" s="184" t="s">
        <v>814</v>
      </c>
      <c r="L169" s="42"/>
      <c r="M169" s="189" t="s">
        <v>19</v>
      </c>
      <c r="N169" s="190" t="s">
        <v>42</v>
      </c>
      <c r="O169" s="67"/>
      <c r="P169" s="191">
        <f>O169*H169</f>
        <v>0</v>
      </c>
      <c r="Q169" s="191">
        <v>0</v>
      </c>
      <c r="R169" s="191">
        <f>Q169*H169</f>
        <v>0</v>
      </c>
      <c r="S169" s="191">
        <v>0</v>
      </c>
      <c r="T169" s="192">
        <f>S169*H169</f>
        <v>0</v>
      </c>
      <c r="U169" s="37"/>
      <c r="V169" s="37"/>
      <c r="W169" s="37"/>
      <c r="X169" s="37"/>
      <c r="Y169" s="37"/>
      <c r="Z169" s="37"/>
      <c r="AA169" s="37"/>
      <c r="AB169" s="37"/>
      <c r="AC169" s="37"/>
      <c r="AD169" s="37"/>
      <c r="AE169" s="37"/>
      <c r="AR169" s="193" t="s">
        <v>217</v>
      </c>
      <c r="AT169" s="193" t="s">
        <v>212</v>
      </c>
      <c r="AU169" s="193" t="s">
        <v>81</v>
      </c>
      <c r="AY169" s="20" t="s">
        <v>210</v>
      </c>
      <c r="BE169" s="194">
        <f>IF(N169="základní",J169,0)</f>
        <v>0</v>
      </c>
      <c r="BF169" s="194">
        <f>IF(N169="snížená",J169,0)</f>
        <v>0</v>
      </c>
      <c r="BG169" s="194">
        <f>IF(N169="zákl. přenesená",J169,0)</f>
        <v>0</v>
      </c>
      <c r="BH169" s="194">
        <f>IF(N169="sníž. přenesená",J169,0)</f>
        <v>0</v>
      </c>
      <c r="BI169" s="194">
        <f>IF(N169="nulová",J169,0)</f>
        <v>0</v>
      </c>
      <c r="BJ169" s="20" t="s">
        <v>79</v>
      </c>
      <c r="BK169" s="194">
        <f>ROUND(I169*H169,2)</f>
        <v>0</v>
      </c>
      <c r="BL169" s="20" t="s">
        <v>217</v>
      </c>
      <c r="BM169" s="193" t="s">
        <v>726</v>
      </c>
    </row>
    <row r="170" spans="1:65" s="2" customFormat="1" ht="19.5">
      <c r="A170" s="37"/>
      <c r="B170" s="38"/>
      <c r="C170" s="39"/>
      <c r="D170" s="195" t="s">
        <v>219</v>
      </c>
      <c r="E170" s="39"/>
      <c r="F170" s="196" t="s">
        <v>2415</v>
      </c>
      <c r="G170" s="39"/>
      <c r="H170" s="39"/>
      <c r="I170" s="197"/>
      <c r="J170" s="39"/>
      <c r="K170" s="39"/>
      <c r="L170" s="42"/>
      <c r="M170" s="198"/>
      <c r="N170" s="199"/>
      <c r="O170" s="67"/>
      <c r="P170" s="67"/>
      <c r="Q170" s="67"/>
      <c r="R170" s="67"/>
      <c r="S170" s="67"/>
      <c r="T170" s="68"/>
      <c r="U170" s="37"/>
      <c r="V170" s="37"/>
      <c r="W170" s="37"/>
      <c r="X170" s="37"/>
      <c r="Y170" s="37"/>
      <c r="Z170" s="37"/>
      <c r="AA170" s="37"/>
      <c r="AB170" s="37"/>
      <c r="AC170" s="37"/>
      <c r="AD170" s="37"/>
      <c r="AE170" s="37"/>
      <c r="AT170" s="20" t="s">
        <v>219</v>
      </c>
      <c r="AU170" s="20" t="s">
        <v>81</v>
      </c>
    </row>
    <row r="171" spans="1:65" s="2" customFormat="1" ht="29.25">
      <c r="A171" s="37"/>
      <c r="B171" s="38"/>
      <c r="C171" s="39"/>
      <c r="D171" s="195" t="s">
        <v>1060</v>
      </c>
      <c r="E171" s="39"/>
      <c r="F171" s="268" t="s">
        <v>2416</v>
      </c>
      <c r="G171" s="39"/>
      <c r="H171" s="39"/>
      <c r="I171" s="197"/>
      <c r="J171" s="39"/>
      <c r="K171" s="39"/>
      <c r="L171" s="42"/>
      <c r="M171" s="198"/>
      <c r="N171" s="199"/>
      <c r="O171" s="67"/>
      <c r="P171" s="67"/>
      <c r="Q171" s="67"/>
      <c r="R171" s="67"/>
      <c r="S171" s="67"/>
      <c r="T171" s="68"/>
      <c r="U171" s="37"/>
      <c r="V171" s="37"/>
      <c r="W171" s="37"/>
      <c r="X171" s="37"/>
      <c r="Y171" s="37"/>
      <c r="Z171" s="37"/>
      <c r="AA171" s="37"/>
      <c r="AB171" s="37"/>
      <c r="AC171" s="37"/>
      <c r="AD171" s="37"/>
      <c r="AE171" s="37"/>
      <c r="AT171" s="20" t="s">
        <v>1060</v>
      </c>
      <c r="AU171" s="20" t="s">
        <v>81</v>
      </c>
    </row>
    <row r="172" spans="1:65" s="2" customFormat="1" ht="16.5" customHeight="1">
      <c r="A172" s="37"/>
      <c r="B172" s="38"/>
      <c r="C172" s="182" t="s">
        <v>447</v>
      </c>
      <c r="D172" s="182" t="s">
        <v>212</v>
      </c>
      <c r="E172" s="183" t="s">
        <v>2417</v>
      </c>
      <c r="F172" s="184" t="s">
        <v>2418</v>
      </c>
      <c r="G172" s="185" t="s">
        <v>1998</v>
      </c>
      <c r="H172" s="186">
        <v>2</v>
      </c>
      <c r="I172" s="187"/>
      <c r="J172" s="188">
        <f>ROUND(I172*H172,2)</f>
        <v>0</v>
      </c>
      <c r="K172" s="184" t="s">
        <v>814</v>
      </c>
      <c r="L172" s="42"/>
      <c r="M172" s="189" t="s">
        <v>19</v>
      </c>
      <c r="N172" s="190" t="s">
        <v>42</v>
      </c>
      <c r="O172" s="67"/>
      <c r="P172" s="191">
        <f>O172*H172</f>
        <v>0</v>
      </c>
      <c r="Q172" s="191">
        <v>0</v>
      </c>
      <c r="R172" s="191">
        <f>Q172*H172</f>
        <v>0</v>
      </c>
      <c r="S172" s="191">
        <v>0</v>
      </c>
      <c r="T172" s="192">
        <f>S172*H172</f>
        <v>0</v>
      </c>
      <c r="U172" s="37"/>
      <c r="V172" s="37"/>
      <c r="W172" s="37"/>
      <c r="X172" s="37"/>
      <c r="Y172" s="37"/>
      <c r="Z172" s="37"/>
      <c r="AA172" s="37"/>
      <c r="AB172" s="37"/>
      <c r="AC172" s="37"/>
      <c r="AD172" s="37"/>
      <c r="AE172" s="37"/>
      <c r="AR172" s="193" t="s">
        <v>217</v>
      </c>
      <c r="AT172" s="193" t="s">
        <v>212</v>
      </c>
      <c r="AU172" s="193" t="s">
        <v>81</v>
      </c>
      <c r="AY172" s="20" t="s">
        <v>210</v>
      </c>
      <c r="BE172" s="194">
        <f>IF(N172="základní",J172,0)</f>
        <v>0</v>
      </c>
      <c r="BF172" s="194">
        <f>IF(N172="snížená",J172,0)</f>
        <v>0</v>
      </c>
      <c r="BG172" s="194">
        <f>IF(N172="zákl. přenesená",J172,0)</f>
        <v>0</v>
      </c>
      <c r="BH172" s="194">
        <f>IF(N172="sníž. přenesená",J172,0)</f>
        <v>0</v>
      </c>
      <c r="BI172" s="194">
        <f>IF(N172="nulová",J172,0)</f>
        <v>0</v>
      </c>
      <c r="BJ172" s="20" t="s">
        <v>79</v>
      </c>
      <c r="BK172" s="194">
        <f>ROUND(I172*H172,2)</f>
        <v>0</v>
      </c>
      <c r="BL172" s="20" t="s">
        <v>217</v>
      </c>
      <c r="BM172" s="193" t="s">
        <v>634</v>
      </c>
    </row>
    <row r="173" spans="1:65" s="2" customFormat="1" ht="11.25">
      <c r="A173" s="37"/>
      <c r="B173" s="38"/>
      <c r="C173" s="39"/>
      <c r="D173" s="195" t="s">
        <v>219</v>
      </c>
      <c r="E173" s="39"/>
      <c r="F173" s="196" t="s">
        <v>2418</v>
      </c>
      <c r="G173" s="39"/>
      <c r="H173" s="39"/>
      <c r="I173" s="197"/>
      <c r="J173" s="39"/>
      <c r="K173" s="39"/>
      <c r="L173" s="42"/>
      <c r="M173" s="198"/>
      <c r="N173" s="199"/>
      <c r="O173" s="67"/>
      <c r="P173" s="67"/>
      <c r="Q173" s="67"/>
      <c r="R173" s="67"/>
      <c r="S173" s="67"/>
      <c r="T173" s="68"/>
      <c r="U173" s="37"/>
      <c r="V173" s="37"/>
      <c r="W173" s="37"/>
      <c r="X173" s="37"/>
      <c r="Y173" s="37"/>
      <c r="Z173" s="37"/>
      <c r="AA173" s="37"/>
      <c r="AB173" s="37"/>
      <c r="AC173" s="37"/>
      <c r="AD173" s="37"/>
      <c r="AE173" s="37"/>
      <c r="AT173" s="20" t="s">
        <v>219</v>
      </c>
      <c r="AU173" s="20" t="s">
        <v>81</v>
      </c>
    </row>
    <row r="174" spans="1:65" s="2" customFormat="1" ht="29.25">
      <c r="A174" s="37"/>
      <c r="B174" s="38"/>
      <c r="C174" s="39"/>
      <c r="D174" s="195" t="s">
        <v>1060</v>
      </c>
      <c r="E174" s="39"/>
      <c r="F174" s="268" t="s">
        <v>2419</v>
      </c>
      <c r="G174" s="39"/>
      <c r="H174" s="39"/>
      <c r="I174" s="197"/>
      <c r="J174" s="39"/>
      <c r="K174" s="39"/>
      <c r="L174" s="42"/>
      <c r="M174" s="198"/>
      <c r="N174" s="199"/>
      <c r="O174" s="67"/>
      <c r="P174" s="67"/>
      <c r="Q174" s="67"/>
      <c r="R174" s="67"/>
      <c r="S174" s="67"/>
      <c r="T174" s="68"/>
      <c r="U174" s="37"/>
      <c r="V174" s="37"/>
      <c r="W174" s="37"/>
      <c r="X174" s="37"/>
      <c r="Y174" s="37"/>
      <c r="Z174" s="37"/>
      <c r="AA174" s="37"/>
      <c r="AB174" s="37"/>
      <c r="AC174" s="37"/>
      <c r="AD174" s="37"/>
      <c r="AE174" s="37"/>
      <c r="AT174" s="20" t="s">
        <v>1060</v>
      </c>
      <c r="AU174" s="20" t="s">
        <v>81</v>
      </c>
    </row>
    <row r="175" spans="1:65" s="2" customFormat="1" ht="21.75" customHeight="1">
      <c r="A175" s="37"/>
      <c r="B175" s="38"/>
      <c r="C175" s="182" t="s">
        <v>458</v>
      </c>
      <c r="D175" s="182" t="s">
        <v>212</v>
      </c>
      <c r="E175" s="183" t="s">
        <v>2420</v>
      </c>
      <c r="F175" s="184" t="s">
        <v>2421</v>
      </c>
      <c r="G175" s="185" t="s">
        <v>2395</v>
      </c>
      <c r="H175" s="186">
        <v>30</v>
      </c>
      <c r="I175" s="187"/>
      <c r="J175" s="188">
        <f>ROUND(I175*H175,2)</f>
        <v>0</v>
      </c>
      <c r="K175" s="184" t="s">
        <v>814</v>
      </c>
      <c r="L175" s="42"/>
      <c r="M175" s="189" t="s">
        <v>19</v>
      </c>
      <c r="N175" s="190" t="s">
        <v>42</v>
      </c>
      <c r="O175" s="67"/>
      <c r="P175" s="191">
        <f>O175*H175</f>
        <v>0</v>
      </c>
      <c r="Q175" s="191">
        <v>0</v>
      </c>
      <c r="R175" s="191">
        <f>Q175*H175</f>
        <v>0</v>
      </c>
      <c r="S175" s="191">
        <v>0</v>
      </c>
      <c r="T175" s="192">
        <f>S175*H175</f>
        <v>0</v>
      </c>
      <c r="U175" s="37"/>
      <c r="V175" s="37"/>
      <c r="W175" s="37"/>
      <c r="X175" s="37"/>
      <c r="Y175" s="37"/>
      <c r="Z175" s="37"/>
      <c r="AA175" s="37"/>
      <c r="AB175" s="37"/>
      <c r="AC175" s="37"/>
      <c r="AD175" s="37"/>
      <c r="AE175" s="37"/>
      <c r="AR175" s="193" t="s">
        <v>217</v>
      </c>
      <c r="AT175" s="193" t="s">
        <v>212</v>
      </c>
      <c r="AU175" s="193" t="s">
        <v>81</v>
      </c>
      <c r="AY175" s="20" t="s">
        <v>210</v>
      </c>
      <c r="BE175" s="194">
        <f>IF(N175="základní",J175,0)</f>
        <v>0</v>
      </c>
      <c r="BF175" s="194">
        <f>IF(N175="snížená",J175,0)</f>
        <v>0</v>
      </c>
      <c r="BG175" s="194">
        <f>IF(N175="zákl. přenesená",J175,0)</f>
        <v>0</v>
      </c>
      <c r="BH175" s="194">
        <f>IF(N175="sníž. přenesená",J175,0)</f>
        <v>0</v>
      </c>
      <c r="BI175" s="194">
        <f>IF(N175="nulová",J175,0)</f>
        <v>0</v>
      </c>
      <c r="BJ175" s="20" t="s">
        <v>79</v>
      </c>
      <c r="BK175" s="194">
        <f>ROUND(I175*H175,2)</f>
        <v>0</v>
      </c>
      <c r="BL175" s="20" t="s">
        <v>217</v>
      </c>
      <c r="BM175" s="193" t="s">
        <v>750</v>
      </c>
    </row>
    <row r="176" spans="1:65" s="2" customFormat="1" ht="11.25">
      <c r="A176" s="37"/>
      <c r="B176" s="38"/>
      <c r="C176" s="39"/>
      <c r="D176" s="195" t="s">
        <v>219</v>
      </c>
      <c r="E176" s="39"/>
      <c r="F176" s="196" t="s">
        <v>2421</v>
      </c>
      <c r="G176" s="39"/>
      <c r="H176" s="39"/>
      <c r="I176" s="197"/>
      <c r="J176" s="39"/>
      <c r="K176" s="39"/>
      <c r="L176" s="42"/>
      <c r="M176" s="198"/>
      <c r="N176" s="199"/>
      <c r="O176" s="67"/>
      <c r="P176" s="67"/>
      <c r="Q176" s="67"/>
      <c r="R176" s="67"/>
      <c r="S176" s="67"/>
      <c r="T176" s="68"/>
      <c r="U176" s="37"/>
      <c r="V176" s="37"/>
      <c r="W176" s="37"/>
      <c r="X176" s="37"/>
      <c r="Y176" s="37"/>
      <c r="Z176" s="37"/>
      <c r="AA176" s="37"/>
      <c r="AB176" s="37"/>
      <c r="AC176" s="37"/>
      <c r="AD176" s="37"/>
      <c r="AE176" s="37"/>
      <c r="AT176" s="20" t="s">
        <v>219</v>
      </c>
      <c r="AU176" s="20" t="s">
        <v>81</v>
      </c>
    </row>
    <row r="177" spans="1:65" s="2" customFormat="1" ht="39">
      <c r="A177" s="37"/>
      <c r="B177" s="38"/>
      <c r="C177" s="39"/>
      <c r="D177" s="195" t="s">
        <v>1060</v>
      </c>
      <c r="E177" s="39"/>
      <c r="F177" s="268" t="s">
        <v>2422</v>
      </c>
      <c r="G177" s="39"/>
      <c r="H177" s="39"/>
      <c r="I177" s="197"/>
      <c r="J177" s="39"/>
      <c r="K177" s="39"/>
      <c r="L177" s="42"/>
      <c r="M177" s="198"/>
      <c r="N177" s="199"/>
      <c r="O177" s="67"/>
      <c r="P177" s="67"/>
      <c r="Q177" s="67"/>
      <c r="R177" s="67"/>
      <c r="S177" s="67"/>
      <c r="T177" s="68"/>
      <c r="U177" s="37"/>
      <c r="V177" s="37"/>
      <c r="W177" s="37"/>
      <c r="X177" s="37"/>
      <c r="Y177" s="37"/>
      <c r="Z177" s="37"/>
      <c r="AA177" s="37"/>
      <c r="AB177" s="37"/>
      <c r="AC177" s="37"/>
      <c r="AD177" s="37"/>
      <c r="AE177" s="37"/>
      <c r="AT177" s="20" t="s">
        <v>1060</v>
      </c>
      <c r="AU177" s="20" t="s">
        <v>81</v>
      </c>
    </row>
    <row r="178" spans="1:65" s="2" customFormat="1" ht="21.75" customHeight="1">
      <c r="A178" s="37"/>
      <c r="B178" s="38"/>
      <c r="C178" s="182" t="s">
        <v>467</v>
      </c>
      <c r="D178" s="182" t="s">
        <v>212</v>
      </c>
      <c r="E178" s="183" t="s">
        <v>2423</v>
      </c>
      <c r="F178" s="184" t="s">
        <v>2424</v>
      </c>
      <c r="G178" s="185" t="s">
        <v>2395</v>
      </c>
      <c r="H178" s="186">
        <v>30</v>
      </c>
      <c r="I178" s="187"/>
      <c r="J178" s="188">
        <f>ROUND(I178*H178,2)</f>
        <v>0</v>
      </c>
      <c r="K178" s="184" t="s">
        <v>814</v>
      </c>
      <c r="L178" s="42"/>
      <c r="M178" s="189" t="s">
        <v>19</v>
      </c>
      <c r="N178" s="190" t="s">
        <v>42</v>
      </c>
      <c r="O178" s="67"/>
      <c r="P178" s="191">
        <f>O178*H178</f>
        <v>0</v>
      </c>
      <c r="Q178" s="191">
        <v>0</v>
      </c>
      <c r="R178" s="191">
        <f>Q178*H178</f>
        <v>0</v>
      </c>
      <c r="S178" s="191">
        <v>0</v>
      </c>
      <c r="T178" s="192">
        <f>S178*H178</f>
        <v>0</v>
      </c>
      <c r="U178" s="37"/>
      <c r="V178" s="37"/>
      <c r="W178" s="37"/>
      <c r="X178" s="37"/>
      <c r="Y178" s="37"/>
      <c r="Z178" s="37"/>
      <c r="AA178" s="37"/>
      <c r="AB178" s="37"/>
      <c r="AC178" s="37"/>
      <c r="AD178" s="37"/>
      <c r="AE178" s="37"/>
      <c r="AR178" s="193" t="s">
        <v>217</v>
      </c>
      <c r="AT178" s="193" t="s">
        <v>212</v>
      </c>
      <c r="AU178" s="193" t="s">
        <v>81</v>
      </c>
      <c r="AY178" s="20" t="s">
        <v>210</v>
      </c>
      <c r="BE178" s="194">
        <f>IF(N178="základní",J178,0)</f>
        <v>0</v>
      </c>
      <c r="BF178" s="194">
        <f>IF(N178="snížená",J178,0)</f>
        <v>0</v>
      </c>
      <c r="BG178" s="194">
        <f>IF(N178="zákl. přenesená",J178,0)</f>
        <v>0</v>
      </c>
      <c r="BH178" s="194">
        <f>IF(N178="sníž. přenesená",J178,0)</f>
        <v>0</v>
      </c>
      <c r="BI178" s="194">
        <f>IF(N178="nulová",J178,0)</f>
        <v>0</v>
      </c>
      <c r="BJ178" s="20" t="s">
        <v>79</v>
      </c>
      <c r="BK178" s="194">
        <f>ROUND(I178*H178,2)</f>
        <v>0</v>
      </c>
      <c r="BL178" s="20" t="s">
        <v>217</v>
      </c>
      <c r="BM178" s="193" t="s">
        <v>764</v>
      </c>
    </row>
    <row r="179" spans="1:65" s="2" customFormat="1" ht="11.25">
      <c r="A179" s="37"/>
      <c r="B179" s="38"/>
      <c r="C179" s="39"/>
      <c r="D179" s="195" t="s">
        <v>219</v>
      </c>
      <c r="E179" s="39"/>
      <c r="F179" s="196" t="s">
        <v>2424</v>
      </c>
      <c r="G179" s="39"/>
      <c r="H179" s="39"/>
      <c r="I179" s="197"/>
      <c r="J179" s="39"/>
      <c r="K179" s="39"/>
      <c r="L179" s="42"/>
      <c r="M179" s="198"/>
      <c r="N179" s="199"/>
      <c r="O179" s="67"/>
      <c r="P179" s="67"/>
      <c r="Q179" s="67"/>
      <c r="R179" s="67"/>
      <c r="S179" s="67"/>
      <c r="T179" s="68"/>
      <c r="U179" s="37"/>
      <c r="V179" s="37"/>
      <c r="W179" s="37"/>
      <c r="X179" s="37"/>
      <c r="Y179" s="37"/>
      <c r="Z179" s="37"/>
      <c r="AA179" s="37"/>
      <c r="AB179" s="37"/>
      <c r="AC179" s="37"/>
      <c r="AD179" s="37"/>
      <c r="AE179" s="37"/>
      <c r="AT179" s="20" t="s">
        <v>219</v>
      </c>
      <c r="AU179" s="20" t="s">
        <v>81</v>
      </c>
    </row>
    <row r="180" spans="1:65" s="2" customFormat="1" ht="39">
      <c r="A180" s="37"/>
      <c r="B180" s="38"/>
      <c r="C180" s="39"/>
      <c r="D180" s="195" t="s">
        <v>1060</v>
      </c>
      <c r="E180" s="39"/>
      <c r="F180" s="268" t="s">
        <v>2422</v>
      </c>
      <c r="G180" s="39"/>
      <c r="H180" s="39"/>
      <c r="I180" s="197"/>
      <c r="J180" s="39"/>
      <c r="K180" s="39"/>
      <c r="L180" s="42"/>
      <c r="M180" s="198"/>
      <c r="N180" s="199"/>
      <c r="O180" s="67"/>
      <c r="P180" s="67"/>
      <c r="Q180" s="67"/>
      <c r="R180" s="67"/>
      <c r="S180" s="67"/>
      <c r="T180" s="68"/>
      <c r="U180" s="37"/>
      <c r="V180" s="37"/>
      <c r="W180" s="37"/>
      <c r="X180" s="37"/>
      <c r="Y180" s="37"/>
      <c r="Z180" s="37"/>
      <c r="AA180" s="37"/>
      <c r="AB180" s="37"/>
      <c r="AC180" s="37"/>
      <c r="AD180" s="37"/>
      <c r="AE180" s="37"/>
      <c r="AT180" s="20" t="s">
        <v>1060</v>
      </c>
      <c r="AU180" s="20" t="s">
        <v>81</v>
      </c>
    </row>
    <row r="181" spans="1:65" s="2" customFormat="1" ht="21.75" customHeight="1">
      <c r="A181" s="37"/>
      <c r="B181" s="38"/>
      <c r="C181" s="182" t="s">
        <v>474</v>
      </c>
      <c r="D181" s="182" t="s">
        <v>212</v>
      </c>
      <c r="E181" s="183" t="s">
        <v>2425</v>
      </c>
      <c r="F181" s="184" t="s">
        <v>2426</v>
      </c>
      <c r="G181" s="185" t="s">
        <v>2395</v>
      </c>
      <c r="H181" s="186">
        <v>30</v>
      </c>
      <c r="I181" s="187"/>
      <c r="J181" s="188">
        <f>ROUND(I181*H181,2)</f>
        <v>0</v>
      </c>
      <c r="K181" s="184" t="s">
        <v>814</v>
      </c>
      <c r="L181" s="42"/>
      <c r="M181" s="189" t="s">
        <v>19</v>
      </c>
      <c r="N181" s="190" t="s">
        <v>42</v>
      </c>
      <c r="O181" s="67"/>
      <c r="P181" s="191">
        <f>O181*H181</f>
        <v>0</v>
      </c>
      <c r="Q181" s="191">
        <v>0</v>
      </c>
      <c r="R181" s="191">
        <f>Q181*H181</f>
        <v>0</v>
      </c>
      <c r="S181" s="191">
        <v>0</v>
      </c>
      <c r="T181" s="192">
        <f>S181*H181</f>
        <v>0</v>
      </c>
      <c r="U181" s="37"/>
      <c r="V181" s="37"/>
      <c r="W181" s="37"/>
      <c r="X181" s="37"/>
      <c r="Y181" s="37"/>
      <c r="Z181" s="37"/>
      <c r="AA181" s="37"/>
      <c r="AB181" s="37"/>
      <c r="AC181" s="37"/>
      <c r="AD181" s="37"/>
      <c r="AE181" s="37"/>
      <c r="AR181" s="193" t="s">
        <v>217</v>
      </c>
      <c r="AT181" s="193" t="s">
        <v>212</v>
      </c>
      <c r="AU181" s="193" t="s">
        <v>81</v>
      </c>
      <c r="AY181" s="20" t="s">
        <v>210</v>
      </c>
      <c r="BE181" s="194">
        <f>IF(N181="základní",J181,0)</f>
        <v>0</v>
      </c>
      <c r="BF181" s="194">
        <f>IF(N181="snížená",J181,0)</f>
        <v>0</v>
      </c>
      <c r="BG181" s="194">
        <f>IF(N181="zákl. přenesená",J181,0)</f>
        <v>0</v>
      </c>
      <c r="BH181" s="194">
        <f>IF(N181="sníž. přenesená",J181,0)</f>
        <v>0</v>
      </c>
      <c r="BI181" s="194">
        <f>IF(N181="nulová",J181,0)</f>
        <v>0</v>
      </c>
      <c r="BJ181" s="20" t="s">
        <v>79</v>
      </c>
      <c r="BK181" s="194">
        <f>ROUND(I181*H181,2)</f>
        <v>0</v>
      </c>
      <c r="BL181" s="20" t="s">
        <v>217</v>
      </c>
      <c r="BM181" s="193" t="s">
        <v>777</v>
      </c>
    </row>
    <row r="182" spans="1:65" s="2" customFormat="1" ht="11.25">
      <c r="A182" s="37"/>
      <c r="B182" s="38"/>
      <c r="C182" s="39"/>
      <c r="D182" s="195" t="s">
        <v>219</v>
      </c>
      <c r="E182" s="39"/>
      <c r="F182" s="196" t="s">
        <v>2426</v>
      </c>
      <c r="G182" s="39"/>
      <c r="H182" s="39"/>
      <c r="I182" s="197"/>
      <c r="J182" s="39"/>
      <c r="K182" s="39"/>
      <c r="L182" s="42"/>
      <c r="M182" s="198"/>
      <c r="N182" s="199"/>
      <c r="O182" s="67"/>
      <c r="P182" s="67"/>
      <c r="Q182" s="67"/>
      <c r="R182" s="67"/>
      <c r="S182" s="67"/>
      <c r="T182" s="68"/>
      <c r="U182" s="37"/>
      <c r="V182" s="37"/>
      <c r="W182" s="37"/>
      <c r="X182" s="37"/>
      <c r="Y182" s="37"/>
      <c r="Z182" s="37"/>
      <c r="AA182" s="37"/>
      <c r="AB182" s="37"/>
      <c r="AC182" s="37"/>
      <c r="AD182" s="37"/>
      <c r="AE182" s="37"/>
      <c r="AT182" s="20" t="s">
        <v>219</v>
      </c>
      <c r="AU182" s="20" t="s">
        <v>81</v>
      </c>
    </row>
    <row r="183" spans="1:65" s="2" customFormat="1" ht="39">
      <c r="A183" s="37"/>
      <c r="B183" s="38"/>
      <c r="C183" s="39"/>
      <c r="D183" s="195" t="s">
        <v>1060</v>
      </c>
      <c r="E183" s="39"/>
      <c r="F183" s="268" t="s">
        <v>2422</v>
      </c>
      <c r="G183" s="39"/>
      <c r="H183" s="39"/>
      <c r="I183" s="197"/>
      <c r="J183" s="39"/>
      <c r="K183" s="39"/>
      <c r="L183" s="42"/>
      <c r="M183" s="198"/>
      <c r="N183" s="199"/>
      <c r="O183" s="67"/>
      <c r="P183" s="67"/>
      <c r="Q183" s="67"/>
      <c r="R183" s="67"/>
      <c r="S183" s="67"/>
      <c r="T183" s="68"/>
      <c r="U183" s="37"/>
      <c r="V183" s="37"/>
      <c r="W183" s="37"/>
      <c r="X183" s="37"/>
      <c r="Y183" s="37"/>
      <c r="Z183" s="37"/>
      <c r="AA183" s="37"/>
      <c r="AB183" s="37"/>
      <c r="AC183" s="37"/>
      <c r="AD183" s="37"/>
      <c r="AE183" s="37"/>
      <c r="AT183" s="20" t="s">
        <v>1060</v>
      </c>
      <c r="AU183" s="20" t="s">
        <v>81</v>
      </c>
    </row>
    <row r="184" spans="1:65" s="12" customFormat="1" ht="25.9" customHeight="1">
      <c r="B184" s="166"/>
      <c r="C184" s="167"/>
      <c r="D184" s="168" t="s">
        <v>70</v>
      </c>
      <c r="E184" s="169" t="s">
        <v>1403</v>
      </c>
      <c r="F184" s="169" t="s">
        <v>2427</v>
      </c>
      <c r="G184" s="167"/>
      <c r="H184" s="167"/>
      <c r="I184" s="170"/>
      <c r="J184" s="171">
        <f>BK184</f>
        <v>0</v>
      </c>
      <c r="K184" s="167"/>
      <c r="L184" s="172"/>
      <c r="M184" s="173"/>
      <c r="N184" s="174"/>
      <c r="O184" s="174"/>
      <c r="P184" s="175">
        <f>SUM(P185:P193)</f>
        <v>0</v>
      </c>
      <c r="Q184" s="174"/>
      <c r="R184" s="175">
        <f>SUM(R185:R193)</f>
        <v>0</v>
      </c>
      <c r="S184" s="174"/>
      <c r="T184" s="176">
        <f>SUM(T185:T193)</f>
        <v>0</v>
      </c>
      <c r="AR184" s="177" t="s">
        <v>79</v>
      </c>
      <c r="AT184" s="178" t="s">
        <v>70</v>
      </c>
      <c r="AU184" s="178" t="s">
        <v>71</v>
      </c>
      <c r="AY184" s="177" t="s">
        <v>210</v>
      </c>
      <c r="BK184" s="179">
        <f>SUM(BK185:BK193)</f>
        <v>0</v>
      </c>
    </row>
    <row r="185" spans="1:65" s="2" customFormat="1" ht="33" customHeight="1">
      <c r="A185" s="37"/>
      <c r="B185" s="38"/>
      <c r="C185" s="182" t="s">
        <v>481</v>
      </c>
      <c r="D185" s="182" t="s">
        <v>212</v>
      </c>
      <c r="E185" s="183" t="s">
        <v>2428</v>
      </c>
      <c r="F185" s="184" t="s">
        <v>2429</v>
      </c>
      <c r="G185" s="185" t="s">
        <v>1998</v>
      </c>
      <c r="H185" s="186">
        <v>1</v>
      </c>
      <c r="I185" s="187"/>
      <c r="J185" s="188">
        <f>ROUND(I185*H185,2)</f>
        <v>0</v>
      </c>
      <c r="K185" s="184" t="s">
        <v>814</v>
      </c>
      <c r="L185" s="42"/>
      <c r="M185" s="189" t="s">
        <v>19</v>
      </c>
      <c r="N185" s="190" t="s">
        <v>42</v>
      </c>
      <c r="O185" s="67"/>
      <c r="P185" s="191">
        <f>O185*H185</f>
        <v>0</v>
      </c>
      <c r="Q185" s="191">
        <v>0</v>
      </c>
      <c r="R185" s="191">
        <f>Q185*H185</f>
        <v>0</v>
      </c>
      <c r="S185" s="191">
        <v>0</v>
      </c>
      <c r="T185" s="192">
        <f>S185*H185</f>
        <v>0</v>
      </c>
      <c r="U185" s="37"/>
      <c r="V185" s="37"/>
      <c r="W185" s="37"/>
      <c r="X185" s="37"/>
      <c r="Y185" s="37"/>
      <c r="Z185" s="37"/>
      <c r="AA185" s="37"/>
      <c r="AB185" s="37"/>
      <c r="AC185" s="37"/>
      <c r="AD185" s="37"/>
      <c r="AE185" s="37"/>
      <c r="AR185" s="193" t="s">
        <v>217</v>
      </c>
      <c r="AT185" s="193" t="s">
        <v>212</v>
      </c>
      <c r="AU185" s="193" t="s">
        <v>79</v>
      </c>
      <c r="AY185" s="20" t="s">
        <v>210</v>
      </c>
      <c r="BE185" s="194">
        <f>IF(N185="základní",J185,0)</f>
        <v>0</v>
      </c>
      <c r="BF185" s="194">
        <f>IF(N185="snížená",J185,0)</f>
        <v>0</v>
      </c>
      <c r="BG185" s="194">
        <f>IF(N185="zákl. přenesená",J185,0)</f>
        <v>0</v>
      </c>
      <c r="BH185" s="194">
        <f>IF(N185="sníž. přenesená",J185,0)</f>
        <v>0</v>
      </c>
      <c r="BI185" s="194">
        <f>IF(N185="nulová",J185,0)</f>
        <v>0</v>
      </c>
      <c r="BJ185" s="20" t="s">
        <v>79</v>
      </c>
      <c r="BK185" s="194">
        <f>ROUND(I185*H185,2)</f>
        <v>0</v>
      </c>
      <c r="BL185" s="20" t="s">
        <v>217</v>
      </c>
      <c r="BM185" s="193" t="s">
        <v>628</v>
      </c>
    </row>
    <row r="186" spans="1:65" s="2" customFormat="1" ht="19.5">
      <c r="A186" s="37"/>
      <c r="B186" s="38"/>
      <c r="C186" s="39"/>
      <c r="D186" s="195" t="s">
        <v>219</v>
      </c>
      <c r="E186" s="39"/>
      <c r="F186" s="196" t="s">
        <v>2430</v>
      </c>
      <c r="G186" s="39"/>
      <c r="H186" s="39"/>
      <c r="I186" s="197"/>
      <c r="J186" s="39"/>
      <c r="K186" s="39"/>
      <c r="L186" s="42"/>
      <c r="M186" s="198"/>
      <c r="N186" s="199"/>
      <c r="O186" s="67"/>
      <c r="P186" s="67"/>
      <c r="Q186" s="67"/>
      <c r="R186" s="67"/>
      <c r="S186" s="67"/>
      <c r="T186" s="68"/>
      <c r="U186" s="37"/>
      <c r="V186" s="37"/>
      <c r="W186" s="37"/>
      <c r="X186" s="37"/>
      <c r="Y186" s="37"/>
      <c r="Z186" s="37"/>
      <c r="AA186" s="37"/>
      <c r="AB186" s="37"/>
      <c r="AC186" s="37"/>
      <c r="AD186" s="37"/>
      <c r="AE186" s="37"/>
      <c r="AT186" s="20" t="s">
        <v>219</v>
      </c>
      <c r="AU186" s="20" t="s">
        <v>79</v>
      </c>
    </row>
    <row r="187" spans="1:65" s="2" customFormat="1" ht="19.5">
      <c r="A187" s="37"/>
      <c r="B187" s="38"/>
      <c r="C187" s="39"/>
      <c r="D187" s="195" t="s">
        <v>1060</v>
      </c>
      <c r="E187" s="39"/>
      <c r="F187" s="268" t="s">
        <v>2431</v>
      </c>
      <c r="G187" s="39"/>
      <c r="H187" s="39"/>
      <c r="I187" s="197"/>
      <c r="J187" s="39"/>
      <c r="K187" s="39"/>
      <c r="L187" s="42"/>
      <c r="M187" s="198"/>
      <c r="N187" s="199"/>
      <c r="O187" s="67"/>
      <c r="P187" s="67"/>
      <c r="Q187" s="67"/>
      <c r="R187" s="67"/>
      <c r="S187" s="67"/>
      <c r="T187" s="68"/>
      <c r="U187" s="37"/>
      <c r="V187" s="37"/>
      <c r="W187" s="37"/>
      <c r="X187" s="37"/>
      <c r="Y187" s="37"/>
      <c r="Z187" s="37"/>
      <c r="AA187" s="37"/>
      <c r="AB187" s="37"/>
      <c r="AC187" s="37"/>
      <c r="AD187" s="37"/>
      <c r="AE187" s="37"/>
      <c r="AT187" s="20" t="s">
        <v>1060</v>
      </c>
      <c r="AU187" s="20" t="s">
        <v>79</v>
      </c>
    </row>
    <row r="188" spans="1:65" s="2" customFormat="1" ht="16.5" customHeight="1">
      <c r="A188" s="37"/>
      <c r="B188" s="38"/>
      <c r="C188" s="182" t="s">
        <v>490</v>
      </c>
      <c r="D188" s="182" t="s">
        <v>212</v>
      </c>
      <c r="E188" s="183" t="s">
        <v>2432</v>
      </c>
      <c r="F188" s="184" t="s">
        <v>2433</v>
      </c>
      <c r="G188" s="185" t="s">
        <v>2395</v>
      </c>
      <c r="H188" s="186">
        <v>2</v>
      </c>
      <c r="I188" s="187"/>
      <c r="J188" s="188">
        <f>ROUND(I188*H188,2)</f>
        <v>0</v>
      </c>
      <c r="K188" s="184" t="s">
        <v>814</v>
      </c>
      <c r="L188" s="42"/>
      <c r="M188" s="189" t="s">
        <v>19</v>
      </c>
      <c r="N188" s="190" t="s">
        <v>42</v>
      </c>
      <c r="O188" s="67"/>
      <c r="P188" s="191">
        <f>O188*H188</f>
        <v>0</v>
      </c>
      <c r="Q188" s="191">
        <v>0</v>
      </c>
      <c r="R188" s="191">
        <f>Q188*H188</f>
        <v>0</v>
      </c>
      <c r="S188" s="191">
        <v>0</v>
      </c>
      <c r="T188" s="192">
        <f>S188*H188</f>
        <v>0</v>
      </c>
      <c r="U188" s="37"/>
      <c r="V188" s="37"/>
      <c r="W188" s="37"/>
      <c r="X188" s="37"/>
      <c r="Y188" s="37"/>
      <c r="Z188" s="37"/>
      <c r="AA188" s="37"/>
      <c r="AB188" s="37"/>
      <c r="AC188" s="37"/>
      <c r="AD188" s="37"/>
      <c r="AE188" s="37"/>
      <c r="AR188" s="193" t="s">
        <v>217</v>
      </c>
      <c r="AT188" s="193" t="s">
        <v>212</v>
      </c>
      <c r="AU188" s="193" t="s">
        <v>79</v>
      </c>
      <c r="AY188" s="20" t="s">
        <v>210</v>
      </c>
      <c r="BE188" s="194">
        <f>IF(N188="základní",J188,0)</f>
        <v>0</v>
      </c>
      <c r="BF188" s="194">
        <f>IF(N188="snížená",J188,0)</f>
        <v>0</v>
      </c>
      <c r="BG188" s="194">
        <f>IF(N188="zákl. přenesená",J188,0)</f>
        <v>0</v>
      </c>
      <c r="BH188" s="194">
        <f>IF(N188="sníž. přenesená",J188,0)</f>
        <v>0</v>
      </c>
      <c r="BI188" s="194">
        <f>IF(N188="nulová",J188,0)</f>
        <v>0</v>
      </c>
      <c r="BJ188" s="20" t="s">
        <v>79</v>
      </c>
      <c r="BK188" s="194">
        <f>ROUND(I188*H188,2)</f>
        <v>0</v>
      </c>
      <c r="BL188" s="20" t="s">
        <v>217</v>
      </c>
      <c r="BM188" s="193" t="s">
        <v>798</v>
      </c>
    </row>
    <row r="189" spans="1:65" s="2" customFormat="1" ht="11.25">
      <c r="A189" s="37"/>
      <c r="B189" s="38"/>
      <c r="C189" s="39"/>
      <c r="D189" s="195" t="s">
        <v>219</v>
      </c>
      <c r="E189" s="39"/>
      <c r="F189" s="196" t="s">
        <v>2434</v>
      </c>
      <c r="G189" s="39"/>
      <c r="H189" s="39"/>
      <c r="I189" s="197"/>
      <c r="J189" s="39"/>
      <c r="K189" s="39"/>
      <c r="L189" s="42"/>
      <c r="M189" s="198"/>
      <c r="N189" s="199"/>
      <c r="O189" s="67"/>
      <c r="P189" s="67"/>
      <c r="Q189" s="67"/>
      <c r="R189" s="67"/>
      <c r="S189" s="67"/>
      <c r="T189" s="68"/>
      <c r="U189" s="37"/>
      <c r="V189" s="37"/>
      <c r="W189" s="37"/>
      <c r="X189" s="37"/>
      <c r="Y189" s="37"/>
      <c r="Z189" s="37"/>
      <c r="AA189" s="37"/>
      <c r="AB189" s="37"/>
      <c r="AC189" s="37"/>
      <c r="AD189" s="37"/>
      <c r="AE189" s="37"/>
      <c r="AT189" s="20" t="s">
        <v>219</v>
      </c>
      <c r="AU189" s="20" t="s">
        <v>79</v>
      </c>
    </row>
    <row r="190" spans="1:65" s="2" customFormat="1" ht="19.5">
      <c r="A190" s="37"/>
      <c r="B190" s="38"/>
      <c r="C190" s="39"/>
      <c r="D190" s="195" t="s">
        <v>1060</v>
      </c>
      <c r="E190" s="39"/>
      <c r="F190" s="268" t="s">
        <v>2405</v>
      </c>
      <c r="G190" s="39"/>
      <c r="H190" s="39"/>
      <c r="I190" s="197"/>
      <c r="J190" s="39"/>
      <c r="K190" s="39"/>
      <c r="L190" s="42"/>
      <c r="M190" s="198"/>
      <c r="N190" s="199"/>
      <c r="O190" s="67"/>
      <c r="P190" s="67"/>
      <c r="Q190" s="67"/>
      <c r="R190" s="67"/>
      <c r="S190" s="67"/>
      <c r="T190" s="68"/>
      <c r="U190" s="37"/>
      <c r="V190" s="37"/>
      <c r="W190" s="37"/>
      <c r="X190" s="37"/>
      <c r="Y190" s="37"/>
      <c r="Z190" s="37"/>
      <c r="AA190" s="37"/>
      <c r="AB190" s="37"/>
      <c r="AC190" s="37"/>
      <c r="AD190" s="37"/>
      <c r="AE190" s="37"/>
      <c r="AT190" s="20" t="s">
        <v>1060</v>
      </c>
      <c r="AU190" s="20" t="s">
        <v>79</v>
      </c>
    </row>
    <row r="191" spans="1:65" s="2" customFormat="1" ht="16.5" customHeight="1">
      <c r="A191" s="37"/>
      <c r="B191" s="38"/>
      <c r="C191" s="182" t="s">
        <v>500</v>
      </c>
      <c r="D191" s="182" t="s">
        <v>212</v>
      </c>
      <c r="E191" s="183" t="s">
        <v>2435</v>
      </c>
      <c r="F191" s="184" t="s">
        <v>2436</v>
      </c>
      <c r="G191" s="185" t="s">
        <v>2395</v>
      </c>
      <c r="H191" s="186">
        <v>1</v>
      </c>
      <c r="I191" s="187"/>
      <c r="J191" s="188">
        <f>ROUND(I191*H191,2)</f>
        <v>0</v>
      </c>
      <c r="K191" s="184" t="s">
        <v>814</v>
      </c>
      <c r="L191" s="42"/>
      <c r="M191" s="189" t="s">
        <v>19</v>
      </c>
      <c r="N191" s="190" t="s">
        <v>42</v>
      </c>
      <c r="O191" s="67"/>
      <c r="P191" s="191">
        <f>O191*H191</f>
        <v>0</v>
      </c>
      <c r="Q191" s="191">
        <v>0</v>
      </c>
      <c r="R191" s="191">
        <f>Q191*H191</f>
        <v>0</v>
      </c>
      <c r="S191" s="191">
        <v>0</v>
      </c>
      <c r="T191" s="192">
        <f>S191*H191</f>
        <v>0</v>
      </c>
      <c r="U191" s="37"/>
      <c r="V191" s="37"/>
      <c r="W191" s="37"/>
      <c r="X191" s="37"/>
      <c r="Y191" s="37"/>
      <c r="Z191" s="37"/>
      <c r="AA191" s="37"/>
      <c r="AB191" s="37"/>
      <c r="AC191" s="37"/>
      <c r="AD191" s="37"/>
      <c r="AE191" s="37"/>
      <c r="AR191" s="193" t="s">
        <v>217</v>
      </c>
      <c r="AT191" s="193" t="s">
        <v>212</v>
      </c>
      <c r="AU191" s="193" t="s">
        <v>79</v>
      </c>
      <c r="AY191" s="20" t="s">
        <v>210</v>
      </c>
      <c r="BE191" s="194">
        <f>IF(N191="základní",J191,0)</f>
        <v>0</v>
      </c>
      <c r="BF191" s="194">
        <f>IF(N191="snížená",J191,0)</f>
        <v>0</v>
      </c>
      <c r="BG191" s="194">
        <f>IF(N191="zákl. přenesená",J191,0)</f>
        <v>0</v>
      </c>
      <c r="BH191" s="194">
        <f>IF(N191="sníž. přenesená",J191,0)</f>
        <v>0</v>
      </c>
      <c r="BI191" s="194">
        <f>IF(N191="nulová",J191,0)</f>
        <v>0</v>
      </c>
      <c r="BJ191" s="20" t="s">
        <v>79</v>
      </c>
      <c r="BK191" s="194">
        <f>ROUND(I191*H191,2)</f>
        <v>0</v>
      </c>
      <c r="BL191" s="20" t="s">
        <v>217</v>
      </c>
      <c r="BM191" s="193" t="s">
        <v>807</v>
      </c>
    </row>
    <row r="192" spans="1:65" s="2" customFormat="1" ht="11.25">
      <c r="A192" s="37"/>
      <c r="B192" s="38"/>
      <c r="C192" s="39"/>
      <c r="D192" s="195" t="s">
        <v>219</v>
      </c>
      <c r="E192" s="39"/>
      <c r="F192" s="196" t="s">
        <v>2437</v>
      </c>
      <c r="G192" s="39"/>
      <c r="H192" s="39"/>
      <c r="I192" s="197"/>
      <c r="J192" s="39"/>
      <c r="K192" s="39"/>
      <c r="L192" s="42"/>
      <c r="M192" s="198"/>
      <c r="N192" s="199"/>
      <c r="O192" s="67"/>
      <c r="P192" s="67"/>
      <c r="Q192" s="67"/>
      <c r="R192" s="67"/>
      <c r="S192" s="67"/>
      <c r="T192" s="68"/>
      <c r="U192" s="37"/>
      <c r="V192" s="37"/>
      <c r="W192" s="37"/>
      <c r="X192" s="37"/>
      <c r="Y192" s="37"/>
      <c r="Z192" s="37"/>
      <c r="AA192" s="37"/>
      <c r="AB192" s="37"/>
      <c r="AC192" s="37"/>
      <c r="AD192" s="37"/>
      <c r="AE192" s="37"/>
      <c r="AT192" s="20" t="s">
        <v>219</v>
      </c>
      <c r="AU192" s="20" t="s">
        <v>79</v>
      </c>
    </row>
    <row r="193" spans="1:65" s="2" customFormat="1" ht="19.5">
      <c r="A193" s="37"/>
      <c r="B193" s="38"/>
      <c r="C193" s="39"/>
      <c r="D193" s="195" t="s">
        <v>1060</v>
      </c>
      <c r="E193" s="39"/>
      <c r="F193" s="268" t="s">
        <v>2405</v>
      </c>
      <c r="G193" s="39"/>
      <c r="H193" s="39"/>
      <c r="I193" s="197"/>
      <c r="J193" s="39"/>
      <c r="K193" s="39"/>
      <c r="L193" s="42"/>
      <c r="M193" s="198"/>
      <c r="N193" s="199"/>
      <c r="O193" s="67"/>
      <c r="P193" s="67"/>
      <c r="Q193" s="67"/>
      <c r="R193" s="67"/>
      <c r="S193" s="67"/>
      <c r="T193" s="68"/>
      <c r="U193" s="37"/>
      <c r="V193" s="37"/>
      <c r="W193" s="37"/>
      <c r="X193" s="37"/>
      <c r="Y193" s="37"/>
      <c r="Z193" s="37"/>
      <c r="AA193" s="37"/>
      <c r="AB193" s="37"/>
      <c r="AC193" s="37"/>
      <c r="AD193" s="37"/>
      <c r="AE193" s="37"/>
      <c r="AT193" s="20" t="s">
        <v>1060</v>
      </c>
      <c r="AU193" s="20" t="s">
        <v>79</v>
      </c>
    </row>
    <row r="194" spans="1:65" s="12" customFormat="1" ht="25.9" customHeight="1">
      <c r="B194" s="166"/>
      <c r="C194" s="167"/>
      <c r="D194" s="168" t="s">
        <v>70</v>
      </c>
      <c r="E194" s="169" t="s">
        <v>1407</v>
      </c>
      <c r="F194" s="169" t="s">
        <v>2438</v>
      </c>
      <c r="G194" s="167"/>
      <c r="H194" s="167"/>
      <c r="I194" s="170"/>
      <c r="J194" s="171">
        <f>BK194</f>
        <v>0</v>
      </c>
      <c r="K194" s="167"/>
      <c r="L194" s="172"/>
      <c r="M194" s="173"/>
      <c r="N194" s="174"/>
      <c r="O194" s="174"/>
      <c r="P194" s="175">
        <f>SUM(P195:P223)</f>
        <v>0</v>
      </c>
      <c r="Q194" s="174"/>
      <c r="R194" s="175">
        <f>SUM(R195:R223)</f>
        <v>0</v>
      </c>
      <c r="S194" s="174"/>
      <c r="T194" s="176">
        <f>SUM(T195:T223)</f>
        <v>0</v>
      </c>
      <c r="AR194" s="177" t="s">
        <v>79</v>
      </c>
      <c r="AT194" s="178" t="s">
        <v>70</v>
      </c>
      <c r="AU194" s="178" t="s">
        <v>71</v>
      </c>
      <c r="AY194" s="177" t="s">
        <v>210</v>
      </c>
      <c r="BK194" s="179">
        <f>SUM(BK195:BK223)</f>
        <v>0</v>
      </c>
    </row>
    <row r="195" spans="1:65" s="2" customFormat="1" ht="33" customHeight="1">
      <c r="A195" s="37"/>
      <c r="B195" s="38"/>
      <c r="C195" s="182" t="s">
        <v>513</v>
      </c>
      <c r="D195" s="182" t="s">
        <v>212</v>
      </c>
      <c r="E195" s="183" t="s">
        <v>2439</v>
      </c>
      <c r="F195" s="184" t="s">
        <v>2440</v>
      </c>
      <c r="G195" s="185" t="s">
        <v>1481</v>
      </c>
      <c r="H195" s="186">
        <v>150</v>
      </c>
      <c r="I195" s="187"/>
      <c r="J195" s="188">
        <f>ROUND(I195*H195,2)</f>
        <v>0</v>
      </c>
      <c r="K195" s="184" t="s">
        <v>814</v>
      </c>
      <c r="L195" s="42"/>
      <c r="M195" s="189" t="s">
        <v>19</v>
      </c>
      <c r="N195" s="190" t="s">
        <v>42</v>
      </c>
      <c r="O195" s="67"/>
      <c r="P195" s="191">
        <f>O195*H195</f>
        <v>0</v>
      </c>
      <c r="Q195" s="191">
        <v>0</v>
      </c>
      <c r="R195" s="191">
        <f>Q195*H195</f>
        <v>0</v>
      </c>
      <c r="S195" s="191">
        <v>0</v>
      </c>
      <c r="T195" s="192">
        <f>S195*H195</f>
        <v>0</v>
      </c>
      <c r="U195" s="37"/>
      <c r="V195" s="37"/>
      <c r="W195" s="37"/>
      <c r="X195" s="37"/>
      <c r="Y195" s="37"/>
      <c r="Z195" s="37"/>
      <c r="AA195" s="37"/>
      <c r="AB195" s="37"/>
      <c r="AC195" s="37"/>
      <c r="AD195" s="37"/>
      <c r="AE195" s="37"/>
      <c r="AR195" s="193" t="s">
        <v>217</v>
      </c>
      <c r="AT195" s="193" t="s">
        <v>212</v>
      </c>
      <c r="AU195" s="193" t="s">
        <v>79</v>
      </c>
      <c r="AY195" s="20" t="s">
        <v>210</v>
      </c>
      <c r="BE195" s="194">
        <f>IF(N195="základní",J195,0)</f>
        <v>0</v>
      </c>
      <c r="BF195" s="194">
        <f>IF(N195="snížená",J195,0)</f>
        <v>0</v>
      </c>
      <c r="BG195" s="194">
        <f>IF(N195="zákl. přenesená",J195,0)</f>
        <v>0</v>
      </c>
      <c r="BH195" s="194">
        <f>IF(N195="sníž. přenesená",J195,0)</f>
        <v>0</v>
      </c>
      <c r="BI195" s="194">
        <f>IF(N195="nulová",J195,0)</f>
        <v>0</v>
      </c>
      <c r="BJ195" s="20" t="s">
        <v>79</v>
      </c>
      <c r="BK195" s="194">
        <f>ROUND(I195*H195,2)</f>
        <v>0</v>
      </c>
      <c r="BL195" s="20" t="s">
        <v>217</v>
      </c>
      <c r="BM195" s="193" t="s">
        <v>819</v>
      </c>
    </row>
    <row r="196" spans="1:65" s="2" customFormat="1" ht="19.5">
      <c r="A196" s="37"/>
      <c r="B196" s="38"/>
      <c r="C196" s="39"/>
      <c r="D196" s="195" t="s">
        <v>219</v>
      </c>
      <c r="E196" s="39"/>
      <c r="F196" s="196" t="s">
        <v>2441</v>
      </c>
      <c r="G196" s="39"/>
      <c r="H196" s="39"/>
      <c r="I196" s="197"/>
      <c r="J196" s="39"/>
      <c r="K196" s="39"/>
      <c r="L196" s="42"/>
      <c r="M196" s="198"/>
      <c r="N196" s="199"/>
      <c r="O196" s="67"/>
      <c r="P196" s="67"/>
      <c r="Q196" s="67"/>
      <c r="R196" s="67"/>
      <c r="S196" s="67"/>
      <c r="T196" s="68"/>
      <c r="U196" s="37"/>
      <c r="V196" s="37"/>
      <c r="W196" s="37"/>
      <c r="X196" s="37"/>
      <c r="Y196" s="37"/>
      <c r="Z196" s="37"/>
      <c r="AA196" s="37"/>
      <c r="AB196" s="37"/>
      <c r="AC196" s="37"/>
      <c r="AD196" s="37"/>
      <c r="AE196" s="37"/>
      <c r="AT196" s="20" t="s">
        <v>219</v>
      </c>
      <c r="AU196" s="20" t="s">
        <v>79</v>
      </c>
    </row>
    <row r="197" spans="1:65" s="2" customFormat="1" ht="21.75" customHeight="1">
      <c r="A197" s="37"/>
      <c r="B197" s="38"/>
      <c r="C197" s="182" t="s">
        <v>521</v>
      </c>
      <c r="D197" s="182" t="s">
        <v>212</v>
      </c>
      <c r="E197" s="183" t="s">
        <v>2442</v>
      </c>
      <c r="F197" s="184" t="s">
        <v>2443</v>
      </c>
      <c r="G197" s="185" t="s">
        <v>1998</v>
      </c>
      <c r="H197" s="186">
        <v>1</v>
      </c>
      <c r="I197" s="187"/>
      <c r="J197" s="188">
        <f>ROUND(I197*H197,2)</f>
        <v>0</v>
      </c>
      <c r="K197" s="184" t="s">
        <v>814</v>
      </c>
      <c r="L197" s="42"/>
      <c r="M197" s="189" t="s">
        <v>19</v>
      </c>
      <c r="N197" s="190" t="s">
        <v>42</v>
      </c>
      <c r="O197" s="67"/>
      <c r="P197" s="191">
        <f>O197*H197</f>
        <v>0</v>
      </c>
      <c r="Q197" s="191">
        <v>0</v>
      </c>
      <c r="R197" s="191">
        <f>Q197*H197</f>
        <v>0</v>
      </c>
      <c r="S197" s="191">
        <v>0</v>
      </c>
      <c r="T197" s="192">
        <f>S197*H197</f>
        <v>0</v>
      </c>
      <c r="U197" s="37"/>
      <c r="V197" s="37"/>
      <c r="W197" s="37"/>
      <c r="X197" s="37"/>
      <c r="Y197" s="37"/>
      <c r="Z197" s="37"/>
      <c r="AA197" s="37"/>
      <c r="AB197" s="37"/>
      <c r="AC197" s="37"/>
      <c r="AD197" s="37"/>
      <c r="AE197" s="37"/>
      <c r="AR197" s="193" t="s">
        <v>217</v>
      </c>
      <c r="AT197" s="193" t="s">
        <v>212</v>
      </c>
      <c r="AU197" s="193" t="s">
        <v>79</v>
      </c>
      <c r="AY197" s="20" t="s">
        <v>210</v>
      </c>
      <c r="BE197" s="194">
        <f>IF(N197="základní",J197,0)</f>
        <v>0</v>
      </c>
      <c r="BF197" s="194">
        <f>IF(N197="snížená",J197,0)</f>
        <v>0</v>
      </c>
      <c r="BG197" s="194">
        <f>IF(N197="zákl. přenesená",J197,0)</f>
        <v>0</v>
      </c>
      <c r="BH197" s="194">
        <f>IF(N197="sníž. přenesená",J197,0)</f>
        <v>0</v>
      </c>
      <c r="BI197" s="194">
        <f>IF(N197="nulová",J197,0)</f>
        <v>0</v>
      </c>
      <c r="BJ197" s="20" t="s">
        <v>79</v>
      </c>
      <c r="BK197" s="194">
        <f>ROUND(I197*H197,2)</f>
        <v>0</v>
      </c>
      <c r="BL197" s="20" t="s">
        <v>217</v>
      </c>
      <c r="BM197" s="193" t="s">
        <v>835</v>
      </c>
    </row>
    <row r="198" spans="1:65" s="2" customFormat="1" ht="11.25">
      <c r="A198" s="37"/>
      <c r="B198" s="38"/>
      <c r="C198" s="39"/>
      <c r="D198" s="195" t="s">
        <v>219</v>
      </c>
      <c r="E198" s="39"/>
      <c r="F198" s="196" t="s">
        <v>2443</v>
      </c>
      <c r="G198" s="39"/>
      <c r="H198" s="39"/>
      <c r="I198" s="197"/>
      <c r="J198" s="39"/>
      <c r="K198" s="39"/>
      <c r="L198" s="42"/>
      <c r="M198" s="198"/>
      <c r="N198" s="199"/>
      <c r="O198" s="67"/>
      <c r="P198" s="67"/>
      <c r="Q198" s="67"/>
      <c r="R198" s="67"/>
      <c r="S198" s="67"/>
      <c r="T198" s="68"/>
      <c r="U198" s="37"/>
      <c r="V198" s="37"/>
      <c r="W198" s="37"/>
      <c r="X198" s="37"/>
      <c r="Y198" s="37"/>
      <c r="Z198" s="37"/>
      <c r="AA198" s="37"/>
      <c r="AB198" s="37"/>
      <c r="AC198" s="37"/>
      <c r="AD198" s="37"/>
      <c r="AE198" s="37"/>
      <c r="AT198" s="20" t="s">
        <v>219</v>
      </c>
      <c r="AU198" s="20" t="s">
        <v>79</v>
      </c>
    </row>
    <row r="199" spans="1:65" s="2" customFormat="1" ht="39">
      <c r="A199" s="37"/>
      <c r="B199" s="38"/>
      <c r="C199" s="39"/>
      <c r="D199" s="195" t="s">
        <v>1060</v>
      </c>
      <c r="E199" s="39"/>
      <c r="F199" s="268" t="s">
        <v>2444</v>
      </c>
      <c r="G199" s="39"/>
      <c r="H199" s="39"/>
      <c r="I199" s="197"/>
      <c r="J199" s="39"/>
      <c r="K199" s="39"/>
      <c r="L199" s="42"/>
      <c r="M199" s="198"/>
      <c r="N199" s="199"/>
      <c r="O199" s="67"/>
      <c r="P199" s="67"/>
      <c r="Q199" s="67"/>
      <c r="R199" s="67"/>
      <c r="S199" s="67"/>
      <c r="T199" s="68"/>
      <c r="U199" s="37"/>
      <c r="V199" s="37"/>
      <c r="W199" s="37"/>
      <c r="X199" s="37"/>
      <c r="Y199" s="37"/>
      <c r="Z199" s="37"/>
      <c r="AA199" s="37"/>
      <c r="AB199" s="37"/>
      <c r="AC199" s="37"/>
      <c r="AD199" s="37"/>
      <c r="AE199" s="37"/>
      <c r="AT199" s="20" t="s">
        <v>1060</v>
      </c>
      <c r="AU199" s="20" t="s">
        <v>79</v>
      </c>
    </row>
    <row r="200" spans="1:65" s="2" customFormat="1" ht="16.5" customHeight="1">
      <c r="A200" s="37"/>
      <c r="B200" s="38"/>
      <c r="C200" s="182" t="s">
        <v>526</v>
      </c>
      <c r="D200" s="182" t="s">
        <v>212</v>
      </c>
      <c r="E200" s="183" t="s">
        <v>2445</v>
      </c>
      <c r="F200" s="184" t="s">
        <v>2446</v>
      </c>
      <c r="G200" s="185" t="s">
        <v>2447</v>
      </c>
      <c r="H200" s="186">
        <v>3</v>
      </c>
      <c r="I200" s="187"/>
      <c r="J200" s="188">
        <f>ROUND(I200*H200,2)</f>
        <v>0</v>
      </c>
      <c r="K200" s="184" t="s">
        <v>814</v>
      </c>
      <c r="L200" s="42"/>
      <c r="M200" s="189" t="s">
        <v>19</v>
      </c>
      <c r="N200" s="190" t="s">
        <v>42</v>
      </c>
      <c r="O200" s="67"/>
      <c r="P200" s="191">
        <f>O200*H200</f>
        <v>0</v>
      </c>
      <c r="Q200" s="191">
        <v>0</v>
      </c>
      <c r="R200" s="191">
        <f>Q200*H200</f>
        <v>0</v>
      </c>
      <c r="S200" s="191">
        <v>0</v>
      </c>
      <c r="T200" s="192">
        <f>S200*H200</f>
        <v>0</v>
      </c>
      <c r="U200" s="37"/>
      <c r="V200" s="37"/>
      <c r="W200" s="37"/>
      <c r="X200" s="37"/>
      <c r="Y200" s="37"/>
      <c r="Z200" s="37"/>
      <c r="AA200" s="37"/>
      <c r="AB200" s="37"/>
      <c r="AC200" s="37"/>
      <c r="AD200" s="37"/>
      <c r="AE200" s="37"/>
      <c r="AR200" s="193" t="s">
        <v>217</v>
      </c>
      <c r="AT200" s="193" t="s">
        <v>212</v>
      </c>
      <c r="AU200" s="193" t="s">
        <v>79</v>
      </c>
      <c r="AY200" s="20" t="s">
        <v>210</v>
      </c>
      <c r="BE200" s="194">
        <f>IF(N200="základní",J200,0)</f>
        <v>0</v>
      </c>
      <c r="BF200" s="194">
        <f>IF(N200="snížená",J200,0)</f>
        <v>0</v>
      </c>
      <c r="BG200" s="194">
        <f>IF(N200="zákl. přenesená",J200,0)</f>
        <v>0</v>
      </c>
      <c r="BH200" s="194">
        <f>IF(N200="sníž. přenesená",J200,0)</f>
        <v>0</v>
      </c>
      <c r="BI200" s="194">
        <f>IF(N200="nulová",J200,0)</f>
        <v>0</v>
      </c>
      <c r="BJ200" s="20" t="s">
        <v>79</v>
      </c>
      <c r="BK200" s="194">
        <f>ROUND(I200*H200,2)</f>
        <v>0</v>
      </c>
      <c r="BL200" s="20" t="s">
        <v>217</v>
      </c>
      <c r="BM200" s="193" t="s">
        <v>853</v>
      </c>
    </row>
    <row r="201" spans="1:65" s="2" customFormat="1" ht="11.25">
      <c r="A201" s="37"/>
      <c r="B201" s="38"/>
      <c r="C201" s="39"/>
      <c r="D201" s="195" t="s">
        <v>219</v>
      </c>
      <c r="E201" s="39"/>
      <c r="F201" s="196" t="s">
        <v>2446</v>
      </c>
      <c r="G201" s="39"/>
      <c r="H201" s="39"/>
      <c r="I201" s="197"/>
      <c r="J201" s="39"/>
      <c r="K201" s="39"/>
      <c r="L201" s="42"/>
      <c r="M201" s="198"/>
      <c r="N201" s="199"/>
      <c r="O201" s="67"/>
      <c r="P201" s="67"/>
      <c r="Q201" s="67"/>
      <c r="R201" s="67"/>
      <c r="S201" s="67"/>
      <c r="T201" s="68"/>
      <c r="U201" s="37"/>
      <c r="V201" s="37"/>
      <c r="W201" s="37"/>
      <c r="X201" s="37"/>
      <c r="Y201" s="37"/>
      <c r="Z201" s="37"/>
      <c r="AA201" s="37"/>
      <c r="AB201" s="37"/>
      <c r="AC201" s="37"/>
      <c r="AD201" s="37"/>
      <c r="AE201" s="37"/>
      <c r="AT201" s="20" t="s">
        <v>219</v>
      </c>
      <c r="AU201" s="20" t="s">
        <v>79</v>
      </c>
    </row>
    <row r="202" spans="1:65" s="2" customFormat="1" ht="16.5" customHeight="1">
      <c r="A202" s="37"/>
      <c r="B202" s="38"/>
      <c r="C202" s="182" t="s">
        <v>534</v>
      </c>
      <c r="D202" s="182" t="s">
        <v>212</v>
      </c>
      <c r="E202" s="183" t="s">
        <v>2448</v>
      </c>
      <c r="F202" s="184" t="s">
        <v>2449</v>
      </c>
      <c r="G202" s="185" t="s">
        <v>2447</v>
      </c>
      <c r="H202" s="186">
        <v>2</v>
      </c>
      <c r="I202" s="187"/>
      <c r="J202" s="188">
        <f>ROUND(I202*H202,2)</f>
        <v>0</v>
      </c>
      <c r="K202" s="184" t="s">
        <v>814</v>
      </c>
      <c r="L202" s="42"/>
      <c r="M202" s="189" t="s">
        <v>19</v>
      </c>
      <c r="N202" s="190" t="s">
        <v>42</v>
      </c>
      <c r="O202" s="67"/>
      <c r="P202" s="191">
        <f>O202*H202</f>
        <v>0</v>
      </c>
      <c r="Q202" s="191">
        <v>0</v>
      </c>
      <c r="R202" s="191">
        <f>Q202*H202</f>
        <v>0</v>
      </c>
      <c r="S202" s="191">
        <v>0</v>
      </c>
      <c r="T202" s="192">
        <f>S202*H202</f>
        <v>0</v>
      </c>
      <c r="U202" s="37"/>
      <c r="V202" s="37"/>
      <c r="W202" s="37"/>
      <c r="X202" s="37"/>
      <c r="Y202" s="37"/>
      <c r="Z202" s="37"/>
      <c r="AA202" s="37"/>
      <c r="AB202" s="37"/>
      <c r="AC202" s="37"/>
      <c r="AD202" s="37"/>
      <c r="AE202" s="37"/>
      <c r="AR202" s="193" t="s">
        <v>217</v>
      </c>
      <c r="AT202" s="193" t="s">
        <v>212</v>
      </c>
      <c r="AU202" s="193" t="s">
        <v>79</v>
      </c>
      <c r="AY202" s="20" t="s">
        <v>210</v>
      </c>
      <c r="BE202" s="194">
        <f>IF(N202="základní",J202,0)</f>
        <v>0</v>
      </c>
      <c r="BF202" s="194">
        <f>IF(N202="snížená",J202,0)</f>
        <v>0</v>
      </c>
      <c r="BG202" s="194">
        <f>IF(N202="zákl. přenesená",J202,0)</f>
        <v>0</v>
      </c>
      <c r="BH202" s="194">
        <f>IF(N202="sníž. přenesená",J202,0)</f>
        <v>0</v>
      </c>
      <c r="BI202" s="194">
        <f>IF(N202="nulová",J202,0)</f>
        <v>0</v>
      </c>
      <c r="BJ202" s="20" t="s">
        <v>79</v>
      </c>
      <c r="BK202" s="194">
        <f>ROUND(I202*H202,2)</f>
        <v>0</v>
      </c>
      <c r="BL202" s="20" t="s">
        <v>217</v>
      </c>
      <c r="BM202" s="193" t="s">
        <v>865</v>
      </c>
    </row>
    <row r="203" spans="1:65" s="2" customFormat="1" ht="11.25">
      <c r="A203" s="37"/>
      <c r="B203" s="38"/>
      <c r="C203" s="39"/>
      <c r="D203" s="195" t="s">
        <v>219</v>
      </c>
      <c r="E203" s="39"/>
      <c r="F203" s="196" t="s">
        <v>2449</v>
      </c>
      <c r="G203" s="39"/>
      <c r="H203" s="39"/>
      <c r="I203" s="197"/>
      <c r="J203" s="39"/>
      <c r="K203" s="39"/>
      <c r="L203" s="42"/>
      <c r="M203" s="198"/>
      <c r="N203" s="199"/>
      <c r="O203" s="67"/>
      <c r="P203" s="67"/>
      <c r="Q203" s="67"/>
      <c r="R203" s="67"/>
      <c r="S203" s="67"/>
      <c r="T203" s="68"/>
      <c r="U203" s="37"/>
      <c r="V203" s="37"/>
      <c r="W203" s="37"/>
      <c r="X203" s="37"/>
      <c r="Y203" s="37"/>
      <c r="Z203" s="37"/>
      <c r="AA203" s="37"/>
      <c r="AB203" s="37"/>
      <c r="AC203" s="37"/>
      <c r="AD203" s="37"/>
      <c r="AE203" s="37"/>
      <c r="AT203" s="20" t="s">
        <v>219</v>
      </c>
      <c r="AU203" s="20" t="s">
        <v>79</v>
      </c>
    </row>
    <row r="204" spans="1:65" s="2" customFormat="1" ht="21.75" customHeight="1">
      <c r="A204" s="37"/>
      <c r="B204" s="38"/>
      <c r="C204" s="182" t="s">
        <v>541</v>
      </c>
      <c r="D204" s="182" t="s">
        <v>212</v>
      </c>
      <c r="E204" s="183" t="s">
        <v>2450</v>
      </c>
      <c r="F204" s="184" t="s">
        <v>2451</v>
      </c>
      <c r="G204" s="185" t="s">
        <v>2447</v>
      </c>
      <c r="H204" s="186">
        <v>3</v>
      </c>
      <c r="I204" s="187"/>
      <c r="J204" s="188">
        <f>ROUND(I204*H204,2)</f>
        <v>0</v>
      </c>
      <c r="K204" s="184" t="s">
        <v>814</v>
      </c>
      <c r="L204" s="42"/>
      <c r="M204" s="189" t="s">
        <v>19</v>
      </c>
      <c r="N204" s="190" t="s">
        <v>42</v>
      </c>
      <c r="O204" s="67"/>
      <c r="P204" s="191">
        <f>O204*H204</f>
        <v>0</v>
      </c>
      <c r="Q204" s="191">
        <v>0</v>
      </c>
      <c r="R204" s="191">
        <f>Q204*H204</f>
        <v>0</v>
      </c>
      <c r="S204" s="191">
        <v>0</v>
      </c>
      <c r="T204" s="192">
        <f>S204*H204</f>
        <v>0</v>
      </c>
      <c r="U204" s="37"/>
      <c r="V204" s="37"/>
      <c r="W204" s="37"/>
      <c r="X204" s="37"/>
      <c r="Y204" s="37"/>
      <c r="Z204" s="37"/>
      <c r="AA204" s="37"/>
      <c r="AB204" s="37"/>
      <c r="AC204" s="37"/>
      <c r="AD204" s="37"/>
      <c r="AE204" s="37"/>
      <c r="AR204" s="193" t="s">
        <v>217</v>
      </c>
      <c r="AT204" s="193" t="s">
        <v>212</v>
      </c>
      <c r="AU204" s="193" t="s">
        <v>79</v>
      </c>
      <c r="AY204" s="20" t="s">
        <v>210</v>
      </c>
      <c r="BE204" s="194">
        <f>IF(N204="základní",J204,0)</f>
        <v>0</v>
      </c>
      <c r="BF204" s="194">
        <f>IF(N204="snížená",J204,0)</f>
        <v>0</v>
      </c>
      <c r="BG204" s="194">
        <f>IF(N204="zákl. přenesená",J204,0)</f>
        <v>0</v>
      </c>
      <c r="BH204" s="194">
        <f>IF(N204="sníž. přenesená",J204,0)</f>
        <v>0</v>
      </c>
      <c r="BI204" s="194">
        <f>IF(N204="nulová",J204,0)</f>
        <v>0</v>
      </c>
      <c r="BJ204" s="20" t="s">
        <v>79</v>
      </c>
      <c r="BK204" s="194">
        <f>ROUND(I204*H204,2)</f>
        <v>0</v>
      </c>
      <c r="BL204" s="20" t="s">
        <v>217</v>
      </c>
      <c r="BM204" s="193" t="s">
        <v>878</v>
      </c>
    </row>
    <row r="205" spans="1:65" s="2" customFormat="1" ht="11.25">
      <c r="A205" s="37"/>
      <c r="B205" s="38"/>
      <c r="C205" s="39"/>
      <c r="D205" s="195" t="s">
        <v>219</v>
      </c>
      <c r="E205" s="39"/>
      <c r="F205" s="196" t="s">
        <v>2451</v>
      </c>
      <c r="G205" s="39"/>
      <c r="H205" s="39"/>
      <c r="I205" s="197"/>
      <c r="J205" s="39"/>
      <c r="K205" s="39"/>
      <c r="L205" s="42"/>
      <c r="M205" s="198"/>
      <c r="N205" s="199"/>
      <c r="O205" s="67"/>
      <c r="P205" s="67"/>
      <c r="Q205" s="67"/>
      <c r="R205" s="67"/>
      <c r="S205" s="67"/>
      <c r="T205" s="68"/>
      <c r="U205" s="37"/>
      <c r="V205" s="37"/>
      <c r="W205" s="37"/>
      <c r="X205" s="37"/>
      <c r="Y205" s="37"/>
      <c r="Z205" s="37"/>
      <c r="AA205" s="37"/>
      <c r="AB205" s="37"/>
      <c r="AC205" s="37"/>
      <c r="AD205" s="37"/>
      <c r="AE205" s="37"/>
      <c r="AT205" s="20" t="s">
        <v>219</v>
      </c>
      <c r="AU205" s="20" t="s">
        <v>79</v>
      </c>
    </row>
    <row r="206" spans="1:65" s="2" customFormat="1" ht="44.25" customHeight="1">
      <c r="A206" s="37"/>
      <c r="B206" s="38"/>
      <c r="C206" s="182" t="s">
        <v>545</v>
      </c>
      <c r="D206" s="182" t="s">
        <v>212</v>
      </c>
      <c r="E206" s="183" t="s">
        <v>2452</v>
      </c>
      <c r="F206" s="184" t="s">
        <v>2453</v>
      </c>
      <c r="G206" s="185" t="s">
        <v>2454</v>
      </c>
      <c r="H206" s="186">
        <v>1</v>
      </c>
      <c r="I206" s="187"/>
      <c r="J206" s="188">
        <f>ROUND(I206*H206,2)</f>
        <v>0</v>
      </c>
      <c r="K206" s="184" t="s">
        <v>814</v>
      </c>
      <c r="L206" s="42"/>
      <c r="M206" s="189" t="s">
        <v>19</v>
      </c>
      <c r="N206" s="190" t="s">
        <v>42</v>
      </c>
      <c r="O206" s="67"/>
      <c r="P206" s="191">
        <f>O206*H206</f>
        <v>0</v>
      </c>
      <c r="Q206" s="191">
        <v>0</v>
      </c>
      <c r="R206" s="191">
        <f>Q206*H206</f>
        <v>0</v>
      </c>
      <c r="S206" s="191">
        <v>0</v>
      </c>
      <c r="T206" s="192">
        <f>S206*H206</f>
        <v>0</v>
      </c>
      <c r="U206" s="37"/>
      <c r="V206" s="37"/>
      <c r="W206" s="37"/>
      <c r="X206" s="37"/>
      <c r="Y206" s="37"/>
      <c r="Z206" s="37"/>
      <c r="AA206" s="37"/>
      <c r="AB206" s="37"/>
      <c r="AC206" s="37"/>
      <c r="AD206" s="37"/>
      <c r="AE206" s="37"/>
      <c r="AR206" s="193" t="s">
        <v>217</v>
      </c>
      <c r="AT206" s="193" t="s">
        <v>212</v>
      </c>
      <c r="AU206" s="193" t="s">
        <v>79</v>
      </c>
      <c r="AY206" s="20" t="s">
        <v>210</v>
      </c>
      <c r="BE206" s="194">
        <f>IF(N206="základní",J206,0)</f>
        <v>0</v>
      </c>
      <c r="BF206" s="194">
        <f>IF(N206="snížená",J206,0)</f>
        <v>0</v>
      </c>
      <c r="BG206" s="194">
        <f>IF(N206="zákl. přenesená",J206,0)</f>
        <v>0</v>
      </c>
      <c r="BH206" s="194">
        <f>IF(N206="sníž. přenesená",J206,0)</f>
        <v>0</v>
      </c>
      <c r="BI206" s="194">
        <f>IF(N206="nulová",J206,0)</f>
        <v>0</v>
      </c>
      <c r="BJ206" s="20" t="s">
        <v>79</v>
      </c>
      <c r="BK206" s="194">
        <f>ROUND(I206*H206,2)</f>
        <v>0</v>
      </c>
      <c r="BL206" s="20" t="s">
        <v>217</v>
      </c>
      <c r="BM206" s="193" t="s">
        <v>894</v>
      </c>
    </row>
    <row r="207" spans="1:65" s="2" customFormat="1" ht="29.25">
      <c r="A207" s="37"/>
      <c r="B207" s="38"/>
      <c r="C207" s="39"/>
      <c r="D207" s="195" t="s">
        <v>219</v>
      </c>
      <c r="E207" s="39"/>
      <c r="F207" s="196" t="s">
        <v>2453</v>
      </c>
      <c r="G207" s="39"/>
      <c r="H207" s="39"/>
      <c r="I207" s="197"/>
      <c r="J207" s="39"/>
      <c r="K207" s="39"/>
      <c r="L207" s="42"/>
      <c r="M207" s="198"/>
      <c r="N207" s="199"/>
      <c r="O207" s="67"/>
      <c r="P207" s="67"/>
      <c r="Q207" s="67"/>
      <c r="R207" s="67"/>
      <c r="S207" s="67"/>
      <c r="T207" s="68"/>
      <c r="U207" s="37"/>
      <c r="V207" s="37"/>
      <c r="W207" s="37"/>
      <c r="X207" s="37"/>
      <c r="Y207" s="37"/>
      <c r="Z207" s="37"/>
      <c r="AA207" s="37"/>
      <c r="AB207" s="37"/>
      <c r="AC207" s="37"/>
      <c r="AD207" s="37"/>
      <c r="AE207" s="37"/>
      <c r="AT207" s="20" t="s">
        <v>219</v>
      </c>
      <c r="AU207" s="20" t="s">
        <v>79</v>
      </c>
    </row>
    <row r="208" spans="1:65" s="2" customFormat="1" ht="29.25">
      <c r="A208" s="37"/>
      <c r="B208" s="38"/>
      <c r="C208" s="39"/>
      <c r="D208" s="195" t="s">
        <v>1060</v>
      </c>
      <c r="E208" s="39"/>
      <c r="F208" s="268" t="s">
        <v>2455</v>
      </c>
      <c r="G208" s="39"/>
      <c r="H208" s="39"/>
      <c r="I208" s="197"/>
      <c r="J208" s="39"/>
      <c r="K208" s="39"/>
      <c r="L208" s="42"/>
      <c r="M208" s="198"/>
      <c r="N208" s="199"/>
      <c r="O208" s="67"/>
      <c r="P208" s="67"/>
      <c r="Q208" s="67"/>
      <c r="R208" s="67"/>
      <c r="S208" s="67"/>
      <c r="T208" s="68"/>
      <c r="U208" s="37"/>
      <c r="V208" s="37"/>
      <c r="W208" s="37"/>
      <c r="X208" s="37"/>
      <c r="Y208" s="37"/>
      <c r="Z208" s="37"/>
      <c r="AA208" s="37"/>
      <c r="AB208" s="37"/>
      <c r="AC208" s="37"/>
      <c r="AD208" s="37"/>
      <c r="AE208" s="37"/>
      <c r="AT208" s="20" t="s">
        <v>1060</v>
      </c>
      <c r="AU208" s="20" t="s">
        <v>79</v>
      </c>
    </row>
    <row r="209" spans="1:65" s="2" customFormat="1" ht="16.5" customHeight="1">
      <c r="A209" s="37"/>
      <c r="B209" s="38"/>
      <c r="C209" s="182" t="s">
        <v>554</v>
      </c>
      <c r="D209" s="182" t="s">
        <v>212</v>
      </c>
      <c r="E209" s="183" t="s">
        <v>2456</v>
      </c>
      <c r="F209" s="184" t="s">
        <v>2457</v>
      </c>
      <c r="G209" s="185" t="s">
        <v>2447</v>
      </c>
      <c r="H209" s="186">
        <v>3</v>
      </c>
      <c r="I209" s="187"/>
      <c r="J209" s="188">
        <f>ROUND(I209*H209,2)</f>
        <v>0</v>
      </c>
      <c r="K209" s="184" t="s">
        <v>814</v>
      </c>
      <c r="L209" s="42"/>
      <c r="M209" s="189" t="s">
        <v>19</v>
      </c>
      <c r="N209" s="190" t="s">
        <v>42</v>
      </c>
      <c r="O209" s="67"/>
      <c r="P209" s="191">
        <f>O209*H209</f>
        <v>0</v>
      </c>
      <c r="Q209" s="191">
        <v>0</v>
      </c>
      <c r="R209" s="191">
        <f>Q209*H209</f>
        <v>0</v>
      </c>
      <c r="S209" s="191">
        <v>0</v>
      </c>
      <c r="T209" s="192">
        <f>S209*H209</f>
        <v>0</v>
      </c>
      <c r="U209" s="37"/>
      <c r="V209" s="37"/>
      <c r="W209" s="37"/>
      <c r="X209" s="37"/>
      <c r="Y209" s="37"/>
      <c r="Z209" s="37"/>
      <c r="AA209" s="37"/>
      <c r="AB209" s="37"/>
      <c r="AC209" s="37"/>
      <c r="AD209" s="37"/>
      <c r="AE209" s="37"/>
      <c r="AR209" s="193" t="s">
        <v>217</v>
      </c>
      <c r="AT209" s="193" t="s">
        <v>212</v>
      </c>
      <c r="AU209" s="193" t="s">
        <v>79</v>
      </c>
      <c r="AY209" s="20" t="s">
        <v>210</v>
      </c>
      <c r="BE209" s="194">
        <f>IF(N209="základní",J209,0)</f>
        <v>0</v>
      </c>
      <c r="BF209" s="194">
        <f>IF(N209="snížená",J209,0)</f>
        <v>0</v>
      </c>
      <c r="BG209" s="194">
        <f>IF(N209="zákl. přenesená",J209,0)</f>
        <v>0</v>
      </c>
      <c r="BH209" s="194">
        <f>IF(N209="sníž. přenesená",J209,0)</f>
        <v>0</v>
      </c>
      <c r="BI209" s="194">
        <f>IF(N209="nulová",J209,0)</f>
        <v>0</v>
      </c>
      <c r="BJ209" s="20" t="s">
        <v>79</v>
      </c>
      <c r="BK209" s="194">
        <f>ROUND(I209*H209,2)</f>
        <v>0</v>
      </c>
      <c r="BL209" s="20" t="s">
        <v>217</v>
      </c>
      <c r="BM209" s="193" t="s">
        <v>916</v>
      </c>
    </row>
    <row r="210" spans="1:65" s="2" customFormat="1" ht="11.25">
      <c r="A210" s="37"/>
      <c r="B210" s="38"/>
      <c r="C210" s="39"/>
      <c r="D210" s="195" t="s">
        <v>219</v>
      </c>
      <c r="E210" s="39"/>
      <c r="F210" s="196" t="s">
        <v>2457</v>
      </c>
      <c r="G210" s="39"/>
      <c r="H210" s="39"/>
      <c r="I210" s="197"/>
      <c r="J210" s="39"/>
      <c r="K210" s="39"/>
      <c r="L210" s="42"/>
      <c r="M210" s="198"/>
      <c r="N210" s="199"/>
      <c r="O210" s="67"/>
      <c r="P210" s="67"/>
      <c r="Q210" s="67"/>
      <c r="R210" s="67"/>
      <c r="S210" s="67"/>
      <c r="T210" s="68"/>
      <c r="U210" s="37"/>
      <c r="V210" s="37"/>
      <c r="W210" s="37"/>
      <c r="X210" s="37"/>
      <c r="Y210" s="37"/>
      <c r="Z210" s="37"/>
      <c r="AA210" s="37"/>
      <c r="AB210" s="37"/>
      <c r="AC210" s="37"/>
      <c r="AD210" s="37"/>
      <c r="AE210" s="37"/>
      <c r="AT210" s="20" t="s">
        <v>219</v>
      </c>
      <c r="AU210" s="20" t="s">
        <v>79</v>
      </c>
    </row>
    <row r="211" spans="1:65" s="2" customFormat="1" ht="16.5" customHeight="1">
      <c r="A211" s="37"/>
      <c r="B211" s="38"/>
      <c r="C211" s="182" t="s">
        <v>560</v>
      </c>
      <c r="D211" s="182" t="s">
        <v>212</v>
      </c>
      <c r="E211" s="183" t="s">
        <v>2458</v>
      </c>
      <c r="F211" s="184" t="s">
        <v>2459</v>
      </c>
      <c r="G211" s="185" t="s">
        <v>2447</v>
      </c>
      <c r="H211" s="186">
        <v>15</v>
      </c>
      <c r="I211" s="187"/>
      <c r="J211" s="188">
        <f>ROUND(I211*H211,2)</f>
        <v>0</v>
      </c>
      <c r="K211" s="184" t="s">
        <v>814</v>
      </c>
      <c r="L211" s="42"/>
      <c r="M211" s="189" t="s">
        <v>19</v>
      </c>
      <c r="N211" s="190" t="s">
        <v>42</v>
      </c>
      <c r="O211" s="67"/>
      <c r="P211" s="191">
        <f>O211*H211</f>
        <v>0</v>
      </c>
      <c r="Q211" s="191">
        <v>0</v>
      </c>
      <c r="R211" s="191">
        <f>Q211*H211</f>
        <v>0</v>
      </c>
      <c r="S211" s="191">
        <v>0</v>
      </c>
      <c r="T211" s="192">
        <f>S211*H211</f>
        <v>0</v>
      </c>
      <c r="U211" s="37"/>
      <c r="V211" s="37"/>
      <c r="W211" s="37"/>
      <c r="X211" s="37"/>
      <c r="Y211" s="37"/>
      <c r="Z211" s="37"/>
      <c r="AA211" s="37"/>
      <c r="AB211" s="37"/>
      <c r="AC211" s="37"/>
      <c r="AD211" s="37"/>
      <c r="AE211" s="37"/>
      <c r="AR211" s="193" t="s">
        <v>217</v>
      </c>
      <c r="AT211" s="193" t="s">
        <v>212</v>
      </c>
      <c r="AU211" s="193" t="s">
        <v>79</v>
      </c>
      <c r="AY211" s="20" t="s">
        <v>210</v>
      </c>
      <c r="BE211" s="194">
        <f>IF(N211="základní",J211,0)</f>
        <v>0</v>
      </c>
      <c r="BF211" s="194">
        <f>IF(N211="snížená",J211,0)</f>
        <v>0</v>
      </c>
      <c r="BG211" s="194">
        <f>IF(N211="zákl. přenesená",J211,0)</f>
        <v>0</v>
      </c>
      <c r="BH211" s="194">
        <f>IF(N211="sníž. přenesená",J211,0)</f>
        <v>0</v>
      </c>
      <c r="BI211" s="194">
        <f>IF(N211="nulová",J211,0)</f>
        <v>0</v>
      </c>
      <c r="BJ211" s="20" t="s">
        <v>79</v>
      </c>
      <c r="BK211" s="194">
        <f>ROUND(I211*H211,2)</f>
        <v>0</v>
      </c>
      <c r="BL211" s="20" t="s">
        <v>217</v>
      </c>
      <c r="BM211" s="193" t="s">
        <v>938</v>
      </c>
    </row>
    <row r="212" spans="1:65" s="2" customFormat="1" ht="11.25">
      <c r="A212" s="37"/>
      <c r="B212" s="38"/>
      <c r="C212" s="39"/>
      <c r="D212" s="195" t="s">
        <v>219</v>
      </c>
      <c r="E212" s="39"/>
      <c r="F212" s="196" t="s">
        <v>2459</v>
      </c>
      <c r="G212" s="39"/>
      <c r="H212" s="39"/>
      <c r="I212" s="197"/>
      <c r="J212" s="39"/>
      <c r="K212" s="39"/>
      <c r="L212" s="42"/>
      <c r="M212" s="198"/>
      <c r="N212" s="199"/>
      <c r="O212" s="67"/>
      <c r="P212" s="67"/>
      <c r="Q212" s="67"/>
      <c r="R212" s="67"/>
      <c r="S212" s="67"/>
      <c r="T212" s="68"/>
      <c r="U212" s="37"/>
      <c r="V212" s="37"/>
      <c r="W212" s="37"/>
      <c r="X212" s="37"/>
      <c r="Y212" s="37"/>
      <c r="Z212" s="37"/>
      <c r="AA212" s="37"/>
      <c r="AB212" s="37"/>
      <c r="AC212" s="37"/>
      <c r="AD212" s="37"/>
      <c r="AE212" s="37"/>
      <c r="AT212" s="20" t="s">
        <v>219</v>
      </c>
      <c r="AU212" s="20" t="s">
        <v>79</v>
      </c>
    </row>
    <row r="213" spans="1:65" s="2" customFormat="1" ht="16.5" customHeight="1">
      <c r="A213" s="37"/>
      <c r="B213" s="38"/>
      <c r="C213" s="182" t="s">
        <v>125</v>
      </c>
      <c r="D213" s="182" t="s">
        <v>212</v>
      </c>
      <c r="E213" s="183" t="s">
        <v>2460</v>
      </c>
      <c r="F213" s="184" t="s">
        <v>2461</v>
      </c>
      <c r="G213" s="185" t="s">
        <v>2447</v>
      </c>
      <c r="H213" s="186">
        <v>3</v>
      </c>
      <c r="I213" s="187"/>
      <c r="J213" s="188">
        <f>ROUND(I213*H213,2)</f>
        <v>0</v>
      </c>
      <c r="K213" s="184" t="s">
        <v>814</v>
      </c>
      <c r="L213" s="42"/>
      <c r="M213" s="189" t="s">
        <v>19</v>
      </c>
      <c r="N213" s="190" t="s">
        <v>42</v>
      </c>
      <c r="O213" s="67"/>
      <c r="P213" s="191">
        <f>O213*H213</f>
        <v>0</v>
      </c>
      <c r="Q213" s="191">
        <v>0</v>
      </c>
      <c r="R213" s="191">
        <f>Q213*H213</f>
        <v>0</v>
      </c>
      <c r="S213" s="191">
        <v>0</v>
      </c>
      <c r="T213" s="192">
        <f>S213*H213</f>
        <v>0</v>
      </c>
      <c r="U213" s="37"/>
      <c r="V213" s="37"/>
      <c r="W213" s="37"/>
      <c r="X213" s="37"/>
      <c r="Y213" s="37"/>
      <c r="Z213" s="37"/>
      <c r="AA213" s="37"/>
      <c r="AB213" s="37"/>
      <c r="AC213" s="37"/>
      <c r="AD213" s="37"/>
      <c r="AE213" s="37"/>
      <c r="AR213" s="193" t="s">
        <v>217</v>
      </c>
      <c r="AT213" s="193" t="s">
        <v>212</v>
      </c>
      <c r="AU213" s="193" t="s">
        <v>79</v>
      </c>
      <c r="AY213" s="20" t="s">
        <v>210</v>
      </c>
      <c r="BE213" s="194">
        <f>IF(N213="základní",J213,0)</f>
        <v>0</v>
      </c>
      <c r="BF213" s="194">
        <f>IF(N213="snížená",J213,0)</f>
        <v>0</v>
      </c>
      <c r="BG213" s="194">
        <f>IF(N213="zákl. přenesená",J213,0)</f>
        <v>0</v>
      </c>
      <c r="BH213" s="194">
        <f>IF(N213="sníž. přenesená",J213,0)</f>
        <v>0</v>
      </c>
      <c r="BI213" s="194">
        <f>IF(N213="nulová",J213,0)</f>
        <v>0</v>
      </c>
      <c r="BJ213" s="20" t="s">
        <v>79</v>
      </c>
      <c r="BK213" s="194">
        <f>ROUND(I213*H213,2)</f>
        <v>0</v>
      </c>
      <c r="BL213" s="20" t="s">
        <v>217</v>
      </c>
      <c r="BM213" s="193" t="s">
        <v>956</v>
      </c>
    </row>
    <row r="214" spans="1:65" s="2" customFormat="1" ht="11.25">
      <c r="A214" s="37"/>
      <c r="B214" s="38"/>
      <c r="C214" s="39"/>
      <c r="D214" s="195" t="s">
        <v>219</v>
      </c>
      <c r="E214" s="39"/>
      <c r="F214" s="196" t="s">
        <v>2461</v>
      </c>
      <c r="G214" s="39"/>
      <c r="H214" s="39"/>
      <c r="I214" s="197"/>
      <c r="J214" s="39"/>
      <c r="K214" s="39"/>
      <c r="L214" s="42"/>
      <c r="M214" s="198"/>
      <c r="N214" s="199"/>
      <c r="O214" s="67"/>
      <c r="P214" s="67"/>
      <c r="Q214" s="67"/>
      <c r="R214" s="67"/>
      <c r="S214" s="67"/>
      <c r="T214" s="68"/>
      <c r="U214" s="37"/>
      <c r="V214" s="37"/>
      <c r="W214" s="37"/>
      <c r="X214" s="37"/>
      <c r="Y214" s="37"/>
      <c r="Z214" s="37"/>
      <c r="AA214" s="37"/>
      <c r="AB214" s="37"/>
      <c r="AC214" s="37"/>
      <c r="AD214" s="37"/>
      <c r="AE214" s="37"/>
      <c r="AT214" s="20" t="s">
        <v>219</v>
      </c>
      <c r="AU214" s="20" t="s">
        <v>79</v>
      </c>
    </row>
    <row r="215" spans="1:65" s="2" customFormat="1" ht="24.2" customHeight="1">
      <c r="A215" s="37"/>
      <c r="B215" s="38"/>
      <c r="C215" s="182" t="s">
        <v>571</v>
      </c>
      <c r="D215" s="182" t="s">
        <v>212</v>
      </c>
      <c r="E215" s="183" t="s">
        <v>2462</v>
      </c>
      <c r="F215" s="184" t="s">
        <v>2463</v>
      </c>
      <c r="G215" s="185" t="s">
        <v>2454</v>
      </c>
      <c r="H215" s="186">
        <v>1</v>
      </c>
      <c r="I215" s="187"/>
      <c r="J215" s="188">
        <f>ROUND(I215*H215,2)</f>
        <v>0</v>
      </c>
      <c r="K215" s="184" t="s">
        <v>814</v>
      </c>
      <c r="L215" s="42"/>
      <c r="M215" s="189" t="s">
        <v>19</v>
      </c>
      <c r="N215" s="190" t="s">
        <v>42</v>
      </c>
      <c r="O215" s="67"/>
      <c r="P215" s="191">
        <f>O215*H215</f>
        <v>0</v>
      </c>
      <c r="Q215" s="191">
        <v>0</v>
      </c>
      <c r="R215" s="191">
        <f>Q215*H215</f>
        <v>0</v>
      </c>
      <c r="S215" s="191">
        <v>0</v>
      </c>
      <c r="T215" s="192">
        <f>S215*H215</f>
        <v>0</v>
      </c>
      <c r="U215" s="37"/>
      <c r="V215" s="37"/>
      <c r="W215" s="37"/>
      <c r="X215" s="37"/>
      <c r="Y215" s="37"/>
      <c r="Z215" s="37"/>
      <c r="AA215" s="37"/>
      <c r="AB215" s="37"/>
      <c r="AC215" s="37"/>
      <c r="AD215" s="37"/>
      <c r="AE215" s="37"/>
      <c r="AR215" s="193" t="s">
        <v>217</v>
      </c>
      <c r="AT215" s="193" t="s">
        <v>212</v>
      </c>
      <c r="AU215" s="193" t="s">
        <v>79</v>
      </c>
      <c r="AY215" s="20" t="s">
        <v>210</v>
      </c>
      <c r="BE215" s="194">
        <f>IF(N215="základní",J215,0)</f>
        <v>0</v>
      </c>
      <c r="BF215" s="194">
        <f>IF(N215="snížená",J215,0)</f>
        <v>0</v>
      </c>
      <c r="BG215" s="194">
        <f>IF(N215="zákl. přenesená",J215,0)</f>
        <v>0</v>
      </c>
      <c r="BH215" s="194">
        <f>IF(N215="sníž. přenesená",J215,0)</f>
        <v>0</v>
      </c>
      <c r="BI215" s="194">
        <f>IF(N215="nulová",J215,0)</f>
        <v>0</v>
      </c>
      <c r="BJ215" s="20" t="s">
        <v>79</v>
      </c>
      <c r="BK215" s="194">
        <f>ROUND(I215*H215,2)</f>
        <v>0</v>
      </c>
      <c r="BL215" s="20" t="s">
        <v>217</v>
      </c>
      <c r="BM215" s="193" t="s">
        <v>970</v>
      </c>
    </row>
    <row r="216" spans="1:65" s="2" customFormat="1" ht="19.5">
      <c r="A216" s="37"/>
      <c r="B216" s="38"/>
      <c r="C216" s="39"/>
      <c r="D216" s="195" t="s">
        <v>219</v>
      </c>
      <c r="E216" s="39"/>
      <c r="F216" s="196" t="s">
        <v>2463</v>
      </c>
      <c r="G216" s="39"/>
      <c r="H216" s="39"/>
      <c r="I216" s="197"/>
      <c r="J216" s="39"/>
      <c r="K216" s="39"/>
      <c r="L216" s="42"/>
      <c r="M216" s="198"/>
      <c r="N216" s="199"/>
      <c r="O216" s="67"/>
      <c r="P216" s="67"/>
      <c r="Q216" s="67"/>
      <c r="R216" s="67"/>
      <c r="S216" s="67"/>
      <c r="T216" s="68"/>
      <c r="U216" s="37"/>
      <c r="V216" s="37"/>
      <c r="W216" s="37"/>
      <c r="X216" s="37"/>
      <c r="Y216" s="37"/>
      <c r="Z216" s="37"/>
      <c r="AA216" s="37"/>
      <c r="AB216" s="37"/>
      <c r="AC216" s="37"/>
      <c r="AD216" s="37"/>
      <c r="AE216" s="37"/>
      <c r="AT216" s="20" t="s">
        <v>219</v>
      </c>
      <c r="AU216" s="20" t="s">
        <v>79</v>
      </c>
    </row>
    <row r="217" spans="1:65" s="2" customFormat="1" ht="48.75">
      <c r="A217" s="37"/>
      <c r="B217" s="38"/>
      <c r="C217" s="39"/>
      <c r="D217" s="195" t="s">
        <v>1060</v>
      </c>
      <c r="E217" s="39"/>
      <c r="F217" s="268" t="s">
        <v>2464</v>
      </c>
      <c r="G217" s="39"/>
      <c r="H217" s="39"/>
      <c r="I217" s="197"/>
      <c r="J217" s="39"/>
      <c r="K217" s="39"/>
      <c r="L217" s="42"/>
      <c r="M217" s="198"/>
      <c r="N217" s="199"/>
      <c r="O217" s="67"/>
      <c r="P217" s="67"/>
      <c r="Q217" s="67"/>
      <c r="R217" s="67"/>
      <c r="S217" s="67"/>
      <c r="T217" s="68"/>
      <c r="U217" s="37"/>
      <c r="V217" s="37"/>
      <c r="W217" s="37"/>
      <c r="X217" s="37"/>
      <c r="Y217" s="37"/>
      <c r="Z217" s="37"/>
      <c r="AA217" s="37"/>
      <c r="AB217" s="37"/>
      <c r="AC217" s="37"/>
      <c r="AD217" s="37"/>
      <c r="AE217" s="37"/>
      <c r="AT217" s="20" t="s">
        <v>1060</v>
      </c>
      <c r="AU217" s="20" t="s">
        <v>79</v>
      </c>
    </row>
    <row r="218" spans="1:65" s="2" customFormat="1" ht="16.5" customHeight="1">
      <c r="A218" s="37"/>
      <c r="B218" s="38"/>
      <c r="C218" s="182" t="s">
        <v>577</v>
      </c>
      <c r="D218" s="182" t="s">
        <v>212</v>
      </c>
      <c r="E218" s="183" t="s">
        <v>2465</v>
      </c>
      <c r="F218" s="184" t="s">
        <v>2466</v>
      </c>
      <c r="G218" s="185" t="s">
        <v>1998</v>
      </c>
      <c r="H218" s="186">
        <v>6</v>
      </c>
      <c r="I218" s="187"/>
      <c r="J218" s="188">
        <f>ROUND(I218*H218,2)</f>
        <v>0</v>
      </c>
      <c r="K218" s="184" t="s">
        <v>814</v>
      </c>
      <c r="L218" s="42"/>
      <c r="M218" s="189" t="s">
        <v>19</v>
      </c>
      <c r="N218" s="190" t="s">
        <v>42</v>
      </c>
      <c r="O218" s="67"/>
      <c r="P218" s="191">
        <f>O218*H218</f>
        <v>0</v>
      </c>
      <c r="Q218" s="191">
        <v>0</v>
      </c>
      <c r="R218" s="191">
        <f>Q218*H218</f>
        <v>0</v>
      </c>
      <c r="S218" s="191">
        <v>0</v>
      </c>
      <c r="T218" s="192">
        <f>S218*H218</f>
        <v>0</v>
      </c>
      <c r="U218" s="37"/>
      <c r="V218" s="37"/>
      <c r="W218" s="37"/>
      <c r="X218" s="37"/>
      <c r="Y218" s="37"/>
      <c r="Z218" s="37"/>
      <c r="AA218" s="37"/>
      <c r="AB218" s="37"/>
      <c r="AC218" s="37"/>
      <c r="AD218" s="37"/>
      <c r="AE218" s="37"/>
      <c r="AR218" s="193" t="s">
        <v>217</v>
      </c>
      <c r="AT218" s="193" t="s">
        <v>212</v>
      </c>
      <c r="AU218" s="193" t="s">
        <v>79</v>
      </c>
      <c r="AY218" s="20" t="s">
        <v>210</v>
      </c>
      <c r="BE218" s="194">
        <f>IF(N218="základní",J218,0)</f>
        <v>0</v>
      </c>
      <c r="BF218" s="194">
        <f>IF(N218="snížená",J218,0)</f>
        <v>0</v>
      </c>
      <c r="BG218" s="194">
        <f>IF(N218="zákl. přenesená",J218,0)</f>
        <v>0</v>
      </c>
      <c r="BH218" s="194">
        <f>IF(N218="sníž. přenesená",J218,0)</f>
        <v>0</v>
      </c>
      <c r="BI218" s="194">
        <f>IF(N218="nulová",J218,0)</f>
        <v>0</v>
      </c>
      <c r="BJ218" s="20" t="s">
        <v>79</v>
      </c>
      <c r="BK218" s="194">
        <f>ROUND(I218*H218,2)</f>
        <v>0</v>
      </c>
      <c r="BL218" s="20" t="s">
        <v>217</v>
      </c>
      <c r="BM218" s="193" t="s">
        <v>833</v>
      </c>
    </row>
    <row r="219" spans="1:65" s="2" customFormat="1" ht="11.25">
      <c r="A219" s="37"/>
      <c r="B219" s="38"/>
      <c r="C219" s="39"/>
      <c r="D219" s="195" t="s">
        <v>219</v>
      </c>
      <c r="E219" s="39"/>
      <c r="F219" s="196" t="s">
        <v>2466</v>
      </c>
      <c r="G219" s="39"/>
      <c r="H219" s="39"/>
      <c r="I219" s="197"/>
      <c r="J219" s="39"/>
      <c r="K219" s="39"/>
      <c r="L219" s="42"/>
      <c r="M219" s="198"/>
      <c r="N219" s="199"/>
      <c r="O219" s="67"/>
      <c r="P219" s="67"/>
      <c r="Q219" s="67"/>
      <c r="R219" s="67"/>
      <c r="S219" s="67"/>
      <c r="T219" s="68"/>
      <c r="U219" s="37"/>
      <c r="V219" s="37"/>
      <c r="W219" s="37"/>
      <c r="X219" s="37"/>
      <c r="Y219" s="37"/>
      <c r="Z219" s="37"/>
      <c r="AA219" s="37"/>
      <c r="AB219" s="37"/>
      <c r="AC219" s="37"/>
      <c r="AD219" s="37"/>
      <c r="AE219" s="37"/>
      <c r="AT219" s="20" t="s">
        <v>219</v>
      </c>
      <c r="AU219" s="20" t="s">
        <v>79</v>
      </c>
    </row>
    <row r="220" spans="1:65" s="2" customFormat="1" ht="16.5" customHeight="1">
      <c r="A220" s="37"/>
      <c r="B220" s="38"/>
      <c r="C220" s="182" t="s">
        <v>583</v>
      </c>
      <c r="D220" s="182" t="s">
        <v>212</v>
      </c>
      <c r="E220" s="183" t="s">
        <v>2467</v>
      </c>
      <c r="F220" s="184" t="s">
        <v>2468</v>
      </c>
      <c r="G220" s="185" t="s">
        <v>1481</v>
      </c>
      <c r="H220" s="186">
        <v>20</v>
      </c>
      <c r="I220" s="187"/>
      <c r="J220" s="188">
        <f>ROUND(I220*H220,2)</f>
        <v>0</v>
      </c>
      <c r="K220" s="184" t="s">
        <v>814</v>
      </c>
      <c r="L220" s="42"/>
      <c r="M220" s="189" t="s">
        <v>19</v>
      </c>
      <c r="N220" s="190" t="s">
        <v>42</v>
      </c>
      <c r="O220" s="67"/>
      <c r="P220" s="191">
        <f>O220*H220</f>
        <v>0</v>
      </c>
      <c r="Q220" s="191">
        <v>0</v>
      </c>
      <c r="R220" s="191">
        <f>Q220*H220</f>
        <v>0</v>
      </c>
      <c r="S220" s="191">
        <v>0</v>
      </c>
      <c r="T220" s="192">
        <f>S220*H220</f>
        <v>0</v>
      </c>
      <c r="U220" s="37"/>
      <c r="V220" s="37"/>
      <c r="W220" s="37"/>
      <c r="X220" s="37"/>
      <c r="Y220" s="37"/>
      <c r="Z220" s="37"/>
      <c r="AA220" s="37"/>
      <c r="AB220" s="37"/>
      <c r="AC220" s="37"/>
      <c r="AD220" s="37"/>
      <c r="AE220" s="37"/>
      <c r="AR220" s="193" t="s">
        <v>217</v>
      </c>
      <c r="AT220" s="193" t="s">
        <v>212</v>
      </c>
      <c r="AU220" s="193" t="s">
        <v>79</v>
      </c>
      <c r="AY220" s="20" t="s">
        <v>210</v>
      </c>
      <c r="BE220" s="194">
        <f>IF(N220="základní",J220,0)</f>
        <v>0</v>
      </c>
      <c r="BF220" s="194">
        <f>IF(N220="snížená",J220,0)</f>
        <v>0</v>
      </c>
      <c r="BG220" s="194">
        <f>IF(N220="zákl. přenesená",J220,0)</f>
        <v>0</v>
      </c>
      <c r="BH220" s="194">
        <f>IF(N220="sníž. přenesená",J220,0)</f>
        <v>0</v>
      </c>
      <c r="BI220" s="194">
        <f>IF(N220="nulová",J220,0)</f>
        <v>0</v>
      </c>
      <c r="BJ220" s="20" t="s">
        <v>79</v>
      </c>
      <c r="BK220" s="194">
        <f>ROUND(I220*H220,2)</f>
        <v>0</v>
      </c>
      <c r="BL220" s="20" t="s">
        <v>217</v>
      </c>
      <c r="BM220" s="193" t="s">
        <v>869</v>
      </c>
    </row>
    <row r="221" spans="1:65" s="2" customFormat="1" ht="11.25">
      <c r="A221" s="37"/>
      <c r="B221" s="38"/>
      <c r="C221" s="39"/>
      <c r="D221" s="195" t="s">
        <v>219</v>
      </c>
      <c r="E221" s="39"/>
      <c r="F221" s="196" t="s">
        <v>2468</v>
      </c>
      <c r="G221" s="39"/>
      <c r="H221" s="39"/>
      <c r="I221" s="197"/>
      <c r="J221" s="39"/>
      <c r="K221" s="39"/>
      <c r="L221" s="42"/>
      <c r="M221" s="198"/>
      <c r="N221" s="199"/>
      <c r="O221" s="67"/>
      <c r="P221" s="67"/>
      <c r="Q221" s="67"/>
      <c r="R221" s="67"/>
      <c r="S221" s="67"/>
      <c r="T221" s="68"/>
      <c r="U221" s="37"/>
      <c r="V221" s="37"/>
      <c r="W221" s="37"/>
      <c r="X221" s="37"/>
      <c r="Y221" s="37"/>
      <c r="Z221" s="37"/>
      <c r="AA221" s="37"/>
      <c r="AB221" s="37"/>
      <c r="AC221" s="37"/>
      <c r="AD221" s="37"/>
      <c r="AE221" s="37"/>
      <c r="AT221" s="20" t="s">
        <v>219</v>
      </c>
      <c r="AU221" s="20" t="s">
        <v>79</v>
      </c>
    </row>
    <row r="222" spans="1:65" s="2" customFormat="1" ht="16.5" customHeight="1">
      <c r="A222" s="37"/>
      <c r="B222" s="38"/>
      <c r="C222" s="182" t="s">
        <v>589</v>
      </c>
      <c r="D222" s="182" t="s">
        <v>212</v>
      </c>
      <c r="E222" s="183" t="s">
        <v>2469</v>
      </c>
      <c r="F222" s="184" t="s">
        <v>2470</v>
      </c>
      <c r="G222" s="185" t="s">
        <v>2447</v>
      </c>
      <c r="H222" s="186">
        <v>3</v>
      </c>
      <c r="I222" s="187"/>
      <c r="J222" s="188">
        <f>ROUND(I222*H222,2)</f>
        <v>0</v>
      </c>
      <c r="K222" s="184" t="s">
        <v>814</v>
      </c>
      <c r="L222" s="42"/>
      <c r="M222" s="189" t="s">
        <v>19</v>
      </c>
      <c r="N222" s="190" t="s">
        <v>42</v>
      </c>
      <c r="O222" s="67"/>
      <c r="P222" s="191">
        <f>O222*H222</f>
        <v>0</v>
      </c>
      <c r="Q222" s="191">
        <v>0</v>
      </c>
      <c r="R222" s="191">
        <f>Q222*H222</f>
        <v>0</v>
      </c>
      <c r="S222" s="191">
        <v>0</v>
      </c>
      <c r="T222" s="192">
        <f>S222*H222</f>
        <v>0</v>
      </c>
      <c r="U222" s="37"/>
      <c r="V222" s="37"/>
      <c r="W222" s="37"/>
      <c r="X222" s="37"/>
      <c r="Y222" s="37"/>
      <c r="Z222" s="37"/>
      <c r="AA222" s="37"/>
      <c r="AB222" s="37"/>
      <c r="AC222" s="37"/>
      <c r="AD222" s="37"/>
      <c r="AE222" s="37"/>
      <c r="AR222" s="193" t="s">
        <v>217</v>
      </c>
      <c r="AT222" s="193" t="s">
        <v>212</v>
      </c>
      <c r="AU222" s="193" t="s">
        <v>79</v>
      </c>
      <c r="AY222" s="20" t="s">
        <v>210</v>
      </c>
      <c r="BE222" s="194">
        <f>IF(N222="základní",J222,0)</f>
        <v>0</v>
      </c>
      <c r="BF222" s="194">
        <f>IF(N222="snížená",J222,0)</f>
        <v>0</v>
      </c>
      <c r="BG222" s="194">
        <f>IF(N222="zákl. přenesená",J222,0)</f>
        <v>0</v>
      </c>
      <c r="BH222" s="194">
        <f>IF(N222="sníž. přenesená",J222,0)</f>
        <v>0</v>
      </c>
      <c r="BI222" s="194">
        <f>IF(N222="nulová",J222,0)</f>
        <v>0</v>
      </c>
      <c r="BJ222" s="20" t="s">
        <v>79</v>
      </c>
      <c r="BK222" s="194">
        <f>ROUND(I222*H222,2)</f>
        <v>0</v>
      </c>
      <c r="BL222" s="20" t="s">
        <v>217</v>
      </c>
      <c r="BM222" s="193" t="s">
        <v>1014</v>
      </c>
    </row>
    <row r="223" spans="1:65" s="2" customFormat="1" ht="11.25">
      <c r="A223" s="37"/>
      <c r="B223" s="38"/>
      <c r="C223" s="39"/>
      <c r="D223" s="195" t="s">
        <v>219</v>
      </c>
      <c r="E223" s="39"/>
      <c r="F223" s="196" t="s">
        <v>2470</v>
      </c>
      <c r="G223" s="39"/>
      <c r="H223" s="39"/>
      <c r="I223" s="197"/>
      <c r="J223" s="39"/>
      <c r="K223" s="39"/>
      <c r="L223" s="42"/>
      <c r="M223" s="272"/>
      <c r="N223" s="273"/>
      <c r="O223" s="274"/>
      <c r="P223" s="274"/>
      <c r="Q223" s="274"/>
      <c r="R223" s="274"/>
      <c r="S223" s="274"/>
      <c r="T223" s="275"/>
      <c r="U223" s="37"/>
      <c r="V223" s="37"/>
      <c r="W223" s="37"/>
      <c r="X223" s="37"/>
      <c r="Y223" s="37"/>
      <c r="Z223" s="37"/>
      <c r="AA223" s="37"/>
      <c r="AB223" s="37"/>
      <c r="AC223" s="37"/>
      <c r="AD223" s="37"/>
      <c r="AE223" s="37"/>
      <c r="AT223" s="20" t="s">
        <v>219</v>
      </c>
      <c r="AU223" s="20" t="s">
        <v>79</v>
      </c>
    </row>
    <row r="224" spans="1:65" s="2" customFormat="1" ht="6.95" customHeight="1">
      <c r="A224" s="37"/>
      <c r="B224" s="50"/>
      <c r="C224" s="51"/>
      <c r="D224" s="51"/>
      <c r="E224" s="51"/>
      <c r="F224" s="51"/>
      <c r="G224" s="51"/>
      <c r="H224" s="51"/>
      <c r="I224" s="51"/>
      <c r="J224" s="51"/>
      <c r="K224" s="51"/>
      <c r="L224" s="42"/>
      <c r="M224" s="37"/>
      <c r="O224" s="37"/>
      <c r="P224" s="37"/>
      <c r="Q224" s="37"/>
      <c r="R224" s="37"/>
      <c r="S224" s="37"/>
      <c r="T224" s="37"/>
      <c r="U224" s="37"/>
      <c r="V224" s="37"/>
      <c r="W224" s="37"/>
      <c r="X224" s="37"/>
      <c r="Y224" s="37"/>
      <c r="Z224" s="37"/>
      <c r="AA224" s="37"/>
      <c r="AB224" s="37"/>
      <c r="AC224" s="37"/>
      <c r="AD224" s="37"/>
      <c r="AE224" s="37"/>
    </row>
  </sheetData>
  <sheetProtection algorithmName="SHA-512" hashValue="bfmUgN22LGGJcfd/xnWH6/nyiuUrk0So3gzwQNT4MaM4h++N2SzTcH+KvwKExZPItww8GTTkBQzLwvR1t+1yRA==" saltValue="LLJq+JMcYfTpqYcISkD2YFntWeDIr/Jo1nfxgwOFC6/cF7rGDBLBzMtMyn8LjQUssU5xGSwGjz0GR7BTPMeQ4Q==" spinCount="100000" sheet="1" objects="1" scenarios="1" formatColumns="0" formatRows="0" autoFilter="0"/>
  <autoFilter ref="C88:K223"/>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2:BM18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9"/>
      <c r="M2" s="399"/>
      <c r="N2" s="399"/>
      <c r="O2" s="399"/>
      <c r="P2" s="399"/>
      <c r="Q2" s="399"/>
      <c r="R2" s="399"/>
      <c r="S2" s="399"/>
      <c r="T2" s="399"/>
      <c r="U2" s="399"/>
      <c r="V2" s="399"/>
      <c r="AT2" s="20" t="s">
        <v>97</v>
      </c>
    </row>
    <row r="3" spans="1:46" s="1" customFormat="1" ht="6.95" customHeight="1">
      <c r="B3" s="112"/>
      <c r="C3" s="113"/>
      <c r="D3" s="113"/>
      <c r="E3" s="113"/>
      <c r="F3" s="113"/>
      <c r="G3" s="113"/>
      <c r="H3" s="113"/>
      <c r="I3" s="113"/>
      <c r="J3" s="113"/>
      <c r="K3" s="113"/>
      <c r="L3" s="23"/>
      <c r="AT3" s="20" t="s">
        <v>81</v>
      </c>
    </row>
    <row r="4" spans="1:46" s="1" customFormat="1" ht="24.95" customHeight="1">
      <c r="B4" s="23"/>
      <c r="D4" s="114" t="s">
        <v>114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6" t="str">
        <f>'Rekapitulace stavby'!K6</f>
        <v>REKONSTRUKCE ŠKOLNÍ KUCHYNĚ A JÍDELNY GLP</v>
      </c>
      <c r="F7" s="417"/>
      <c r="G7" s="417"/>
      <c r="H7" s="417"/>
      <c r="L7" s="23"/>
    </row>
    <row r="8" spans="1:46" s="1" customFormat="1" ht="12" customHeight="1">
      <c r="B8" s="23"/>
      <c r="D8" s="116" t="s">
        <v>123</v>
      </c>
      <c r="L8" s="23"/>
    </row>
    <row r="9" spans="1:46" s="2" customFormat="1" ht="16.5" customHeight="1">
      <c r="A9" s="37"/>
      <c r="B9" s="42"/>
      <c r="C9" s="37"/>
      <c r="D9" s="37"/>
      <c r="E9" s="416" t="s">
        <v>1987</v>
      </c>
      <c r="F9" s="419"/>
      <c r="G9" s="419"/>
      <c r="H9" s="419"/>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1988</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8" t="s">
        <v>2471</v>
      </c>
      <c r="F11" s="419"/>
      <c r="G11" s="419"/>
      <c r="H11" s="419"/>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21</v>
      </c>
      <c r="E14" s="37"/>
      <c r="F14" s="106" t="s">
        <v>22</v>
      </c>
      <c r="G14" s="37"/>
      <c r="H14" s="37"/>
      <c r="I14" s="116" t="s">
        <v>23</v>
      </c>
      <c r="J14" s="118" t="str">
        <f>'Rekapitulace stavby'!AN8</f>
        <v>3. 5. 2023</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25</v>
      </c>
      <c r="E16" s="37"/>
      <c r="F16" s="37"/>
      <c r="G16" s="37"/>
      <c r="H16" s="37"/>
      <c r="I16" s="116" t="s">
        <v>26</v>
      </c>
      <c r="J16" s="106"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22</v>
      </c>
      <c r="F17" s="37"/>
      <c r="G17" s="37"/>
      <c r="H17" s="37"/>
      <c r="I17" s="116" t="s">
        <v>27</v>
      </c>
      <c r="J17" s="106"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28</v>
      </c>
      <c r="E19" s="37"/>
      <c r="F19" s="37"/>
      <c r="G19" s="37"/>
      <c r="H19" s="37"/>
      <c r="I19" s="116"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20" t="str">
        <f>'Rekapitulace stavby'!E14</f>
        <v>Vyplň údaj</v>
      </c>
      <c r="F20" s="421"/>
      <c r="G20" s="421"/>
      <c r="H20" s="421"/>
      <c r="I20" s="116" t="s">
        <v>27</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30</v>
      </c>
      <c r="E22" s="37"/>
      <c r="F22" s="37"/>
      <c r="G22" s="37"/>
      <c r="H22" s="37"/>
      <c r="I22" s="116" t="s">
        <v>26</v>
      </c>
      <c r="J22" s="106"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31</v>
      </c>
      <c r="F23" s="37"/>
      <c r="G23" s="37"/>
      <c r="H23" s="37"/>
      <c r="I23" s="116" t="s">
        <v>27</v>
      </c>
      <c r="J23" s="106"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33</v>
      </c>
      <c r="E25" s="37"/>
      <c r="F25" s="37"/>
      <c r="G25" s="37"/>
      <c r="H25" s="37"/>
      <c r="I25" s="116" t="s">
        <v>26</v>
      </c>
      <c r="J25" s="106" t="str">
        <f>IF('Rekapitulace stavby'!AN19="","",'Rekapitulace stavby'!AN19)</f>
        <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Michal Jirka</v>
      </c>
      <c r="F26" s="37"/>
      <c r="G26" s="37"/>
      <c r="H26" s="37"/>
      <c r="I26" s="116" t="s">
        <v>27</v>
      </c>
      <c r="J26" s="106" t="str">
        <f>IF('Rekapitulace stavby'!AN20="","",'Rekapitulace stavby'!AN20)</f>
        <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35</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71.25" customHeight="1">
      <c r="A29" s="119"/>
      <c r="B29" s="120"/>
      <c r="C29" s="119"/>
      <c r="D29" s="119"/>
      <c r="E29" s="422" t="s">
        <v>36</v>
      </c>
      <c r="F29" s="422"/>
      <c r="G29" s="422"/>
      <c r="H29" s="422"/>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37</v>
      </c>
      <c r="E32" s="37"/>
      <c r="F32" s="37"/>
      <c r="G32" s="37"/>
      <c r="H32" s="37"/>
      <c r="I32" s="37"/>
      <c r="J32" s="124">
        <f>ROUND(J95,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39</v>
      </c>
      <c r="G34" s="37"/>
      <c r="H34" s="37"/>
      <c r="I34" s="125" t="s">
        <v>38</v>
      </c>
      <c r="J34" s="125" t="s">
        <v>40</v>
      </c>
      <c r="K34" s="37"/>
      <c r="L34" s="117"/>
      <c r="S34" s="37"/>
      <c r="T34" s="37"/>
      <c r="U34" s="37"/>
      <c r="V34" s="37"/>
      <c r="W34" s="37"/>
      <c r="X34" s="37"/>
      <c r="Y34" s="37"/>
      <c r="Z34" s="37"/>
      <c r="AA34" s="37"/>
      <c r="AB34" s="37"/>
      <c r="AC34" s="37"/>
      <c r="AD34" s="37"/>
      <c r="AE34" s="37"/>
    </row>
    <row r="35" spans="1:31" s="2" customFormat="1" ht="14.45" customHeight="1">
      <c r="A35" s="37"/>
      <c r="B35" s="42"/>
      <c r="C35" s="37"/>
      <c r="D35" s="126" t="s">
        <v>41</v>
      </c>
      <c r="E35" s="116" t="s">
        <v>42</v>
      </c>
      <c r="F35" s="127">
        <f>ROUND((SUM(BE95:BE186)),  2)</f>
        <v>0</v>
      </c>
      <c r="G35" s="37"/>
      <c r="H35" s="37"/>
      <c r="I35" s="128">
        <v>0.21</v>
      </c>
      <c r="J35" s="127">
        <f>ROUND(((SUM(BE95:BE186))*I35),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43</v>
      </c>
      <c r="F36" s="127">
        <f>ROUND((SUM(BF95:BF186)),  2)</f>
        <v>0</v>
      </c>
      <c r="G36" s="37"/>
      <c r="H36" s="37"/>
      <c r="I36" s="128">
        <v>0.15</v>
      </c>
      <c r="J36" s="127">
        <f>ROUND(((SUM(BF95:BF186))*I36),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44</v>
      </c>
      <c r="F37" s="127">
        <f>ROUND((SUM(BG95:BG186)),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45</v>
      </c>
      <c r="F38" s="127">
        <f>ROUND((SUM(BH95:BH186)),  2)</f>
        <v>0</v>
      </c>
      <c r="G38" s="37"/>
      <c r="H38" s="37"/>
      <c r="I38" s="128">
        <v>0.15</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46</v>
      </c>
      <c r="F39" s="127">
        <f>ROUND((SUM(BI95:BI186)),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47</v>
      </c>
      <c r="E41" s="131"/>
      <c r="F41" s="131"/>
      <c r="G41" s="132" t="s">
        <v>48</v>
      </c>
      <c r="H41" s="133" t="s">
        <v>49</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155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3" t="str">
        <f>E7</f>
        <v>REKONSTRUKCE ŠKOLNÍ KUCHYNĚ A JÍDELNY GLP</v>
      </c>
      <c r="F50" s="424"/>
      <c r="G50" s="424"/>
      <c r="H50" s="424"/>
      <c r="I50" s="39"/>
      <c r="J50" s="39"/>
      <c r="K50" s="39"/>
      <c r="L50" s="117"/>
      <c r="S50" s="37"/>
      <c r="T50" s="37"/>
      <c r="U50" s="37"/>
      <c r="V50" s="37"/>
      <c r="W50" s="37"/>
      <c r="X50" s="37"/>
      <c r="Y50" s="37"/>
      <c r="Z50" s="37"/>
      <c r="AA50" s="37"/>
      <c r="AB50" s="37"/>
      <c r="AC50" s="37"/>
      <c r="AD50" s="37"/>
      <c r="AE50" s="37"/>
    </row>
    <row r="51" spans="1:47" s="1" customFormat="1" ht="12" customHeight="1">
      <c r="B51" s="24"/>
      <c r="C51" s="32" t="s">
        <v>123</v>
      </c>
      <c r="D51" s="25"/>
      <c r="E51" s="25"/>
      <c r="F51" s="25"/>
      <c r="G51" s="25"/>
      <c r="H51" s="25"/>
      <c r="I51" s="25"/>
      <c r="J51" s="25"/>
      <c r="K51" s="25"/>
      <c r="L51" s="23"/>
    </row>
    <row r="52" spans="1:47" s="2" customFormat="1" ht="16.5" customHeight="1">
      <c r="A52" s="37"/>
      <c r="B52" s="38"/>
      <c r="C52" s="39"/>
      <c r="D52" s="39"/>
      <c r="E52" s="423" t="s">
        <v>1987</v>
      </c>
      <c r="F52" s="425"/>
      <c r="G52" s="425"/>
      <c r="H52" s="425"/>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1988</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77" t="str">
        <f>E11</f>
        <v>D.1.4.d - Vytápění</v>
      </c>
      <c r="F54" s="425"/>
      <c r="G54" s="425"/>
      <c r="H54" s="425"/>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GYMNÁZIUM LUĎKA PIKA, PLZEŇ</v>
      </c>
      <c r="G56" s="39"/>
      <c r="H56" s="39"/>
      <c r="I56" s="32" t="s">
        <v>23</v>
      </c>
      <c r="J56" s="62" t="str">
        <f>IF(J14="","",J14)</f>
        <v>3. 5. 2023</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15.2" customHeight="1">
      <c r="A58" s="37"/>
      <c r="B58" s="38"/>
      <c r="C58" s="32" t="s">
        <v>25</v>
      </c>
      <c r="D58" s="39"/>
      <c r="E58" s="39"/>
      <c r="F58" s="30" t="str">
        <f>E17</f>
        <v>GYMNÁZIUM LUĎKA PIKA, PLZEŇ</v>
      </c>
      <c r="G58" s="39"/>
      <c r="H58" s="39"/>
      <c r="I58" s="32" t="s">
        <v>30</v>
      </c>
      <c r="J58" s="35" t="str">
        <f>E23</f>
        <v>ING. MALOTÍN PETR</v>
      </c>
      <c r="K58" s="39"/>
      <c r="L58" s="117"/>
      <c r="S58" s="37"/>
      <c r="T58" s="37"/>
      <c r="U58" s="37"/>
      <c r="V58" s="37"/>
      <c r="W58" s="37"/>
      <c r="X58" s="37"/>
      <c r="Y58" s="37"/>
      <c r="Z58" s="37"/>
      <c r="AA58" s="37"/>
      <c r="AB58" s="37"/>
      <c r="AC58" s="37"/>
      <c r="AD58" s="37"/>
      <c r="AE58" s="37"/>
    </row>
    <row r="59" spans="1:47" s="2" customFormat="1" ht="15.2" customHeight="1">
      <c r="A59" s="37"/>
      <c r="B59" s="38"/>
      <c r="C59" s="32" t="s">
        <v>28</v>
      </c>
      <c r="D59" s="39"/>
      <c r="E59" s="39"/>
      <c r="F59" s="30" t="str">
        <f>IF(E20="","",E20)</f>
        <v>Vyplň údaj</v>
      </c>
      <c r="G59" s="39"/>
      <c r="H59" s="39"/>
      <c r="I59" s="32" t="s">
        <v>33</v>
      </c>
      <c r="J59" s="35" t="str">
        <f>E26</f>
        <v>Michal Jirka</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156</v>
      </c>
      <c r="D61" s="141"/>
      <c r="E61" s="141"/>
      <c r="F61" s="141"/>
      <c r="G61" s="141"/>
      <c r="H61" s="141"/>
      <c r="I61" s="141"/>
      <c r="J61" s="142" t="s">
        <v>157</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69</v>
      </c>
      <c r="D63" s="39"/>
      <c r="E63" s="39"/>
      <c r="F63" s="39"/>
      <c r="G63" s="39"/>
      <c r="H63" s="39"/>
      <c r="I63" s="39"/>
      <c r="J63" s="80">
        <f>J95</f>
        <v>0</v>
      </c>
      <c r="K63" s="39"/>
      <c r="L63" s="117"/>
      <c r="S63" s="37"/>
      <c r="T63" s="37"/>
      <c r="U63" s="37"/>
      <c r="V63" s="37"/>
      <c r="W63" s="37"/>
      <c r="X63" s="37"/>
      <c r="Y63" s="37"/>
      <c r="Z63" s="37"/>
      <c r="AA63" s="37"/>
      <c r="AB63" s="37"/>
      <c r="AC63" s="37"/>
      <c r="AD63" s="37"/>
      <c r="AE63" s="37"/>
      <c r="AU63" s="20" t="s">
        <v>158</v>
      </c>
    </row>
    <row r="64" spans="1:47" s="9" customFormat="1" ht="24.95" customHeight="1">
      <c r="B64" s="144"/>
      <c r="C64" s="145"/>
      <c r="D64" s="146" t="s">
        <v>2472</v>
      </c>
      <c r="E64" s="147"/>
      <c r="F64" s="147"/>
      <c r="G64" s="147"/>
      <c r="H64" s="147"/>
      <c r="I64" s="147"/>
      <c r="J64" s="148">
        <f>J96</f>
        <v>0</v>
      </c>
      <c r="K64" s="145"/>
      <c r="L64" s="149"/>
    </row>
    <row r="65" spans="1:31" s="9" customFormat="1" ht="24.95" customHeight="1">
      <c r="B65" s="144"/>
      <c r="C65" s="145"/>
      <c r="D65" s="146" t="s">
        <v>2473</v>
      </c>
      <c r="E65" s="147"/>
      <c r="F65" s="147"/>
      <c r="G65" s="147"/>
      <c r="H65" s="147"/>
      <c r="I65" s="147"/>
      <c r="J65" s="148">
        <f>J101</f>
        <v>0</v>
      </c>
      <c r="K65" s="145"/>
      <c r="L65" s="149"/>
    </row>
    <row r="66" spans="1:31" s="9" customFormat="1" ht="24.95" customHeight="1">
      <c r="B66" s="144"/>
      <c r="C66" s="145"/>
      <c r="D66" s="146" t="s">
        <v>2474</v>
      </c>
      <c r="E66" s="147"/>
      <c r="F66" s="147"/>
      <c r="G66" s="147"/>
      <c r="H66" s="147"/>
      <c r="I66" s="147"/>
      <c r="J66" s="148">
        <f>J113</f>
        <v>0</v>
      </c>
      <c r="K66" s="145"/>
      <c r="L66" s="149"/>
    </row>
    <row r="67" spans="1:31" s="9" customFormat="1" ht="24.95" customHeight="1">
      <c r="B67" s="144"/>
      <c r="C67" s="145"/>
      <c r="D67" s="146" t="s">
        <v>2475</v>
      </c>
      <c r="E67" s="147"/>
      <c r="F67" s="147"/>
      <c r="G67" s="147"/>
      <c r="H67" s="147"/>
      <c r="I67" s="147"/>
      <c r="J67" s="148">
        <f>J118</f>
        <v>0</v>
      </c>
      <c r="K67" s="145"/>
      <c r="L67" s="149"/>
    </row>
    <row r="68" spans="1:31" s="10" customFormat="1" ht="19.899999999999999" customHeight="1">
      <c r="B68" s="150"/>
      <c r="C68" s="100"/>
      <c r="D68" s="151" t="s">
        <v>2476</v>
      </c>
      <c r="E68" s="152"/>
      <c r="F68" s="152"/>
      <c r="G68" s="152"/>
      <c r="H68" s="152"/>
      <c r="I68" s="152"/>
      <c r="J68" s="153">
        <f>J119</f>
        <v>0</v>
      </c>
      <c r="K68" s="100"/>
      <c r="L68" s="154"/>
    </row>
    <row r="69" spans="1:31" s="9" customFormat="1" ht="24.95" customHeight="1">
      <c r="B69" s="144"/>
      <c r="C69" s="145"/>
      <c r="D69" s="146" t="s">
        <v>2477</v>
      </c>
      <c r="E69" s="147"/>
      <c r="F69" s="147"/>
      <c r="G69" s="147"/>
      <c r="H69" s="147"/>
      <c r="I69" s="147"/>
      <c r="J69" s="148">
        <f>J126</f>
        <v>0</v>
      </c>
      <c r="K69" s="145"/>
      <c r="L69" s="149"/>
    </row>
    <row r="70" spans="1:31" s="9" customFormat="1" ht="24.95" customHeight="1">
      <c r="B70" s="144"/>
      <c r="C70" s="145"/>
      <c r="D70" s="146" t="s">
        <v>2478</v>
      </c>
      <c r="E70" s="147"/>
      <c r="F70" s="147"/>
      <c r="G70" s="147"/>
      <c r="H70" s="147"/>
      <c r="I70" s="147"/>
      <c r="J70" s="148">
        <f>J135</f>
        <v>0</v>
      </c>
      <c r="K70" s="145"/>
      <c r="L70" s="149"/>
    </row>
    <row r="71" spans="1:31" s="9" customFormat="1" ht="24.95" customHeight="1">
      <c r="B71" s="144"/>
      <c r="C71" s="145"/>
      <c r="D71" s="146" t="s">
        <v>2479</v>
      </c>
      <c r="E71" s="147"/>
      <c r="F71" s="147"/>
      <c r="G71" s="147"/>
      <c r="H71" s="147"/>
      <c r="I71" s="147"/>
      <c r="J71" s="148">
        <f>J140</f>
        <v>0</v>
      </c>
      <c r="K71" s="145"/>
      <c r="L71" s="149"/>
    </row>
    <row r="72" spans="1:31" s="9" customFormat="1" ht="24.95" customHeight="1">
      <c r="B72" s="144"/>
      <c r="C72" s="145"/>
      <c r="D72" s="146" t="s">
        <v>2480</v>
      </c>
      <c r="E72" s="147"/>
      <c r="F72" s="147"/>
      <c r="G72" s="147"/>
      <c r="H72" s="147"/>
      <c r="I72" s="147"/>
      <c r="J72" s="148">
        <f>J159</f>
        <v>0</v>
      </c>
      <c r="K72" s="145"/>
      <c r="L72" s="149"/>
    </row>
    <row r="73" spans="1:31" s="9" customFormat="1" ht="24.95" customHeight="1">
      <c r="B73" s="144"/>
      <c r="C73" s="145"/>
      <c r="D73" s="146" t="s">
        <v>2481</v>
      </c>
      <c r="E73" s="147"/>
      <c r="F73" s="147"/>
      <c r="G73" s="147"/>
      <c r="H73" s="147"/>
      <c r="I73" s="147"/>
      <c r="J73" s="148">
        <f>J160</f>
        <v>0</v>
      </c>
      <c r="K73" s="145"/>
      <c r="L73" s="149"/>
    </row>
    <row r="74" spans="1:31" s="2" customFormat="1" ht="21.75" customHeight="1">
      <c r="A74" s="37"/>
      <c r="B74" s="38"/>
      <c r="C74" s="39"/>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6.95" customHeight="1">
      <c r="A75" s="37"/>
      <c r="B75" s="50"/>
      <c r="C75" s="51"/>
      <c r="D75" s="51"/>
      <c r="E75" s="51"/>
      <c r="F75" s="51"/>
      <c r="G75" s="51"/>
      <c r="H75" s="51"/>
      <c r="I75" s="51"/>
      <c r="J75" s="51"/>
      <c r="K75" s="51"/>
      <c r="L75" s="117"/>
      <c r="S75" s="37"/>
      <c r="T75" s="37"/>
      <c r="U75" s="37"/>
      <c r="V75" s="37"/>
      <c r="W75" s="37"/>
      <c r="X75" s="37"/>
      <c r="Y75" s="37"/>
      <c r="Z75" s="37"/>
      <c r="AA75" s="37"/>
      <c r="AB75" s="37"/>
      <c r="AC75" s="37"/>
      <c r="AD75" s="37"/>
      <c r="AE75" s="37"/>
    </row>
    <row r="79" spans="1:31" s="2" customFormat="1" ht="6.95" customHeight="1">
      <c r="A79" s="37"/>
      <c r="B79" s="52"/>
      <c r="C79" s="53"/>
      <c r="D79" s="53"/>
      <c r="E79" s="53"/>
      <c r="F79" s="53"/>
      <c r="G79" s="53"/>
      <c r="H79" s="53"/>
      <c r="I79" s="53"/>
      <c r="J79" s="53"/>
      <c r="K79" s="53"/>
      <c r="L79" s="117"/>
      <c r="S79" s="37"/>
      <c r="T79" s="37"/>
      <c r="U79" s="37"/>
      <c r="V79" s="37"/>
      <c r="W79" s="37"/>
      <c r="X79" s="37"/>
      <c r="Y79" s="37"/>
      <c r="Z79" s="37"/>
      <c r="AA79" s="37"/>
      <c r="AB79" s="37"/>
      <c r="AC79" s="37"/>
      <c r="AD79" s="37"/>
      <c r="AE79" s="37"/>
    </row>
    <row r="80" spans="1:31" s="2" customFormat="1" ht="24.95" customHeight="1">
      <c r="A80" s="37"/>
      <c r="B80" s="38"/>
      <c r="C80" s="26" t="s">
        <v>195</v>
      </c>
      <c r="D80" s="39"/>
      <c r="E80" s="39"/>
      <c r="F80" s="39"/>
      <c r="G80" s="39"/>
      <c r="H80" s="39"/>
      <c r="I80" s="39"/>
      <c r="J80" s="39"/>
      <c r="K80" s="39"/>
      <c r="L80" s="117"/>
      <c r="S80" s="37"/>
      <c r="T80" s="37"/>
      <c r="U80" s="37"/>
      <c r="V80" s="37"/>
      <c r="W80" s="37"/>
      <c r="X80" s="37"/>
      <c r="Y80" s="37"/>
      <c r="Z80" s="37"/>
      <c r="AA80" s="37"/>
      <c r="AB80" s="37"/>
      <c r="AC80" s="37"/>
      <c r="AD80" s="37"/>
      <c r="AE80" s="37"/>
    </row>
    <row r="81" spans="1:63"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63" s="2" customFormat="1" ht="12" customHeight="1">
      <c r="A82" s="37"/>
      <c r="B82" s="38"/>
      <c r="C82" s="32" t="s">
        <v>16</v>
      </c>
      <c r="D82" s="39"/>
      <c r="E82" s="39"/>
      <c r="F82" s="39"/>
      <c r="G82" s="39"/>
      <c r="H82" s="39"/>
      <c r="I82" s="39"/>
      <c r="J82" s="39"/>
      <c r="K82" s="39"/>
      <c r="L82" s="117"/>
      <c r="S82" s="37"/>
      <c r="T82" s="37"/>
      <c r="U82" s="37"/>
      <c r="V82" s="37"/>
      <c r="W82" s="37"/>
      <c r="X82" s="37"/>
      <c r="Y82" s="37"/>
      <c r="Z82" s="37"/>
      <c r="AA82" s="37"/>
      <c r="AB82" s="37"/>
      <c r="AC82" s="37"/>
      <c r="AD82" s="37"/>
      <c r="AE82" s="37"/>
    </row>
    <row r="83" spans="1:63" s="2" customFormat="1" ht="16.5" customHeight="1">
      <c r="A83" s="37"/>
      <c r="B83" s="38"/>
      <c r="C83" s="39"/>
      <c r="D83" s="39"/>
      <c r="E83" s="423" t="str">
        <f>E7</f>
        <v>REKONSTRUKCE ŠKOLNÍ KUCHYNĚ A JÍDELNY GLP</v>
      </c>
      <c r="F83" s="424"/>
      <c r="G83" s="424"/>
      <c r="H83" s="424"/>
      <c r="I83" s="39"/>
      <c r="J83" s="39"/>
      <c r="K83" s="39"/>
      <c r="L83" s="117"/>
      <c r="S83" s="37"/>
      <c r="T83" s="37"/>
      <c r="U83" s="37"/>
      <c r="V83" s="37"/>
      <c r="W83" s="37"/>
      <c r="X83" s="37"/>
      <c r="Y83" s="37"/>
      <c r="Z83" s="37"/>
      <c r="AA83" s="37"/>
      <c r="AB83" s="37"/>
      <c r="AC83" s="37"/>
      <c r="AD83" s="37"/>
      <c r="AE83" s="37"/>
    </row>
    <row r="84" spans="1:63" s="1" customFormat="1" ht="12" customHeight="1">
      <c r="B84" s="24"/>
      <c r="C84" s="32" t="s">
        <v>123</v>
      </c>
      <c r="D84" s="25"/>
      <c r="E84" s="25"/>
      <c r="F84" s="25"/>
      <c r="G84" s="25"/>
      <c r="H84" s="25"/>
      <c r="I84" s="25"/>
      <c r="J84" s="25"/>
      <c r="K84" s="25"/>
      <c r="L84" s="23"/>
    </row>
    <row r="85" spans="1:63" s="2" customFormat="1" ht="16.5" customHeight="1">
      <c r="A85" s="37"/>
      <c r="B85" s="38"/>
      <c r="C85" s="39"/>
      <c r="D85" s="39"/>
      <c r="E85" s="423" t="s">
        <v>1987</v>
      </c>
      <c r="F85" s="425"/>
      <c r="G85" s="425"/>
      <c r="H85" s="425"/>
      <c r="I85" s="39"/>
      <c r="J85" s="39"/>
      <c r="K85" s="39"/>
      <c r="L85" s="117"/>
      <c r="S85" s="37"/>
      <c r="T85" s="37"/>
      <c r="U85" s="37"/>
      <c r="V85" s="37"/>
      <c r="W85" s="37"/>
      <c r="X85" s="37"/>
      <c r="Y85" s="37"/>
      <c r="Z85" s="37"/>
      <c r="AA85" s="37"/>
      <c r="AB85" s="37"/>
      <c r="AC85" s="37"/>
      <c r="AD85" s="37"/>
      <c r="AE85" s="37"/>
    </row>
    <row r="86" spans="1:63" s="2" customFormat="1" ht="12" customHeight="1">
      <c r="A86" s="37"/>
      <c r="B86" s="38"/>
      <c r="C86" s="32" t="s">
        <v>1988</v>
      </c>
      <c r="D86" s="39"/>
      <c r="E86" s="39"/>
      <c r="F86" s="39"/>
      <c r="G86" s="39"/>
      <c r="H86" s="39"/>
      <c r="I86" s="39"/>
      <c r="J86" s="39"/>
      <c r="K86" s="39"/>
      <c r="L86" s="117"/>
      <c r="S86" s="37"/>
      <c r="T86" s="37"/>
      <c r="U86" s="37"/>
      <c r="V86" s="37"/>
      <c r="W86" s="37"/>
      <c r="X86" s="37"/>
      <c r="Y86" s="37"/>
      <c r="Z86" s="37"/>
      <c r="AA86" s="37"/>
      <c r="AB86" s="37"/>
      <c r="AC86" s="37"/>
      <c r="AD86" s="37"/>
      <c r="AE86" s="37"/>
    </row>
    <row r="87" spans="1:63" s="2" customFormat="1" ht="16.5" customHeight="1">
      <c r="A87" s="37"/>
      <c r="B87" s="38"/>
      <c r="C87" s="39"/>
      <c r="D87" s="39"/>
      <c r="E87" s="377" t="str">
        <f>E11</f>
        <v>D.1.4.d - Vytápění</v>
      </c>
      <c r="F87" s="425"/>
      <c r="G87" s="425"/>
      <c r="H87" s="425"/>
      <c r="I87" s="39"/>
      <c r="J87" s="39"/>
      <c r="K87" s="39"/>
      <c r="L87" s="117"/>
      <c r="S87" s="37"/>
      <c r="T87" s="37"/>
      <c r="U87" s="37"/>
      <c r="V87" s="37"/>
      <c r="W87" s="37"/>
      <c r="X87" s="37"/>
      <c r="Y87" s="37"/>
      <c r="Z87" s="37"/>
      <c r="AA87" s="37"/>
      <c r="AB87" s="37"/>
      <c r="AC87" s="37"/>
      <c r="AD87" s="37"/>
      <c r="AE87" s="37"/>
    </row>
    <row r="88" spans="1:63" s="2" customFormat="1" ht="6.95" customHeight="1">
      <c r="A88" s="37"/>
      <c r="B88" s="38"/>
      <c r="C88" s="39"/>
      <c r="D88" s="39"/>
      <c r="E88" s="39"/>
      <c r="F88" s="39"/>
      <c r="G88" s="39"/>
      <c r="H88" s="39"/>
      <c r="I88" s="39"/>
      <c r="J88" s="39"/>
      <c r="K88" s="39"/>
      <c r="L88" s="117"/>
      <c r="S88" s="37"/>
      <c r="T88" s="37"/>
      <c r="U88" s="37"/>
      <c r="V88" s="37"/>
      <c r="W88" s="37"/>
      <c r="X88" s="37"/>
      <c r="Y88" s="37"/>
      <c r="Z88" s="37"/>
      <c r="AA88" s="37"/>
      <c r="AB88" s="37"/>
      <c r="AC88" s="37"/>
      <c r="AD88" s="37"/>
      <c r="AE88" s="37"/>
    </row>
    <row r="89" spans="1:63" s="2" customFormat="1" ht="12" customHeight="1">
      <c r="A89" s="37"/>
      <c r="B89" s="38"/>
      <c r="C89" s="32" t="s">
        <v>21</v>
      </c>
      <c r="D89" s="39"/>
      <c r="E89" s="39"/>
      <c r="F89" s="30" t="str">
        <f>F14</f>
        <v>GYMNÁZIUM LUĎKA PIKA, PLZEŇ</v>
      </c>
      <c r="G89" s="39"/>
      <c r="H89" s="39"/>
      <c r="I89" s="32" t="s">
        <v>23</v>
      </c>
      <c r="J89" s="62" t="str">
        <f>IF(J14="","",J14)</f>
        <v>3. 5. 2023</v>
      </c>
      <c r="K89" s="39"/>
      <c r="L89" s="117"/>
      <c r="S89" s="37"/>
      <c r="T89" s="37"/>
      <c r="U89" s="37"/>
      <c r="V89" s="37"/>
      <c r="W89" s="37"/>
      <c r="X89" s="37"/>
      <c r="Y89" s="37"/>
      <c r="Z89" s="37"/>
      <c r="AA89" s="37"/>
      <c r="AB89" s="37"/>
      <c r="AC89" s="37"/>
      <c r="AD89" s="37"/>
      <c r="AE89" s="37"/>
    </row>
    <row r="90" spans="1:63" s="2" customFormat="1" ht="6.95" customHeight="1">
      <c r="A90" s="37"/>
      <c r="B90" s="38"/>
      <c r="C90" s="39"/>
      <c r="D90" s="39"/>
      <c r="E90" s="39"/>
      <c r="F90" s="39"/>
      <c r="G90" s="39"/>
      <c r="H90" s="39"/>
      <c r="I90" s="39"/>
      <c r="J90" s="39"/>
      <c r="K90" s="39"/>
      <c r="L90" s="117"/>
      <c r="S90" s="37"/>
      <c r="T90" s="37"/>
      <c r="U90" s="37"/>
      <c r="V90" s="37"/>
      <c r="W90" s="37"/>
      <c r="X90" s="37"/>
      <c r="Y90" s="37"/>
      <c r="Z90" s="37"/>
      <c r="AA90" s="37"/>
      <c r="AB90" s="37"/>
      <c r="AC90" s="37"/>
      <c r="AD90" s="37"/>
      <c r="AE90" s="37"/>
    </row>
    <row r="91" spans="1:63" s="2" customFormat="1" ht="15.2" customHeight="1">
      <c r="A91" s="37"/>
      <c r="B91" s="38"/>
      <c r="C91" s="32" t="s">
        <v>25</v>
      </c>
      <c r="D91" s="39"/>
      <c r="E91" s="39"/>
      <c r="F91" s="30" t="str">
        <f>E17</f>
        <v>GYMNÁZIUM LUĎKA PIKA, PLZEŇ</v>
      </c>
      <c r="G91" s="39"/>
      <c r="H91" s="39"/>
      <c r="I91" s="32" t="s">
        <v>30</v>
      </c>
      <c r="J91" s="35" t="str">
        <f>E23</f>
        <v>ING. MALOTÍN PETR</v>
      </c>
      <c r="K91" s="39"/>
      <c r="L91" s="117"/>
      <c r="S91" s="37"/>
      <c r="T91" s="37"/>
      <c r="U91" s="37"/>
      <c r="V91" s="37"/>
      <c r="W91" s="37"/>
      <c r="X91" s="37"/>
      <c r="Y91" s="37"/>
      <c r="Z91" s="37"/>
      <c r="AA91" s="37"/>
      <c r="AB91" s="37"/>
      <c r="AC91" s="37"/>
      <c r="AD91" s="37"/>
      <c r="AE91" s="37"/>
    </row>
    <row r="92" spans="1:63" s="2" customFormat="1" ht="15.2" customHeight="1">
      <c r="A92" s="37"/>
      <c r="B92" s="38"/>
      <c r="C92" s="32" t="s">
        <v>28</v>
      </c>
      <c r="D92" s="39"/>
      <c r="E92" s="39"/>
      <c r="F92" s="30" t="str">
        <f>IF(E20="","",E20)</f>
        <v>Vyplň údaj</v>
      </c>
      <c r="G92" s="39"/>
      <c r="H92" s="39"/>
      <c r="I92" s="32" t="s">
        <v>33</v>
      </c>
      <c r="J92" s="35" t="str">
        <f>E26</f>
        <v>Michal Jirka</v>
      </c>
      <c r="K92" s="39"/>
      <c r="L92" s="117"/>
      <c r="S92" s="37"/>
      <c r="T92" s="37"/>
      <c r="U92" s="37"/>
      <c r="V92" s="37"/>
      <c r="W92" s="37"/>
      <c r="X92" s="37"/>
      <c r="Y92" s="37"/>
      <c r="Z92" s="37"/>
      <c r="AA92" s="37"/>
      <c r="AB92" s="37"/>
      <c r="AC92" s="37"/>
      <c r="AD92" s="37"/>
      <c r="AE92" s="37"/>
    </row>
    <row r="93" spans="1:63" s="2" customFormat="1" ht="10.35" customHeight="1">
      <c r="A93" s="37"/>
      <c r="B93" s="38"/>
      <c r="C93" s="39"/>
      <c r="D93" s="39"/>
      <c r="E93" s="39"/>
      <c r="F93" s="39"/>
      <c r="G93" s="39"/>
      <c r="H93" s="39"/>
      <c r="I93" s="39"/>
      <c r="J93" s="39"/>
      <c r="K93" s="39"/>
      <c r="L93" s="117"/>
      <c r="S93" s="37"/>
      <c r="T93" s="37"/>
      <c r="U93" s="37"/>
      <c r="V93" s="37"/>
      <c r="W93" s="37"/>
      <c r="X93" s="37"/>
      <c r="Y93" s="37"/>
      <c r="Z93" s="37"/>
      <c r="AA93" s="37"/>
      <c r="AB93" s="37"/>
      <c r="AC93" s="37"/>
      <c r="AD93" s="37"/>
      <c r="AE93" s="37"/>
    </row>
    <row r="94" spans="1:63" s="11" customFormat="1" ht="29.25" customHeight="1">
      <c r="A94" s="155"/>
      <c r="B94" s="156"/>
      <c r="C94" s="157" t="s">
        <v>196</v>
      </c>
      <c r="D94" s="158" t="s">
        <v>56</v>
      </c>
      <c r="E94" s="158" t="s">
        <v>52</v>
      </c>
      <c r="F94" s="158" t="s">
        <v>53</v>
      </c>
      <c r="G94" s="158" t="s">
        <v>197</v>
      </c>
      <c r="H94" s="158" t="s">
        <v>198</v>
      </c>
      <c r="I94" s="158" t="s">
        <v>199</v>
      </c>
      <c r="J94" s="158" t="s">
        <v>157</v>
      </c>
      <c r="K94" s="159" t="s">
        <v>200</v>
      </c>
      <c r="L94" s="160"/>
      <c r="M94" s="71" t="s">
        <v>19</v>
      </c>
      <c r="N94" s="72" t="s">
        <v>41</v>
      </c>
      <c r="O94" s="72" t="s">
        <v>201</v>
      </c>
      <c r="P94" s="72" t="s">
        <v>202</v>
      </c>
      <c r="Q94" s="72" t="s">
        <v>203</v>
      </c>
      <c r="R94" s="72" t="s">
        <v>204</v>
      </c>
      <c r="S94" s="72" t="s">
        <v>205</v>
      </c>
      <c r="T94" s="73" t="s">
        <v>206</v>
      </c>
      <c r="U94" s="155"/>
      <c r="V94" s="155"/>
      <c r="W94" s="155"/>
      <c r="X94" s="155"/>
      <c r="Y94" s="155"/>
      <c r="Z94" s="155"/>
      <c r="AA94" s="155"/>
      <c r="AB94" s="155"/>
      <c r="AC94" s="155"/>
      <c r="AD94" s="155"/>
      <c r="AE94" s="155"/>
    </row>
    <row r="95" spans="1:63" s="2" customFormat="1" ht="22.9" customHeight="1">
      <c r="A95" s="37"/>
      <c r="B95" s="38"/>
      <c r="C95" s="78" t="s">
        <v>207</v>
      </c>
      <c r="D95" s="39"/>
      <c r="E95" s="39"/>
      <c r="F95" s="39"/>
      <c r="G95" s="39"/>
      <c r="H95" s="39"/>
      <c r="I95" s="39"/>
      <c r="J95" s="161">
        <f>BK95</f>
        <v>0</v>
      </c>
      <c r="K95" s="39"/>
      <c r="L95" s="42"/>
      <c r="M95" s="74"/>
      <c r="N95" s="162"/>
      <c r="O95" s="75"/>
      <c r="P95" s="163">
        <f>P96+P101+P113+P118+P126+P135+P140+P159+P160</f>
        <v>0</v>
      </c>
      <c r="Q95" s="75"/>
      <c r="R95" s="163">
        <f>R96+R101+R113+R118+R126+R135+R140+R159+R160</f>
        <v>0</v>
      </c>
      <c r="S95" s="75"/>
      <c r="T95" s="164">
        <f>T96+T101+T113+T118+T126+T135+T140+T159+T160</f>
        <v>0</v>
      </c>
      <c r="U95" s="37"/>
      <c r="V95" s="37"/>
      <c r="W95" s="37"/>
      <c r="X95" s="37"/>
      <c r="Y95" s="37"/>
      <c r="Z95" s="37"/>
      <c r="AA95" s="37"/>
      <c r="AB95" s="37"/>
      <c r="AC95" s="37"/>
      <c r="AD95" s="37"/>
      <c r="AE95" s="37"/>
      <c r="AT95" s="20" t="s">
        <v>70</v>
      </c>
      <c r="AU95" s="20" t="s">
        <v>158</v>
      </c>
      <c r="BK95" s="165">
        <f>BK96+BK101+BK113+BK118+BK126+BK135+BK140+BK159+BK160</f>
        <v>0</v>
      </c>
    </row>
    <row r="96" spans="1:63" s="12" customFormat="1" ht="25.9" customHeight="1">
      <c r="B96" s="166"/>
      <c r="C96" s="167"/>
      <c r="D96" s="168" t="s">
        <v>70</v>
      </c>
      <c r="E96" s="169" t="s">
        <v>1422</v>
      </c>
      <c r="F96" s="169" t="s">
        <v>2482</v>
      </c>
      <c r="G96" s="167"/>
      <c r="H96" s="167"/>
      <c r="I96" s="170"/>
      <c r="J96" s="171">
        <f>BK96</f>
        <v>0</v>
      </c>
      <c r="K96" s="167"/>
      <c r="L96" s="172"/>
      <c r="M96" s="173"/>
      <c r="N96" s="174"/>
      <c r="O96" s="174"/>
      <c r="P96" s="175">
        <f>SUM(P97:P100)</f>
        <v>0</v>
      </c>
      <c r="Q96" s="174"/>
      <c r="R96" s="175">
        <f>SUM(R97:R100)</f>
        <v>0</v>
      </c>
      <c r="S96" s="174"/>
      <c r="T96" s="176">
        <f>SUM(T97:T100)</f>
        <v>0</v>
      </c>
      <c r="AR96" s="177" t="s">
        <v>79</v>
      </c>
      <c r="AT96" s="178" t="s">
        <v>70</v>
      </c>
      <c r="AU96" s="178" t="s">
        <v>71</v>
      </c>
      <c r="AY96" s="177" t="s">
        <v>210</v>
      </c>
      <c r="BK96" s="179">
        <f>SUM(BK97:BK100)</f>
        <v>0</v>
      </c>
    </row>
    <row r="97" spans="1:65" s="2" customFormat="1" ht="37.9" customHeight="1">
      <c r="A97" s="37"/>
      <c r="B97" s="38"/>
      <c r="C97" s="182" t="s">
        <v>79</v>
      </c>
      <c r="D97" s="182" t="s">
        <v>212</v>
      </c>
      <c r="E97" s="183" t="s">
        <v>2483</v>
      </c>
      <c r="F97" s="184" t="s">
        <v>2484</v>
      </c>
      <c r="G97" s="185" t="s">
        <v>2093</v>
      </c>
      <c r="H97" s="186">
        <v>1</v>
      </c>
      <c r="I97" s="187"/>
      <c r="J97" s="188">
        <f>ROUND(I97*H97,2)</f>
        <v>0</v>
      </c>
      <c r="K97" s="184" t="s">
        <v>814</v>
      </c>
      <c r="L97" s="42"/>
      <c r="M97" s="189" t="s">
        <v>19</v>
      </c>
      <c r="N97" s="190" t="s">
        <v>42</v>
      </c>
      <c r="O97" s="67"/>
      <c r="P97" s="191">
        <f>O97*H97</f>
        <v>0</v>
      </c>
      <c r="Q97" s="191">
        <v>0</v>
      </c>
      <c r="R97" s="191">
        <f>Q97*H97</f>
        <v>0</v>
      </c>
      <c r="S97" s="191">
        <v>0</v>
      </c>
      <c r="T97" s="192">
        <f>S97*H97</f>
        <v>0</v>
      </c>
      <c r="U97" s="37"/>
      <c r="V97" s="37"/>
      <c r="W97" s="37"/>
      <c r="X97" s="37"/>
      <c r="Y97" s="37"/>
      <c r="Z97" s="37"/>
      <c r="AA97" s="37"/>
      <c r="AB97" s="37"/>
      <c r="AC97" s="37"/>
      <c r="AD97" s="37"/>
      <c r="AE97" s="37"/>
      <c r="AR97" s="193" t="s">
        <v>217</v>
      </c>
      <c r="AT97" s="193" t="s">
        <v>212</v>
      </c>
      <c r="AU97" s="193" t="s">
        <v>79</v>
      </c>
      <c r="AY97" s="20" t="s">
        <v>210</v>
      </c>
      <c r="BE97" s="194">
        <f>IF(N97="základní",J97,0)</f>
        <v>0</v>
      </c>
      <c r="BF97" s="194">
        <f>IF(N97="snížená",J97,0)</f>
        <v>0</v>
      </c>
      <c r="BG97" s="194">
        <f>IF(N97="zákl. přenesená",J97,0)</f>
        <v>0</v>
      </c>
      <c r="BH97" s="194">
        <f>IF(N97="sníž. přenesená",J97,0)</f>
        <v>0</v>
      </c>
      <c r="BI97" s="194">
        <f>IF(N97="nulová",J97,0)</f>
        <v>0</v>
      </c>
      <c r="BJ97" s="20" t="s">
        <v>79</v>
      </c>
      <c r="BK97" s="194">
        <f>ROUND(I97*H97,2)</f>
        <v>0</v>
      </c>
      <c r="BL97" s="20" t="s">
        <v>217</v>
      </c>
      <c r="BM97" s="193" t="s">
        <v>81</v>
      </c>
    </row>
    <row r="98" spans="1:65" s="2" customFormat="1" ht="19.5">
      <c r="A98" s="37"/>
      <c r="B98" s="38"/>
      <c r="C98" s="39"/>
      <c r="D98" s="195" t="s">
        <v>219</v>
      </c>
      <c r="E98" s="39"/>
      <c r="F98" s="196" t="s">
        <v>2484</v>
      </c>
      <c r="G98" s="39"/>
      <c r="H98" s="39"/>
      <c r="I98" s="197"/>
      <c r="J98" s="39"/>
      <c r="K98" s="39"/>
      <c r="L98" s="42"/>
      <c r="M98" s="198"/>
      <c r="N98" s="199"/>
      <c r="O98" s="67"/>
      <c r="P98" s="67"/>
      <c r="Q98" s="67"/>
      <c r="R98" s="67"/>
      <c r="S98" s="67"/>
      <c r="T98" s="68"/>
      <c r="U98" s="37"/>
      <c r="V98" s="37"/>
      <c r="W98" s="37"/>
      <c r="X98" s="37"/>
      <c r="Y98" s="37"/>
      <c r="Z98" s="37"/>
      <c r="AA98" s="37"/>
      <c r="AB98" s="37"/>
      <c r="AC98" s="37"/>
      <c r="AD98" s="37"/>
      <c r="AE98" s="37"/>
      <c r="AT98" s="20" t="s">
        <v>219</v>
      </c>
      <c r="AU98" s="20" t="s">
        <v>79</v>
      </c>
    </row>
    <row r="99" spans="1:65" s="2" customFormat="1" ht="21.75" customHeight="1">
      <c r="A99" s="37"/>
      <c r="B99" s="38"/>
      <c r="C99" s="182" t="s">
        <v>81</v>
      </c>
      <c r="D99" s="182" t="s">
        <v>212</v>
      </c>
      <c r="E99" s="183" t="s">
        <v>2485</v>
      </c>
      <c r="F99" s="184" t="s">
        <v>2486</v>
      </c>
      <c r="G99" s="185" t="s">
        <v>2487</v>
      </c>
      <c r="H99" s="276"/>
      <c r="I99" s="187"/>
      <c r="J99" s="188">
        <f>ROUND(I99*H99,2)</f>
        <v>0</v>
      </c>
      <c r="K99" s="184" t="s">
        <v>814</v>
      </c>
      <c r="L99" s="42"/>
      <c r="M99" s="189" t="s">
        <v>19</v>
      </c>
      <c r="N99" s="190" t="s">
        <v>42</v>
      </c>
      <c r="O99" s="67"/>
      <c r="P99" s="191">
        <f>O99*H99</f>
        <v>0</v>
      </c>
      <c r="Q99" s="191">
        <v>0</v>
      </c>
      <c r="R99" s="191">
        <f>Q99*H99</f>
        <v>0</v>
      </c>
      <c r="S99" s="191">
        <v>0</v>
      </c>
      <c r="T99" s="192">
        <f>S99*H99</f>
        <v>0</v>
      </c>
      <c r="U99" s="37"/>
      <c r="V99" s="37"/>
      <c r="W99" s="37"/>
      <c r="X99" s="37"/>
      <c r="Y99" s="37"/>
      <c r="Z99" s="37"/>
      <c r="AA99" s="37"/>
      <c r="AB99" s="37"/>
      <c r="AC99" s="37"/>
      <c r="AD99" s="37"/>
      <c r="AE99" s="37"/>
      <c r="AR99" s="193" t="s">
        <v>217</v>
      </c>
      <c r="AT99" s="193" t="s">
        <v>212</v>
      </c>
      <c r="AU99" s="193" t="s">
        <v>79</v>
      </c>
      <c r="AY99" s="20" t="s">
        <v>210</v>
      </c>
      <c r="BE99" s="194">
        <f>IF(N99="základní",J99,0)</f>
        <v>0</v>
      </c>
      <c r="BF99" s="194">
        <f>IF(N99="snížená",J99,0)</f>
        <v>0</v>
      </c>
      <c r="BG99" s="194">
        <f>IF(N99="zákl. přenesená",J99,0)</f>
        <v>0</v>
      </c>
      <c r="BH99" s="194">
        <f>IF(N99="sníž. přenesená",J99,0)</f>
        <v>0</v>
      </c>
      <c r="BI99" s="194">
        <f>IF(N99="nulová",J99,0)</f>
        <v>0</v>
      </c>
      <c r="BJ99" s="20" t="s">
        <v>79</v>
      </c>
      <c r="BK99" s="194">
        <f>ROUND(I99*H99,2)</f>
        <v>0</v>
      </c>
      <c r="BL99" s="20" t="s">
        <v>217</v>
      </c>
      <c r="BM99" s="193" t="s">
        <v>217</v>
      </c>
    </row>
    <row r="100" spans="1:65" s="2" customFormat="1" ht="11.25">
      <c r="A100" s="37"/>
      <c r="B100" s="38"/>
      <c r="C100" s="39"/>
      <c r="D100" s="195" t="s">
        <v>219</v>
      </c>
      <c r="E100" s="39"/>
      <c r="F100" s="196" t="s">
        <v>2486</v>
      </c>
      <c r="G100" s="39"/>
      <c r="H100" s="39"/>
      <c r="I100" s="197"/>
      <c r="J100" s="39"/>
      <c r="K100" s="39"/>
      <c r="L100" s="42"/>
      <c r="M100" s="198"/>
      <c r="N100" s="199"/>
      <c r="O100" s="67"/>
      <c r="P100" s="67"/>
      <c r="Q100" s="67"/>
      <c r="R100" s="67"/>
      <c r="S100" s="67"/>
      <c r="T100" s="68"/>
      <c r="U100" s="37"/>
      <c r="V100" s="37"/>
      <c r="W100" s="37"/>
      <c r="X100" s="37"/>
      <c r="Y100" s="37"/>
      <c r="Z100" s="37"/>
      <c r="AA100" s="37"/>
      <c r="AB100" s="37"/>
      <c r="AC100" s="37"/>
      <c r="AD100" s="37"/>
      <c r="AE100" s="37"/>
      <c r="AT100" s="20" t="s">
        <v>219</v>
      </c>
      <c r="AU100" s="20" t="s">
        <v>79</v>
      </c>
    </row>
    <row r="101" spans="1:65" s="12" customFormat="1" ht="25.9" customHeight="1">
      <c r="B101" s="166"/>
      <c r="C101" s="167"/>
      <c r="D101" s="168" t="s">
        <v>70</v>
      </c>
      <c r="E101" s="169" t="s">
        <v>2009</v>
      </c>
      <c r="F101" s="169" t="s">
        <v>2488</v>
      </c>
      <c r="G101" s="167"/>
      <c r="H101" s="167"/>
      <c r="I101" s="170"/>
      <c r="J101" s="171">
        <f>BK101</f>
        <v>0</v>
      </c>
      <c r="K101" s="167"/>
      <c r="L101" s="172"/>
      <c r="M101" s="173"/>
      <c r="N101" s="174"/>
      <c r="O101" s="174"/>
      <c r="P101" s="175">
        <f>SUM(P102:P112)</f>
        <v>0</v>
      </c>
      <c r="Q101" s="174"/>
      <c r="R101" s="175">
        <f>SUM(R102:R112)</f>
        <v>0</v>
      </c>
      <c r="S101" s="174"/>
      <c r="T101" s="176">
        <f>SUM(T102:T112)</f>
        <v>0</v>
      </c>
      <c r="AR101" s="177" t="s">
        <v>79</v>
      </c>
      <c r="AT101" s="178" t="s">
        <v>70</v>
      </c>
      <c r="AU101" s="178" t="s">
        <v>71</v>
      </c>
      <c r="AY101" s="177" t="s">
        <v>210</v>
      </c>
      <c r="BK101" s="179">
        <f>SUM(BK102:BK112)</f>
        <v>0</v>
      </c>
    </row>
    <row r="102" spans="1:65" s="2" customFormat="1" ht="21.75" customHeight="1">
      <c r="A102" s="37"/>
      <c r="B102" s="38"/>
      <c r="C102" s="182" t="s">
        <v>153</v>
      </c>
      <c r="D102" s="182" t="s">
        <v>212</v>
      </c>
      <c r="E102" s="183" t="s">
        <v>2489</v>
      </c>
      <c r="F102" s="184" t="s">
        <v>2490</v>
      </c>
      <c r="G102" s="185" t="s">
        <v>461</v>
      </c>
      <c r="H102" s="186">
        <v>16</v>
      </c>
      <c r="I102" s="187"/>
      <c r="J102" s="188">
        <f>ROUND(I102*H102,2)</f>
        <v>0</v>
      </c>
      <c r="K102" s="184" t="s">
        <v>814</v>
      </c>
      <c r="L102" s="42"/>
      <c r="M102" s="189" t="s">
        <v>19</v>
      </c>
      <c r="N102" s="190" t="s">
        <v>42</v>
      </c>
      <c r="O102" s="67"/>
      <c r="P102" s="191">
        <f>O102*H102</f>
        <v>0</v>
      </c>
      <c r="Q102" s="191">
        <v>0</v>
      </c>
      <c r="R102" s="191">
        <f>Q102*H102</f>
        <v>0</v>
      </c>
      <c r="S102" s="191">
        <v>0</v>
      </c>
      <c r="T102" s="192">
        <f>S102*H102</f>
        <v>0</v>
      </c>
      <c r="U102" s="37"/>
      <c r="V102" s="37"/>
      <c r="W102" s="37"/>
      <c r="X102" s="37"/>
      <c r="Y102" s="37"/>
      <c r="Z102" s="37"/>
      <c r="AA102" s="37"/>
      <c r="AB102" s="37"/>
      <c r="AC102" s="37"/>
      <c r="AD102" s="37"/>
      <c r="AE102" s="37"/>
      <c r="AR102" s="193" t="s">
        <v>217</v>
      </c>
      <c r="AT102" s="193" t="s">
        <v>212</v>
      </c>
      <c r="AU102" s="193" t="s">
        <v>79</v>
      </c>
      <c r="AY102" s="20" t="s">
        <v>210</v>
      </c>
      <c r="BE102" s="194">
        <f>IF(N102="základní",J102,0)</f>
        <v>0</v>
      </c>
      <c r="BF102" s="194">
        <f>IF(N102="snížená",J102,0)</f>
        <v>0</v>
      </c>
      <c r="BG102" s="194">
        <f>IF(N102="zákl. přenesená",J102,0)</f>
        <v>0</v>
      </c>
      <c r="BH102" s="194">
        <f>IF(N102="sníž. přenesená",J102,0)</f>
        <v>0</v>
      </c>
      <c r="BI102" s="194">
        <f>IF(N102="nulová",J102,0)</f>
        <v>0</v>
      </c>
      <c r="BJ102" s="20" t="s">
        <v>79</v>
      </c>
      <c r="BK102" s="194">
        <f>ROUND(I102*H102,2)</f>
        <v>0</v>
      </c>
      <c r="BL102" s="20" t="s">
        <v>217</v>
      </c>
      <c r="BM102" s="193" t="s">
        <v>250</v>
      </c>
    </row>
    <row r="103" spans="1:65" s="2" customFormat="1" ht="11.25">
      <c r="A103" s="37"/>
      <c r="B103" s="38"/>
      <c r="C103" s="39"/>
      <c r="D103" s="195" t="s">
        <v>219</v>
      </c>
      <c r="E103" s="39"/>
      <c r="F103" s="196" t="s">
        <v>2490</v>
      </c>
      <c r="G103" s="39"/>
      <c r="H103" s="39"/>
      <c r="I103" s="197"/>
      <c r="J103" s="39"/>
      <c r="K103" s="39"/>
      <c r="L103" s="42"/>
      <c r="M103" s="198"/>
      <c r="N103" s="199"/>
      <c r="O103" s="67"/>
      <c r="P103" s="67"/>
      <c r="Q103" s="67"/>
      <c r="R103" s="67"/>
      <c r="S103" s="67"/>
      <c r="T103" s="68"/>
      <c r="U103" s="37"/>
      <c r="V103" s="37"/>
      <c r="W103" s="37"/>
      <c r="X103" s="37"/>
      <c r="Y103" s="37"/>
      <c r="Z103" s="37"/>
      <c r="AA103" s="37"/>
      <c r="AB103" s="37"/>
      <c r="AC103" s="37"/>
      <c r="AD103" s="37"/>
      <c r="AE103" s="37"/>
      <c r="AT103" s="20" t="s">
        <v>219</v>
      </c>
      <c r="AU103" s="20" t="s">
        <v>79</v>
      </c>
    </row>
    <row r="104" spans="1:65" s="2" customFormat="1" ht="58.5">
      <c r="A104" s="37"/>
      <c r="B104" s="38"/>
      <c r="C104" s="39"/>
      <c r="D104" s="195" t="s">
        <v>1060</v>
      </c>
      <c r="E104" s="39"/>
      <c r="F104" s="268" t="s">
        <v>2491</v>
      </c>
      <c r="G104" s="39"/>
      <c r="H104" s="39"/>
      <c r="I104" s="197"/>
      <c r="J104" s="39"/>
      <c r="K104" s="39"/>
      <c r="L104" s="42"/>
      <c r="M104" s="198"/>
      <c r="N104" s="199"/>
      <c r="O104" s="67"/>
      <c r="P104" s="67"/>
      <c r="Q104" s="67"/>
      <c r="R104" s="67"/>
      <c r="S104" s="67"/>
      <c r="T104" s="68"/>
      <c r="U104" s="37"/>
      <c r="V104" s="37"/>
      <c r="W104" s="37"/>
      <c r="X104" s="37"/>
      <c r="Y104" s="37"/>
      <c r="Z104" s="37"/>
      <c r="AA104" s="37"/>
      <c r="AB104" s="37"/>
      <c r="AC104" s="37"/>
      <c r="AD104" s="37"/>
      <c r="AE104" s="37"/>
      <c r="AT104" s="20" t="s">
        <v>1060</v>
      </c>
      <c r="AU104" s="20" t="s">
        <v>79</v>
      </c>
    </row>
    <row r="105" spans="1:65" s="2" customFormat="1" ht="21.75" customHeight="1">
      <c r="A105" s="37"/>
      <c r="B105" s="38"/>
      <c r="C105" s="182" t="s">
        <v>217</v>
      </c>
      <c r="D105" s="182" t="s">
        <v>212</v>
      </c>
      <c r="E105" s="183" t="s">
        <v>2492</v>
      </c>
      <c r="F105" s="184" t="s">
        <v>2493</v>
      </c>
      <c r="G105" s="185" t="s">
        <v>461</v>
      </c>
      <c r="H105" s="186">
        <v>14</v>
      </c>
      <c r="I105" s="187"/>
      <c r="J105" s="188">
        <f>ROUND(I105*H105,2)</f>
        <v>0</v>
      </c>
      <c r="K105" s="184" t="s">
        <v>814</v>
      </c>
      <c r="L105" s="42"/>
      <c r="M105" s="189" t="s">
        <v>19</v>
      </c>
      <c r="N105" s="190" t="s">
        <v>42</v>
      </c>
      <c r="O105" s="67"/>
      <c r="P105" s="191">
        <f>O105*H105</f>
        <v>0</v>
      </c>
      <c r="Q105" s="191">
        <v>0</v>
      </c>
      <c r="R105" s="191">
        <f>Q105*H105</f>
        <v>0</v>
      </c>
      <c r="S105" s="191">
        <v>0</v>
      </c>
      <c r="T105" s="192">
        <f>S105*H105</f>
        <v>0</v>
      </c>
      <c r="U105" s="37"/>
      <c r="V105" s="37"/>
      <c r="W105" s="37"/>
      <c r="X105" s="37"/>
      <c r="Y105" s="37"/>
      <c r="Z105" s="37"/>
      <c r="AA105" s="37"/>
      <c r="AB105" s="37"/>
      <c r="AC105" s="37"/>
      <c r="AD105" s="37"/>
      <c r="AE105" s="37"/>
      <c r="AR105" s="193" t="s">
        <v>217</v>
      </c>
      <c r="AT105" s="193" t="s">
        <v>212</v>
      </c>
      <c r="AU105" s="193" t="s">
        <v>79</v>
      </c>
      <c r="AY105" s="20" t="s">
        <v>210</v>
      </c>
      <c r="BE105" s="194">
        <f>IF(N105="základní",J105,0)</f>
        <v>0</v>
      </c>
      <c r="BF105" s="194">
        <f>IF(N105="snížená",J105,0)</f>
        <v>0</v>
      </c>
      <c r="BG105" s="194">
        <f>IF(N105="zákl. přenesená",J105,0)</f>
        <v>0</v>
      </c>
      <c r="BH105" s="194">
        <f>IF(N105="sníž. přenesená",J105,0)</f>
        <v>0</v>
      </c>
      <c r="BI105" s="194">
        <f>IF(N105="nulová",J105,0)</f>
        <v>0</v>
      </c>
      <c r="BJ105" s="20" t="s">
        <v>79</v>
      </c>
      <c r="BK105" s="194">
        <f>ROUND(I105*H105,2)</f>
        <v>0</v>
      </c>
      <c r="BL105" s="20" t="s">
        <v>217</v>
      </c>
      <c r="BM105" s="193" t="s">
        <v>269</v>
      </c>
    </row>
    <row r="106" spans="1:65" s="2" customFormat="1" ht="11.25">
      <c r="A106" s="37"/>
      <c r="B106" s="38"/>
      <c r="C106" s="39"/>
      <c r="D106" s="195" t="s">
        <v>219</v>
      </c>
      <c r="E106" s="39"/>
      <c r="F106" s="196" t="s">
        <v>2493</v>
      </c>
      <c r="G106" s="39"/>
      <c r="H106" s="39"/>
      <c r="I106" s="197"/>
      <c r="J106" s="39"/>
      <c r="K106" s="39"/>
      <c r="L106" s="42"/>
      <c r="M106" s="198"/>
      <c r="N106" s="199"/>
      <c r="O106" s="67"/>
      <c r="P106" s="67"/>
      <c r="Q106" s="67"/>
      <c r="R106" s="67"/>
      <c r="S106" s="67"/>
      <c r="T106" s="68"/>
      <c r="U106" s="37"/>
      <c r="V106" s="37"/>
      <c r="W106" s="37"/>
      <c r="X106" s="37"/>
      <c r="Y106" s="37"/>
      <c r="Z106" s="37"/>
      <c r="AA106" s="37"/>
      <c r="AB106" s="37"/>
      <c r="AC106" s="37"/>
      <c r="AD106" s="37"/>
      <c r="AE106" s="37"/>
      <c r="AT106" s="20" t="s">
        <v>219</v>
      </c>
      <c r="AU106" s="20" t="s">
        <v>79</v>
      </c>
    </row>
    <row r="107" spans="1:65" s="2" customFormat="1" ht="16.5" customHeight="1">
      <c r="A107" s="37"/>
      <c r="B107" s="38"/>
      <c r="C107" s="182" t="s">
        <v>241</v>
      </c>
      <c r="D107" s="182" t="s">
        <v>212</v>
      </c>
      <c r="E107" s="183" t="s">
        <v>2494</v>
      </c>
      <c r="F107" s="184" t="s">
        <v>2495</v>
      </c>
      <c r="G107" s="185" t="s">
        <v>2332</v>
      </c>
      <c r="H107" s="186">
        <v>1</v>
      </c>
      <c r="I107" s="187"/>
      <c r="J107" s="188">
        <f>ROUND(I107*H107,2)</f>
        <v>0</v>
      </c>
      <c r="K107" s="184" t="s">
        <v>814</v>
      </c>
      <c r="L107" s="42"/>
      <c r="M107" s="189" t="s">
        <v>19</v>
      </c>
      <c r="N107" s="190" t="s">
        <v>42</v>
      </c>
      <c r="O107" s="67"/>
      <c r="P107" s="191">
        <f>O107*H107</f>
        <v>0</v>
      </c>
      <c r="Q107" s="191">
        <v>0</v>
      </c>
      <c r="R107" s="191">
        <f>Q107*H107</f>
        <v>0</v>
      </c>
      <c r="S107" s="191">
        <v>0</v>
      </c>
      <c r="T107" s="192">
        <f>S107*H107</f>
        <v>0</v>
      </c>
      <c r="U107" s="37"/>
      <c r="V107" s="37"/>
      <c r="W107" s="37"/>
      <c r="X107" s="37"/>
      <c r="Y107" s="37"/>
      <c r="Z107" s="37"/>
      <c r="AA107" s="37"/>
      <c r="AB107" s="37"/>
      <c r="AC107" s="37"/>
      <c r="AD107" s="37"/>
      <c r="AE107" s="37"/>
      <c r="AR107" s="193" t="s">
        <v>217</v>
      </c>
      <c r="AT107" s="193" t="s">
        <v>212</v>
      </c>
      <c r="AU107" s="193" t="s">
        <v>79</v>
      </c>
      <c r="AY107" s="20" t="s">
        <v>210</v>
      </c>
      <c r="BE107" s="194">
        <f>IF(N107="základní",J107,0)</f>
        <v>0</v>
      </c>
      <c r="BF107" s="194">
        <f>IF(N107="snížená",J107,0)</f>
        <v>0</v>
      </c>
      <c r="BG107" s="194">
        <f>IF(N107="zákl. přenesená",J107,0)</f>
        <v>0</v>
      </c>
      <c r="BH107" s="194">
        <f>IF(N107="sníž. přenesená",J107,0)</f>
        <v>0</v>
      </c>
      <c r="BI107" s="194">
        <f>IF(N107="nulová",J107,0)</f>
        <v>0</v>
      </c>
      <c r="BJ107" s="20" t="s">
        <v>79</v>
      </c>
      <c r="BK107" s="194">
        <f>ROUND(I107*H107,2)</f>
        <v>0</v>
      </c>
      <c r="BL107" s="20" t="s">
        <v>217</v>
      </c>
      <c r="BM107" s="193" t="s">
        <v>282</v>
      </c>
    </row>
    <row r="108" spans="1:65" s="2" customFormat="1" ht="11.25">
      <c r="A108" s="37"/>
      <c r="B108" s="38"/>
      <c r="C108" s="39"/>
      <c r="D108" s="195" t="s">
        <v>219</v>
      </c>
      <c r="E108" s="39"/>
      <c r="F108" s="196" t="s">
        <v>2495</v>
      </c>
      <c r="G108" s="39"/>
      <c r="H108" s="39"/>
      <c r="I108" s="197"/>
      <c r="J108" s="39"/>
      <c r="K108" s="39"/>
      <c r="L108" s="42"/>
      <c r="M108" s="198"/>
      <c r="N108" s="199"/>
      <c r="O108" s="67"/>
      <c r="P108" s="67"/>
      <c r="Q108" s="67"/>
      <c r="R108" s="67"/>
      <c r="S108" s="67"/>
      <c r="T108" s="68"/>
      <c r="U108" s="37"/>
      <c r="V108" s="37"/>
      <c r="W108" s="37"/>
      <c r="X108" s="37"/>
      <c r="Y108" s="37"/>
      <c r="Z108" s="37"/>
      <c r="AA108" s="37"/>
      <c r="AB108" s="37"/>
      <c r="AC108" s="37"/>
      <c r="AD108" s="37"/>
      <c r="AE108" s="37"/>
      <c r="AT108" s="20" t="s">
        <v>219</v>
      </c>
      <c r="AU108" s="20" t="s">
        <v>79</v>
      </c>
    </row>
    <row r="109" spans="1:65" s="2" customFormat="1" ht="44.25" customHeight="1">
      <c r="A109" s="37"/>
      <c r="B109" s="38"/>
      <c r="C109" s="182" t="s">
        <v>250</v>
      </c>
      <c r="D109" s="182" t="s">
        <v>212</v>
      </c>
      <c r="E109" s="183" t="s">
        <v>2496</v>
      </c>
      <c r="F109" s="184" t="s">
        <v>2497</v>
      </c>
      <c r="G109" s="185" t="s">
        <v>461</v>
      </c>
      <c r="H109" s="186">
        <v>30</v>
      </c>
      <c r="I109" s="187"/>
      <c r="J109" s="188">
        <f>ROUND(I109*H109,2)</f>
        <v>0</v>
      </c>
      <c r="K109" s="184" t="s">
        <v>814</v>
      </c>
      <c r="L109" s="42"/>
      <c r="M109" s="189" t="s">
        <v>19</v>
      </c>
      <c r="N109" s="190" t="s">
        <v>42</v>
      </c>
      <c r="O109" s="67"/>
      <c r="P109" s="191">
        <f>O109*H109</f>
        <v>0</v>
      </c>
      <c r="Q109" s="191">
        <v>0</v>
      </c>
      <c r="R109" s="191">
        <f>Q109*H109</f>
        <v>0</v>
      </c>
      <c r="S109" s="191">
        <v>0</v>
      </c>
      <c r="T109" s="192">
        <f>S109*H109</f>
        <v>0</v>
      </c>
      <c r="U109" s="37"/>
      <c r="V109" s="37"/>
      <c r="W109" s="37"/>
      <c r="X109" s="37"/>
      <c r="Y109" s="37"/>
      <c r="Z109" s="37"/>
      <c r="AA109" s="37"/>
      <c r="AB109" s="37"/>
      <c r="AC109" s="37"/>
      <c r="AD109" s="37"/>
      <c r="AE109" s="37"/>
      <c r="AR109" s="193" t="s">
        <v>217</v>
      </c>
      <c r="AT109" s="193" t="s">
        <v>212</v>
      </c>
      <c r="AU109" s="193" t="s">
        <v>79</v>
      </c>
      <c r="AY109" s="20" t="s">
        <v>210</v>
      </c>
      <c r="BE109" s="194">
        <f>IF(N109="základní",J109,0)</f>
        <v>0</v>
      </c>
      <c r="BF109" s="194">
        <f>IF(N109="snížená",J109,0)</f>
        <v>0</v>
      </c>
      <c r="BG109" s="194">
        <f>IF(N109="zákl. přenesená",J109,0)</f>
        <v>0</v>
      </c>
      <c r="BH109" s="194">
        <f>IF(N109="sníž. přenesená",J109,0)</f>
        <v>0</v>
      </c>
      <c r="BI109" s="194">
        <f>IF(N109="nulová",J109,0)</f>
        <v>0</v>
      </c>
      <c r="BJ109" s="20" t="s">
        <v>79</v>
      </c>
      <c r="BK109" s="194">
        <f>ROUND(I109*H109,2)</f>
        <v>0</v>
      </c>
      <c r="BL109" s="20" t="s">
        <v>217</v>
      </c>
      <c r="BM109" s="193" t="s">
        <v>296</v>
      </c>
    </row>
    <row r="110" spans="1:65" s="2" customFormat="1" ht="29.25">
      <c r="A110" s="37"/>
      <c r="B110" s="38"/>
      <c r="C110" s="39"/>
      <c r="D110" s="195" t="s">
        <v>219</v>
      </c>
      <c r="E110" s="39"/>
      <c r="F110" s="196" t="s">
        <v>2497</v>
      </c>
      <c r="G110" s="39"/>
      <c r="H110" s="39"/>
      <c r="I110" s="197"/>
      <c r="J110" s="39"/>
      <c r="K110" s="39"/>
      <c r="L110" s="42"/>
      <c r="M110" s="198"/>
      <c r="N110" s="199"/>
      <c r="O110" s="67"/>
      <c r="P110" s="67"/>
      <c r="Q110" s="67"/>
      <c r="R110" s="67"/>
      <c r="S110" s="67"/>
      <c r="T110" s="68"/>
      <c r="U110" s="37"/>
      <c r="V110" s="37"/>
      <c r="W110" s="37"/>
      <c r="X110" s="37"/>
      <c r="Y110" s="37"/>
      <c r="Z110" s="37"/>
      <c r="AA110" s="37"/>
      <c r="AB110" s="37"/>
      <c r="AC110" s="37"/>
      <c r="AD110" s="37"/>
      <c r="AE110" s="37"/>
      <c r="AT110" s="20" t="s">
        <v>219</v>
      </c>
      <c r="AU110" s="20" t="s">
        <v>79</v>
      </c>
    </row>
    <row r="111" spans="1:65" s="2" customFormat="1" ht="21.75" customHeight="1">
      <c r="A111" s="37"/>
      <c r="B111" s="38"/>
      <c r="C111" s="182" t="s">
        <v>257</v>
      </c>
      <c r="D111" s="182" t="s">
        <v>212</v>
      </c>
      <c r="E111" s="183" t="s">
        <v>2498</v>
      </c>
      <c r="F111" s="184" t="s">
        <v>2499</v>
      </c>
      <c r="G111" s="185" t="s">
        <v>2487</v>
      </c>
      <c r="H111" s="276"/>
      <c r="I111" s="187"/>
      <c r="J111" s="188">
        <f>ROUND(I111*H111,2)</f>
        <v>0</v>
      </c>
      <c r="K111" s="184" t="s">
        <v>814</v>
      </c>
      <c r="L111" s="42"/>
      <c r="M111" s="189" t="s">
        <v>19</v>
      </c>
      <c r="N111" s="190" t="s">
        <v>42</v>
      </c>
      <c r="O111" s="67"/>
      <c r="P111" s="191">
        <f>O111*H111</f>
        <v>0</v>
      </c>
      <c r="Q111" s="191">
        <v>0</v>
      </c>
      <c r="R111" s="191">
        <f>Q111*H111</f>
        <v>0</v>
      </c>
      <c r="S111" s="191">
        <v>0</v>
      </c>
      <c r="T111" s="192">
        <f>S111*H111</f>
        <v>0</v>
      </c>
      <c r="U111" s="37"/>
      <c r="V111" s="37"/>
      <c r="W111" s="37"/>
      <c r="X111" s="37"/>
      <c r="Y111" s="37"/>
      <c r="Z111" s="37"/>
      <c r="AA111" s="37"/>
      <c r="AB111" s="37"/>
      <c r="AC111" s="37"/>
      <c r="AD111" s="37"/>
      <c r="AE111" s="37"/>
      <c r="AR111" s="193" t="s">
        <v>217</v>
      </c>
      <c r="AT111" s="193" t="s">
        <v>212</v>
      </c>
      <c r="AU111" s="193" t="s">
        <v>79</v>
      </c>
      <c r="AY111" s="20" t="s">
        <v>210</v>
      </c>
      <c r="BE111" s="194">
        <f>IF(N111="základní",J111,0)</f>
        <v>0</v>
      </c>
      <c r="BF111" s="194">
        <f>IF(N111="snížená",J111,0)</f>
        <v>0</v>
      </c>
      <c r="BG111" s="194">
        <f>IF(N111="zákl. přenesená",J111,0)</f>
        <v>0</v>
      </c>
      <c r="BH111" s="194">
        <f>IF(N111="sníž. přenesená",J111,0)</f>
        <v>0</v>
      </c>
      <c r="BI111" s="194">
        <f>IF(N111="nulová",J111,0)</f>
        <v>0</v>
      </c>
      <c r="BJ111" s="20" t="s">
        <v>79</v>
      </c>
      <c r="BK111" s="194">
        <f>ROUND(I111*H111,2)</f>
        <v>0</v>
      </c>
      <c r="BL111" s="20" t="s">
        <v>217</v>
      </c>
      <c r="BM111" s="193" t="s">
        <v>311</v>
      </c>
    </row>
    <row r="112" spans="1:65" s="2" customFormat="1" ht="11.25">
      <c r="A112" s="37"/>
      <c r="B112" s="38"/>
      <c r="C112" s="39"/>
      <c r="D112" s="195" t="s">
        <v>219</v>
      </c>
      <c r="E112" s="39"/>
      <c r="F112" s="196" t="s">
        <v>2499</v>
      </c>
      <c r="G112" s="39"/>
      <c r="H112" s="39"/>
      <c r="I112" s="197"/>
      <c r="J112" s="39"/>
      <c r="K112" s="39"/>
      <c r="L112" s="42"/>
      <c r="M112" s="198"/>
      <c r="N112" s="199"/>
      <c r="O112" s="67"/>
      <c r="P112" s="67"/>
      <c r="Q112" s="67"/>
      <c r="R112" s="67"/>
      <c r="S112" s="67"/>
      <c r="T112" s="68"/>
      <c r="U112" s="37"/>
      <c r="V112" s="37"/>
      <c r="W112" s="37"/>
      <c r="X112" s="37"/>
      <c r="Y112" s="37"/>
      <c r="Z112" s="37"/>
      <c r="AA112" s="37"/>
      <c r="AB112" s="37"/>
      <c r="AC112" s="37"/>
      <c r="AD112" s="37"/>
      <c r="AE112" s="37"/>
      <c r="AT112" s="20" t="s">
        <v>219</v>
      </c>
      <c r="AU112" s="20" t="s">
        <v>79</v>
      </c>
    </row>
    <row r="113" spans="1:65" s="12" customFormat="1" ht="25.9" customHeight="1">
      <c r="B113" s="166"/>
      <c r="C113" s="167"/>
      <c r="D113" s="168" t="s">
        <v>70</v>
      </c>
      <c r="E113" s="169" t="s">
        <v>1403</v>
      </c>
      <c r="F113" s="169" t="s">
        <v>2500</v>
      </c>
      <c r="G113" s="167"/>
      <c r="H113" s="167"/>
      <c r="I113" s="170"/>
      <c r="J113" s="171">
        <f>BK113</f>
        <v>0</v>
      </c>
      <c r="K113" s="167"/>
      <c r="L113" s="172"/>
      <c r="M113" s="173"/>
      <c r="N113" s="174"/>
      <c r="O113" s="174"/>
      <c r="P113" s="175">
        <f>SUM(P114:P117)</f>
        <v>0</v>
      </c>
      <c r="Q113" s="174"/>
      <c r="R113" s="175">
        <f>SUM(R114:R117)</f>
        <v>0</v>
      </c>
      <c r="S113" s="174"/>
      <c r="T113" s="176">
        <f>SUM(T114:T117)</f>
        <v>0</v>
      </c>
      <c r="AR113" s="177" t="s">
        <v>79</v>
      </c>
      <c r="AT113" s="178" t="s">
        <v>70</v>
      </c>
      <c r="AU113" s="178" t="s">
        <v>71</v>
      </c>
      <c r="AY113" s="177" t="s">
        <v>210</v>
      </c>
      <c r="BK113" s="179">
        <f>SUM(BK114:BK117)</f>
        <v>0</v>
      </c>
    </row>
    <row r="114" spans="1:65" s="2" customFormat="1" ht="24.2" customHeight="1">
      <c r="A114" s="37"/>
      <c r="B114" s="38"/>
      <c r="C114" s="182" t="s">
        <v>269</v>
      </c>
      <c r="D114" s="182" t="s">
        <v>212</v>
      </c>
      <c r="E114" s="183" t="s">
        <v>2501</v>
      </c>
      <c r="F114" s="184" t="s">
        <v>2502</v>
      </c>
      <c r="G114" s="185" t="s">
        <v>1998</v>
      </c>
      <c r="H114" s="186">
        <v>7</v>
      </c>
      <c r="I114" s="187"/>
      <c r="J114" s="188">
        <f>ROUND(I114*H114,2)</f>
        <v>0</v>
      </c>
      <c r="K114" s="184" t="s">
        <v>814</v>
      </c>
      <c r="L114" s="42"/>
      <c r="M114" s="189" t="s">
        <v>19</v>
      </c>
      <c r="N114" s="190" t="s">
        <v>42</v>
      </c>
      <c r="O114" s="67"/>
      <c r="P114" s="191">
        <f>O114*H114</f>
        <v>0</v>
      </c>
      <c r="Q114" s="191">
        <v>0</v>
      </c>
      <c r="R114" s="191">
        <f>Q114*H114</f>
        <v>0</v>
      </c>
      <c r="S114" s="191">
        <v>0</v>
      </c>
      <c r="T114" s="192">
        <f>S114*H114</f>
        <v>0</v>
      </c>
      <c r="U114" s="37"/>
      <c r="V114" s="37"/>
      <c r="W114" s="37"/>
      <c r="X114" s="37"/>
      <c r="Y114" s="37"/>
      <c r="Z114" s="37"/>
      <c r="AA114" s="37"/>
      <c r="AB114" s="37"/>
      <c r="AC114" s="37"/>
      <c r="AD114" s="37"/>
      <c r="AE114" s="37"/>
      <c r="AR114" s="193" t="s">
        <v>217</v>
      </c>
      <c r="AT114" s="193" t="s">
        <v>212</v>
      </c>
      <c r="AU114" s="193" t="s">
        <v>79</v>
      </c>
      <c r="AY114" s="20" t="s">
        <v>210</v>
      </c>
      <c r="BE114" s="194">
        <f>IF(N114="základní",J114,0)</f>
        <v>0</v>
      </c>
      <c r="BF114" s="194">
        <f>IF(N114="snížená",J114,0)</f>
        <v>0</v>
      </c>
      <c r="BG114" s="194">
        <f>IF(N114="zákl. přenesená",J114,0)</f>
        <v>0</v>
      </c>
      <c r="BH114" s="194">
        <f>IF(N114="sníž. přenesená",J114,0)</f>
        <v>0</v>
      </c>
      <c r="BI114" s="194">
        <f>IF(N114="nulová",J114,0)</f>
        <v>0</v>
      </c>
      <c r="BJ114" s="20" t="s">
        <v>79</v>
      </c>
      <c r="BK114" s="194">
        <f>ROUND(I114*H114,2)</f>
        <v>0</v>
      </c>
      <c r="BL114" s="20" t="s">
        <v>217</v>
      </c>
      <c r="BM114" s="193" t="s">
        <v>326</v>
      </c>
    </row>
    <row r="115" spans="1:65" s="2" customFormat="1" ht="11.25">
      <c r="A115" s="37"/>
      <c r="B115" s="38"/>
      <c r="C115" s="39"/>
      <c r="D115" s="195" t="s">
        <v>219</v>
      </c>
      <c r="E115" s="39"/>
      <c r="F115" s="196" t="s">
        <v>2502</v>
      </c>
      <c r="G115" s="39"/>
      <c r="H115" s="39"/>
      <c r="I115" s="197"/>
      <c r="J115" s="39"/>
      <c r="K115" s="39"/>
      <c r="L115" s="42"/>
      <c r="M115" s="198"/>
      <c r="N115" s="199"/>
      <c r="O115" s="67"/>
      <c r="P115" s="67"/>
      <c r="Q115" s="67"/>
      <c r="R115" s="67"/>
      <c r="S115" s="67"/>
      <c r="T115" s="68"/>
      <c r="U115" s="37"/>
      <c r="V115" s="37"/>
      <c r="W115" s="37"/>
      <c r="X115" s="37"/>
      <c r="Y115" s="37"/>
      <c r="Z115" s="37"/>
      <c r="AA115" s="37"/>
      <c r="AB115" s="37"/>
      <c r="AC115" s="37"/>
      <c r="AD115" s="37"/>
      <c r="AE115" s="37"/>
      <c r="AT115" s="20" t="s">
        <v>219</v>
      </c>
      <c r="AU115" s="20" t="s">
        <v>79</v>
      </c>
    </row>
    <row r="116" spans="1:65" s="2" customFormat="1" ht="21.75" customHeight="1">
      <c r="A116" s="37"/>
      <c r="B116" s="38"/>
      <c r="C116" s="182" t="s">
        <v>276</v>
      </c>
      <c r="D116" s="182" t="s">
        <v>212</v>
      </c>
      <c r="E116" s="183" t="s">
        <v>2503</v>
      </c>
      <c r="F116" s="184" t="s">
        <v>2504</v>
      </c>
      <c r="G116" s="185" t="s">
        <v>2487</v>
      </c>
      <c r="H116" s="276"/>
      <c r="I116" s="187"/>
      <c r="J116" s="188">
        <f>ROUND(I116*H116,2)</f>
        <v>0</v>
      </c>
      <c r="K116" s="184" t="s">
        <v>814</v>
      </c>
      <c r="L116" s="42"/>
      <c r="M116" s="189" t="s">
        <v>19</v>
      </c>
      <c r="N116" s="190" t="s">
        <v>42</v>
      </c>
      <c r="O116" s="67"/>
      <c r="P116" s="191">
        <f>O116*H116</f>
        <v>0</v>
      </c>
      <c r="Q116" s="191">
        <v>0</v>
      </c>
      <c r="R116" s="191">
        <f>Q116*H116</f>
        <v>0</v>
      </c>
      <c r="S116" s="191">
        <v>0</v>
      </c>
      <c r="T116" s="192">
        <f>S116*H116</f>
        <v>0</v>
      </c>
      <c r="U116" s="37"/>
      <c r="V116" s="37"/>
      <c r="W116" s="37"/>
      <c r="X116" s="37"/>
      <c r="Y116" s="37"/>
      <c r="Z116" s="37"/>
      <c r="AA116" s="37"/>
      <c r="AB116" s="37"/>
      <c r="AC116" s="37"/>
      <c r="AD116" s="37"/>
      <c r="AE116" s="37"/>
      <c r="AR116" s="193" t="s">
        <v>217</v>
      </c>
      <c r="AT116" s="193" t="s">
        <v>212</v>
      </c>
      <c r="AU116" s="193" t="s">
        <v>79</v>
      </c>
      <c r="AY116" s="20" t="s">
        <v>210</v>
      </c>
      <c r="BE116" s="194">
        <f>IF(N116="základní",J116,0)</f>
        <v>0</v>
      </c>
      <c r="BF116" s="194">
        <f>IF(N116="snížená",J116,0)</f>
        <v>0</v>
      </c>
      <c r="BG116" s="194">
        <f>IF(N116="zákl. přenesená",J116,0)</f>
        <v>0</v>
      </c>
      <c r="BH116" s="194">
        <f>IF(N116="sníž. přenesená",J116,0)</f>
        <v>0</v>
      </c>
      <c r="BI116" s="194">
        <f>IF(N116="nulová",J116,0)</f>
        <v>0</v>
      </c>
      <c r="BJ116" s="20" t="s">
        <v>79</v>
      </c>
      <c r="BK116" s="194">
        <f>ROUND(I116*H116,2)</f>
        <v>0</v>
      </c>
      <c r="BL116" s="20" t="s">
        <v>217</v>
      </c>
      <c r="BM116" s="193" t="s">
        <v>340</v>
      </c>
    </row>
    <row r="117" spans="1:65" s="2" customFormat="1" ht="11.25">
      <c r="A117" s="37"/>
      <c r="B117" s="38"/>
      <c r="C117" s="39"/>
      <c r="D117" s="195" t="s">
        <v>219</v>
      </c>
      <c r="E117" s="39"/>
      <c r="F117" s="196" t="s">
        <v>2504</v>
      </c>
      <c r="G117" s="39"/>
      <c r="H117" s="39"/>
      <c r="I117" s="197"/>
      <c r="J117" s="39"/>
      <c r="K117" s="39"/>
      <c r="L117" s="42"/>
      <c r="M117" s="198"/>
      <c r="N117" s="199"/>
      <c r="O117" s="67"/>
      <c r="P117" s="67"/>
      <c r="Q117" s="67"/>
      <c r="R117" s="67"/>
      <c r="S117" s="67"/>
      <c r="T117" s="68"/>
      <c r="U117" s="37"/>
      <c r="V117" s="37"/>
      <c r="W117" s="37"/>
      <c r="X117" s="37"/>
      <c r="Y117" s="37"/>
      <c r="Z117" s="37"/>
      <c r="AA117" s="37"/>
      <c r="AB117" s="37"/>
      <c r="AC117" s="37"/>
      <c r="AD117" s="37"/>
      <c r="AE117" s="37"/>
      <c r="AT117" s="20" t="s">
        <v>219</v>
      </c>
      <c r="AU117" s="20" t="s">
        <v>79</v>
      </c>
    </row>
    <row r="118" spans="1:65" s="12" customFormat="1" ht="25.9" customHeight="1">
      <c r="B118" s="166"/>
      <c r="C118" s="167"/>
      <c r="D118" s="168" t="s">
        <v>70</v>
      </c>
      <c r="E118" s="169" t="s">
        <v>1407</v>
      </c>
      <c r="F118" s="169" t="s">
        <v>2505</v>
      </c>
      <c r="G118" s="167"/>
      <c r="H118" s="167"/>
      <c r="I118" s="170"/>
      <c r="J118" s="171">
        <f>BK118</f>
        <v>0</v>
      </c>
      <c r="K118" s="167"/>
      <c r="L118" s="172"/>
      <c r="M118" s="173"/>
      <c r="N118" s="174"/>
      <c r="O118" s="174"/>
      <c r="P118" s="175">
        <f>P119</f>
        <v>0</v>
      </c>
      <c r="Q118" s="174"/>
      <c r="R118" s="175">
        <f>R119</f>
        <v>0</v>
      </c>
      <c r="S118" s="174"/>
      <c r="T118" s="176">
        <f>T119</f>
        <v>0</v>
      </c>
      <c r="AR118" s="177" t="s">
        <v>79</v>
      </c>
      <c r="AT118" s="178" t="s">
        <v>70</v>
      </c>
      <c r="AU118" s="178" t="s">
        <v>71</v>
      </c>
      <c r="AY118" s="177" t="s">
        <v>210</v>
      </c>
      <c r="BK118" s="179">
        <f>BK119</f>
        <v>0</v>
      </c>
    </row>
    <row r="119" spans="1:65" s="12" customFormat="1" ht="22.9" customHeight="1">
      <c r="B119" s="166"/>
      <c r="C119" s="167"/>
      <c r="D119" s="168" t="s">
        <v>70</v>
      </c>
      <c r="E119" s="180" t="s">
        <v>1411</v>
      </c>
      <c r="F119" s="180" t="s">
        <v>2506</v>
      </c>
      <c r="G119" s="167"/>
      <c r="H119" s="167"/>
      <c r="I119" s="170"/>
      <c r="J119" s="181">
        <f>BK119</f>
        <v>0</v>
      </c>
      <c r="K119" s="167"/>
      <c r="L119" s="172"/>
      <c r="M119" s="173"/>
      <c r="N119" s="174"/>
      <c r="O119" s="174"/>
      <c r="P119" s="175">
        <f>SUM(P120:P125)</f>
        <v>0</v>
      </c>
      <c r="Q119" s="174"/>
      <c r="R119" s="175">
        <f>SUM(R120:R125)</f>
        <v>0</v>
      </c>
      <c r="S119" s="174"/>
      <c r="T119" s="176">
        <f>SUM(T120:T125)</f>
        <v>0</v>
      </c>
      <c r="AR119" s="177" t="s">
        <v>79</v>
      </c>
      <c r="AT119" s="178" t="s">
        <v>70</v>
      </c>
      <c r="AU119" s="178" t="s">
        <v>79</v>
      </c>
      <c r="AY119" s="177" t="s">
        <v>210</v>
      </c>
      <c r="BK119" s="179">
        <f>SUM(BK120:BK125)</f>
        <v>0</v>
      </c>
    </row>
    <row r="120" spans="1:65" s="2" customFormat="1" ht="33" customHeight="1">
      <c r="A120" s="37"/>
      <c r="B120" s="38"/>
      <c r="C120" s="182" t="s">
        <v>282</v>
      </c>
      <c r="D120" s="182" t="s">
        <v>212</v>
      </c>
      <c r="E120" s="183" t="s">
        <v>1145</v>
      </c>
      <c r="F120" s="184" t="s">
        <v>2507</v>
      </c>
      <c r="G120" s="185" t="s">
        <v>461</v>
      </c>
      <c r="H120" s="186">
        <v>30</v>
      </c>
      <c r="I120" s="187"/>
      <c r="J120" s="188">
        <f>ROUND(I120*H120,2)</f>
        <v>0</v>
      </c>
      <c r="K120" s="184" t="s">
        <v>814</v>
      </c>
      <c r="L120" s="42"/>
      <c r="M120" s="189" t="s">
        <v>19</v>
      </c>
      <c r="N120" s="190" t="s">
        <v>42</v>
      </c>
      <c r="O120" s="67"/>
      <c r="P120" s="191">
        <f>O120*H120</f>
        <v>0</v>
      </c>
      <c r="Q120" s="191">
        <v>0</v>
      </c>
      <c r="R120" s="191">
        <f>Q120*H120</f>
        <v>0</v>
      </c>
      <c r="S120" s="191">
        <v>0</v>
      </c>
      <c r="T120" s="192">
        <f>S120*H120</f>
        <v>0</v>
      </c>
      <c r="U120" s="37"/>
      <c r="V120" s="37"/>
      <c r="W120" s="37"/>
      <c r="X120" s="37"/>
      <c r="Y120" s="37"/>
      <c r="Z120" s="37"/>
      <c r="AA120" s="37"/>
      <c r="AB120" s="37"/>
      <c r="AC120" s="37"/>
      <c r="AD120" s="37"/>
      <c r="AE120" s="37"/>
      <c r="AR120" s="193" t="s">
        <v>217</v>
      </c>
      <c r="AT120" s="193" t="s">
        <v>212</v>
      </c>
      <c r="AU120" s="193" t="s">
        <v>81</v>
      </c>
      <c r="AY120" s="20" t="s">
        <v>210</v>
      </c>
      <c r="BE120" s="194">
        <f>IF(N120="základní",J120,0)</f>
        <v>0</v>
      </c>
      <c r="BF120" s="194">
        <f>IF(N120="snížená",J120,0)</f>
        <v>0</v>
      </c>
      <c r="BG120" s="194">
        <f>IF(N120="zákl. přenesená",J120,0)</f>
        <v>0</v>
      </c>
      <c r="BH120" s="194">
        <f>IF(N120="sníž. přenesená",J120,0)</f>
        <v>0</v>
      </c>
      <c r="BI120" s="194">
        <f>IF(N120="nulová",J120,0)</f>
        <v>0</v>
      </c>
      <c r="BJ120" s="20" t="s">
        <v>79</v>
      </c>
      <c r="BK120" s="194">
        <f>ROUND(I120*H120,2)</f>
        <v>0</v>
      </c>
      <c r="BL120" s="20" t="s">
        <v>217</v>
      </c>
      <c r="BM120" s="193" t="s">
        <v>355</v>
      </c>
    </row>
    <row r="121" spans="1:65" s="2" customFormat="1" ht="19.5">
      <c r="A121" s="37"/>
      <c r="B121" s="38"/>
      <c r="C121" s="39"/>
      <c r="D121" s="195" t="s">
        <v>219</v>
      </c>
      <c r="E121" s="39"/>
      <c r="F121" s="196" t="s">
        <v>2507</v>
      </c>
      <c r="G121" s="39"/>
      <c r="H121" s="39"/>
      <c r="I121" s="197"/>
      <c r="J121" s="39"/>
      <c r="K121" s="39"/>
      <c r="L121" s="42"/>
      <c r="M121" s="198"/>
      <c r="N121" s="199"/>
      <c r="O121" s="67"/>
      <c r="P121" s="67"/>
      <c r="Q121" s="67"/>
      <c r="R121" s="67"/>
      <c r="S121" s="67"/>
      <c r="T121" s="68"/>
      <c r="U121" s="37"/>
      <c r="V121" s="37"/>
      <c r="W121" s="37"/>
      <c r="X121" s="37"/>
      <c r="Y121" s="37"/>
      <c r="Z121" s="37"/>
      <c r="AA121" s="37"/>
      <c r="AB121" s="37"/>
      <c r="AC121" s="37"/>
      <c r="AD121" s="37"/>
      <c r="AE121" s="37"/>
      <c r="AT121" s="20" t="s">
        <v>219</v>
      </c>
      <c r="AU121" s="20" t="s">
        <v>81</v>
      </c>
    </row>
    <row r="122" spans="1:65" s="2" customFormat="1" ht="37.9" customHeight="1">
      <c r="A122" s="37"/>
      <c r="B122" s="38"/>
      <c r="C122" s="182" t="s">
        <v>289</v>
      </c>
      <c r="D122" s="182" t="s">
        <v>212</v>
      </c>
      <c r="E122" s="183" t="s">
        <v>2508</v>
      </c>
      <c r="F122" s="184" t="s">
        <v>2509</v>
      </c>
      <c r="G122" s="185" t="s">
        <v>461</v>
      </c>
      <c r="H122" s="186">
        <v>110</v>
      </c>
      <c r="I122" s="187"/>
      <c r="J122" s="188">
        <f>ROUND(I122*H122,2)</f>
        <v>0</v>
      </c>
      <c r="K122" s="184" t="s">
        <v>814</v>
      </c>
      <c r="L122" s="42"/>
      <c r="M122" s="189" t="s">
        <v>19</v>
      </c>
      <c r="N122" s="190" t="s">
        <v>42</v>
      </c>
      <c r="O122" s="67"/>
      <c r="P122" s="191">
        <f>O122*H122</f>
        <v>0</v>
      </c>
      <c r="Q122" s="191">
        <v>0</v>
      </c>
      <c r="R122" s="191">
        <f>Q122*H122</f>
        <v>0</v>
      </c>
      <c r="S122" s="191">
        <v>0</v>
      </c>
      <c r="T122" s="192">
        <f>S122*H122</f>
        <v>0</v>
      </c>
      <c r="U122" s="37"/>
      <c r="V122" s="37"/>
      <c r="W122" s="37"/>
      <c r="X122" s="37"/>
      <c r="Y122" s="37"/>
      <c r="Z122" s="37"/>
      <c r="AA122" s="37"/>
      <c r="AB122" s="37"/>
      <c r="AC122" s="37"/>
      <c r="AD122" s="37"/>
      <c r="AE122" s="37"/>
      <c r="AR122" s="193" t="s">
        <v>217</v>
      </c>
      <c r="AT122" s="193" t="s">
        <v>212</v>
      </c>
      <c r="AU122" s="193" t="s">
        <v>81</v>
      </c>
      <c r="AY122" s="20" t="s">
        <v>210</v>
      </c>
      <c r="BE122" s="194">
        <f>IF(N122="základní",J122,0)</f>
        <v>0</v>
      </c>
      <c r="BF122" s="194">
        <f>IF(N122="snížená",J122,0)</f>
        <v>0</v>
      </c>
      <c r="BG122" s="194">
        <f>IF(N122="zákl. přenesená",J122,0)</f>
        <v>0</v>
      </c>
      <c r="BH122" s="194">
        <f>IF(N122="sníž. přenesená",J122,0)</f>
        <v>0</v>
      </c>
      <c r="BI122" s="194">
        <f>IF(N122="nulová",J122,0)</f>
        <v>0</v>
      </c>
      <c r="BJ122" s="20" t="s">
        <v>79</v>
      </c>
      <c r="BK122" s="194">
        <f>ROUND(I122*H122,2)</f>
        <v>0</v>
      </c>
      <c r="BL122" s="20" t="s">
        <v>217</v>
      </c>
      <c r="BM122" s="193" t="s">
        <v>372</v>
      </c>
    </row>
    <row r="123" spans="1:65" s="2" customFormat="1" ht="19.5">
      <c r="A123" s="37"/>
      <c r="B123" s="38"/>
      <c r="C123" s="39"/>
      <c r="D123" s="195" t="s">
        <v>219</v>
      </c>
      <c r="E123" s="39"/>
      <c r="F123" s="196" t="s">
        <v>2509</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219</v>
      </c>
      <c r="AU123" s="20" t="s">
        <v>81</v>
      </c>
    </row>
    <row r="124" spans="1:65" s="2" customFormat="1" ht="21.75" customHeight="1">
      <c r="A124" s="37"/>
      <c r="B124" s="38"/>
      <c r="C124" s="182" t="s">
        <v>296</v>
      </c>
      <c r="D124" s="182" t="s">
        <v>212</v>
      </c>
      <c r="E124" s="183" t="s">
        <v>2510</v>
      </c>
      <c r="F124" s="184" t="s">
        <v>2511</v>
      </c>
      <c r="G124" s="185" t="s">
        <v>2487</v>
      </c>
      <c r="H124" s="276"/>
      <c r="I124" s="187"/>
      <c r="J124" s="188">
        <f>ROUND(I124*H124,2)</f>
        <v>0</v>
      </c>
      <c r="K124" s="184" t="s">
        <v>814</v>
      </c>
      <c r="L124" s="42"/>
      <c r="M124" s="189" t="s">
        <v>19</v>
      </c>
      <c r="N124" s="190" t="s">
        <v>42</v>
      </c>
      <c r="O124" s="67"/>
      <c r="P124" s="191">
        <f>O124*H124</f>
        <v>0</v>
      </c>
      <c r="Q124" s="191">
        <v>0</v>
      </c>
      <c r="R124" s="191">
        <f>Q124*H124</f>
        <v>0</v>
      </c>
      <c r="S124" s="191">
        <v>0</v>
      </c>
      <c r="T124" s="192">
        <f>S124*H124</f>
        <v>0</v>
      </c>
      <c r="U124" s="37"/>
      <c r="V124" s="37"/>
      <c r="W124" s="37"/>
      <c r="X124" s="37"/>
      <c r="Y124" s="37"/>
      <c r="Z124" s="37"/>
      <c r="AA124" s="37"/>
      <c r="AB124" s="37"/>
      <c r="AC124" s="37"/>
      <c r="AD124" s="37"/>
      <c r="AE124" s="37"/>
      <c r="AR124" s="193" t="s">
        <v>217</v>
      </c>
      <c r="AT124" s="193" t="s">
        <v>212</v>
      </c>
      <c r="AU124" s="193" t="s">
        <v>81</v>
      </c>
      <c r="AY124" s="20" t="s">
        <v>210</v>
      </c>
      <c r="BE124" s="194">
        <f>IF(N124="základní",J124,0)</f>
        <v>0</v>
      </c>
      <c r="BF124" s="194">
        <f>IF(N124="snížená",J124,0)</f>
        <v>0</v>
      </c>
      <c r="BG124" s="194">
        <f>IF(N124="zákl. přenesená",J124,0)</f>
        <v>0</v>
      </c>
      <c r="BH124" s="194">
        <f>IF(N124="sníž. přenesená",J124,0)</f>
        <v>0</v>
      </c>
      <c r="BI124" s="194">
        <f>IF(N124="nulová",J124,0)</f>
        <v>0</v>
      </c>
      <c r="BJ124" s="20" t="s">
        <v>79</v>
      </c>
      <c r="BK124" s="194">
        <f>ROUND(I124*H124,2)</f>
        <v>0</v>
      </c>
      <c r="BL124" s="20" t="s">
        <v>217</v>
      </c>
      <c r="BM124" s="193" t="s">
        <v>392</v>
      </c>
    </row>
    <row r="125" spans="1:65" s="2" customFormat="1" ht="11.25">
      <c r="A125" s="37"/>
      <c r="B125" s="38"/>
      <c r="C125" s="39"/>
      <c r="D125" s="195" t="s">
        <v>219</v>
      </c>
      <c r="E125" s="39"/>
      <c r="F125" s="196" t="s">
        <v>2512</v>
      </c>
      <c r="G125" s="39"/>
      <c r="H125" s="39"/>
      <c r="I125" s="197"/>
      <c r="J125" s="39"/>
      <c r="K125" s="39"/>
      <c r="L125" s="42"/>
      <c r="M125" s="198"/>
      <c r="N125" s="199"/>
      <c r="O125" s="67"/>
      <c r="P125" s="67"/>
      <c r="Q125" s="67"/>
      <c r="R125" s="67"/>
      <c r="S125" s="67"/>
      <c r="T125" s="68"/>
      <c r="U125" s="37"/>
      <c r="V125" s="37"/>
      <c r="W125" s="37"/>
      <c r="X125" s="37"/>
      <c r="Y125" s="37"/>
      <c r="Z125" s="37"/>
      <c r="AA125" s="37"/>
      <c r="AB125" s="37"/>
      <c r="AC125" s="37"/>
      <c r="AD125" s="37"/>
      <c r="AE125" s="37"/>
      <c r="AT125" s="20" t="s">
        <v>219</v>
      </c>
      <c r="AU125" s="20" t="s">
        <v>81</v>
      </c>
    </row>
    <row r="126" spans="1:65" s="12" customFormat="1" ht="25.9" customHeight="1">
      <c r="B126" s="166"/>
      <c r="C126" s="167"/>
      <c r="D126" s="168" t="s">
        <v>70</v>
      </c>
      <c r="E126" s="169" t="s">
        <v>1345</v>
      </c>
      <c r="F126" s="169" t="s">
        <v>2513</v>
      </c>
      <c r="G126" s="167"/>
      <c r="H126" s="167"/>
      <c r="I126" s="170"/>
      <c r="J126" s="171">
        <f>BK126</f>
        <v>0</v>
      </c>
      <c r="K126" s="167"/>
      <c r="L126" s="172"/>
      <c r="M126" s="173"/>
      <c r="N126" s="174"/>
      <c r="O126" s="174"/>
      <c r="P126" s="175">
        <f>SUM(P127:P134)</f>
        <v>0</v>
      </c>
      <c r="Q126" s="174"/>
      <c r="R126" s="175">
        <f>SUM(R127:R134)</f>
        <v>0</v>
      </c>
      <c r="S126" s="174"/>
      <c r="T126" s="176">
        <f>SUM(T127:T134)</f>
        <v>0</v>
      </c>
      <c r="AR126" s="177" t="s">
        <v>79</v>
      </c>
      <c r="AT126" s="178" t="s">
        <v>70</v>
      </c>
      <c r="AU126" s="178" t="s">
        <v>71</v>
      </c>
      <c r="AY126" s="177" t="s">
        <v>210</v>
      </c>
      <c r="BK126" s="179">
        <f>SUM(BK127:BK134)</f>
        <v>0</v>
      </c>
    </row>
    <row r="127" spans="1:65" s="2" customFormat="1" ht="21.75" customHeight="1">
      <c r="A127" s="37"/>
      <c r="B127" s="38"/>
      <c r="C127" s="182" t="s">
        <v>304</v>
      </c>
      <c r="D127" s="182" t="s">
        <v>212</v>
      </c>
      <c r="E127" s="183" t="s">
        <v>2514</v>
      </c>
      <c r="F127" s="184" t="s">
        <v>2515</v>
      </c>
      <c r="G127" s="185" t="s">
        <v>461</v>
      </c>
      <c r="H127" s="186">
        <v>24</v>
      </c>
      <c r="I127" s="187"/>
      <c r="J127" s="188">
        <f>ROUND(I127*H127,2)</f>
        <v>0</v>
      </c>
      <c r="K127" s="184" t="s">
        <v>814</v>
      </c>
      <c r="L127" s="42"/>
      <c r="M127" s="189" t="s">
        <v>19</v>
      </c>
      <c r="N127" s="190" t="s">
        <v>42</v>
      </c>
      <c r="O127" s="67"/>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217</v>
      </c>
      <c r="AT127" s="193" t="s">
        <v>212</v>
      </c>
      <c r="AU127" s="193" t="s">
        <v>79</v>
      </c>
      <c r="AY127" s="20" t="s">
        <v>210</v>
      </c>
      <c r="BE127" s="194">
        <f>IF(N127="základní",J127,0)</f>
        <v>0</v>
      </c>
      <c r="BF127" s="194">
        <f>IF(N127="snížená",J127,0)</f>
        <v>0</v>
      </c>
      <c r="BG127" s="194">
        <f>IF(N127="zákl. přenesená",J127,0)</f>
        <v>0</v>
      </c>
      <c r="BH127" s="194">
        <f>IF(N127="sníž. přenesená",J127,0)</f>
        <v>0</v>
      </c>
      <c r="BI127" s="194">
        <f>IF(N127="nulová",J127,0)</f>
        <v>0</v>
      </c>
      <c r="BJ127" s="20" t="s">
        <v>79</v>
      </c>
      <c r="BK127" s="194">
        <f>ROUND(I127*H127,2)</f>
        <v>0</v>
      </c>
      <c r="BL127" s="20" t="s">
        <v>217</v>
      </c>
      <c r="BM127" s="193" t="s">
        <v>406</v>
      </c>
    </row>
    <row r="128" spans="1:65" s="2" customFormat="1" ht="11.25">
      <c r="A128" s="37"/>
      <c r="B128" s="38"/>
      <c r="C128" s="39"/>
      <c r="D128" s="195" t="s">
        <v>219</v>
      </c>
      <c r="E128" s="39"/>
      <c r="F128" s="196" t="s">
        <v>2515</v>
      </c>
      <c r="G128" s="39"/>
      <c r="H128" s="39"/>
      <c r="I128" s="197"/>
      <c r="J128" s="39"/>
      <c r="K128" s="39"/>
      <c r="L128" s="42"/>
      <c r="M128" s="198"/>
      <c r="N128" s="199"/>
      <c r="O128" s="67"/>
      <c r="P128" s="67"/>
      <c r="Q128" s="67"/>
      <c r="R128" s="67"/>
      <c r="S128" s="67"/>
      <c r="T128" s="68"/>
      <c r="U128" s="37"/>
      <c r="V128" s="37"/>
      <c r="W128" s="37"/>
      <c r="X128" s="37"/>
      <c r="Y128" s="37"/>
      <c r="Z128" s="37"/>
      <c r="AA128" s="37"/>
      <c r="AB128" s="37"/>
      <c r="AC128" s="37"/>
      <c r="AD128" s="37"/>
      <c r="AE128" s="37"/>
      <c r="AT128" s="20" t="s">
        <v>219</v>
      </c>
      <c r="AU128" s="20" t="s">
        <v>79</v>
      </c>
    </row>
    <row r="129" spans="1:65" s="2" customFormat="1" ht="21.75" customHeight="1">
      <c r="A129" s="37"/>
      <c r="B129" s="38"/>
      <c r="C129" s="182" t="s">
        <v>311</v>
      </c>
      <c r="D129" s="182" t="s">
        <v>212</v>
      </c>
      <c r="E129" s="183" t="s">
        <v>2516</v>
      </c>
      <c r="F129" s="184" t="s">
        <v>2517</v>
      </c>
      <c r="G129" s="185" t="s">
        <v>461</v>
      </c>
      <c r="H129" s="186">
        <v>8</v>
      </c>
      <c r="I129" s="187"/>
      <c r="J129" s="188">
        <f>ROUND(I129*H129,2)</f>
        <v>0</v>
      </c>
      <c r="K129" s="184" t="s">
        <v>814</v>
      </c>
      <c r="L129" s="42"/>
      <c r="M129" s="189" t="s">
        <v>19</v>
      </c>
      <c r="N129" s="190" t="s">
        <v>42</v>
      </c>
      <c r="O129" s="67"/>
      <c r="P129" s="191">
        <f>O129*H129</f>
        <v>0</v>
      </c>
      <c r="Q129" s="191">
        <v>0</v>
      </c>
      <c r="R129" s="191">
        <f>Q129*H129</f>
        <v>0</v>
      </c>
      <c r="S129" s="191">
        <v>0</v>
      </c>
      <c r="T129" s="192">
        <f>S129*H129</f>
        <v>0</v>
      </c>
      <c r="U129" s="37"/>
      <c r="V129" s="37"/>
      <c r="W129" s="37"/>
      <c r="X129" s="37"/>
      <c r="Y129" s="37"/>
      <c r="Z129" s="37"/>
      <c r="AA129" s="37"/>
      <c r="AB129" s="37"/>
      <c r="AC129" s="37"/>
      <c r="AD129" s="37"/>
      <c r="AE129" s="37"/>
      <c r="AR129" s="193" t="s">
        <v>217</v>
      </c>
      <c r="AT129" s="193" t="s">
        <v>212</v>
      </c>
      <c r="AU129" s="193" t="s">
        <v>79</v>
      </c>
      <c r="AY129" s="20" t="s">
        <v>210</v>
      </c>
      <c r="BE129" s="194">
        <f>IF(N129="základní",J129,0)</f>
        <v>0</v>
      </c>
      <c r="BF129" s="194">
        <f>IF(N129="snížená",J129,0)</f>
        <v>0</v>
      </c>
      <c r="BG129" s="194">
        <f>IF(N129="zákl. přenesená",J129,0)</f>
        <v>0</v>
      </c>
      <c r="BH129" s="194">
        <f>IF(N129="sníž. přenesená",J129,0)</f>
        <v>0</v>
      </c>
      <c r="BI129" s="194">
        <f>IF(N129="nulová",J129,0)</f>
        <v>0</v>
      </c>
      <c r="BJ129" s="20" t="s">
        <v>79</v>
      </c>
      <c r="BK129" s="194">
        <f>ROUND(I129*H129,2)</f>
        <v>0</v>
      </c>
      <c r="BL129" s="20" t="s">
        <v>217</v>
      </c>
      <c r="BM129" s="193" t="s">
        <v>430</v>
      </c>
    </row>
    <row r="130" spans="1:65" s="2" customFormat="1" ht="11.25">
      <c r="A130" s="37"/>
      <c r="B130" s="38"/>
      <c r="C130" s="39"/>
      <c r="D130" s="195" t="s">
        <v>219</v>
      </c>
      <c r="E130" s="39"/>
      <c r="F130" s="196" t="s">
        <v>2517</v>
      </c>
      <c r="G130" s="39"/>
      <c r="H130" s="39"/>
      <c r="I130" s="197"/>
      <c r="J130" s="39"/>
      <c r="K130" s="39"/>
      <c r="L130" s="42"/>
      <c r="M130" s="198"/>
      <c r="N130" s="199"/>
      <c r="O130" s="67"/>
      <c r="P130" s="67"/>
      <c r="Q130" s="67"/>
      <c r="R130" s="67"/>
      <c r="S130" s="67"/>
      <c r="T130" s="68"/>
      <c r="U130" s="37"/>
      <c r="V130" s="37"/>
      <c r="W130" s="37"/>
      <c r="X130" s="37"/>
      <c r="Y130" s="37"/>
      <c r="Z130" s="37"/>
      <c r="AA130" s="37"/>
      <c r="AB130" s="37"/>
      <c r="AC130" s="37"/>
      <c r="AD130" s="37"/>
      <c r="AE130" s="37"/>
      <c r="AT130" s="20" t="s">
        <v>219</v>
      </c>
      <c r="AU130" s="20" t="s">
        <v>79</v>
      </c>
    </row>
    <row r="131" spans="1:65" s="2" customFormat="1" ht="16.5" customHeight="1">
      <c r="A131" s="37"/>
      <c r="B131" s="38"/>
      <c r="C131" s="182" t="s">
        <v>8</v>
      </c>
      <c r="D131" s="182" t="s">
        <v>212</v>
      </c>
      <c r="E131" s="183" t="s">
        <v>2518</v>
      </c>
      <c r="F131" s="184" t="s">
        <v>2519</v>
      </c>
      <c r="G131" s="185" t="s">
        <v>461</v>
      </c>
      <c r="H131" s="186">
        <v>110</v>
      </c>
      <c r="I131" s="187"/>
      <c r="J131" s="188">
        <f>ROUND(I131*H131,2)</f>
        <v>0</v>
      </c>
      <c r="K131" s="184" t="s">
        <v>814</v>
      </c>
      <c r="L131" s="42"/>
      <c r="M131" s="189" t="s">
        <v>19</v>
      </c>
      <c r="N131" s="190" t="s">
        <v>42</v>
      </c>
      <c r="O131" s="67"/>
      <c r="P131" s="191">
        <f>O131*H131</f>
        <v>0</v>
      </c>
      <c r="Q131" s="191">
        <v>0</v>
      </c>
      <c r="R131" s="191">
        <f>Q131*H131</f>
        <v>0</v>
      </c>
      <c r="S131" s="191">
        <v>0</v>
      </c>
      <c r="T131" s="192">
        <f>S131*H131</f>
        <v>0</v>
      </c>
      <c r="U131" s="37"/>
      <c r="V131" s="37"/>
      <c r="W131" s="37"/>
      <c r="X131" s="37"/>
      <c r="Y131" s="37"/>
      <c r="Z131" s="37"/>
      <c r="AA131" s="37"/>
      <c r="AB131" s="37"/>
      <c r="AC131" s="37"/>
      <c r="AD131" s="37"/>
      <c r="AE131" s="37"/>
      <c r="AR131" s="193" t="s">
        <v>217</v>
      </c>
      <c r="AT131" s="193" t="s">
        <v>212</v>
      </c>
      <c r="AU131" s="193" t="s">
        <v>79</v>
      </c>
      <c r="AY131" s="20" t="s">
        <v>210</v>
      </c>
      <c r="BE131" s="194">
        <f>IF(N131="základní",J131,0)</f>
        <v>0</v>
      </c>
      <c r="BF131" s="194">
        <f>IF(N131="snížená",J131,0)</f>
        <v>0</v>
      </c>
      <c r="BG131" s="194">
        <f>IF(N131="zákl. přenesená",J131,0)</f>
        <v>0</v>
      </c>
      <c r="BH131" s="194">
        <f>IF(N131="sníž. přenesená",J131,0)</f>
        <v>0</v>
      </c>
      <c r="BI131" s="194">
        <f>IF(N131="nulová",J131,0)</f>
        <v>0</v>
      </c>
      <c r="BJ131" s="20" t="s">
        <v>79</v>
      </c>
      <c r="BK131" s="194">
        <f>ROUND(I131*H131,2)</f>
        <v>0</v>
      </c>
      <c r="BL131" s="20" t="s">
        <v>217</v>
      </c>
      <c r="BM131" s="193" t="s">
        <v>447</v>
      </c>
    </row>
    <row r="132" spans="1:65" s="2" customFormat="1" ht="11.25">
      <c r="A132" s="37"/>
      <c r="B132" s="38"/>
      <c r="C132" s="39"/>
      <c r="D132" s="195" t="s">
        <v>219</v>
      </c>
      <c r="E132" s="39"/>
      <c r="F132" s="196" t="s">
        <v>2519</v>
      </c>
      <c r="G132" s="39"/>
      <c r="H132" s="39"/>
      <c r="I132" s="197"/>
      <c r="J132" s="39"/>
      <c r="K132" s="39"/>
      <c r="L132" s="42"/>
      <c r="M132" s="198"/>
      <c r="N132" s="199"/>
      <c r="O132" s="67"/>
      <c r="P132" s="67"/>
      <c r="Q132" s="67"/>
      <c r="R132" s="67"/>
      <c r="S132" s="67"/>
      <c r="T132" s="68"/>
      <c r="U132" s="37"/>
      <c r="V132" s="37"/>
      <c r="W132" s="37"/>
      <c r="X132" s="37"/>
      <c r="Y132" s="37"/>
      <c r="Z132" s="37"/>
      <c r="AA132" s="37"/>
      <c r="AB132" s="37"/>
      <c r="AC132" s="37"/>
      <c r="AD132" s="37"/>
      <c r="AE132" s="37"/>
      <c r="AT132" s="20" t="s">
        <v>219</v>
      </c>
      <c r="AU132" s="20" t="s">
        <v>79</v>
      </c>
    </row>
    <row r="133" spans="1:65" s="2" customFormat="1" ht="21.75" customHeight="1">
      <c r="A133" s="37"/>
      <c r="B133" s="38"/>
      <c r="C133" s="182" t="s">
        <v>326</v>
      </c>
      <c r="D133" s="182" t="s">
        <v>212</v>
      </c>
      <c r="E133" s="183" t="s">
        <v>2520</v>
      </c>
      <c r="F133" s="184" t="s">
        <v>2521</v>
      </c>
      <c r="G133" s="185" t="s">
        <v>2487</v>
      </c>
      <c r="H133" s="276"/>
      <c r="I133" s="187"/>
      <c r="J133" s="188">
        <f>ROUND(I133*H133,2)</f>
        <v>0</v>
      </c>
      <c r="K133" s="184" t="s">
        <v>814</v>
      </c>
      <c r="L133" s="42"/>
      <c r="M133" s="189" t="s">
        <v>19</v>
      </c>
      <c r="N133" s="190" t="s">
        <v>42</v>
      </c>
      <c r="O133" s="67"/>
      <c r="P133" s="191">
        <f>O133*H133</f>
        <v>0</v>
      </c>
      <c r="Q133" s="191">
        <v>0</v>
      </c>
      <c r="R133" s="191">
        <f>Q133*H133</f>
        <v>0</v>
      </c>
      <c r="S133" s="191">
        <v>0</v>
      </c>
      <c r="T133" s="192">
        <f>S133*H133</f>
        <v>0</v>
      </c>
      <c r="U133" s="37"/>
      <c r="V133" s="37"/>
      <c r="W133" s="37"/>
      <c r="X133" s="37"/>
      <c r="Y133" s="37"/>
      <c r="Z133" s="37"/>
      <c r="AA133" s="37"/>
      <c r="AB133" s="37"/>
      <c r="AC133" s="37"/>
      <c r="AD133" s="37"/>
      <c r="AE133" s="37"/>
      <c r="AR133" s="193" t="s">
        <v>217</v>
      </c>
      <c r="AT133" s="193" t="s">
        <v>212</v>
      </c>
      <c r="AU133" s="193" t="s">
        <v>79</v>
      </c>
      <c r="AY133" s="20" t="s">
        <v>210</v>
      </c>
      <c r="BE133" s="194">
        <f>IF(N133="základní",J133,0)</f>
        <v>0</v>
      </c>
      <c r="BF133" s="194">
        <f>IF(N133="snížená",J133,0)</f>
        <v>0</v>
      </c>
      <c r="BG133" s="194">
        <f>IF(N133="zákl. přenesená",J133,0)</f>
        <v>0</v>
      </c>
      <c r="BH133" s="194">
        <f>IF(N133="sníž. přenesená",J133,0)</f>
        <v>0</v>
      </c>
      <c r="BI133" s="194">
        <f>IF(N133="nulová",J133,0)</f>
        <v>0</v>
      </c>
      <c r="BJ133" s="20" t="s">
        <v>79</v>
      </c>
      <c r="BK133" s="194">
        <f>ROUND(I133*H133,2)</f>
        <v>0</v>
      </c>
      <c r="BL133" s="20" t="s">
        <v>217</v>
      </c>
      <c r="BM133" s="193" t="s">
        <v>467</v>
      </c>
    </row>
    <row r="134" spans="1:65" s="2" customFormat="1" ht="11.25">
      <c r="A134" s="37"/>
      <c r="B134" s="38"/>
      <c r="C134" s="39"/>
      <c r="D134" s="195" t="s">
        <v>219</v>
      </c>
      <c r="E134" s="39"/>
      <c r="F134" s="196" t="s">
        <v>2521</v>
      </c>
      <c r="G134" s="39"/>
      <c r="H134" s="39"/>
      <c r="I134" s="197"/>
      <c r="J134" s="39"/>
      <c r="K134" s="39"/>
      <c r="L134" s="42"/>
      <c r="M134" s="198"/>
      <c r="N134" s="199"/>
      <c r="O134" s="67"/>
      <c r="P134" s="67"/>
      <c r="Q134" s="67"/>
      <c r="R134" s="67"/>
      <c r="S134" s="67"/>
      <c r="T134" s="68"/>
      <c r="U134" s="37"/>
      <c r="V134" s="37"/>
      <c r="W134" s="37"/>
      <c r="X134" s="37"/>
      <c r="Y134" s="37"/>
      <c r="Z134" s="37"/>
      <c r="AA134" s="37"/>
      <c r="AB134" s="37"/>
      <c r="AC134" s="37"/>
      <c r="AD134" s="37"/>
      <c r="AE134" s="37"/>
      <c r="AT134" s="20" t="s">
        <v>219</v>
      </c>
      <c r="AU134" s="20" t="s">
        <v>79</v>
      </c>
    </row>
    <row r="135" spans="1:65" s="12" customFormat="1" ht="25.9" customHeight="1">
      <c r="B135" s="166"/>
      <c r="C135" s="167"/>
      <c r="D135" s="168" t="s">
        <v>70</v>
      </c>
      <c r="E135" s="169" t="s">
        <v>1356</v>
      </c>
      <c r="F135" s="169" t="s">
        <v>2522</v>
      </c>
      <c r="G135" s="167"/>
      <c r="H135" s="167"/>
      <c r="I135" s="170"/>
      <c r="J135" s="171">
        <f>BK135</f>
        <v>0</v>
      </c>
      <c r="K135" s="167"/>
      <c r="L135" s="172"/>
      <c r="M135" s="173"/>
      <c r="N135" s="174"/>
      <c r="O135" s="174"/>
      <c r="P135" s="175">
        <f>SUM(P136:P139)</f>
        <v>0</v>
      </c>
      <c r="Q135" s="174"/>
      <c r="R135" s="175">
        <f>SUM(R136:R139)</f>
        <v>0</v>
      </c>
      <c r="S135" s="174"/>
      <c r="T135" s="176">
        <f>SUM(T136:T139)</f>
        <v>0</v>
      </c>
      <c r="AR135" s="177" t="s">
        <v>79</v>
      </c>
      <c r="AT135" s="178" t="s">
        <v>70</v>
      </c>
      <c r="AU135" s="178" t="s">
        <v>71</v>
      </c>
      <c r="AY135" s="177" t="s">
        <v>210</v>
      </c>
      <c r="BK135" s="179">
        <f>SUM(BK136:BK139)</f>
        <v>0</v>
      </c>
    </row>
    <row r="136" spans="1:65" s="2" customFormat="1" ht="21.75" customHeight="1">
      <c r="A136" s="37"/>
      <c r="B136" s="38"/>
      <c r="C136" s="182" t="s">
        <v>333</v>
      </c>
      <c r="D136" s="182" t="s">
        <v>212</v>
      </c>
      <c r="E136" s="183" t="s">
        <v>2523</v>
      </c>
      <c r="F136" s="184" t="s">
        <v>2524</v>
      </c>
      <c r="G136" s="185" t="s">
        <v>2525</v>
      </c>
      <c r="H136" s="186">
        <v>1</v>
      </c>
      <c r="I136" s="187"/>
      <c r="J136" s="188">
        <f>ROUND(I136*H136,2)</f>
        <v>0</v>
      </c>
      <c r="K136" s="184" t="s">
        <v>814</v>
      </c>
      <c r="L136" s="42"/>
      <c r="M136" s="189" t="s">
        <v>19</v>
      </c>
      <c r="N136" s="190" t="s">
        <v>42</v>
      </c>
      <c r="O136" s="67"/>
      <c r="P136" s="191">
        <f>O136*H136</f>
        <v>0</v>
      </c>
      <c r="Q136" s="191">
        <v>0</v>
      </c>
      <c r="R136" s="191">
        <f>Q136*H136</f>
        <v>0</v>
      </c>
      <c r="S136" s="191">
        <v>0</v>
      </c>
      <c r="T136" s="192">
        <f>S136*H136</f>
        <v>0</v>
      </c>
      <c r="U136" s="37"/>
      <c r="V136" s="37"/>
      <c r="W136" s="37"/>
      <c r="X136" s="37"/>
      <c r="Y136" s="37"/>
      <c r="Z136" s="37"/>
      <c r="AA136" s="37"/>
      <c r="AB136" s="37"/>
      <c r="AC136" s="37"/>
      <c r="AD136" s="37"/>
      <c r="AE136" s="37"/>
      <c r="AR136" s="193" t="s">
        <v>217</v>
      </c>
      <c r="AT136" s="193" t="s">
        <v>212</v>
      </c>
      <c r="AU136" s="193" t="s">
        <v>79</v>
      </c>
      <c r="AY136" s="20" t="s">
        <v>210</v>
      </c>
      <c r="BE136" s="194">
        <f>IF(N136="základní",J136,0)</f>
        <v>0</v>
      </c>
      <c r="BF136" s="194">
        <f>IF(N136="snížená",J136,0)</f>
        <v>0</v>
      </c>
      <c r="BG136" s="194">
        <f>IF(N136="zákl. přenesená",J136,0)</f>
        <v>0</v>
      </c>
      <c r="BH136" s="194">
        <f>IF(N136="sníž. přenesená",J136,0)</f>
        <v>0</v>
      </c>
      <c r="BI136" s="194">
        <f>IF(N136="nulová",J136,0)</f>
        <v>0</v>
      </c>
      <c r="BJ136" s="20" t="s">
        <v>79</v>
      </c>
      <c r="BK136" s="194">
        <f>ROUND(I136*H136,2)</f>
        <v>0</v>
      </c>
      <c r="BL136" s="20" t="s">
        <v>217</v>
      </c>
      <c r="BM136" s="193" t="s">
        <v>481</v>
      </c>
    </row>
    <row r="137" spans="1:65" s="2" customFormat="1" ht="11.25">
      <c r="A137" s="37"/>
      <c r="B137" s="38"/>
      <c r="C137" s="39"/>
      <c r="D137" s="195" t="s">
        <v>219</v>
      </c>
      <c r="E137" s="39"/>
      <c r="F137" s="196" t="s">
        <v>2524</v>
      </c>
      <c r="G137" s="39"/>
      <c r="H137" s="39"/>
      <c r="I137" s="197"/>
      <c r="J137" s="39"/>
      <c r="K137" s="39"/>
      <c r="L137" s="42"/>
      <c r="M137" s="198"/>
      <c r="N137" s="199"/>
      <c r="O137" s="67"/>
      <c r="P137" s="67"/>
      <c r="Q137" s="67"/>
      <c r="R137" s="67"/>
      <c r="S137" s="67"/>
      <c r="T137" s="68"/>
      <c r="U137" s="37"/>
      <c r="V137" s="37"/>
      <c r="W137" s="37"/>
      <c r="X137" s="37"/>
      <c r="Y137" s="37"/>
      <c r="Z137" s="37"/>
      <c r="AA137" s="37"/>
      <c r="AB137" s="37"/>
      <c r="AC137" s="37"/>
      <c r="AD137" s="37"/>
      <c r="AE137" s="37"/>
      <c r="AT137" s="20" t="s">
        <v>219</v>
      </c>
      <c r="AU137" s="20" t="s">
        <v>79</v>
      </c>
    </row>
    <row r="138" spans="1:65" s="2" customFormat="1" ht="21.75" customHeight="1">
      <c r="A138" s="37"/>
      <c r="B138" s="38"/>
      <c r="C138" s="182" t="s">
        <v>340</v>
      </c>
      <c r="D138" s="182" t="s">
        <v>212</v>
      </c>
      <c r="E138" s="183" t="s">
        <v>2526</v>
      </c>
      <c r="F138" s="184" t="s">
        <v>2527</v>
      </c>
      <c r="G138" s="185" t="s">
        <v>2487</v>
      </c>
      <c r="H138" s="276"/>
      <c r="I138" s="187"/>
      <c r="J138" s="188">
        <f>ROUND(I138*H138,2)</f>
        <v>0</v>
      </c>
      <c r="K138" s="184" t="s">
        <v>814</v>
      </c>
      <c r="L138" s="42"/>
      <c r="M138" s="189" t="s">
        <v>19</v>
      </c>
      <c r="N138" s="190" t="s">
        <v>42</v>
      </c>
      <c r="O138" s="67"/>
      <c r="P138" s="191">
        <f>O138*H138</f>
        <v>0</v>
      </c>
      <c r="Q138" s="191">
        <v>0</v>
      </c>
      <c r="R138" s="191">
        <f>Q138*H138</f>
        <v>0</v>
      </c>
      <c r="S138" s="191">
        <v>0</v>
      </c>
      <c r="T138" s="192">
        <f>S138*H138</f>
        <v>0</v>
      </c>
      <c r="U138" s="37"/>
      <c r="V138" s="37"/>
      <c r="W138" s="37"/>
      <c r="X138" s="37"/>
      <c r="Y138" s="37"/>
      <c r="Z138" s="37"/>
      <c r="AA138" s="37"/>
      <c r="AB138" s="37"/>
      <c r="AC138" s="37"/>
      <c r="AD138" s="37"/>
      <c r="AE138" s="37"/>
      <c r="AR138" s="193" t="s">
        <v>217</v>
      </c>
      <c r="AT138" s="193" t="s">
        <v>212</v>
      </c>
      <c r="AU138" s="193" t="s">
        <v>79</v>
      </c>
      <c r="AY138" s="20" t="s">
        <v>210</v>
      </c>
      <c r="BE138" s="194">
        <f>IF(N138="základní",J138,0)</f>
        <v>0</v>
      </c>
      <c r="BF138" s="194">
        <f>IF(N138="snížená",J138,0)</f>
        <v>0</v>
      </c>
      <c r="BG138" s="194">
        <f>IF(N138="zákl. přenesená",J138,0)</f>
        <v>0</v>
      </c>
      <c r="BH138" s="194">
        <f>IF(N138="sníž. přenesená",J138,0)</f>
        <v>0</v>
      </c>
      <c r="BI138" s="194">
        <f>IF(N138="nulová",J138,0)</f>
        <v>0</v>
      </c>
      <c r="BJ138" s="20" t="s">
        <v>79</v>
      </c>
      <c r="BK138" s="194">
        <f>ROUND(I138*H138,2)</f>
        <v>0</v>
      </c>
      <c r="BL138" s="20" t="s">
        <v>217</v>
      </c>
      <c r="BM138" s="193" t="s">
        <v>500</v>
      </c>
    </row>
    <row r="139" spans="1:65" s="2" customFormat="1" ht="11.25">
      <c r="A139" s="37"/>
      <c r="B139" s="38"/>
      <c r="C139" s="39"/>
      <c r="D139" s="195" t="s">
        <v>219</v>
      </c>
      <c r="E139" s="39"/>
      <c r="F139" s="196" t="s">
        <v>2527</v>
      </c>
      <c r="G139" s="39"/>
      <c r="H139" s="39"/>
      <c r="I139" s="197"/>
      <c r="J139" s="39"/>
      <c r="K139" s="39"/>
      <c r="L139" s="42"/>
      <c r="M139" s="198"/>
      <c r="N139" s="199"/>
      <c r="O139" s="67"/>
      <c r="P139" s="67"/>
      <c r="Q139" s="67"/>
      <c r="R139" s="67"/>
      <c r="S139" s="67"/>
      <c r="T139" s="68"/>
      <c r="U139" s="37"/>
      <c r="V139" s="37"/>
      <c r="W139" s="37"/>
      <c r="X139" s="37"/>
      <c r="Y139" s="37"/>
      <c r="Z139" s="37"/>
      <c r="AA139" s="37"/>
      <c r="AB139" s="37"/>
      <c r="AC139" s="37"/>
      <c r="AD139" s="37"/>
      <c r="AE139" s="37"/>
      <c r="AT139" s="20" t="s">
        <v>219</v>
      </c>
      <c r="AU139" s="20" t="s">
        <v>79</v>
      </c>
    </row>
    <row r="140" spans="1:65" s="12" customFormat="1" ht="25.9" customHeight="1">
      <c r="B140" s="166"/>
      <c r="C140" s="167"/>
      <c r="D140" s="168" t="s">
        <v>70</v>
      </c>
      <c r="E140" s="169" t="s">
        <v>1374</v>
      </c>
      <c r="F140" s="169" t="s">
        <v>2528</v>
      </c>
      <c r="G140" s="167"/>
      <c r="H140" s="167"/>
      <c r="I140" s="170"/>
      <c r="J140" s="171">
        <f>BK140</f>
        <v>0</v>
      </c>
      <c r="K140" s="167"/>
      <c r="L140" s="172"/>
      <c r="M140" s="173"/>
      <c r="N140" s="174"/>
      <c r="O140" s="174"/>
      <c r="P140" s="175">
        <f>SUM(P141:P158)</f>
        <v>0</v>
      </c>
      <c r="Q140" s="174"/>
      <c r="R140" s="175">
        <f>SUM(R141:R158)</f>
        <v>0</v>
      </c>
      <c r="S140" s="174"/>
      <c r="T140" s="176">
        <f>SUM(T141:T158)</f>
        <v>0</v>
      </c>
      <c r="AR140" s="177" t="s">
        <v>79</v>
      </c>
      <c r="AT140" s="178" t="s">
        <v>70</v>
      </c>
      <c r="AU140" s="178" t="s">
        <v>71</v>
      </c>
      <c r="AY140" s="177" t="s">
        <v>210</v>
      </c>
      <c r="BK140" s="179">
        <f>SUM(BK141:BK158)</f>
        <v>0</v>
      </c>
    </row>
    <row r="141" spans="1:65" s="2" customFormat="1" ht="16.5" customHeight="1">
      <c r="A141" s="37"/>
      <c r="B141" s="38"/>
      <c r="C141" s="182" t="s">
        <v>347</v>
      </c>
      <c r="D141" s="182" t="s">
        <v>212</v>
      </c>
      <c r="E141" s="183" t="s">
        <v>2529</v>
      </c>
      <c r="F141" s="184" t="s">
        <v>2530</v>
      </c>
      <c r="G141" s="185" t="s">
        <v>1998</v>
      </c>
      <c r="H141" s="186">
        <v>16</v>
      </c>
      <c r="I141" s="187"/>
      <c r="J141" s="188">
        <f>ROUND(I141*H141,2)</f>
        <v>0</v>
      </c>
      <c r="K141" s="184" t="s">
        <v>814</v>
      </c>
      <c r="L141" s="42"/>
      <c r="M141" s="189" t="s">
        <v>19</v>
      </c>
      <c r="N141" s="190" t="s">
        <v>42</v>
      </c>
      <c r="O141" s="67"/>
      <c r="P141" s="191">
        <f>O141*H141</f>
        <v>0</v>
      </c>
      <c r="Q141" s="191">
        <v>0</v>
      </c>
      <c r="R141" s="191">
        <f>Q141*H141</f>
        <v>0</v>
      </c>
      <c r="S141" s="191">
        <v>0</v>
      </c>
      <c r="T141" s="192">
        <f>S141*H141</f>
        <v>0</v>
      </c>
      <c r="U141" s="37"/>
      <c r="V141" s="37"/>
      <c r="W141" s="37"/>
      <c r="X141" s="37"/>
      <c r="Y141" s="37"/>
      <c r="Z141" s="37"/>
      <c r="AA141" s="37"/>
      <c r="AB141" s="37"/>
      <c r="AC141" s="37"/>
      <c r="AD141" s="37"/>
      <c r="AE141" s="37"/>
      <c r="AR141" s="193" t="s">
        <v>217</v>
      </c>
      <c r="AT141" s="193" t="s">
        <v>212</v>
      </c>
      <c r="AU141" s="193" t="s">
        <v>79</v>
      </c>
      <c r="AY141" s="20" t="s">
        <v>210</v>
      </c>
      <c r="BE141" s="194">
        <f>IF(N141="základní",J141,0)</f>
        <v>0</v>
      </c>
      <c r="BF141" s="194">
        <f>IF(N141="snížená",J141,0)</f>
        <v>0</v>
      </c>
      <c r="BG141" s="194">
        <f>IF(N141="zákl. přenesená",J141,0)</f>
        <v>0</v>
      </c>
      <c r="BH141" s="194">
        <f>IF(N141="sníž. přenesená",J141,0)</f>
        <v>0</v>
      </c>
      <c r="BI141" s="194">
        <f>IF(N141="nulová",J141,0)</f>
        <v>0</v>
      </c>
      <c r="BJ141" s="20" t="s">
        <v>79</v>
      </c>
      <c r="BK141" s="194">
        <f>ROUND(I141*H141,2)</f>
        <v>0</v>
      </c>
      <c r="BL141" s="20" t="s">
        <v>217</v>
      </c>
      <c r="BM141" s="193" t="s">
        <v>521</v>
      </c>
    </row>
    <row r="142" spans="1:65" s="2" customFormat="1" ht="11.25">
      <c r="A142" s="37"/>
      <c r="B142" s="38"/>
      <c r="C142" s="39"/>
      <c r="D142" s="195" t="s">
        <v>219</v>
      </c>
      <c r="E142" s="39"/>
      <c r="F142" s="196" t="s">
        <v>2530</v>
      </c>
      <c r="G142" s="39"/>
      <c r="H142" s="39"/>
      <c r="I142" s="197"/>
      <c r="J142" s="39"/>
      <c r="K142" s="39"/>
      <c r="L142" s="42"/>
      <c r="M142" s="198"/>
      <c r="N142" s="199"/>
      <c r="O142" s="67"/>
      <c r="P142" s="67"/>
      <c r="Q142" s="67"/>
      <c r="R142" s="67"/>
      <c r="S142" s="67"/>
      <c r="T142" s="68"/>
      <c r="U142" s="37"/>
      <c r="V142" s="37"/>
      <c r="W142" s="37"/>
      <c r="X142" s="37"/>
      <c r="Y142" s="37"/>
      <c r="Z142" s="37"/>
      <c r="AA142" s="37"/>
      <c r="AB142" s="37"/>
      <c r="AC142" s="37"/>
      <c r="AD142" s="37"/>
      <c r="AE142" s="37"/>
      <c r="AT142" s="20" t="s">
        <v>219</v>
      </c>
      <c r="AU142" s="20" t="s">
        <v>79</v>
      </c>
    </row>
    <row r="143" spans="1:65" s="2" customFormat="1" ht="16.5" customHeight="1">
      <c r="A143" s="37"/>
      <c r="B143" s="38"/>
      <c r="C143" s="182" t="s">
        <v>355</v>
      </c>
      <c r="D143" s="182" t="s">
        <v>212</v>
      </c>
      <c r="E143" s="183" t="s">
        <v>2531</v>
      </c>
      <c r="F143" s="184" t="s">
        <v>2532</v>
      </c>
      <c r="G143" s="185" t="s">
        <v>1998</v>
      </c>
      <c r="H143" s="186">
        <v>8</v>
      </c>
      <c r="I143" s="187"/>
      <c r="J143" s="188">
        <f>ROUND(I143*H143,2)</f>
        <v>0</v>
      </c>
      <c r="K143" s="184" t="s">
        <v>814</v>
      </c>
      <c r="L143" s="42"/>
      <c r="M143" s="189" t="s">
        <v>19</v>
      </c>
      <c r="N143" s="190" t="s">
        <v>42</v>
      </c>
      <c r="O143" s="67"/>
      <c r="P143" s="191">
        <f>O143*H143</f>
        <v>0</v>
      </c>
      <c r="Q143" s="191">
        <v>0</v>
      </c>
      <c r="R143" s="191">
        <f>Q143*H143</f>
        <v>0</v>
      </c>
      <c r="S143" s="191">
        <v>0</v>
      </c>
      <c r="T143" s="192">
        <f>S143*H143</f>
        <v>0</v>
      </c>
      <c r="U143" s="37"/>
      <c r="V143" s="37"/>
      <c r="W143" s="37"/>
      <c r="X143" s="37"/>
      <c r="Y143" s="37"/>
      <c r="Z143" s="37"/>
      <c r="AA143" s="37"/>
      <c r="AB143" s="37"/>
      <c r="AC143" s="37"/>
      <c r="AD143" s="37"/>
      <c r="AE143" s="37"/>
      <c r="AR143" s="193" t="s">
        <v>217</v>
      </c>
      <c r="AT143" s="193" t="s">
        <v>212</v>
      </c>
      <c r="AU143" s="193" t="s">
        <v>79</v>
      </c>
      <c r="AY143" s="20" t="s">
        <v>210</v>
      </c>
      <c r="BE143" s="194">
        <f>IF(N143="základní",J143,0)</f>
        <v>0</v>
      </c>
      <c r="BF143" s="194">
        <f>IF(N143="snížená",J143,0)</f>
        <v>0</v>
      </c>
      <c r="BG143" s="194">
        <f>IF(N143="zákl. přenesená",J143,0)</f>
        <v>0</v>
      </c>
      <c r="BH143" s="194">
        <f>IF(N143="sníž. přenesená",J143,0)</f>
        <v>0</v>
      </c>
      <c r="BI143" s="194">
        <f>IF(N143="nulová",J143,0)</f>
        <v>0</v>
      </c>
      <c r="BJ143" s="20" t="s">
        <v>79</v>
      </c>
      <c r="BK143" s="194">
        <f>ROUND(I143*H143,2)</f>
        <v>0</v>
      </c>
      <c r="BL143" s="20" t="s">
        <v>217</v>
      </c>
      <c r="BM143" s="193" t="s">
        <v>534</v>
      </c>
    </row>
    <row r="144" spans="1:65" s="2" customFormat="1" ht="11.25">
      <c r="A144" s="37"/>
      <c r="B144" s="38"/>
      <c r="C144" s="39"/>
      <c r="D144" s="195" t="s">
        <v>219</v>
      </c>
      <c r="E144" s="39"/>
      <c r="F144" s="196" t="s">
        <v>2532</v>
      </c>
      <c r="G144" s="39"/>
      <c r="H144" s="39"/>
      <c r="I144" s="197"/>
      <c r="J144" s="39"/>
      <c r="K144" s="39"/>
      <c r="L144" s="42"/>
      <c r="M144" s="198"/>
      <c r="N144" s="199"/>
      <c r="O144" s="67"/>
      <c r="P144" s="67"/>
      <c r="Q144" s="67"/>
      <c r="R144" s="67"/>
      <c r="S144" s="67"/>
      <c r="T144" s="68"/>
      <c r="U144" s="37"/>
      <c r="V144" s="37"/>
      <c r="W144" s="37"/>
      <c r="X144" s="37"/>
      <c r="Y144" s="37"/>
      <c r="Z144" s="37"/>
      <c r="AA144" s="37"/>
      <c r="AB144" s="37"/>
      <c r="AC144" s="37"/>
      <c r="AD144" s="37"/>
      <c r="AE144" s="37"/>
      <c r="AT144" s="20" t="s">
        <v>219</v>
      </c>
      <c r="AU144" s="20" t="s">
        <v>79</v>
      </c>
    </row>
    <row r="145" spans="1:65" s="2" customFormat="1" ht="16.5" customHeight="1">
      <c r="A145" s="37"/>
      <c r="B145" s="38"/>
      <c r="C145" s="182" t="s">
        <v>7</v>
      </c>
      <c r="D145" s="182" t="s">
        <v>212</v>
      </c>
      <c r="E145" s="183" t="s">
        <v>2533</v>
      </c>
      <c r="F145" s="184" t="s">
        <v>2534</v>
      </c>
      <c r="G145" s="185" t="s">
        <v>2525</v>
      </c>
      <c r="H145" s="186">
        <v>1</v>
      </c>
      <c r="I145" s="187"/>
      <c r="J145" s="188">
        <f>ROUND(I145*H145,2)</f>
        <v>0</v>
      </c>
      <c r="K145" s="184" t="s">
        <v>814</v>
      </c>
      <c r="L145" s="42"/>
      <c r="M145" s="189" t="s">
        <v>19</v>
      </c>
      <c r="N145" s="190" t="s">
        <v>42</v>
      </c>
      <c r="O145" s="67"/>
      <c r="P145" s="191">
        <f>O145*H145</f>
        <v>0</v>
      </c>
      <c r="Q145" s="191">
        <v>0</v>
      </c>
      <c r="R145" s="191">
        <f>Q145*H145</f>
        <v>0</v>
      </c>
      <c r="S145" s="191">
        <v>0</v>
      </c>
      <c r="T145" s="192">
        <f>S145*H145</f>
        <v>0</v>
      </c>
      <c r="U145" s="37"/>
      <c r="V145" s="37"/>
      <c r="W145" s="37"/>
      <c r="X145" s="37"/>
      <c r="Y145" s="37"/>
      <c r="Z145" s="37"/>
      <c r="AA145" s="37"/>
      <c r="AB145" s="37"/>
      <c r="AC145" s="37"/>
      <c r="AD145" s="37"/>
      <c r="AE145" s="37"/>
      <c r="AR145" s="193" t="s">
        <v>217</v>
      </c>
      <c r="AT145" s="193" t="s">
        <v>212</v>
      </c>
      <c r="AU145" s="193" t="s">
        <v>79</v>
      </c>
      <c r="AY145" s="20" t="s">
        <v>210</v>
      </c>
      <c r="BE145" s="194">
        <f>IF(N145="základní",J145,0)</f>
        <v>0</v>
      </c>
      <c r="BF145" s="194">
        <f>IF(N145="snížená",J145,0)</f>
        <v>0</v>
      </c>
      <c r="BG145" s="194">
        <f>IF(N145="zákl. přenesená",J145,0)</f>
        <v>0</v>
      </c>
      <c r="BH145" s="194">
        <f>IF(N145="sníž. přenesená",J145,0)</f>
        <v>0</v>
      </c>
      <c r="BI145" s="194">
        <f>IF(N145="nulová",J145,0)</f>
        <v>0</v>
      </c>
      <c r="BJ145" s="20" t="s">
        <v>79</v>
      </c>
      <c r="BK145" s="194">
        <f>ROUND(I145*H145,2)</f>
        <v>0</v>
      </c>
      <c r="BL145" s="20" t="s">
        <v>217</v>
      </c>
      <c r="BM145" s="193" t="s">
        <v>545</v>
      </c>
    </row>
    <row r="146" spans="1:65" s="2" customFormat="1" ht="11.25">
      <c r="A146" s="37"/>
      <c r="B146" s="38"/>
      <c r="C146" s="39"/>
      <c r="D146" s="195" t="s">
        <v>219</v>
      </c>
      <c r="E146" s="39"/>
      <c r="F146" s="196" t="s">
        <v>2534</v>
      </c>
      <c r="G146" s="39"/>
      <c r="H146" s="39"/>
      <c r="I146" s="197"/>
      <c r="J146" s="39"/>
      <c r="K146" s="39"/>
      <c r="L146" s="42"/>
      <c r="M146" s="198"/>
      <c r="N146" s="199"/>
      <c r="O146" s="67"/>
      <c r="P146" s="67"/>
      <c r="Q146" s="67"/>
      <c r="R146" s="67"/>
      <c r="S146" s="67"/>
      <c r="T146" s="68"/>
      <c r="U146" s="37"/>
      <c r="V146" s="37"/>
      <c r="W146" s="37"/>
      <c r="X146" s="37"/>
      <c r="Y146" s="37"/>
      <c r="Z146" s="37"/>
      <c r="AA146" s="37"/>
      <c r="AB146" s="37"/>
      <c r="AC146" s="37"/>
      <c r="AD146" s="37"/>
      <c r="AE146" s="37"/>
      <c r="AT146" s="20" t="s">
        <v>219</v>
      </c>
      <c r="AU146" s="20" t="s">
        <v>79</v>
      </c>
    </row>
    <row r="147" spans="1:65" s="2" customFormat="1" ht="24.2" customHeight="1">
      <c r="A147" s="37"/>
      <c r="B147" s="38"/>
      <c r="C147" s="182" t="s">
        <v>372</v>
      </c>
      <c r="D147" s="182" t="s">
        <v>212</v>
      </c>
      <c r="E147" s="183" t="s">
        <v>2535</v>
      </c>
      <c r="F147" s="184" t="s">
        <v>2536</v>
      </c>
      <c r="G147" s="185" t="s">
        <v>2537</v>
      </c>
      <c r="H147" s="186">
        <v>45</v>
      </c>
      <c r="I147" s="187"/>
      <c r="J147" s="188">
        <f>ROUND(I147*H147,2)</f>
        <v>0</v>
      </c>
      <c r="K147" s="184" t="s">
        <v>814</v>
      </c>
      <c r="L147" s="42"/>
      <c r="M147" s="189" t="s">
        <v>19</v>
      </c>
      <c r="N147" s="190" t="s">
        <v>42</v>
      </c>
      <c r="O147" s="67"/>
      <c r="P147" s="191">
        <f>O147*H147</f>
        <v>0</v>
      </c>
      <c r="Q147" s="191">
        <v>0</v>
      </c>
      <c r="R147" s="191">
        <f>Q147*H147</f>
        <v>0</v>
      </c>
      <c r="S147" s="191">
        <v>0</v>
      </c>
      <c r="T147" s="192">
        <f>S147*H147</f>
        <v>0</v>
      </c>
      <c r="U147" s="37"/>
      <c r="V147" s="37"/>
      <c r="W147" s="37"/>
      <c r="X147" s="37"/>
      <c r="Y147" s="37"/>
      <c r="Z147" s="37"/>
      <c r="AA147" s="37"/>
      <c r="AB147" s="37"/>
      <c r="AC147" s="37"/>
      <c r="AD147" s="37"/>
      <c r="AE147" s="37"/>
      <c r="AR147" s="193" t="s">
        <v>217</v>
      </c>
      <c r="AT147" s="193" t="s">
        <v>212</v>
      </c>
      <c r="AU147" s="193" t="s">
        <v>79</v>
      </c>
      <c r="AY147" s="20" t="s">
        <v>210</v>
      </c>
      <c r="BE147" s="194">
        <f>IF(N147="základní",J147,0)</f>
        <v>0</v>
      </c>
      <c r="BF147" s="194">
        <f>IF(N147="snížená",J147,0)</f>
        <v>0</v>
      </c>
      <c r="BG147" s="194">
        <f>IF(N147="zákl. přenesená",J147,0)</f>
        <v>0</v>
      </c>
      <c r="BH147" s="194">
        <f>IF(N147="sníž. přenesená",J147,0)</f>
        <v>0</v>
      </c>
      <c r="BI147" s="194">
        <f>IF(N147="nulová",J147,0)</f>
        <v>0</v>
      </c>
      <c r="BJ147" s="20" t="s">
        <v>79</v>
      </c>
      <c r="BK147" s="194">
        <f>ROUND(I147*H147,2)</f>
        <v>0</v>
      </c>
      <c r="BL147" s="20" t="s">
        <v>217</v>
      </c>
      <c r="BM147" s="193" t="s">
        <v>560</v>
      </c>
    </row>
    <row r="148" spans="1:65" s="2" customFormat="1" ht="19.5">
      <c r="A148" s="37"/>
      <c r="B148" s="38"/>
      <c r="C148" s="39"/>
      <c r="D148" s="195" t="s">
        <v>219</v>
      </c>
      <c r="E148" s="39"/>
      <c r="F148" s="196" t="s">
        <v>2536</v>
      </c>
      <c r="G148" s="39"/>
      <c r="H148" s="39"/>
      <c r="I148" s="197"/>
      <c r="J148" s="39"/>
      <c r="K148" s="39"/>
      <c r="L148" s="42"/>
      <c r="M148" s="198"/>
      <c r="N148" s="199"/>
      <c r="O148" s="67"/>
      <c r="P148" s="67"/>
      <c r="Q148" s="67"/>
      <c r="R148" s="67"/>
      <c r="S148" s="67"/>
      <c r="T148" s="68"/>
      <c r="U148" s="37"/>
      <c r="V148" s="37"/>
      <c r="W148" s="37"/>
      <c r="X148" s="37"/>
      <c r="Y148" s="37"/>
      <c r="Z148" s="37"/>
      <c r="AA148" s="37"/>
      <c r="AB148" s="37"/>
      <c r="AC148" s="37"/>
      <c r="AD148" s="37"/>
      <c r="AE148" s="37"/>
      <c r="AT148" s="20" t="s">
        <v>219</v>
      </c>
      <c r="AU148" s="20" t="s">
        <v>79</v>
      </c>
    </row>
    <row r="149" spans="1:65" s="2" customFormat="1" ht="21.75" customHeight="1">
      <c r="A149" s="37"/>
      <c r="B149" s="38"/>
      <c r="C149" s="182" t="s">
        <v>383</v>
      </c>
      <c r="D149" s="182" t="s">
        <v>212</v>
      </c>
      <c r="E149" s="183" t="s">
        <v>2538</v>
      </c>
      <c r="F149" s="184" t="s">
        <v>2539</v>
      </c>
      <c r="G149" s="185" t="s">
        <v>2537</v>
      </c>
      <c r="H149" s="186">
        <v>45</v>
      </c>
      <c r="I149" s="187"/>
      <c r="J149" s="188">
        <f>ROUND(I149*H149,2)</f>
        <v>0</v>
      </c>
      <c r="K149" s="184" t="s">
        <v>814</v>
      </c>
      <c r="L149" s="42"/>
      <c r="M149" s="189" t="s">
        <v>19</v>
      </c>
      <c r="N149" s="190" t="s">
        <v>42</v>
      </c>
      <c r="O149" s="67"/>
      <c r="P149" s="191">
        <f>O149*H149</f>
        <v>0</v>
      </c>
      <c r="Q149" s="191">
        <v>0</v>
      </c>
      <c r="R149" s="191">
        <f>Q149*H149</f>
        <v>0</v>
      </c>
      <c r="S149" s="191">
        <v>0</v>
      </c>
      <c r="T149" s="192">
        <f>S149*H149</f>
        <v>0</v>
      </c>
      <c r="U149" s="37"/>
      <c r="V149" s="37"/>
      <c r="W149" s="37"/>
      <c r="X149" s="37"/>
      <c r="Y149" s="37"/>
      <c r="Z149" s="37"/>
      <c r="AA149" s="37"/>
      <c r="AB149" s="37"/>
      <c r="AC149" s="37"/>
      <c r="AD149" s="37"/>
      <c r="AE149" s="37"/>
      <c r="AR149" s="193" t="s">
        <v>217</v>
      </c>
      <c r="AT149" s="193" t="s">
        <v>212</v>
      </c>
      <c r="AU149" s="193" t="s">
        <v>79</v>
      </c>
      <c r="AY149" s="20" t="s">
        <v>210</v>
      </c>
      <c r="BE149" s="194">
        <f>IF(N149="základní",J149,0)</f>
        <v>0</v>
      </c>
      <c r="BF149" s="194">
        <f>IF(N149="snížená",J149,0)</f>
        <v>0</v>
      </c>
      <c r="BG149" s="194">
        <f>IF(N149="zákl. přenesená",J149,0)</f>
        <v>0</v>
      </c>
      <c r="BH149" s="194">
        <f>IF(N149="sníž. přenesená",J149,0)</f>
        <v>0</v>
      </c>
      <c r="BI149" s="194">
        <f>IF(N149="nulová",J149,0)</f>
        <v>0</v>
      </c>
      <c r="BJ149" s="20" t="s">
        <v>79</v>
      </c>
      <c r="BK149" s="194">
        <f>ROUND(I149*H149,2)</f>
        <v>0</v>
      </c>
      <c r="BL149" s="20" t="s">
        <v>217</v>
      </c>
      <c r="BM149" s="193" t="s">
        <v>571</v>
      </c>
    </row>
    <row r="150" spans="1:65" s="2" customFormat="1" ht="11.25">
      <c r="A150" s="37"/>
      <c r="B150" s="38"/>
      <c r="C150" s="39"/>
      <c r="D150" s="195" t="s">
        <v>219</v>
      </c>
      <c r="E150" s="39"/>
      <c r="F150" s="196" t="s">
        <v>2539</v>
      </c>
      <c r="G150" s="39"/>
      <c r="H150" s="39"/>
      <c r="I150" s="197"/>
      <c r="J150" s="39"/>
      <c r="K150" s="39"/>
      <c r="L150" s="42"/>
      <c r="M150" s="198"/>
      <c r="N150" s="199"/>
      <c r="O150" s="67"/>
      <c r="P150" s="67"/>
      <c r="Q150" s="67"/>
      <c r="R150" s="67"/>
      <c r="S150" s="67"/>
      <c r="T150" s="68"/>
      <c r="U150" s="37"/>
      <c r="V150" s="37"/>
      <c r="W150" s="37"/>
      <c r="X150" s="37"/>
      <c r="Y150" s="37"/>
      <c r="Z150" s="37"/>
      <c r="AA150" s="37"/>
      <c r="AB150" s="37"/>
      <c r="AC150" s="37"/>
      <c r="AD150" s="37"/>
      <c r="AE150" s="37"/>
      <c r="AT150" s="20" t="s">
        <v>219</v>
      </c>
      <c r="AU150" s="20" t="s">
        <v>79</v>
      </c>
    </row>
    <row r="151" spans="1:65" s="2" customFormat="1" ht="16.5" customHeight="1">
      <c r="A151" s="37"/>
      <c r="B151" s="38"/>
      <c r="C151" s="182" t="s">
        <v>392</v>
      </c>
      <c r="D151" s="182" t="s">
        <v>212</v>
      </c>
      <c r="E151" s="183" t="s">
        <v>2540</v>
      </c>
      <c r="F151" s="184" t="s">
        <v>2541</v>
      </c>
      <c r="G151" s="185" t="s">
        <v>2537</v>
      </c>
      <c r="H151" s="186">
        <v>5</v>
      </c>
      <c r="I151" s="187"/>
      <c r="J151" s="188">
        <f>ROUND(I151*H151,2)</f>
        <v>0</v>
      </c>
      <c r="K151" s="184" t="s">
        <v>814</v>
      </c>
      <c r="L151" s="42"/>
      <c r="M151" s="189" t="s">
        <v>19</v>
      </c>
      <c r="N151" s="190" t="s">
        <v>42</v>
      </c>
      <c r="O151" s="67"/>
      <c r="P151" s="191">
        <f>O151*H151</f>
        <v>0</v>
      </c>
      <c r="Q151" s="191">
        <v>0</v>
      </c>
      <c r="R151" s="191">
        <f>Q151*H151</f>
        <v>0</v>
      </c>
      <c r="S151" s="191">
        <v>0</v>
      </c>
      <c r="T151" s="192">
        <f>S151*H151</f>
        <v>0</v>
      </c>
      <c r="U151" s="37"/>
      <c r="V151" s="37"/>
      <c r="W151" s="37"/>
      <c r="X151" s="37"/>
      <c r="Y151" s="37"/>
      <c r="Z151" s="37"/>
      <c r="AA151" s="37"/>
      <c r="AB151" s="37"/>
      <c r="AC151" s="37"/>
      <c r="AD151" s="37"/>
      <c r="AE151" s="37"/>
      <c r="AR151" s="193" t="s">
        <v>217</v>
      </c>
      <c r="AT151" s="193" t="s">
        <v>212</v>
      </c>
      <c r="AU151" s="193" t="s">
        <v>79</v>
      </c>
      <c r="AY151" s="20" t="s">
        <v>210</v>
      </c>
      <c r="BE151" s="194">
        <f>IF(N151="základní",J151,0)</f>
        <v>0</v>
      </c>
      <c r="BF151" s="194">
        <f>IF(N151="snížená",J151,0)</f>
        <v>0</v>
      </c>
      <c r="BG151" s="194">
        <f>IF(N151="zákl. přenesená",J151,0)</f>
        <v>0</v>
      </c>
      <c r="BH151" s="194">
        <f>IF(N151="sníž. přenesená",J151,0)</f>
        <v>0</v>
      </c>
      <c r="BI151" s="194">
        <f>IF(N151="nulová",J151,0)</f>
        <v>0</v>
      </c>
      <c r="BJ151" s="20" t="s">
        <v>79</v>
      </c>
      <c r="BK151" s="194">
        <f>ROUND(I151*H151,2)</f>
        <v>0</v>
      </c>
      <c r="BL151" s="20" t="s">
        <v>217</v>
      </c>
      <c r="BM151" s="193" t="s">
        <v>583</v>
      </c>
    </row>
    <row r="152" spans="1:65" s="2" customFormat="1" ht="11.25">
      <c r="A152" s="37"/>
      <c r="B152" s="38"/>
      <c r="C152" s="39"/>
      <c r="D152" s="195" t="s">
        <v>219</v>
      </c>
      <c r="E152" s="39"/>
      <c r="F152" s="196" t="s">
        <v>2541</v>
      </c>
      <c r="G152" s="39"/>
      <c r="H152" s="39"/>
      <c r="I152" s="197"/>
      <c r="J152" s="39"/>
      <c r="K152" s="39"/>
      <c r="L152" s="42"/>
      <c r="M152" s="198"/>
      <c r="N152" s="199"/>
      <c r="O152" s="67"/>
      <c r="P152" s="67"/>
      <c r="Q152" s="67"/>
      <c r="R152" s="67"/>
      <c r="S152" s="67"/>
      <c r="T152" s="68"/>
      <c r="U152" s="37"/>
      <c r="V152" s="37"/>
      <c r="W152" s="37"/>
      <c r="X152" s="37"/>
      <c r="Y152" s="37"/>
      <c r="Z152" s="37"/>
      <c r="AA152" s="37"/>
      <c r="AB152" s="37"/>
      <c r="AC152" s="37"/>
      <c r="AD152" s="37"/>
      <c r="AE152" s="37"/>
      <c r="AT152" s="20" t="s">
        <v>219</v>
      </c>
      <c r="AU152" s="20" t="s">
        <v>79</v>
      </c>
    </row>
    <row r="153" spans="1:65" s="2" customFormat="1" ht="16.5" customHeight="1">
      <c r="A153" s="37"/>
      <c r="B153" s="38"/>
      <c r="C153" s="182" t="s">
        <v>399</v>
      </c>
      <c r="D153" s="182" t="s">
        <v>212</v>
      </c>
      <c r="E153" s="183" t="s">
        <v>2542</v>
      </c>
      <c r="F153" s="184" t="s">
        <v>2543</v>
      </c>
      <c r="G153" s="185" t="s">
        <v>2093</v>
      </c>
      <c r="H153" s="186">
        <v>14</v>
      </c>
      <c r="I153" s="187"/>
      <c r="J153" s="188">
        <f>ROUND(I153*H153,2)</f>
        <v>0</v>
      </c>
      <c r="K153" s="184" t="s">
        <v>814</v>
      </c>
      <c r="L153" s="42"/>
      <c r="M153" s="189" t="s">
        <v>19</v>
      </c>
      <c r="N153" s="190" t="s">
        <v>42</v>
      </c>
      <c r="O153" s="67"/>
      <c r="P153" s="191">
        <f>O153*H153</f>
        <v>0</v>
      </c>
      <c r="Q153" s="191">
        <v>0</v>
      </c>
      <c r="R153" s="191">
        <f>Q153*H153</f>
        <v>0</v>
      </c>
      <c r="S153" s="191">
        <v>0</v>
      </c>
      <c r="T153" s="192">
        <f>S153*H153</f>
        <v>0</v>
      </c>
      <c r="U153" s="37"/>
      <c r="V153" s="37"/>
      <c r="W153" s="37"/>
      <c r="X153" s="37"/>
      <c r="Y153" s="37"/>
      <c r="Z153" s="37"/>
      <c r="AA153" s="37"/>
      <c r="AB153" s="37"/>
      <c r="AC153" s="37"/>
      <c r="AD153" s="37"/>
      <c r="AE153" s="37"/>
      <c r="AR153" s="193" t="s">
        <v>217</v>
      </c>
      <c r="AT153" s="193" t="s">
        <v>212</v>
      </c>
      <c r="AU153" s="193" t="s">
        <v>79</v>
      </c>
      <c r="AY153" s="20" t="s">
        <v>210</v>
      </c>
      <c r="BE153" s="194">
        <f>IF(N153="základní",J153,0)</f>
        <v>0</v>
      </c>
      <c r="BF153" s="194">
        <f>IF(N153="snížená",J153,0)</f>
        <v>0</v>
      </c>
      <c r="BG153" s="194">
        <f>IF(N153="zákl. přenesená",J153,0)</f>
        <v>0</v>
      </c>
      <c r="BH153" s="194">
        <f>IF(N153="sníž. přenesená",J153,0)</f>
        <v>0</v>
      </c>
      <c r="BI153" s="194">
        <f>IF(N153="nulová",J153,0)</f>
        <v>0</v>
      </c>
      <c r="BJ153" s="20" t="s">
        <v>79</v>
      </c>
      <c r="BK153" s="194">
        <f>ROUND(I153*H153,2)</f>
        <v>0</v>
      </c>
      <c r="BL153" s="20" t="s">
        <v>217</v>
      </c>
      <c r="BM153" s="193" t="s">
        <v>598</v>
      </c>
    </row>
    <row r="154" spans="1:65" s="2" customFormat="1" ht="11.25">
      <c r="A154" s="37"/>
      <c r="B154" s="38"/>
      <c r="C154" s="39"/>
      <c r="D154" s="195" t="s">
        <v>219</v>
      </c>
      <c r="E154" s="39"/>
      <c r="F154" s="196" t="s">
        <v>2543</v>
      </c>
      <c r="G154" s="39"/>
      <c r="H154" s="39"/>
      <c r="I154" s="197"/>
      <c r="J154" s="39"/>
      <c r="K154" s="39"/>
      <c r="L154" s="42"/>
      <c r="M154" s="198"/>
      <c r="N154" s="199"/>
      <c r="O154" s="67"/>
      <c r="P154" s="67"/>
      <c r="Q154" s="67"/>
      <c r="R154" s="67"/>
      <c r="S154" s="67"/>
      <c r="T154" s="68"/>
      <c r="U154" s="37"/>
      <c r="V154" s="37"/>
      <c r="W154" s="37"/>
      <c r="X154" s="37"/>
      <c r="Y154" s="37"/>
      <c r="Z154" s="37"/>
      <c r="AA154" s="37"/>
      <c r="AB154" s="37"/>
      <c r="AC154" s="37"/>
      <c r="AD154" s="37"/>
      <c r="AE154" s="37"/>
      <c r="AT154" s="20" t="s">
        <v>219</v>
      </c>
      <c r="AU154" s="20" t="s">
        <v>79</v>
      </c>
    </row>
    <row r="155" spans="1:65" s="2" customFormat="1" ht="16.5" customHeight="1">
      <c r="A155" s="37"/>
      <c r="B155" s="38"/>
      <c r="C155" s="182" t="s">
        <v>406</v>
      </c>
      <c r="D155" s="182" t="s">
        <v>212</v>
      </c>
      <c r="E155" s="183" t="s">
        <v>2544</v>
      </c>
      <c r="F155" s="184" t="s">
        <v>2545</v>
      </c>
      <c r="G155" s="185" t="s">
        <v>2093</v>
      </c>
      <c r="H155" s="186">
        <v>14</v>
      </c>
      <c r="I155" s="187"/>
      <c r="J155" s="188">
        <f>ROUND(I155*H155,2)</f>
        <v>0</v>
      </c>
      <c r="K155" s="184" t="s">
        <v>814</v>
      </c>
      <c r="L155" s="42"/>
      <c r="M155" s="189" t="s">
        <v>19</v>
      </c>
      <c r="N155" s="190" t="s">
        <v>42</v>
      </c>
      <c r="O155" s="67"/>
      <c r="P155" s="191">
        <f>O155*H155</f>
        <v>0</v>
      </c>
      <c r="Q155" s="191">
        <v>0</v>
      </c>
      <c r="R155" s="191">
        <f>Q155*H155</f>
        <v>0</v>
      </c>
      <c r="S155" s="191">
        <v>0</v>
      </c>
      <c r="T155" s="192">
        <f>S155*H155</f>
        <v>0</v>
      </c>
      <c r="U155" s="37"/>
      <c r="V155" s="37"/>
      <c r="W155" s="37"/>
      <c r="X155" s="37"/>
      <c r="Y155" s="37"/>
      <c r="Z155" s="37"/>
      <c r="AA155" s="37"/>
      <c r="AB155" s="37"/>
      <c r="AC155" s="37"/>
      <c r="AD155" s="37"/>
      <c r="AE155" s="37"/>
      <c r="AR155" s="193" t="s">
        <v>217</v>
      </c>
      <c r="AT155" s="193" t="s">
        <v>212</v>
      </c>
      <c r="AU155" s="193" t="s">
        <v>79</v>
      </c>
      <c r="AY155" s="20" t="s">
        <v>210</v>
      </c>
      <c r="BE155" s="194">
        <f>IF(N155="základní",J155,0)</f>
        <v>0</v>
      </c>
      <c r="BF155" s="194">
        <f>IF(N155="snížená",J155,0)</f>
        <v>0</v>
      </c>
      <c r="BG155" s="194">
        <f>IF(N155="zákl. přenesená",J155,0)</f>
        <v>0</v>
      </c>
      <c r="BH155" s="194">
        <f>IF(N155="sníž. přenesená",J155,0)</f>
        <v>0</v>
      </c>
      <c r="BI155" s="194">
        <f>IF(N155="nulová",J155,0)</f>
        <v>0</v>
      </c>
      <c r="BJ155" s="20" t="s">
        <v>79</v>
      </c>
      <c r="BK155" s="194">
        <f>ROUND(I155*H155,2)</f>
        <v>0</v>
      </c>
      <c r="BL155" s="20" t="s">
        <v>217</v>
      </c>
      <c r="BM155" s="193" t="s">
        <v>668</v>
      </c>
    </row>
    <row r="156" spans="1:65" s="2" customFormat="1" ht="11.25">
      <c r="A156" s="37"/>
      <c r="B156" s="38"/>
      <c r="C156" s="39"/>
      <c r="D156" s="195" t="s">
        <v>219</v>
      </c>
      <c r="E156" s="39"/>
      <c r="F156" s="196" t="s">
        <v>2545</v>
      </c>
      <c r="G156" s="39"/>
      <c r="H156" s="39"/>
      <c r="I156" s="197"/>
      <c r="J156" s="39"/>
      <c r="K156" s="39"/>
      <c r="L156" s="42"/>
      <c r="M156" s="198"/>
      <c r="N156" s="199"/>
      <c r="O156" s="67"/>
      <c r="P156" s="67"/>
      <c r="Q156" s="67"/>
      <c r="R156" s="67"/>
      <c r="S156" s="67"/>
      <c r="T156" s="68"/>
      <c r="U156" s="37"/>
      <c r="V156" s="37"/>
      <c r="W156" s="37"/>
      <c r="X156" s="37"/>
      <c r="Y156" s="37"/>
      <c r="Z156" s="37"/>
      <c r="AA156" s="37"/>
      <c r="AB156" s="37"/>
      <c r="AC156" s="37"/>
      <c r="AD156" s="37"/>
      <c r="AE156" s="37"/>
      <c r="AT156" s="20" t="s">
        <v>219</v>
      </c>
      <c r="AU156" s="20" t="s">
        <v>79</v>
      </c>
    </row>
    <row r="157" spans="1:65" s="2" customFormat="1" ht="21.75" customHeight="1">
      <c r="A157" s="37"/>
      <c r="B157" s="38"/>
      <c r="C157" s="182" t="s">
        <v>414</v>
      </c>
      <c r="D157" s="182" t="s">
        <v>212</v>
      </c>
      <c r="E157" s="183" t="s">
        <v>2546</v>
      </c>
      <c r="F157" s="184" t="s">
        <v>2547</v>
      </c>
      <c r="G157" s="185" t="s">
        <v>2487</v>
      </c>
      <c r="H157" s="276"/>
      <c r="I157" s="187"/>
      <c r="J157" s="188">
        <f>ROUND(I157*H157,2)</f>
        <v>0</v>
      </c>
      <c r="K157" s="184" t="s">
        <v>814</v>
      </c>
      <c r="L157" s="42"/>
      <c r="M157" s="189" t="s">
        <v>19</v>
      </c>
      <c r="N157" s="190" t="s">
        <v>42</v>
      </c>
      <c r="O157" s="67"/>
      <c r="P157" s="191">
        <f>O157*H157</f>
        <v>0</v>
      </c>
      <c r="Q157" s="191">
        <v>0</v>
      </c>
      <c r="R157" s="191">
        <f>Q157*H157</f>
        <v>0</v>
      </c>
      <c r="S157" s="191">
        <v>0</v>
      </c>
      <c r="T157" s="192">
        <f>S157*H157</f>
        <v>0</v>
      </c>
      <c r="U157" s="37"/>
      <c r="V157" s="37"/>
      <c r="W157" s="37"/>
      <c r="X157" s="37"/>
      <c r="Y157" s="37"/>
      <c r="Z157" s="37"/>
      <c r="AA157" s="37"/>
      <c r="AB157" s="37"/>
      <c r="AC157" s="37"/>
      <c r="AD157" s="37"/>
      <c r="AE157" s="37"/>
      <c r="AR157" s="193" t="s">
        <v>217</v>
      </c>
      <c r="AT157" s="193" t="s">
        <v>212</v>
      </c>
      <c r="AU157" s="193" t="s">
        <v>79</v>
      </c>
      <c r="AY157" s="20" t="s">
        <v>210</v>
      </c>
      <c r="BE157" s="194">
        <f>IF(N157="základní",J157,0)</f>
        <v>0</v>
      </c>
      <c r="BF157" s="194">
        <f>IF(N157="snížená",J157,0)</f>
        <v>0</v>
      </c>
      <c r="BG157" s="194">
        <f>IF(N157="zákl. přenesená",J157,0)</f>
        <v>0</v>
      </c>
      <c r="BH157" s="194">
        <f>IF(N157="sníž. přenesená",J157,0)</f>
        <v>0</v>
      </c>
      <c r="BI157" s="194">
        <f>IF(N157="nulová",J157,0)</f>
        <v>0</v>
      </c>
      <c r="BJ157" s="20" t="s">
        <v>79</v>
      </c>
      <c r="BK157" s="194">
        <f>ROUND(I157*H157,2)</f>
        <v>0</v>
      </c>
      <c r="BL157" s="20" t="s">
        <v>217</v>
      </c>
      <c r="BM157" s="193" t="s">
        <v>700</v>
      </c>
    </row>
    <row r="158" spans="1:65" s="2" customFormat="1" ht="11.25">
      <c r="A158" s="37"/>
      <c r="B158" s="38"/>
      <c r="C158" s="39"/>
      <c r="D158" s="195" t="s">
        <v>219</v>
      </c>
      <c r="E158" s="39"/>
      <c r="F158" s="196" t="s">
        <v>2547</v>
      </c>
      <c r="G158" s="39"/>
      <c r="H158" s="39"/>
      <c r="I158" s="197"/>
      <c r="J158" s="39"/>
      <c r="K158" s="39"/>
      <c r="L158" s="42"/>
      <c r="M158" s="198"/>
      <c r="N158" s="199"/>
      <c r="O158" s="67"/>
      <c r="P158" s="67"/>
      <c r="Q158" s="67"/>
      <c r="R158" s="67"/>
      <c r="S158" s="67"/>
      <c r="T158" s="68"/>
      <c r="U158" s="37"/>
      <c r="V158" s="37"/>
      <c r="W158" s="37"/>
      <c r="X158" s="37"/>
      <c r="Y158" s="37"/>
      <c r="Z158" s="37"/>
      <c r="AA158" s="37"/>
      <c r="AB158" s="37"/>
      <c r="AC158" s="37"/>
      <c r="AD158" s="37"/>
      <c r="AE158" s="37"/>
      <c r="AT158" s="20" t="s">
        <v>219</v>
      </c>
      <c r="AU158" s="20" t="s">
        <v>79</v>
      </c>
    </row>
    <row r="159" spans="1:65" s="12" customFormat="1" ht="25.9" customHeight="1">
      <c r="B159" s="166"/>
      <c r="C159" s="167"/>
      <c r="D159" s="168" t="s">
        <v>70</v>
      </c>
      <c r="E159" s="169" t="s">
        <v>2548</v>
      </c>
      <c r="F159" s="169" t="s">
        <v>2549</v>
      </c>
      <c r="G159" s="167"/>
      <c r="H159" s="167"/>
      <c r="I159" s="170"/>
      <c r="J159" s="171">
        <f>BK159</f>
        <v>0</v>
      </c>
      <c r="K159" s="167"/>
      <c r="L159" s="172"/>
      <c r="M159" s="173"/>
      <c r="N159" s="174"/>
      <c r="O159" s="174"/>
      <c r="P159" s="175">
        <v>0</v>
      </c>
      <c r="Q159" s="174"/>
      <c r="R159" s="175">
        <v>0</v>
      </c>
      <c r="S159" s="174"/>
      <c r="T159" s="176">
        <v>0</v>
      </c>
      <c r="AR159" s="177" t="s">
        <v>79</v>
      </c>
      <c r="AT159" s="178" t="s">
        <v>70</v>
      </c>
      <c r="AU159" s="178" t="s">
        <v>71</v>
      </c>
      <c r="AY159" s="177" t="s">
        <v>210</v>
      </c>
      <c r="BK159" s="179">
        <v>0</v>
      </c>
    </row>
    <row r="160" spans="1:65" s="12" customFormat="1" ht="25.9" customHeight="1">
      <c r="B160" s="166"/>
      <c r="C160" s="167"/>
      <c r="D160" s="168" t="s">
        <v>70</v>
      </c>
      <c r="E160" s="169" t="s">
        <v>2550</v>
      </c>
      <c r="F160" s="169" t="s">
        <v>2551</v>
      </c>
      <c r="G160" s="167"/>
      <c r="H160" s="167"/>
      <c r="I160" s="170"/>
      <c r="J160" s="171">
        <f>BK160</f>
        <v>0</v>
      </c>
      <c r="K160" s="167"/>
      <c r="L160" s="172"/>
      <c r="M160" s="173"/>
      <c r="N160" s="174"/>
      <c r="O160" s="174"/>
      <c r="P160" s="175">
        <f>SUM(P161:P186)</f>
        <v>0</v>
      </c>
      <c r="Q160" s="174"/>
      <c r="R160" s="175">
        <f>SUM(R161:R186)</f>
        <v>0</v>
      </c>
      <c r="S160" s="174"/>
      <c r="T160" s="176">
        <f>SUM(T161:T186)</f>
        <v>0</v>
      </c>
      <c r="AR160" s="177" t="s">
        <v>79</v>
      </c>
      <c r="AT160" s="178" t="s">
        <v>70</v>
      </c>
      <c r="AU160" s="178" t="s">
        <v>71</v>
      </c>
      <c r="AY160" s="177" t="s">
        <v>210</v>
      </c>
      <c r="BK160" s="179">
        <f>SUM(BK161:BK186)</f>
        <v>0</v>
      </c>
    </row>
    <row r="161" spans="1:65" s="2" customFormat="1" ht="49.15" customHeight="1">
      <c r="A161" s="37"/>
      <c r="B161" s="38"/>
      <c r="C161" s="182" t="s">
        <v>430</v>
      </c>
      <c r="D161" s="182" t="s">
        <v>212</v>
      </c>
      <c r="E161" s="183" t="s">
        <v>2552</v>
      </c>
      <c r="F161" s="184" t="s">
        <v>2553</v>
      </c>
      <c r="G161" s="185" t="s">
        <v>1981</v>
      </c>
      <c r="H161" s="186">
        <v>24</v>
      </c>
      <c r="I161" s="187"/>
      <c r="J161" s="188">
        <f>ROUND(I161*H161,2)</f>
        <v>0</v>
      </c>
      <c r="K161" s="184" t="s">
        <v>814</v>
      </c>
      <c r="L161" s="42"/>
      <c r="M161" s="189" t="s">
        <v>19</v>
      </c>
      <c r="N161" s="190" t="s">
        <v>42</v>
      </c>
      <c r="O161" s="67"/>
      <c r="P161" s="191">
        <f>O161*H161</f>
        <v>0</v>
      </c>
      <c r="Q161" s="191">
        <v>0</v>
      </c>
      <c r="R161" s="191">
        <f>Q161*H161</f>
        <v>0</v>
      </c>
      <c r="S161" s="191">
        <v>0</v>
      </c>
      <c r="T161" s="192">
        <f>S161*H161</f>
        <v>0</v>
      </c>
      <c r="U161" s="37"/>
      <c r="V161" s="37"/>
      <c r="W161" s="37"/>
      <c r="X161" s="37"/>
      <c r="Y161" s="37"/>
      <c r="Z161" s="37"/>
      <c r="AA161" s="37"/>
      <c r="AB161" s="37"/>
      <c r="AC161" s="37"/>
      <c r="AD161" s="37"/>
      <c r="AE161" s="37"/>
      <c r="AR161" s="193" t="s">
        <v>217</v>
      </c>
      <c r="AT161" s="193" t="s">
        <v>212</v>
      </c>
      <c r="AU161" s="193" t="s">
        <v>79</v>
      </c>
      <c r="AY161" s="20" t="s">
        <v>210</v>
      </c>
      <c r="BE161" s="194">
        <f>IF(N161="základní",J161,0)</f>
        <v>0</v>
      </c>
      <c r="BF161" s="194">
        <f>IF(N161="snížená",J161,0)</f>
        <v>0</v>
      </c>
      <c r="BG161" s="194">
        <f>IF(N161="zákl. přenesená",J161,0)</f>
        <v>0</v>
      </c>
      <c r="BH161" s="194">
        <f>IF(N161="sníž. přenesená",J161,0)</f>
        <v>0</v>
      </c>
      <c r="BI161" s="194">
        <f>IF(N161="nulová",J161,0)</f>
        <v>0</v>
      </c>
      <c r="BJ161" s="20" t="s">
        <v>79</v>
      </c>
      <c r="BK161" s="194">
        <f>ROUND(I161*H161,2)</f>
        <v>0</v>
      </c>
      <c r="BL161" s="20" t="s">
        <v>217</v>
      </c>
      <c r="BM161" s="193" t="s">
        <v>712</v>
      </c>
    </row>
    <row r="162" spans="1:65" s="2" customFormat="1" ht="39">
      <c r="A162" s="37"/>
      <c r="B162" s="38"/>
      <c r="C162" s="39"/>
      <c r="D162" s="195" t="s">
        <v>219</v>
      </c>
      <c r="E162" s="39"/>
      <c r="F162" s="196" t="s">
        <v>2553</v>
      </c>
      <c r="G162" s="39"/>
      <c r="H162" s="39"/>
      <c r="I162" s="197"/>
      <c r="J162" s="39"/>
      <c r="K162" s="39"/>
      <c r="L162" s="42"/>
      <c r="M162" s="198"/>
      <c r="N162" s="199"/>
      <c r="O162" s="67"/>
      <c r="P162" s="67"/>
      <c r="Q162" s="67"/>
      <c r="R162" s="67"/>
      <c r="S162" s="67"/>
      <c r="T162" s="68"/>
      <c r="U162" s="37"/>
      <c r="V162" s="37"/>
      <c r="W162" s="37"/>
      <c r="X162" s="37"/>
      <c r="Y162" s="37"/>
      <c r="Z162" s="37"/>
      <c r="AA162" s="37"/>
      <c r="AB162" s="37"/>
      <c r="AC162" s="37"/>
      <c r="AD162" s="37"/>
      <c r="AE162" s="37"/>
      <c r="AT162" s="20" t="s">
        <v>219</v>
      </c>
      <c r="AU162" s="20" t="s">
        <v>79</v>
      </c>
    </row>
    <row r="163" spans="1:65" s="2" customFormat="1" ht="55.5" customHeight="1">
      <c r="A163" s="37"/>
      <c r="B163" s="38"/>
      <c r="C163" s="182" t="s">
        <v>439</v>
      </c>
      <c r="D163" s="182" t="s">
        <v>212</v>
      </c>
      <c r="E163" s="183" t="s">
        <v>2554</v>
      </c>
      <c r="F163" s="184" t="s">
        <v>2555</v>
      </c>
      <c r="G163" s="185" t="s">
        <v>1981</v>
      </c>
      <c r="H163" s="186">
        <v>5</v>
      </c>
      <c r="I163" s="187"/>
      <c r="J163" s="188">
        <f>ROUND(I163*H163,2)</f>
        <v>0</v>
      </c>
      <c r="K163" s="184" t="s">
        <v>814</v>
      </c>
      <c r="L163" s="42"/>
      <c r="M163" s="189" t="s">
        <v>19</v>
      </c>
      <c r="N163" s="190" t="s">
        <v>42</v>
      </c>
      <c r="O163" s="67"/>
      <c r="P163" s="191">
        <f>O163*H163</f>
        <v>0</v>
      </c>
      <c r="Q163" s="191">
        <v>0</v>
      </c>
      <c r="R163" s="191">
        <f>Q163*H163</f>
        <v>0</v>
      </c>
      <c r="S163" s="191">
        <v>0</v>
      </c>
      <c r="T163" s="192">
        <f>S163*H163</f>
        <v>0</v>
      </c>
      <c r="U163" s="37"/>
      <c r="V163" s="37"/>
      <c r="W163" s="37"/>
      <c r="X163" s="37"/>
      <c r="Y163" s="37"/>
      <c r="Z163" s="37"/>
      <c r="AA163" s="37"/>
      <c r="AB163" s="37"/>
      <c r="AC163" s="37"/>
      <c r="AD163" s="37"/>
      <c r="AE163" s="37"/>
      <c r="AR163" s="193" t="s">
        <v>217</v>
      </c>
      <c r="AT163" s="193" t="s">
        <v>212</v>
      </c>
      <c r="AU163" s="193" t="s">
        <v>79</v>
      </c>
      <c r="AY163" s="20" t="s">
        <v>210</v>
      </c>
      <c r="BE163" s="194">
        <f>IF(N163="základní",J163,0)</f>
        <v>0</v>
      </c>
      <c r="BF163" s="194">
        <f>IF(N163="snížená",J163,0)</f>
        <v>0</v>
      </c>
      <c r="BG163" s="194">
        <f>IF(N163="zákl. přenesená",J163,0)</f>
        <v>0</v>
      </c>
      <c r="BH163" s="194">
        <f>IF(N163="sníž. přenesená",J163,0)</f>
        <v>0</v>
      </c>
      <c r="BI163" s="194">
        <f>IF(N163="nulová",J163,0)</f>
        <v>0</v>
      </c>
      <c r="BJ163" s="20" t="s">
        <v>79</v>
      </c>
      <c r="BK163" s="194">
        <f>ROUND(I163*H163,2)</f>
        <v>0</v>
      </c>
      <c r="BL163" s="20" t="s">
        <v>217</v>
      </c>
      <c r="BM163" s="193" t="s">
        <v>726</v>
      </c>
    </row>
    <row r="164" spans="1:65" s="2" customFormat="1" ht="58.5">
      <c r="A164" s="37"/>
      <c r="B164" s="38"/>
      <c r="C164" s="39"/>
      <c r="D164" s="195" t="s">
        <v>219</v>
      </c>
      <c r="E164" s="39"/>
      <c r="F164" s="196" t="s">
        <v>2556</v>
      </c>
      <c r="G164" s="39"/>
      <c r="H164" s="39"/>
      <c r="I164" s="197"/>
      <c r="J164" s="39"/>
      <c r="K164" s="39"/>
      <c r="L164" s="42"/>
      <c r="M164" s="198"/>
      <c r="N164" s="199"/>
      <c r="O164" s="67"/>
      <c r="P164" s="67"/>
      <c r="Q164" s="67"/>
      <c r="R164" s="67"/>
      <c r="S164" s="67"/>
      <c r="T164" s="68"/>
      <c r="U164" s="37"/>
      <c r="V164" s="37"/>
      <c r="W164" s="37"/>
      <c r="X164" s="37"/>
      <c r="Y164" s="37"/>
      <c r="Z164" s="37"/>
      <c r="AA164" s="37"/>
      <c r="AB164" s="37"/>
      <c r="AC164" s="37"/>
      <c r="AD164" s="37"/>
      <c r="AE164" s="37"/>
      <c r="AT164" s="20" t="s">
        <v>219</v>
      </c>
      <c r="AU164" s="20" t="s">
        <v>79</v>
      </c>
    </row>
    <row r="165" spans="1:65" s="2" customFormat="1" ht="24.2" customHeight="1">
      <c r="A165" s="37"/>
      <c r="B165" s="38"/>
      <c r="C165" s="182" t="s">
        <v>447</v>
      </c>
      <c r="D165" s="182" t="s">
        <v>212</v>
      </c>
      <c r="E165" s="183" t="s">
        <v>2557</v>
      </c>
      <c r="F165" s="184" t="s">
        <v>2558</v>
      </c>
      <c r="G165" s="185" t="s">
        <v>1981</v>
      </c>
      <c r="H165" s="186">
        <v>72</v>
      </c>
      <c r="I165" s="187"/>
      <c r="J165" s="188">
        <f>ROUND(I165*H165,2)</f>
        <v>0</v>
      </c>
      <c r="K165" s="184" t="s">
        <v>814</v>
      </c>
      <c r="L165" s="42"/>
      <c r="M165" s="189" t="s">
        <v>19</v>
      </c>
      <c r="N165" s="190" t="s">
        <v>42</v>
      </c>
      <c r="O165" s="67"/>
      <c r="P165" s="191">
        <f>O165*H165</f>
        <v>0</v>
      </c>
      <c r="Q165" s="191">
        <v>0</v>
      </c>
      <c r="R165" s="191">
        <f>Q165*H165</f>
        <v>0</v>
      </c>
      <c r="S165" s="191">
        <v>0</v>
      </c>
      <c r="T165" s="192">
        <f>S165*H165</f>
        <v>0</v>
      </c>
      <c r="U165" s="37"/>
      <c r="V165" s="37"/>
      <c r="W165" s="37"/>
      <c r="X165" s="37"/>
      <c r="Y165" s="37"/>
      <c r="Z165" s="37"/>
      <c r="AA165" s="37"/>
      <c r="AB165" s="37"/>
      <c r="AC165" s="37"/>
      <c r="AD165" s="37"/>
      <c r="AE165" s="37"/>
      <c r="AR165" s="193" t="s">
        <v>217</v>
      </c>
      <c r="AT165" s="193" t="s">
        <v>212</v>
      </c>
      <c r="AU165" s="193" t="s">
        <v>79</v>
      </c>
      <c r="AY165" s="20" t="s">
        <v>210</v>
      </c>
      <c r="BE165" s="194">
        <f>IF(N165="základní",J165,0)</f>
        <v>0</v>
      </c>
      <c r="BF165" s="194">
        <f>IF(N165="snížená",J165,0)</f>
        <v>0</v>
      </c>
      <c r="BG165" s="194">
        <f>IF(N165="zákl. přenesená",J165,0)</f>
        <v>0</v>
      </c>
      <c r="BH165" s="194">
        <f>IF(N165="sníž. přenesená",J165,0)</f>
        <v>0</v>
      </c>
      <c r="BI165" s="194">
        <f>IF(N165="nulová",J165,0)</f>
        <v>0</v>
      </c>
      <c r="BJ165" s="20" t="s">
        <v>79</v>
      </c>
      <c r="BK165" s="194">
        <f>ROUND(I165*H165,2)</f>
        <v>0</v>
      </c>
      <c r="BL165" s="20" t="s">
        <v>217</v>
      </c>
      <c r="BM165" s="193" t="s">
        <v>634</v>
      </c>
    </row>
    <row r="166" spans="1:65" s="2" customFormat="1" ht="11.25">
      <c r="A166" s="37"/>
      <c r="B166" s="38"/>
      <c r="C166" s="39"/>
      <c r="D166" s="195" t="s">
        <v>219</v>
      </c>
      <c r="E166" s="39"/>
      <c r="F166" s="196" t="s">
        <v>2558</v>
      </c>
      <c r="G166" s="39"/>
      <c r="H166" s="39"/>
      <c r="I166" s="197"/>
      <c r="J166" s="39"/>
      <c r="K166" s="39"/>
      <c r="L166" s="42"/>
      <c r="M166" s="198"/>
      <c r="N166" s="199"/>
      <c r="O166" s="67"/>
      <c r="P166" s="67"/>
      <c r="Q166" s="67"/>
      <c r="R166" s="67"/>
      <c r="S166" s="67"/>
      <c r="T166" s="68"/>
      <c r="U166" s="37"/>
      <c r="V166" s="37"/>
      <c r="W166" s="37"/>
      <c r="X166" s="37"/>
      <c r="Y166" s="37"/>
      <c r="Z166" s="37"/>
      <c r="AA166" s="37"/>
      <c r="AB166" s="37"/>
      <c r="AC166" s="37"/>
      <c r="AD166" s="37"/>
      <c r="AE166" s="37"/>
      <c r="AT166" s="20" t="s">
        <v>219</v>
      </c>
      <c r="AU166" s="20" t="s">
        <v>79</v>
      </c>
    </row>
    <row r="167" spans="1:65" s="2" customFormat="1" ht="16.5" customHeight="1">
      <c r="A167" s="37"/>
      <c r="B167" s="38"/>
      <c r="C167" s="182" t="s">
        <v>458</v>
      </c>
      <c r="D167" s="182" t="s">
        <v>212</v>
      </c>
      <c r="E167" s="183" t="s">
        <v>2559</v>
      </c>
      <c r="F167" s="184" t="s">
        <v>2560</v>
      </c>
      <c r="G167" s="185" t="s">
        <v>1981</v>
      </c>
      <c r="H167" s="186">
        <v>15</v>
      </c>
      <c r="I167" s="187"/>
      <c r="J167" s="188">
        <f>ROUND(I167*H167,2)</f>
        <v>0</v>
      </c>
      <c r="K167" s="184" t="s">
        <v>814</v>
      </c>
      <c r="L167" s="42"/>
      <c r="M167" s="189" t="s">
        <v>19</v>
      </c>
      <c r="N167" s="190" t="s">
        <v>42</v>
      </c>
      <c r="O167" s="67"/>
      <c r="P167" s="191">
        <f>O167*H167</f>
        <v>0</v>
      </c>
      <c r="Q167" s="191">
        <v>0</v>
      </c>
      <c r="R167" s="191">
        <f>Q167*H167</f>
        <v>0</v>
      </c>
      <c r="S167" s="191">
        <v>0</v>
      </c>
      <c r="T167" s="192">
        <f>S167*H167</f>
        <v>0</v>
      </c>
      <c r="U167" s="37"/>
      <c r="V167" s="37"/>
      <c r="W167" s="37"/>
      <c r="X167" s="37"/>
      <c r="Y167" s="37"/>
      <c r="Z167" s="37"/>
      <c r="AA167" s="37"/>
      <c r="AB167" s="37"/>
      <c r="AC167" s="37"/>
      <c r="AD167" s="37"/>
      <c r="AE167" s="37"/>
      <c r="AR167" s="193" t="s">
        <v>217</v>
      </c>
      <c r="AT167" s="193" t="s">
        <v>212</v>
      </c>
      <c r="AU167" s="193" t="s">
        <v>79</v>
      </c>
      <c r="AY167" s="20" t="s">
        <v>210</v>
      </c>
      <c r="BE167" s="194">
        <f>IF(N167="základní",J167,0)</f>
        <v>0</v>
      </c>
      <c r="BF167" s="194">
        <f>IF(N167="snížená",J167,0)</f>
        <v>0</v>
      </c>
      <c r="BG167" s="194">
        <f>IF(N167="zákl. přenesená",J167,0)</f>
        <v>0</v>
      </c>
      <c r="BH167" s="194">
        <f>IF(N167="sníž. přenesená",J167,0)</f>
        <v>0</v>
      </c>
      <c r="BI167" s="194">
        <f>IF(N167="nulová",J167,0)</f>
        <v>0</v>
      </c>
      <c r="BJ167" s="20" t="s">
        <v>79</v>
      </c>
      <c r="BK167" s="194">
        <f>ROUND(I167*H167,2)</f>
        <v>0</v>
      </c>
      <c r="BL167" s="20" t="s">
        <v>217</v>
      </c>
      <c r="BM167" s="193" t="s">
        <v>750</v>
      </c>
    </row>
    <row r="168" spans="1:65" s="2" customFormat="1" ht="11.25">
      <c r="A168" s="37"/>
      <c r="B168" s="38"/>
      <c r="C168" s="39"/>
      <c r="D168" s="195" t="s">
        <v>219</v>
      </c>
      <c r="E168" s="39"/>
      <c r="F168" s="196" t="s">
        <v>2561</v>
      </c>
      <c r="G168" s="39"/>
      <c r="H168" s="39"/>
      <c r="I168" s="197"/>
      <c r="J168" s="39"/>
      <c r="K168" s="39"/>
      <c r="L168" s="42"/>
      <c r="M168" s="198"/>
      <c r="N168" s="199"/>
      <c r="O168" s="67"/>
      <c r="P168" s="67"/>
      <c r="Q168" s="67"/>
      <c r="R168" s="67"/>
      <c r="S168" s="67"/>
      <c r="T168" s="68"/>
      <c r="U168" s="37"/>
      <c r="V168" s="37"/>
      <c r="W168" s="37"/>
      <c r="X168" s="37"/>
      <c r="Y168" s="37"/>
      <c r="Z168" s="37"/>
      <c r="AA168" s="37"/>
      <c r="AB168" s="37"/>
      <c r="AC168" s="37"/>
      <c r="AD168" s="37"/>
      <c r="AE168" s="37"/>
      <c r="AT168" s="20" t="s">
        <v>219</v>
      </c>
      <c r="AU168" s="20" t="s">
        <v>79</v>
      </c>
    </row>
    <row r="169" spans="1:65" s="2" customFormat="1" ht="44.25" customHeight="1">
      <c r="A169" s="37"/>
      <c r="B169" s="38"/>
      <c r="C169" s="182" t="s">
        <v>467</v>
      </c>
      <c r="D169" s="182" t="s">
        <v>212</v>
      </c>
      <c r="E169" s="183" t="s">
        <v>2562</v>
      </c>
      <c r="F169" s="184" t="s">
        <v>2563</v>
      </c>
      <c r="G169" s="185" t="s">
        <v>2487</v>
      </c>
      <c r="H169" s="276"/>
      <c r="I169" s="187"/>
      <c r="J169" s="188">
        <f>ROUND(I169*H169,2)</f>
        <v>0</v>
      </c>
      <c r="K169" s="184" t="s">
        <v>814</v>
      </c>
      <c r="L169" s="42"/>
      <c r="M169" s="189" t="s">
        <v>19</v>
      </c>
      <c r="N169" s="190" t="s">
        <v>42</v>
      </c>
      <c r="O169" s="67"/>
      <c r="P169" s="191">
        <f>O169*H169</f>
        <v>0</v>
      </c>
      <c r="Q169" s="191">
        <v>0</v>
      </c>
      <c r="R169" s="191">
        <f>Q169*H169</f>
        <v>0</v>
      </c>
      <c r="S169" s="191">
        <v>0</v>
      </c>
      <c r="T169" s="192">
        <f>S169*H169</f>
        <v>0</v>
      </c>
      <c r="U169" s="37"/>
      <c r="V169" s="37"/>
      <c r="W169" s="37"/>
      <c r="X169" s="37"/>
      <c r="Y169" s="37"/>
      <c r="Z169" s="37"/>
      <c r="AA169" s="37"/>
      <c r="AB169" s="37"/>
      <c r="AC169" s="37"/>
      <c r="AD169" s="37"/>
      <c r="AE169" s="37"/>
      <c r="AR169" s="193" t="s">
        <v>217</v>
      </c>
      <c r="AT169" s="193" t="s">
        <v>212</v>
      </c>
      <c r="AU169" s="193" t="s">
        <v>79</v>
      </c>
      <c r="AY169" s="20" t="s">
        <v>210</v>
      </c>
      <c r="BE169" s="194">
        <f>IF(N169="základní",J169,0)</f>
        <v>0</v>
      </c>
      <c r="BF169" s="194">
        <f>IF(N169="snížená",J169,0)</f>
        <v>0</v>
      </c>
      <c r="BG169" s="194">
        <f>IF(N169="zákl. přenesená",J169,0)</f>
        <v>0</v>
      </c>
      <c r="BH169" s="194">
        <f>IF(N169="sníž. přenesená",J169,0)</f>
        <v>0</v>
      </c>
      <c r="BI169" s="194">
        <f>IF(N169="nulová",J169,0)</f>
        <v>0</v>
      </c>
      <c r="BJ169" s="20" t="s">
        <v>79</v>
      </c>
      <c r="BK169" s="194">
        <f>ROUND(I169*H169,2)</f>
        <v>0</v>
      </c>
      <c r="BL169" s="20" t="s">
        <v>217</v>
      </c>
      <c r="BM169" s="193" t="s">
        <v>764</v>
      </c>
    </row>
    <row r="170" spans="1:65" s="2" customFormat="1" ht="87.75">
      <c r="A170" s="37"/>
      <c r="B170" s="38"/>
      <c r="C170" s="39"/>
      <c r="D170" s="195" t="s">
        <v>219</v>
      </c>
      <c r="E170" s="39"/>
      <c r="F170" s="196" t="s">
        <v>2564</v>
      </c>
      <c r="G170" s="39"/>
      <c r="H170" s="39"/>
      <c r="I170" s="197"/>
      <c r="J170" s="39"/>
      <c r="K170" s="39"/>
      <c r="L170" s="42"/>
      <c r="M170" s="198"/>
      <c r="N170" s="199"/>
      <c r="O170" s="67"/>
      <c r="P170" s="67"/>
      <c r="Q170" s="67"/>
      <c r="R170" s="67"/>
      <c r="S170" s="67"/>
      <c r="T170" s="68"/>
      <c r="U170" s="37"/>
      <c r="V170" s="37"/>
      <c r="W170" s="37"/>
      <c r="X170" s="37"/>
      <c r="Y170" s="37"/>
      <c r="Z170" s="37"/>
      <c r="AA170" s="37"/>
      <c r="AB170" s="37"/>
      <c r="AC170" s="37"/>
      <c r="AD170" s="37"/>
      <c r="AE170" s="37"/>
      <c r="AT170" s="20" t="s">
        <v>219</v>
      </c>
      <c r="AU170" s="20" t="s">
        <v>79</v>
      </c>
    </row>
    <row r="171" spans="1:65" s="2" customFormat="1" ht="37.9" customHeight="1">
      <c r="A171" s="37"/>
      <c r="B171" s="38"/>
      <c r="C171" s="182" t="s">
        <v>474</v>
      </c>
      <c r="D171" s="182" t="s">
        <v>212</v>
      </c>
      <c r="E171" s="183" t="s">
        <v>2565</v>
      </c>
      <c r="F171" s="184" t="s">
        <v>2566</v>
      </c>
      <c r="G171" s="185" t="s">
        <v>2487</v>
      </c>
      <c r="H171" s="276"/>
      <c r="I171" s="187"/>
      <c r="J171" s="188">
        <f>ROUND(I171*H171,2)</f>
        <v>0</v>
      </c>
      <c r="K171" s="184" t="s">
        <v>814</v>
      </c>
      <c r="L171" s="42"/>
      <c r="M171" s="189" t="s">
        <v>19</v>
      </c>
      <c r="N171" s="190" t="s">
        <v>42</v>
      </c>
      <c r="O171" s="67"/>
      <c r="P171" s="191">
        <f>O171*H171</f>
        <v>0</v>
      </c>
      <c r="Q171" s="191">
        <v>0</v>
      </c>
      <c r="R171" s="191">
        <f>Q171*H171</f>
        <v>0</v>
      </c>
      <c r="S171" s="191">
        <v>0</v>
      </c>
      <c r="T171" s="192">
        <f>S171*H171</f>
        <v>0</v>
      </c>
      <c r="U171" s="37"/>
      <c r="V171" s="37"/>
      <c r="W171" s="37"/>
      <c r="X171" s="37"/>
      <c r="Y171" s="37"/>
      <c r="Z171" s="37"/>
      <c r="AA171" s="37"/>
      <c r="AB171" s="37"/>
      <c r="AC171" s="37"/>
      <c r="AD171" s="37"/>
      <c r="AE171" s="37"/>
      <c r="AR171" s="193" t="s">
        <v>217</v>
      </c>
      <c r="AT171" s="193" t="s">
        <v>212</v>
      </c>
      <c r="AU171" s="193" t="s">
        <v>79</v>
      </c>
      <c r="AY171" s="20" t="s">
        <v>210</v>
      </c>
      <c r="BE171" s="194">
        <f>IF(N171="základní",J171,0)</f>
        <v>0</v>
      </c>
      <c r="BF171" s="194">
        <f>IF(N171="snížená",J171,0)</f>
        <v>0</v>
      </c>
      <c r="BG171" s="194">
        <f>IF(N171="zákl. přenesená",J171,0)</f>
        <v>0</v>
      </c>
      <c r="BH171" s="194">
        <f>IF(N171="sníž. přenesená",J171,0)</f>
        <v>0</v>
      </c>
      <c r="BI171" s="194">
        <f>IF(N171="nulová",J171,0)</f>
        <v>0</v>
      </c>
      <c r="BJ171" s="20" t="s">
        <v>79</v>
      </c>
      <c r="BK171" s="194">
        <f>ROUND(I171*H171,2)</f>
        <v>0</v>
      </c>
      <c r="BL171" s="20" t="s">
        <v>217</v>
      </c>
      <c r="BM171" s="193" t="s">
        <v>777</v>
      </c>
    </row>
    <row r="172" spans="1:65" s="2" customFormat="1" ht="97.5">
      <c r="A172" s="37"/>
      <c r="B172" s="38"/>
      <c r="C172" s="39"/>
      <c r="D172" s="195" t="s">
        <v>219</v>
      </c>
      <c r="E172" s="39"/>
      <c r="F172" s="196" t="s">
        <v>2567</v>
      </c>
      <c r="G172" s="39"/>
      <c r="H172" s="39"/>
      <c r="I172" s="197"/>
      <c r="J172" s="39"/>
      <c r="K172" s="39"/>
      <c r="L172" s="42"/>
      <c r="M172" s="198"/>
      <c r="N172" s="199"/>
      <c r="O172" s="67"/>
      <c r="P172" s="67"/>
      <c r="Q172" s="67"/>
      <c r="R172" s="67"/>
      <c r="S172" s="67"/>
      <c r="T172" s="68"/>
      <c r="U172" s="37"/>
      <c r="V172" s="37"/>
      <c r="W172" s="37"/>
      <c r="X172" s="37"/>
      <c r="Y172" s="37"/>
      <c r="Z172" s="37"/>
      <c r="AA172" s="37"/>
      <c r="AB172" s="37"/>
      <c r="AC172" s="37"/>
      <c r="AD172" s="37"/>
      <c r="AE172" s="37"/>
      <c r="AT172" s="20" t="s">
        <v>219</v>
      </c>
      <c r="AU172" s="20" t="s">
        <v>79</v>
      </c>
    </row>
    <row r="173" spans="1:65" s="2" customFormat="1" ht="37.9" customHeight="1">
      <c r="A173" s="37"/>
      <c r="B173" s="38"/>
      <c r="C173" s="182" t="s">
        <v>481</v>
      </c>
      <c r="D173" s="182" t="s">
        <v>212</v>
      </c>
      <c r="E173" s="183" t="s">
        <v>2568</v>
      </c>
      <c r="F173" s="184" t="s">
        <v>2569</v>
      </c>
      <c r="G173" s="185" t="s">
        <v>2487</v>
      </c>
      <c r="H173" s="276"/>
      <c r="I173" s="187"/>
      <c r="J173" s="188">
        <f>ROUND(I173*H173,2)</f>
        <v>0</v>
      </c>
      <c r="K173" s="184" t="s">
        <v>814</v>
      </c>
      <c r="L173" s="42"/>
      <c r="M173" s="189" t="s">
        <v>19</v>
      </c>
      <c r="N173" s="190" t="s">
        <v>42</v>
      </c>
      <c r="O173" s="67"/>
      <c r="P173" s="191">
        <f>O173*H173</f>
        <v>0</v>
      </c>
      <c r="Q173" s="191">
        <v>0</v>
      </c>
      <c r="R173" s="191">
        <f>Q173*H173</f>
        <v>0</v>
      </c>
      <c r="S173" s="191">
        <v>0</v>
      </c>
      <c r="T173" s="192">
        <f>S173*H173</f>
        <v>0</v>
      </c>
      <c r="U173" s="37"/>
      <c r="V173" s="37"/>
      <c r="W173" s="37"/>
      <c r="X173" s="37"/>
      <c r="Y173" s="37"/>
      <c r="Z173" s="37"/>
      <c r="AA173" s="37"/>
      <c r="AB173" s="37"/>
      <c r="AC173" s="37"/>
      <c r="AD173" s="37"/>
      <c r="AE173" s="37"/>
      <c r="AR173" s="193" t="s">
        <v>217</v>
      </c>
      <c r="AT173" s="193" t="s">
        <v>212</v>
      </c>
      <c r="AU173" s="193" t="s">
        <v>79</v>
      </c>
      <c r="AY173" s="20" t="s">
        <v>210</v>
      </c>
      <c r="BE173" s="194">
        <f>IF(N173="základní",J173,0)</f>
        <v>0</v>
      </c>
      <c r="BF173" s="194">
        <f>IF(N173="snížená",J173,0)</f>
        <v>0</v>
      </c>
      <c r="BG173" s="194">
        <f>IF(N173="zákl. přenesená",J173,0)</f>
        <v>0</v>
      </c>
      <c r="BH173" s="194">
        <f>IF(N173="sníž. přenesená",J173,0)</f>
        <v>0</v>
      </c>
      <c r="BI173" s="194">
        <f>IF(N173="nulová",J173,0)</f>
        <v>0</v>
      </c>
      <c r="BJ173" s="20" t="s">
        <v>79</v>
      </c>
      <c r="BK173" s="194">
        <f>ROUND(I173*H173,2)</f>
        <v>0</v>
      </c>
      <c r="BL173" s="20" t="s">
        <v>217</v>
      </c>
      <c r="BM173" s="193" t="s">
        <v>628</v>
      </c>
    </row>
    <row r="174" spans="1:65" s="2" customFormat="1" ht="19.5">
      <c r="A174" s="37"/>
      <c r="B174" s="38"/>
      <c r="C174" s="39"/>
      <c r="D174" s="195" t="s">
        <v>219</v>
      </c>
      <c r="E174" s="39"/>
      <c r="F174" s="196" t="s">
        <v>2570</v>
      </c>
      <c r="G174" s="39"/>
      <c r="H174" s="39"/>
      <c r="I174" s="197"/>
      <c r="J174" s="39"/>
      <c r="K174" s="39"/>
      <c r="L174" s="42"/>
      <c r="M174" s="198"/>
      <c r="N174" s="199"/>
      <c r="O174" s="67"/>
      <c r="P174" s="67"/>
      <c r="Q174" s="67"/>
      <c r="R174" s="67"/>
      <c r="S174" s="67"/>
      <c r="T174" s="68"/>
      <c r="U174" s="37"/>
      <c r="V174" s="37"/>
      <c r="W174" s="37"/>
      <c r="X174" s="37"/>
      <c r="Y174" s="37"/>
      <c r="Z174" s="37"/>
      <c r="AA174" s="37"/>
      <c r="AB174" s="37"/>
      <c r="AC174" s="37"/>
      <c r="AD174" s="37"/>
      <c r="AE174" s="37"/>
      <c r="AT174" s="20" t="s">
        <v>219</v>
      </c>
      <c r="AU174" s="20" t="s">
        <v>79</v>
      </c>
    </row>
    <row r="175" spans="1:65" s="2" customFormat="1" ht="55.5" customHeight="1">
      <c r="A175" s="37"/>
      <c r="B175" s="38"/>
      <c r="C175" s="182" t="s">
        <v>490</v>
      </c>
      <c r="D175" s="182" t="s">
        <v>212</v>
      </c>
      <c r="E175" s="183" t="s">
        <v>2571</v>
      </c>
      <c r="F175" s="184" t="s">
        <v>2572</v>
      </c>
      <c r="G175" s="185" t="s">
        <v>2487</v>
      </c>
      <c r="H175" s="276"/>
      <c r="I175" s="187"/>
      <c r="J175" s="188">
        <f>ROUND(I175*H175,2)</f>
        <v>0</v>
      </c>
      <c r="K175" s="184" t="s">
        <v>814</v>
      </c>
      <c r="L175" s="42"/>
      <c r="M175" s="189" t="s">
        <v>19</v>
      </c>
      <c r="N175" s="190" t="s">
        <v>42</v>
      </c>
      <c r="O175" s="67"/>
      <c r="P175" s="191">
        <f>O175*H175</f>
        <v>0</v>
      </c>
      <c r="Q175" s="191">
        <v>0</v>
      </c>
      <c r="R175" s="191">
        <f>Q175*H175</f>
        <v>0</v>
      </c>
      <c r="S175" s="191">
        <v>0</v>
      </c>
      <c r="T175" s="192">
        <f>S175*H175</f>
        <v>0</v>
      </c>
      <c r="U175" s="37"/>
      <c r="V175" s="37"/>
      <c r="W175" s="37"/>
      <c r="X175" s="37"/>
      <c r="Y175" s="37"/>
      <c r="Z175" s="37"/>
      <c r="AA175" s="37"/>
      <c r="AB175" s="37"/>
      <c r="AC175" s="37"/>
      <c r="AD175" s="37"/>
      <c r="AE175" s="37"/>
      <c r="AR175" s="193" t="s">
        <v>217</v>
      </c>
      <c r="AT175" s="193" t="s">
        <v>212</v>
      </c>
      <c r="AU175" s="193" t="s">
        <v>79</v>
      </c>
      <c r="AY175" s="20" t="s">
        <v>210</v>
      </c>
      <c r="BE175" s="194">
        <f>IF(N175="základní",J175,0)</f>
        <v>0</v>
      </c>
      <c r="BF175" s="194">
        <f>IF(N175="snížená",J175,0)</f>
        <v>0</v>
      </c>
      <c r="BG175" s="194">
        <f>IF(N175="zákl. přenesená",J175,0)</f>
        <v>0</v>
      </c>
      <c r="BH175" s="194">
        <f>IF(N175="sníž. přenesená",J175,0)</f>
        <v>0</v>
      </c>
      <c r="BI175" s="194">
        <f>IF(N175="nulová",J175,0)</f>
        <v>0</v>
      </c>
      <c r="BJ175" s="20" t="s">
        <v>79</v>
      </c>
      <c r="BK175" s="194">
        <f>ROUND(I175*H175,2)</f>
        <v>0</v>
      </c>
      <c r="BL175" s="20" t="s">
        <v>217</v>
      </c>
      <c r="BM175" s="193" t="s">
        <v>798</v>
      </c>
    </row>
    <row r="176" spans="1:65" s="2" customFormat="1" ht="39">
      <c r="A176" s="37"/>
      <c r="B176" s="38"/>
      <c r="C176" s="39"/>
      <c r="D176" s="195" t="s">
        <v>219</v>
      </c>
      <c r="E176" s="39"/>
      <c r="F176" s="196" t="s">
        <v>2572</v>
      </c>
      <c r="G176" s="39"/>
      <c r="H176" s="39"/>
      <c r="I176" s="197"/>
      <c r="J176" s="39"/>
      <c r="K176" s="39"/>
      <c r="L176" s="42"/>
      <c r="M176" s="198"/>
      <c r="N176" s="199"/>
      <c r="O176" s="67"/>
      <c r="P176" s="67"/>
      <c r="Q176" s="67"/>
      <c r="R176" s="67"/>
      <c r="S176" s="67"/>
      <c r="T176" s="68"/>
      <c r="U176" s="37"/>
      <c r="V176" s="37"/>
      <c r="W176" s="37"/>
      <c r="X176" s="37"/>
      <c r="Y176" s="37"/>
      <c r="Z176" s="37"/>
      <c r="AA176" s="37"/>
      <c r="AB176" s="37"/>
      <c r="AC176" s="37"/>
      <c r="AD176" s="37"/>
      <c r="AE176" s="37"/>
      <c r="AT176" s="20" t="s">
        <v>219</v>
      </c>
      <c r="AU176" s="20" t="s">
        <v>79</v>
      </c>
    </row>
    <row r="177" spans="1:65" s="2" customFormat="1" ht="49.15" customHeight="1">
      <c r="A177" s="37"/>
      <c r="B177" s="38"/>
      <c r="C177" s="182" t="s">
        <v>500</v>
      </c>
      <c r="D177" s="182" t="s">
        <v>212</v>
      </c>
      <c r="E177" s="183" t="s">
        <v>2573</v>
      </c>
      <c r="F177" s="184" t="s">
        <v>2574</v>
      </c>
      <c r="G177" s="185" t="s">
        <v>1998</v>
      </c>
      <c r="H177" s="186">
        <v>1</v>
      </c>
      <c r="I177" s="187"/>
      <c r="J177" s="188">
        <f>ROUND(I177*H177,2)</f>
        <v>0</v>
      </c>
      <c r="K177" s="184" t="s">
        <v>814</v>
      </c>
      <c r="L177" s="42"/>
      <c r="M177" s="189" t="s">
        <v>19</v>
      </c>
      <c r="N177" s="190" t="s">
        <v>42</v>
      </c>
      <c r="O177" s="67"/>
      <c r="P177" s="191">
        <f>O177*H177</f>
        <v>0</v>
      </c>
      <c r="Q177" s="191">
        <v>0</v>
      </c>
      <c r="R177" s="191">
        <f>Q177*H177</f>
        <v>0</v>
      </c>
      <c r="S177" s="191">
        <v>0</v>
      </c>
      <c r="T177" s="192">
        <f>S177*H177</f>
        <v>0</v>
      </c>
      <c r="U177" s="37"/>
      <c r="V177" s="37"/>
      <c r="W177" s="37"/>
      <c r="X177" s="37"/>
      <c r="Y177" s="37"/>
      <c r="Z177" s="37"/>
      <c r="AA177" s="37"/>
      <c r="AB177" s="37"/>
      <c r="AC177" s="37"/>
      <c r="AD177" s="37"/>
      <c r="AE177" s="37"/>
      <c r="AR177" s="193" t="s">
        <v>217</v>
      </c>
      <c r="AT177" s="193" t="s">
        <v>212</v>
      </c>
      <c r="AU177" s="193" t="s">
        <v>79</v>
      </c>
      <c r="AY177" s="20" t="s">
        <v>210</v>
      </c>
      <c r="BE177" s="194">
        <f>IF(N177="základní",J177,0)</f>
        <v>0</v>
      </c>
      <c r="BF177" s="194">
        <f>IF(N177="snížená",J177,0)</f>
        <v>0</v>
      </c>
      <c r="BG177" s="194">
        <f>IF(N177="zákl. přenesená",J177,0)</f>
        <v>0</v>
      </c>
      <c r="BH177" s="194">
        <f>IF(N177="sníž. přenesená",J177,0)</f>
        <v>0</v>
      </c>
      <c r="BI177" s="194">
        <f>IF(N177="nulová",J177,0)</f>
        <v>0</v>
      </c>
      <c r="BJ177" s="20" t="s">
        <v>79</v>
      </c>
      <c r="BK177" s="194">
        <f>ROUND(I177*H177,2)</f>
        <v>0</v>
      </c>
      <c r="BL177" s="20" t="s">
        <v>217</v>
      </c>
      <c r="BM177" s="193" t="s">
        <v>807</v>
      </c>
    </row>
    <row r="178" spans="1:65" s="2" customFormat="1" ht="29.25">
      <c r="A178" s="37"/>
      <c r="B178" s="38"/>
      <c r="C178" s="39"/>
      <c r="D178" s="195" t="s">
        <v>219</v>
      </c>
      <c r="E178" s="39"/>
      <c r="F178" s="196" t="s">
        <v>2574</v>
      </c>
      <c r="G178" s="39"/>
      <c r="H178" s="39"/>
      <c r="I178" s="197"/>
      <c r="J178" s="39"/>
      <c r="K178" s="39"/>
      <c r="L178" s="42"/>
      <c r="M178" s="198"/>
      <c r="N178" s="199"/>
      <c r="O178" s="67"/>
      <c r="P178" s="67"/>
      <c r="Q178" s="67"/>
      <c r="R178" s="67"/>
      <c r="S178" s="67"/>
      <c r="T178" s="68"/>
      <c r="U178" s="37"/>
      <c r="V178" s="37"/>
      <c r="W178" s="37"/>
      <c r="X178" s="37"/>
      <c r="Y178" s="37"/>
      <c r="Z178" s="37"/>
      <c r="AA178" s="37"/>
      <c r="AB178" s="37"/>
      <c r="AC178" s="37"/>
      <c r="AD178" s="37"/>
      <c r="AE178" s="37"/>
      <c r="AT178" s="20" t="s">
        <v>219</v>
      </c>
      <c r="AU178" s="20" t="s">
        <v>79</v>
      </c>
    </row>
    <row r="179" spans="1:65" s="2" customFormat="1" ht="44.25" customHeight="1">
      <c r="A179" s="37"/>
      <c r="B179" s="38"/>
      <c r="C179" s="182" t="s">
        <v>513</v>
      </c>
      <c r="D179" s="182" t="s">
        <v>212</v>
      </c>
      <c r="E179" s="183" t="s">
        <v>2575</v>
      </c>
      <c r="F179" s="184" t="s">
        <v>2576</v>
      </c>
      <c r="G179" s="185" t="s">
        <v>1998</v>
      </c>
      <c r="H179" s="186">
        <v>1</v>
      </c>
      <c r="I179" s="187"/>
      <c r="J179" s="188">
        <f>ROUND(I179*H179,2)</f>
        <v>0</v>
      </c>
      <c r="K179" s="184" t="s">
        <v>814</v>
      </c>
      <c r="L179" s="42"/>
      <c r="M179" s="189" t="s">
        <v>19</v>
      </c>
      <c r="N179" s="190" t="s">
        <v>42</v>
      </c>
      <c r="O179" s="67"/>
      <c r="P179" s="191">
        <f>O179*H179</f>
        <v>0</v>
      </c>
      <c r="Q179" s="191">
        <v>0</v>
      </c>
      <c r="R179" s="191">
        <f>Q179*H179</f>
        <v>0</v>
      </c>
      <c r="S179" s="191">
        <v>0</v>
      </c>
      <c r="T179" s="192">
        <f>S179*H179</f>
        <v>0</v>
      </c>
      <c r="U179" s="37"/>
      <c r="V179" s="37"/>
      <c r="W179" s="37"/>
      <c r="X179" s="37"/>
      <c r="Y179" s="37"/>
      <c r="Z179" s="37"/>
      <c r="AA179" s="37"/>
      <c r="AB179" s="37"/>
      <c r="AC179" s="37"/>
      <c r="AD179" s="37"/>
      <c r="AE179" s="37"/>
      <c r="AR179" s="193" t="s">
        <v>217</v>
      </c>
      <c r="AT179" s="193" t="s">
        <v>212</v>
      </c>
      <c r="AU179" s="193" t="s">
        <v>79</v>
      </c>
      <c r="AY179" s="20" t="s">
        <v>210</v>
      </c>
      <c r="BE179" s="194">
        <f>IF(N179="základní",J179,0)</f>
        <v>0</v>
      </c>
      <c r="BF179" s="194">
        <f>IF(N179="snížená",J179,0)</f>
        <v>0</v>
      </c>
      <c r="BG179" s="194">
        <f>IF(N179="zákl. přenesená",J179,0)</f>
        <v>0</v>
      </c>
      <c r="BH179" s="194">
        <f>IF(N179="sníž. přenesená",J179,0)</f>
        <v>0</v>
      </c>
      <c r="BI179" s="194">
        <f>IF(N179="nulová",J179,0)</f>
        <v>0</v>
      </c>
      <c r="BJ179" s="20" t="s">
        <v>79</v>
      </c>
      <c r="BK179" s="194">
        <f>ROUND(I179*H179,2)</f>
        <v>0</v>
      </c>
      <c r="BL179" s="20" t="s">
        <v>217</v>
      </c>
      <c r="BM179" s="193" t="s">
        <v>819</v>
      </c>
    </row>
    <row r="180" spans="1:65" s="2" customFormat="1" ht="29.25">
      <c r="A180" s="37"/>
      <c r="B180" s="38"/>
      <c r="C180" s="39"/>
      <c r="D180" s="195" t="s">
        <v>219</v>
      </c>
      <c r="E180" s="39"/>
      <c r="F180" s="196" t="s">
        <v>2576</v>
      </c>
      <c r="G180" s="39"/>
      <c r="H180" s="39"/>
      <c r="I180" s="197"/>
      <c r="J180" s="39"/>
      <c r="K180" s="39"/>
      <c r="L180" s="42"/>
      <c r="M180" s="198"/>
      <c r="N180" s="199"/>
      <c r="O180" s="67"/>
      <c r="P180" s="67"/>
      <c r="Q180" s="67"/>
      <c r="R180" s="67"/>
      <c r="S180" s="67"/>
      <c r="T180" s="68"/>
      <c r="U180" s="37"/>
      <c r="V180" s="37"/>
      <c r="W180" s="37"/>
      <c r="X180" s="37"/>
      <c r="Y180" s="37"/>
      <c r="Z180" s="37"/>
      <c r="AA180" s="37"/>
      <c r="AB180" s="37"/>
      <c r="AC180" s="37"/>
      <c r="AD180" s="37"/>
      <c r="AE180" s="37"/>
      <c r="AT180" s="20" t="s">
        <v>219</v>
      </c>
      <c r="AU180" s="20" t="s">
        <v>79</v>
      </c>
    </row>
    <row r="181" spans="1:65" s="2" customFormat="1" ht="16.5" customHeight="1">
      <c r="A181" s="37"/>
      <c r="B181" s="38"/>
      <c r="C181" s="182" t="s">
        <v>521</v>
      </c>
      <c r="D181" s="182" t="s">
        <v>212</v>
      </c>
      <c r="E181" s="183" t="s">
        <v>2577</v>
      </c>
      <c r="F181" s="184" t="s">
        <v>2578</v>
      </c>
      <c r="G181" s="185" t="s">
        <v>1998</v>
      </c>
      <c r="H181" s="186">
        <v>1</v>
      </c>
      <c r="I181" s="187"/>
      <c r="J181" s="188">
        <f>ROUND(I181*H181,2)</f>
        <v>0</v>
      </c>
      <c r="K181" s="184" t="s">
        <v>814</v>
      </c>
      <c r="L181" s="42"/>
      <c r="M181" s="189" t="s">
        <v>19</v>
      </c>
      <c r="N181" s="190" t="s">
        <v>42</v>
      </c>
      <c r="O181" s="67"/>
      <c r="P181" s="191">
        <f>O181*H181</f>
        <v>0</v>
      </c>
      <c r="Q181" s="191">
        <v>0</v>
      </c>
      <c r="R181" s="191">
        <f>Q181*H181</f>
        <v>0</v>
      </c>
      <c r="S181" s="191">
        <v>0</v>
      </c>
      <c r="T181" s="192">
        <f>S181*H181</f>
        <v>0</v>
      </c>
      <c r="U181" s="37"/>
      <c r="V181" s="37"/>
      <c r="W181" s="37"/>
      <c r="X181" s="37"/>
      <c r="Y181" s="37"/>
      <c r="Z181" s="37"/>
      <c r="AA181" s="37"/>
      <c r="AB181" s="37"/>
      <c r="AC181" s="37"/>
      <c r="AD181" s="37"/>
      <c r="AE181" s="37"/>
      <c r="AR181" s="193" t="s">
        <v>217</v>
      </c>
      <c r="AT181" s="193" t="s">
        <v>212</v>
      </c>
      <c r="AU181" s="193" t="s">
        <v>79</v>
      </c>
      <c r="AY181" s="20" t="s">
        <v>210</v>
      </c>
      <c r="BE181" s="194">
        <f>IF(N181="základní",J181,0)</f>
        <v>0</v>
      </c>
      <c r="BF181" s="194">
        <f>IF(N181="snížená",J181,0)</f>
        <v>0</v>
      </c>
      <c r="BG181" s="194">
        <f>IF(N181="zákl. přenesená",J181,0)</f>
        <v>0</v>
      </c>
      <c r="BH181" s="194">
        <f>IF(N181="sníž. přenesená",J181,0)</f>
        <v>0</v>
      </c>
      <c r="BI181" s="194">
        <f>IF(N181="nulová",J181,0)</f>
        <v>0</v>
      </c>
      <c r="BJ181" s="20" t="s">
        <v>79</v>
      </c>
      <c r="BK181" s="194">
        <f>ROUND(I181*H181,2)</f>
        <v>0</v>
      </c>
      <c r="BL181" s="20" t="s">
        <v>217</v>
      </c>
      <c r="BM181" s="193" t="s">
        <v>835</v>
      </c>
    </row>
    <row r="182" spans="1:65" s="2" customFormat="1" ht="11.25">
      <c r="A182" s="37"/>
      <c r="B182" s="38"/>
      <c r="C182" s="39"/>
      <c r="D182" s="195" t="s">
        <v>219</v>
      </c>
      <c r="E182" s="39"/>
      <c r="F182" s="196" t="s">
        <v>2578</v>
      </c>
      <c r="G182" s="39"/>
      <c r="H182" s="39"/>
      <c r="I182" s="197"/>
      <c r="J182" s="39"/>
      <c r="K182" s="39"/>
      <c r="L182" s="42"/>
      <c r="M182" s="198"/>
      <c r="N182" s="199"/>
      <c r="O182" s="67"/>
      <c r="P182" s="67"/>
      <c r="Q182" s="67"/>
      <c r="R182" s="67"/>
      <c r="S182" s="67"/>
      <c r="T182" s="68"/>
      <c r="U182" s="37"/>
      <c r="V182" s="37"/>
      <c r="W182" s="37"/>
      <c r="X182" s="37"/>
      <c r="Y182" s="37"/>
      <c r="Z182" s="37"/>
      <c r="AA182" s="37"/>
      <c r="AB182" s="37"/>
      <c r="AC182" s="37"/>
      <c r="AD182" s="37"/>
      <c r="AE182" s="37"/>
      <c r="AT182" s="20" t="s">
        <v>219</v>
      </c>
      <c r="AU182" s="20" t="s">
        <v>79</v>
      </c>
    </row>
    <row r="183" spans="1:65" s="2" customFormat="1" ht="16.5" customHeight="1">
      <c r="A183" s="37"/>
      <c r="B183" s="38"/>
      <c r="C183" s="182" t="s">
        <v>526</v>
      </c>
      <c r="D183" s="182" t="s">
        <v>212</v>
      </c>
      <c r="E183" s="183" t="s">
        <v>2579</v>
      </c>
      <c r="F183" s="184" t="s">
        <v>2580</v>
      </c>
      <c r="G183" s="185" t="s">
        <v>2487</v>
      </c>
      <c r="H183" s="276"/>
      <c r="I183" s="187"/>
      <c r="J183" s="188">
        <f>ROUND(I183*H183,2)</f>
        <v>0</v>
      </c>
      <c r="K183" s="184" t="s">
        <v>814</v>
      </c>
      <c r="L183" s="42"/>
      <c r="M183" s="189" t="s">
        <v>19</v>
      </c>
      <c r="N183" s="190" t="s">
        <v>42</v>
      </c>
      <c r="O183" s="67"/>
      <c r="P183" s="191">
        <f>O183*H183</f>
        <v>0</v>
      </c>
      <c r="Q183" s="191">
        <v>0</v>
      </c>
      <c r="R183" s="191">
        <f>Q183*H183</f>
        <v>0</v>
      </c>
      <c r="S183" s="191">
        <v>0</v>
      </c>
      <c r="T183" s="192">
        <f>S183*H183</f>
        <v>0</v>
      </c>
      <c r="U183" s="37"/>
      <c r="V183" s="37"/>
      <c r="W183" s="37"/>
      <c r="X183" s="37"/>
      <c r="Y183" s="37"/>
      <c r="Z183" s="37"/>
      <c r="AA183" s="37"/>
      <c r="AB183" s="37"/>
      <c r="AC183" s="37"/>
      <c r="AD183" s="37"/>
      <c r="AE183" s="37"/>
      <c r="AR183" s="193" t="s">
        <v>217</v>
      </c>
      <c r="AT183" s="193" t="s">
        <v>212</v>
      </c>
      <c r="AU183" s="193" t="s">
        <v>79</v>
      </c>
      <c r="AY183" s="20" t="s">
        <v>210</v>
      </c>
      <c r="BE183" s="194">
        <f>IF(N183="základní",J183,0)</f>
        <v>0</v>
      </c>
      <c r="BF183" s="194">
        <f>IF(N183="snížená",J183,0)</f>
        <v>0</v>
      </c>
      <c r="BG183" s="194">
        <f>IF(N183="zákl. přenesená",J183,0)</f>
        <v>0</v>
      </c>
      <c r="BH183" s="194">
        <f>IF(N183="sníž. přenesená",J183,0)</f>
        <v>0</v>
      </c>
      <c r="BI183" s="194">
        <f>IF(N183="nulová",J183,0)</f>
        <v>0</v>
      </c>
      <c r="BJ183" s="20" t="s">
        <v>79</v>
      </c>
      <c r="BK183" s="194">
        <f>ROUND(I183*H183,2)</f>
        <v>0</v>
      </c>
      <c r="BL183" s="20" t="s">
        <v>217</v>
      </c>
      <c r="BM183" s="193" t="s">
        <v>853</v>
      </c>
    </row>
    <row r="184" spans="1:65" s="2" customFormat="1" ht="11.25">
      <c r="A184" s="37"/>
      <c r="B184" s="38"/>
      <c r="C184" s="39"/>
      <c r="D184" s="195" t="s">
        <v>219</v>
      </c>
      <c r="E184" s="39"/>
      <c r="F184" s="196" t="s">
        <v>2580</v>
      </c>
      <c r="G184" s="39"/>
      <c r="H184" s="39"/>
      <c r="I184" s="197"/>
      <c r="J184" s="39"/>
      <c r="K184" s="39"/>
      <c r="L184" s="42"/>
      <c r="M184" s="198"/>
      <c r="N184" s="199"/>
      <c r="O184" s="67"/>
      <c r="P184" s="67"/>
      <c r="Q184" s="67"/>
      <c r="R184" s="67"/>
      <c r="S184" s="67"/>
      <c r="T184" s="68"/>
      <c r="U184" s="37"/>
      <c r="V184" s="37"/>
      <c r="W184" s="37"/>
      <c r="X184" s="37"/>
      <c r="Y184" s="37"/>
      <c r="Z184" s="37"/>
      <c r="AA184" s="37"/>
      <c r="AB184" s="37"/>
      <c r="AC184" s="37"/>
      <c r="AD184" s="37"/>
      <c r="AE184" s="37"/>
      <c r="AT184" s="20" t="s">
        <v>219</v>
      </c>
      <c r="AU184" s="20" t="s">
        <v>79</v>
      </c>
    </row>
    <row r="185" spans="1:65" s="2" customFormat="1" ht="24.2" customHeight="1">
      <c r="A185" s="37"/>
      <c r="B185" s="38"/>
      <c r="C185" s="182" t="s">
        <v>534</v>
      </c>
      <c r="D185" s="182" t="s">
        <v>212</v>
      </c>
      <c r="E185" s="183" t="s">
        <v>2581</v>
      </c>
      <c r="F185" s="184" t="s">
        <v>2582</v>
      </c>
      <c r="G185" s="185" t="s">
        <v>2487</v>
      </c>
      <c r="H185" s="276"/>
      <c r="I185" s="187"/>
      <c r="J185" s="188">
        <f>ROUND(I185*H185,2)</f>
        <v>0</v>
      </c>
      <c r="K185" s="184" t="s">
        <v>814</v>
      </c>
      <c r="L185" s="42"/>
      <c r="M185" s="189" t="s">
        <v>19</v>
      </c>
      <c r="N185" s="190" t="s">
        <v>42</v>
      </c>
      <c r="O185" s="67"/>
      <c r="P185" s="191">
        <f>O185*H185</f>
        <v>0</v>
      </c>
      <c r="Q185" s="191">
        <v>0</v>
      </c>
      <c r="R185" s="191">
        <f>Q185*H185</f>
        <v>0</v>
      </c>
      <c r="S185" s="191">
        <v>0</v>
      </c>
      <c r="T185" s="192">
        <f>S185*H185</f>
        <v>0</v>
      </c>
      <c r="U185" s="37"/>
      <c r="V185" s="37"/>
      <c r="W185" s="37"/>
      <c r="X185" s="37"/>
      <c r="Y185" s="37"/>
      <c r="Z185" s="37"/>
      <c r="AA185" s="37"/>
      <c r="AB185" s="37"/>
      <c r="AC185" s="37"/>
      <c r="AD185" s="37"/>
      <c r="AE185" s="37"/>
      <c r="AR185" s="193" t="s">
        <v>217</v>
      </c>
      <c r="AT185" s="193" t="s">
        <v>212</v>
      </c>
      <c r="AU185" s="193" t="s">
        <v>79</v>
      </c>
      <c r="AY185" s="20" t="s">
        <v>210</v>
      </c>
      <c r="BE185" s="194">
        <f>IF(N185="základní",J185,0)</f>
        <v>0</v>
      </c>
      <c r="BF185" s="194">
        <f>IF(N185="snížená",J185,0)</f>
        <v>0</v>
      </c>
      <c r="BG185" s="194">
        <f>IF(N185="zákl. přenesená",J185,0)</f>
        <v>0</v>
      </c>
      <c r="BH185" s="194">
        <f>IF(N185="sníž. přenesená",J185,0)</f>
        <v>0</v>
      </c>
      <c r="BI185" s="194">
        <f>IF(N185="nulová",J185,0)</f>
        <v>0</v>
      </c>
      <c r="BJ185" s="20" t="s">
        <v>79</v>
      </c>
      <c r="BK185" s="194">
        <f>ROUND(I185*H185,2)</f>
        <v>0</v>
      </c>
      <c r="BL185" s="20" t="s">
        <v>217</v>
      </c>
      <c r="BM185" s="193" t="s">
        <v>865</v>
      </c>
    </row>
    <row r="186" spans="1:65" s="2" customFormat="1" ht="11.25">
      <c r="A186" s="37"/>
      <c r="B186" s="38"/>
      <c r="C186" s="39"/>
      <c r="D186" s="195" t="s">
        <v>219</v>
      </c>
      <c r="E186" s="39"/>
      <c r="F186" s="196" t="s">
        <v>2582</v>
      </c>
      <c r="G186" s="39"/>
      <c r="H186" s="39"/>
      <c r="I186" s="197"/>
      <c r="J186" s="39"/>
      <c r="K186" s="39"/>
      <c r="L186" s="42"/>
      <c r="M186" s="272"/>
      <c r="N186" s="273"/>
      <c r="O186" s="274"/>
      <c r="P186" s="274"/>
      <c r="Q186" s="274"/>
      <c r="R186" s="274"/>
      <c r="S186" s="274"/>
      <c r="T186" s="275"/>
      <c r="U186" s="37"/>
      <c r="V186" s="37"/>
      <c r="W186" s="37"/>
      <c r="X186" s="37"/>
      <c r="Y186" s="37"/>
      <c r="Z186" s="37"/>
      <c r="AA186" s="37"/>
      <c r="AB186" s="37"/>
      <c r="AC186" s="37"/>
      <c r="AD186" s="37"/>
      <c r="AE186" s="37"/>
      <c r="AT186" s="20" t="s">
        <v>219</v>
      </c>
      <c r="AU186" s="20" t="s">
        <v>79</v>
      </c>
    </row>
    <row r="187" spans="1:65" s="2" customFormat="1" ht="6.95" customHeight="1">
      <c r="A187" s="37"/>
      <c r="B187" s="50"/>
      <c r="C187" s="51"/>
      <c r="D187" s="51"/>
      <c r="E187" s="51"/>
      <c r="F187" s="51"/>
      <c r="G187" s="51"/>
      <c r="H187" s="51"/>
      <c r="I187" s="51"/>
      <c r="J187" s="51"/>
      <c r="K187" s="51"/>
      <c r="L187" s="42"/>
      <c r="M187" s="37"/>
      <c r="O187" s="37"/>
      <c r="P187" s="37"/>
      <c r="Q187" s="37"/>
      <c r="R187" s="37"/>
      <c r="S187" s="37"/>
      <c r="T187" s="37"/>
      <c r="U187" s="37"/>
      <c r="V187" s="37"/>
      <c r="W187" s="37"/>
      <c r="X187" s="37"/>
      <c r="Y187" s="37"/>
      <c r="Z187" s="37"/>
      <c r="AA187" s="37"/>
      <c r="AB187" s="37"/>
      <c r="AC187" s="37"/>
      <c r="AD187" s="37"/>
      <c r="AE187" s="37"/>
    </row>
  </sheetData>
  <sheetProtection algorithmName="SHA-512" hashValue="7GVV5PvUqWJoZv5hpNW6SPgmNq8yD44g2y7p/cU4TgV3AxrMnILVDqiEE5s/Co1Trt+M1YWaDvbaYTCIDLshBg==" saltValue="WfOqhrC7QD111zbvAYENK3UMdU30OvZ8xr1tRBiXxdMl4OONK0eI3JhJLw6g08esqruCZ+GMplUYbKoxGbrRog==" spinCount="100000" sheet="1" objects="1" scenarios="1" formatColumns="0" formatRows="0" autoFilter="0"/>
  <autoFilter ref="C94:K186"/>
  <mergeCells count="12">
    <mergeCell ref="E87:H87"/>
    <mergeCell ref="L2:V2"/>
    <mergeCell ref="E50:H50"/>
    <mergeCell ref="E52:H52"/>
    <mergeCell ref="E54:H54"/>
    <mergeCell ref="E83:H83"/>
    <mergeCell ref="E85:H8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sheetPr>
    <pageSetUpPr fitToPage="1"/>
  </sheetPr>
  <dimension ref="A2:BM27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9"/>
      <c r="M2" s="399"/>
      <c r="N2" s="399"/>
      <c r="O2" s="399"/>
      <c r="P2" s="399"/>
      <c r="Q2" s="399"/>
      <c r="R2" s="399"/>
      <c r="S2" s="399"/>
      <c r="T2" s="399"/>
      <c r="U2" s="399"/>
      <c r="V2" s="399"/>
      <c r="AT2" s="20" t="s">
        <v>100</v>
      </c>
    </row>
    <row r="3" spans="1:46" s="1" customFormat="1" ht="6.95" customHeight="1">
      <c r="B3" s="112"/>
      <c r="C3" s="113"/>
      <c r="D3" s="113"/>
      <c r="E3" s="113"/>
      <c r="F3" s="113"/>
      <c r="G3" s="113"/>
      <c r="H3" s="113"/>
      <c r="I3" s="113"/>
      <c r="J3" s="113"/>
      <c r="K3" s="113"/>
      <c r="L3" s="23"/>
      <c r="AT3" s="20" t="s">
        <v>81</v>
      </c>
    </row>
    <row r="4" spans="1:46" s="1" customFormat="1" ht="24.95" customHeight="1">
      <c r="B4" s="23"/>
      <c r="D4" s="114" t="s">
        <v>114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6" t="str">
        <f>'Rekapitulace stavby'!K6</f>
        <v>REKONSTRUKCE ŠKOLNÍ KUCHYNĚ A JÍDELNY GLP</v>
      </c>
      <c r="F7" s="417"/>
      <c r="G7" s="417"/>
      <c r="H7" s="417"/>
      <c r="L7" s="23"/>
    </row>
    <row r="8" spans="1:46" s="1" customFormat="1" ht="12" customHeight="1">
      <c r="B8" s="23"/>
      <c r="D8" s="116" t="s">
        <v>123</v>
      </c>
      <c r="L8" s="23"/>
    </row>
    <row r="9" spans="1:46" s="2" customFormat="1" ht="16.5" customHeight="1">
      <c r="A9" s="37"/>
      <c r="B9" s="42"/>
      <c r="C9" s="37"/>
      <c r="D9" s="37"/>
      <c r="E9" s="416" t="s">
        <v>1987</v>
      </c>
      <c r="F9" s="419"/>
      <c r="G9" s="419"/>
      <c r="H9" s="419"/>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1988</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8" t="s">
        <v>2583</v>
      </c>
      <c r="F11" s="419"/>
      <c r="G11" s="419"/>
      <c r="H11" s="419"/>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21</v>
      </c>
      <c r="E14" s="37"/>
      <c r="F14" s="106" t="s">
        <v>22</v>
      </c>
      <c r="G14" s="37"/>
      <c r="H14" s="37"/>
      <c r="I14" s="116" t="s">
        <v>23</v>
      </c>
      <c r="J14" s="118" t="str">
        <f>'Rekapitulace stavby'!AN8</f>
        <v>3. 5. 2023</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25</v>
      </c>
      <c r="E16" s="37"/>
      <c r="F16" s="37"/>
      <c r="G16" s="37"/>
      <c r="H16" s="37"/>
      <c r="I16" s="116" t="s">
        <v>26</v>
      </c>
      <c r="J16" s="106"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22</v>
      </c>
      <c r="F17" s="37"/>
      <c r="G17" s="37"/>
      <c r="H17" s="37"/>
      <c r="I17" s="116" t="s">
        <v>27</v>
      </c>
      <c r="J17" s="106"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28</v>
      </c>
      <c r="E19" s="37"/>
      <c r="F19" s="37"/>
      <c r="G19" s="37"/>
      <c r="H19" s="37"/>
      <c r="I19" s="116"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20" t="str">
        <f>'Rekapitulace stavby'!E14</f>
        <v>Vyplň údaj</v>
      </c>
      <c r="F20" s="421"/>
      <c r="G20" s="421"/>
      <c r="H20" s="421"/>
      <c r="I20" s="116" t="s">
        <v>27</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30</v>
      </c>
      <c r="E22" s="37"/>
      <c r="F22" s="37"/>
      <c r="G22" s="37"/>
      <c r="H22" s="37"/>
      <c r="I22" s="116" t="s">
        <v>26</v>
      </c>
      <c r="J22" s="106"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31</v>
      </c>
      <c r="F23" s="37"/>
      <c r="G23" s="37"/>
      <c r="H23" s="37"/>
      <c r="I23" s="116" t="s">
        <v>27</v>
      </c>
      <c r="J23" s="106"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33</v>
      </c>
      <c r="E25" s="37"/>
      <c r="F25" s="37"/>
      <c r="G25" s="37"/>
      <c r="H25" s="37"/>
      <c r="I25" s="116" t="s">
        <v>26</v>
      </c>
      <c r="J25" s="106" t="str">
        <f>IF('Rekapitulace stavby'!AN19="","",'Rekapitulace stavby'!AN19)</f>
        <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Michal Jirka</v>
      </c>
      <c r="F26" s="37"/>
      <c r="G26" s="37"/>
      <c r="H26" s="37"/>
      <c r="I26" s="116" t="s">
        <v>27</v>
      </c>
      <c r="J26" s="106" t="str">
        <f>IF('Rekapitulace stavby'!AN20="","",'Rekapitulace stavby'!AN20)</f>
        <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35</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71.25" customHeight="1">
      <c r="A29" s="119"/>
      <c r="B29" s="120"/>
      <c r="C29" s="119"/>
      <c r="D29" s="119"/>
      <c r="E29" s="422" t="s">
        <v>36</v>
      </c>
      <c r="F29" s="422"/>
      <c r="G29" s="422"/>
      <c r="H29" s="422"/>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37</v>
      </c>
      <c r="E32" s="37"/>
      <c r="F32" s="37"/>
      <c r="G32" s="37"/>
      <c r="H32" s="37"/>
      <c r="I32" s="37"/>
      <c r="J32" s="124">
        <f>ROUND(J89,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39</v>
      </c>
      <c r="G34" s="37"/>
      <c r="H34" s="37"/>
      <c r="I34" s="125" t="s">
        <v>38</v>
      </c>
      <c r="J34" s="125" t="s">
        <v>40</v>
      </c>
      <c r="K34" s="37"/>
      <c r="L34" s="117"/>
      <c r="S34" s="37"/>
      <c r="T34" s="37"/>
      <c r="U34" s="37"/>
      <c r="V34" s="37"/>
      <c r="W34" s="37"/>
      <c r="X34" s="37"/>
      <c r="Y34" s="37"/>
      <c r="Z34" s="37"/>
      <c r="AA34" s="37"/>
      <c r="AB34" s="37"/>
      <c r="AC34" s="37"/>
      <c r="AD34" s="37"/>
      <c r="AE34" s="37"/>
    </row>
    <row r="35" spans="1:31" s="2" customFormat="1" ht="14.45" customHeight="1">
      <c r="A35" s="37"/>
      <c r="B35" s="42"/>
      <c r="C35" s="37"/>
      <c r="D35" s="126" t="s">
        <v>41</v>
      </c>
      <c r="E35" s="116" t="s">
        <v>42</v>
      </c>
      <c r="F35" s="127">
        <f>ROUND((SUM(BE89:BE269)),  2)</f>
        <v>0</v>
      </c>
      <c r="G35" s="37"/>
      <c r="H35" s="37"/>
      <c r="I35" s="128">
        <v>0.21</v>
      </c>
      <c r="J35" s="127">
        <f>ROUND(((SUM(BE89:BE269))*I35),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43</v>
      </c>
      <c r="F36" s="127">
        <f>ROUND((SUM(BF89:BF269)),  2)</f>
        <v>0</v>
      </c>
      <c r="G36" s="37"/>
      <c r="H36" s="37"/>
      <c r="I36" s="128">
        <v>0.15</v>
      </c>
      <c r="J36" s="127">
        <f>ROUND(((SUM(BF89:BF269))*I36),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44</v>
      </c>
      <c r="F37" s="127">
        <f>ROUND((SUM(BG89:BG269)),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45</v>
      </c>
      <c r="F38" s="127">
        <f>ROUND((SUM(BH89:BH269)),  2)</f>
        <v>0</v>
      </c>
      <c r="G38" s="37"/>
      <c r="H38" s="37"/>
      <c r="I38" s="128">
        <v>0.15</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46</v>
      </c>
      <c r="F39" s="127">
        <f>ROUND((SUM(BI89:BI269)),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47</v>
      </c>
      <c r="E41" s="131"/>
      <c r="F41" s="131"/>
      <c r="G41" s="132" t="s">
        <v>48</v>
      </c>
      <c r="H41" s="133" t="s">
        <v>49</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155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3" t="str">
        <f>E7</f>
        <v>REKONSTRUKCE ŠKOLNÍ KUCHYNĚ A JÍDELNY GLP</v>
      </c>
      <c r="F50" s="424"/>
      <c r="G50" s="424"/>
      <c r="H50" s="424"/>
      <c r="I50" s="39"/>
      <c r="J50" s="39"/>
      <c r="K50" s="39"/>
      <c r="L50" s="117"/>
      <c r="S50" s="37"/>
      <c r="T50" s="37"/>
      <c r="U50" s="37"/>
      <c r="V50" s="37"/>
      <c r="W50" s="37"/>
      <c r="X50" s="37"/>
      <c r="Y50" s="37"/>
      <c r="Z50" s="37"/>
      <c r="AA50" s="37"/>
      <c r="AB50" s="37"/>
      <c r="AC50" s="37"/>
      <c r="AD50" s="37"/>
      <c r="AE50" s="37"/>
    </row>
    <row r="51" spans="1:47" s="1" customFormat="1" ht="12" customHeight="1">
      <c r="B51" s="24"/>
      <c r="C51" s="32" t="s">
        <v>123</v>
      </c>
      <c r="D51" s="25"/>
      <c r="E51" s="25"/>
      <c r="F51" s="25"/>
      <c r="G51" s="25"/>
      <c r="H51" s="25"/>
      <c r="I51" s="25"/>
      <c r="J51" s="25"/>
      <c r="K51" s="25"/>
      <c r="L51" s="23"/>
    </row>
    <row r="52" spans="1:47" s="2" customFormat="1" ht="16.5" customHeight="1">
      <c r="A52" s="37"/>
      <c r="B52" s="38"/>
      <c r="C52" s="39"/>
      <c r="D52" s="39"/>
      <c r="E52" s="423" t="s">
        <v>1987</v>
      </c>
      <c r="F52" s="425"/>
      <c r="G52" s="425"/>
      <c r="H52" s="425"/>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1988</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77" t="str">
        <f>E11</f>
        <v>D.1.4.e - Měření a regulace</v>
      </c>
      <c r="F54" s="425"/>
      <c r="G54" s="425"/>
      <c r="H54" s="425"/>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GYMNÁZIUM LUĎKA PIKA, PLZEŇ</v>
      </c>
      <c r="G56" s="39"/>
      <c r="H56" s="39"/>
      <c r="I56" s="32" t="s">
        <v>23</v>
      </c>
      <c r="J56" s="62" t="str">
        <f>IF(J14="","",J14)</f>
        <v>3. 5. 2023</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15.2" customHeight="1">
      <c r="A58" s="37"/>
      <c r="B58" s="38"/>
      <c r="C58" s="32" t="s">
        <v>25</v>
      </c>
      <c r="D58" s="39"/>
      <c r="E58" s="39"/>
      <c r="F58" s="30" t="str">
        <f>E17</f>
        <v>GYMNÁZIUM LUĎKA PIKA, PLZEŇ</v>
      </c>
      <c r="G58" s="39"/>
      <c r="H58" s="39"/>
      <c r="I58" s="32" t="s">
        <v>30</v>
      </c>
      <c r="J58" s="35" t="str">
        <f>E23</f>
        <v>ING. MALOTÍN PETR</v>
      </c>
      <c r="K58" s="39"/>
      <c r="L58" s="117"/>
      <c r="S58" s="37"/>
      <c r="T58" s="37"/>
      <c r="U58" s="37"/>
      <c r="V58" s="37"/>
      <c r="W58" s="37"/>
      <c r="X58" s="37"/>
      <c r="Y58" s="37"/>
      <c r="Z58" s="37"/>
      <c r="AA58" s="37"/>
      <c r="AB58" s="37"/>
      <c r="AC58" s="37"/>
      <c r="AD58" s="37"/>
      <c r="AE58" s="37"/>
    </row>
    <row r="59" spans="1:47" s="2" customFormat="1" ht="15.2" customHeight="1">
      <c r="A59" s="37"/>
      <c r="B59" s="38"/>
      <c r="C59" s="32" t="s">
        <v>28</v>
      </c>
      <c r="D59" s="39"/>
      <c r="E59" s="39"/>
      <c r="F59" s="30" t="str">
        <f>IF(E20="","",E20)</f>
        <v>Vyplň údaj</v>
      </c>
      <c r="G59" s="39"/>
      <c r="H59" s="39"/>
      <c r="I59" s="32" t="s">
        <v>33</v>
      </c>
      <c r="J59" s="35" t="str">
        <f>E26</f>
        <v>Michal Jirka</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156</v>
      </c>
      <c r="D61" s="141"/>
      <c r="E61" s="141"/>
      <c r="F61" s="141"/>
      <c r="G61" s="141"/>
      <c r="H61" s="141"/>
      <c r="I61" s="141"/>
      <c r="J61" s="142" t="s">
        <v>157</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69</v>
      </c>
      <c r="D63" s="39"/>
      <c r="E63" s="39"/>
      <c r="F63" s="39"/>
      <c r="G63" s="39"/>
      <c r="H63" s="39"/>
      <c r="I63" s="39"/>
      <c r="J63" s="80">
        <f>J89</f>
        <v>0</v>
      </c>
      <c r="K63" s="39"/>
      <c r="L63" s="117"/>
      <c r="S63" s="37"/>
      <c r="T63" s="37"/>
      <c r="U63" s="37"/>
      <c r="V63" s="37"/>
      <c r="W63" s="37"/>
      <c r="X63" s="37"/>
      <c r="Y63" s="37"/>
      <c r="Z63" s="37"/>
      <c r="AA63" s="37"/>
      <c r="AB63" s="37"/>
      <c r="AC63" s="37"/>
      <c r="AD63" s="37"/>
      <c r="AE63" s="37"/>
      <c r="AU63" s="20" t="s">
        <v>158</v>
      </c>
    </row>
    <row r="64" spans="1:47" s="9" customFormat="1" ht="24.95" customHeight="1">
      <c r="B64" s="144"/>
      <c r="C64" s="145"/>
      <c r="D64" s="146" t="s">
        <v>2584</v>
      </c>
      <c r="E64" s="147"/>
      <c r="F64" s="147"/>
      <c r="G64" s="147"/>
      <c r="H64" s="147"/>
      <c r="I64" s="147"/>
      <c r="J64" s="148">
        <f>J90</f>
        <v>0</v>
      </c>
      <c r="K64" s="145"/>
      <c r="L64" s="149"/>
    </row>
    <row r="65" spans="1:31" s="9" customFormat="1" ht="24.95" customHeight="1">
      <c r="B65" s="144"/>
      <c r="C65" s="145"/>
      <c r="D65" s="146" t="s">
        <v>2585</v>
      </c>
      <c r="E65" s="147"/>
      <c r="F65" s="147"/>
      <c r="G65" s="147"/>
      <c r="H65" s="147"/>
      <c r="I65" s="147"/>
      <c r="J65" s="148">
        <f>J173</f>
        <v>0</v>
      </c>
      <c r="K65" s="145"/>
      <c r="L65" s="149"/>
    </row>
    <row r="66" spans="1:31" s="9" customFormat="1" ht="24.95" customHeight="1">
      <c r="B66" s="144"/>
      <c r="C66" s="145"/>
      <c r="D66" s="146" t="s">
        <v>2586</v>
      </c>
      <c r="E66" s="147"/>
      <c r="F66" s="147"/>
      <c r="G66" s="147"/>
      <c r="H66" s="147"/>
      <c r="I66" s="147"/>
      <c r="J66" s="148">
        <f>J230</f>
        <v>0</v>
      </c>
      <c r="K66" s="145"/>
      <c r="L66" s="149"/>
    </row>
    <row r="67" spans="1:31" s="9" customFormat="1" ht="24.95" customHeight="1">
      <c r="B67" s="144"/>
      <c r="C67" s="145"/>
      <c r="D67" s="146" t="s">
        <v>2587</v>
      </c>
      <c r="E67" s="147"/>
      <c r="F67" s="147"/>
      <c r="G67" s="147"/>
      <c r="H67" s="147"/>
      <c r="I67" s="147"/>
      <c r="J67" s="148">
        <f>J251</f>
        <v>0</v>
      </c>
      <c r="K67" s="145"/>
      <c r="L67" s="149"/>
    </row>
    <row r="68" spans="1:31" s="2" customFormat="1" ht="21.75" customHeight="1">
      <c r="A68" s="37"/>
      <c r="B68" s="38"/>
      <c r="C68" s="39"/>
      <c r="D68" s="39"/>
      <c r="E68" s="39"/>
      <c r="F68" s="39"/>
      <c r="G68" s="39"/>
      <c r="H68" s="39"/>
      <c r="I68" s="39"/>
      <c r="J68" s="39"/>
      <c r="K68" s="39"/>
      <c r="L68" s="117"/>
      <c r="S68" s="37"/>
      <c r="T68" s="37"/>
      <c r="U68" s="37"/>
      <c r="V68" s="37"/>
      <c r="W68" s="37"/>
      <c r="X68" s="37"/>
      <c r="Y68" s="37"/>
      <c r="Z68" s="37"/>
      <c r="AA68" s="37"/>
      <c r="AB68" s="37"/>
      <c r="AC68" s="37"/>
      <c r="AD68" s="37"/>
      <c r="AE68" s="37"/>
    </row>
    <row r="69" spans="1:31" s="2" customFormat="1" ht="6.95" customHeight="1">
      <c r="A69" s="37"/>
      <c r="B69" s="50"/>
      <c r="C69" s="51"/>
      <c r="D69" s="51"/>
      <c r="E69" s="51"/>
      <c r="F69" s="51"/>
      <c r="G69" s="51"/>
      <c r="H69" s="51"/>
      <c r="I69" s="51"/>
      <c r="J69" s="51"/>
      <c r="K69" s="51"/>
      <c r="L69" s="117"/>
      <c r="S69" s="37"/>
      <c r="T69" s="37"/>
      <c r="U69" s="37"/>
      <c r="V69" s="37"/>
      <c r="W69" s="37"/>
      <c r="X69" s="37"/>
      <c r="Y69" s="37"/>
      <c r="Z69" s="37"/>
      <c r="AA69" s="37"/>
      <c r="AB69" s="37"/>
      <c r="AC69" s="37"/>
      <c r="AD69" s="37"/>
      <c r="AE69" s="37"/>
    </row>
    <row r="73" spans="1:31" s="2" customFormat="1" ht="6.95" customHeight="1">
      <c r="A73" s="37"/>
      <c r="B73" s="52"/>
      <c r="C73" s="53"/>
      <c r="D73" s="53"/>
      <c r="E73" s="53"/>
      <c r="F73" s="53"/>
      <c r="G73" s="53"/>
      <c r="H73" s="53"/>
      <c r="I73" s="53"/>
      <c r="J73" s="53"/>
      <c r="K73" s="53"/>
      <c r="L73" s="117"/>
      <c r="S73" s="37"/>
      <c r="T73" s="37"/>
      <c r="U73" s="37"/>
      <c r="V73" s="37"/>
      <c r="W73" s="37"/>
      <c r="X73" s="37"/>
      <c r="Y73" s="37"/>
      <c r="Z73" s="37"/>
      <c r="AA73" s="37"/>
      <c r="AB73" s="37"/>
      <c r="AC73" s="37"/>
      <c r="AD73" s="37"/>
      <c r="AE73" s="37"/>
    </row>
    <row r="74" spans="1:31" s="2" customFormat="1" ht="24.95" customHeight="1">
      <c r="A74" s="37"/>
      <c r="B74" s="38"/>
      <c r="C74" s="26" t="s">
        <v>195</v>
      </c>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39"/>
      <c r="J75" s="39"/>
      <c r="K75" s="39"/>
      <c r="L75" s="117"/>
      <c r="S75" s="37"/>
      <c r="T75" s="37"/>
      <c r="U75" s="37"/>
      <c r="V75" s="37"/>
      <c r="W75" s="37"/>
      <c r="X75" s="37"/>
      <c r="Y75" s="37"/>
      <c r="Z75" s="37"/>
      <c r="AA75" s="37"/>
      <c r="AB75" s="37"/>
      <c r="AC75" s="37"/>
      <c r="AD75" s="37"/>
      <c r="AE75" s="37"/>
    </row>
    <row r="76" spans="1:31" s="2" customFormat="1" ht="12" customHeight="1">
      <c r="A76" s="37"/>
      <c r="B76" s="38"/>
      <c r="C76" s="32" t="s">
        <v>16</v>
      </c>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16.5" customHeight="1">
      <c r="A77" s="37"/>
      <c r="B77" s="38"/>
      <c r="C77" s="39"/>
      <c r="D77" s="39"/>
      <c r="E77" s="423" t="str">
        <f>E7</f>
        <v>REKONSTRUKCE ŠKOLNÍ KUCHYNĚ A JÍDELNY GLP</v>
      </c>
      <c r="F77" s="424"/>
      <c r="G77" s="424"/>
      <c r="H77" s="424"/>
      <c r="I77" s="39"/>
      <c r="J77" s="39"/>
      <c r="K77" s="39"/>
      <c r="L77" s="117"/>
      <c r="S77" s="37"/>
      <c r="T77" s="37"/>
      <c r="U77" s="37"/>
      <c r="V77" s="37"/>
      <c r="W77" s="37"/>
      <c r="X77" s="37"/>
      <c r="Y77" s="37"/>
      <c r="Z77" s="37"/>
      <c r="AA77" s="37"/>
      <c r="AB77" s="37"/>
      <c r="AC77" s="37"/>
      <c r="AD77" s="37"/>
      <c r="AE77" s="37"/>
    </row>
    <row r="78" spans="1:31" s="1" customFormat="1" ht="12" customHeight="1">
      <c r="B78" s="24"/>
      <c r="C78" s="32" t="s">
        <v>123</v>
      </c>
      <c r="D78" s="25"/>
      <c r="E78" s="25"/>
      <c r="F78" s="25"/>
      <c r="G78" s="25"/>
      <c r="H78" s="25"/>
      <c r="I78" s="25"/>
      <c r="J78" s="25"/>
      <c r="K78" s="25"/>
      <c r="L78" s="23"/>
    </row>
    <row r="79" spans="1:31" s="2" customFormat="1" ht="16.5" customHeight="1">
      <c r="A79" s="37"/>
      <c r="B79" s="38"/>
      <c r="C79" s="39"/>
      <c r="D79" s="39"/>
      <c r="E79" s="423" t="s">
        <v>1987</v>
      </c>
      <c r="F79" s="425"/>
      <c r="G79" s="425"/>
      <c r="H79" s="425"/>
      <c r="I79" s="39"/>
      <c r="J79" s="39"/>
      <c r="K79" s="39"/>
      <c r="L79" s="117"/>
      <c r="S79" s="37"/>
      <c r="T79" s="37"/>
      <c r="U79" s="37"/>
      <c r="V79" s="37"/>
      <c r="W79" s="37"/>
      <c r="X79" s="37"/>
      <c r="Y79" s="37"/>
      <c r="Z79" s="37"/>
      <c r="AA79" s="37"/>
      <c r="AB79" s="37"/>
      <c r="AC79" s="37"/>
      <c r="AD79" s="37"/>
      <c r="AE79" s="37"/>
    </row>
    <row r="80" spans="1:31" s="2" customFormat="1" ht="12" customHeight="1">
      <c r="A80" s="37"/>
      <c r="B80" s="38"/>
      <c r="C80" s="32" t="s">
        <v>1988</v>
      </c>
      <c r="D80" s="39"/>
      <c r="E80" s="39"/>
      <c r="F80" s="39"/>
      <c r="G80" s="39"/>
      <c r="H80" s="39"/>
      <c r="I80" s="39"/>
      <c r="J80" s="39"/>
      <c r="K80" s="39"/>
      <c r="L80" s="117"/>
      <c r="S80" s="37"/>
      <c r="T80" s="37"/>
      <c r="U80" s="37"/>
      <c r="V80" s="37"/>
      <c r="W80" s="37"/>
      <c r="X80" s="37"/>
      <c r="Y80" s="37"/>
      <c r="Z80" s="37"/>
      <c r="AA80" s="37"/>
      <c r="AB80" s="37"/>
      <c r="AC80" s="37"/>
      <c r="AD80" s="37"/>
      <c r="AE80" s="37"/>
    </row>
    <row r="81" spans="1:65" s="2" customFormat="1" ht="16.5" customHeight="1">
      <c r="A81" s="37"/>
      <c r="B81" s="38"/>
      <c r="C81" s="39"/>
      <c r="D81" s="39"/>
      <c r="E81" s="377" t="str">
        <f>E11</f>
        <v>D.1.4.e - Měření a regulace</v>
      </c>
      <c r="F81" s="425"/>
      <c r="G81" s="425"/>
      <c r="H81" s="425"/>
      <c r="I81" s="39"/>
      <c r="J81" s="39"/>
      <c r="K81" s="39"/>
      <c r="L81" s="117"/>
      <c r="S81" s="37"/>
      <c r="T81" s="37"/>
      <c r="U81" s="37"/>
      <c r="V81" s="37"/>
      <c r="W81" s="37"/>
      <c r="X81" s="37"/>
      <c r="Y81" s="37"/>
      <c r="Z81" s="37"/>
      <c r="AA81" s="37"/>
      <c r="AB81" s="37"/>
      <c r="AC81" s="37"/>
      <c r="AD81" s="37"/>
      <c r="AE81" s="37"/>
    </row>
    <row r="82" spans="1:65" s="2" customFormat="1" ht="6.95" customHeight="1">
      <c r="A82" s="37"/>
      <c r="B82" s="38"/>
      <c r="C82" s="39"/>
      <c r="D82" s="39"/>
      <c r="E82" s="39"/>
      <c r="F82" s="39"/>
      <c r="G82" s="39"/>
      <c r="H82" s="39"/>
      <c r="I82" s="39"/>
      <c r="J82" s="39"/>
      <c r="K82" s="39"/>
      <c r="L82" s="117"/>
      <c r="S82" s="37"/>
      <c r="T82" s="37"/>
      <c r="U82" s="37"/>
      <c r="V82" s="37"/>
      <c r="W82" s="37"/>
      <c r="X82" s="37"/>
      <c r="Y82" s="37"/>
      <c r="Z82" s="37"/>
      <c r="AA82" s="37"/>
      <c r="AB82" s="37"/>
      <c r="AC82" s="37"/>
      <c r="AD82" s="37"/>
      <c r="AE82" s="37"/>
    </row>
    <row r="83" spans="1:65" s="2" customFormat="1" ht="12" customHeight="1">
      <c r="A83" s="37"/>
      <c r="B83" s="38"/>
      <c r="C83" s="32" t="s">
        <v>21</v>
      </c>
      <c r="D83" s="39"/>
      <c r="E83" s="39"/>
      <c r="F83" s="30" t="str">
        <f>F14</f>
        <v>GYMNÁZIUM LUĎKA PIKA, PLZEŇ</v>
      </c>
      <c r="G83" s="39"/>
      <c r="H83" s="39"/>
      <c r="I83" s="32" t="s">
        <v>23</v>
      </c>
      <c r="J83" s="62" t="str">
        <f>IF(J14="","",J14)</f>
        <v>3. 5. 2023</v>
      </c>
      <c r="K83" s="39"/>
      <c r="L83" s="117"/>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65" s="2" customFormat="1" ht="15.2" customHeight="1">
      <c r="A85" s="37"/>
      <c r="B85" s="38"/>
      <c r="C85" s="32" t="s">
        <v>25</v>
      </c>
      <c r="D85" s="39"/>
      <c r="E85" s="39"/>
      <c r="F85" s="30" t="str">
        <f>E17</f>
        <v>GYMNÁZIUM LUĎKA PIKA, PLZEŇ</v>
      </c>
      <c r="G85" s="39"/>
      <c r="H85" s="39"/>
      <c r="I85" s="32" t="s">
        <v>30</v>
      </c>
      <c r="J85" s="35" t="str">
        <f>E23</f>
        <v>ING. MALOTÍN PETR</v>
      </c>
      <c r="K85" s="39"/>
      <c r="L85" s="117"/>
      <c r="S85" s="37"/>
      <c r="T85" s="37"/>
      <c r="U85" s="37"/>
      <c r="V85" s="37"/>
      <c r="W85" s="37"/>
      <c r="X85" s="37"/>
      <c r="Y85" s="37"/>
      <c r="Z85" s="37"/>
      <c r="AA85" s="37"/>
      <c r="AB85" s="37"/>
      <c r="AC85" s="37"/>
      <c r="AD85" s="37"/>
      <c r="AE85" s="37"/>
    </row>
    <row r="86" spans="1:65" s="2" customFormat="1" ht="15.2" customHeight="1">
      <c r="A86" s="37"/>
      <c r="B86" s="38"/>
      <c r="C86" s="32" t="s">
        <v>28</v>
      </c>
      <c r="D86" s="39"/>
      <c r="E86" s="39"/>
      <c r="F86" s="30" t="str">
        <f>IF(E20="","",E20)</f>
        <v>Vyplň údaj</v>
      </c>
      <c r="G86" s="39"/>
      <c r="H86" s="39"/>
      <c r="I86" s="32" t="s">
        <v>33</v>
      </c>
      <c r="J86" s="35" t="str">
        <f>E26</f>
        <v>Michal Jirka</v>
      </c>
      <c r="K86" s="39"/>
      <c r="L86" s="117"/>
      <c r="S86" s="37"/>
      <c r="T86" s="37"/>
      <c r="U86" s="37"/>
      <c r="V86" s="37"/>
      <c r="W86" s="37"/>
      <c r="X86" s="37"/>
      <c r="Y86" s="37"/>
      <c r="Z86" s="37"/>
      <c r="AA86" s="37"/>
      <c r="AB86" s="37"/>
      <c r="AC86" s="37"/>
      <c r="AD86" s="37"/>
      <c r="AE86" s="37"/>
    </row>
    <row r="87" spans="1:65" s="2" customFormat="1" ht="10.35" customHeight="1">
      <c r="A87" s="37"/>
      <c r="B87" s="38"/>
      <c r="C87" s="39"/>
      <c r="D87" s="39"/>
      <c r="E87" s="39"/>
      <c r="F87" s="39"/>
      <c r="G87" s="39"/>
      <c r="H87" s="39"/>
      <c r="I87" s="39"/>
      <c r="J87" s="39"/>
      <c r="K87" s="39"/>
      <c r="L87" s="117"/>
      <c r="S87" s="37"/>
      <c r="T87" s="37"/>
      <c r="U87" s="37"/>
      <c r="V87" s="37"/>
      <c r="W87" s="37"/>
      <c r="X87" s="37"/>
      <c r="Y87" s="37"/>
      <c r="Z87" s="37"/>
      <c r="AA87" s="37"/>
      <c r="AB87" s="37"/>
      <c r="AC87" s="37"/>
      <c r="AD87" s="37"/>
      <c r="AE87" s="37"/>
    </row>
    <row r="88" spans="1:65" s="11" customFormat="1" ht="29.25" customHeight="1">
      <c r="A88" s="155"/>
      <c r="B88" s="156"/>
      <c r="C88" s="157" t="s">
        <v>196</v>
      </c>
      <c r="D88" s="158" t="s">
        <v>56</v>
      </c>
      <c r="E88" s="158" t="s">
        <v>52</v>
      </c>
      <c r="F88" s="158" t="s">
        <v>53</v>
      </c>
      <c r="G88" s="158" t="s">
        <v>197</v>
      </c>
      <c r="H88" s="158" t="s">
        <v>198</v>
      </c>
      <c r="I88" s="158" t="s">
        <v>199</v>
      </c>
      <c r="J88" s="158" t="s">
        <v>157</v>
      </c>
      <c r="K88" s="159" t="s">
        <v>200</v>
      </c>
      <c r="L88" s="160"/>
      <c r="M88" s="71" t="s">
        <v>19</v>
      </c>
      <c r="N88" s="72" t="s">
        <v>41</v>
      </c>
      <c r="O88" s="72" t="s">
        <v>201</v>
      </c>
      <c r="P88" s="72" t="s">
        <v>202</v>
      </c>
      <c r="Q88" s="72" t="s">
        <v>203</v>
      </c>
      <c r="R88" s="72" t="s">
        <v>204</v>
      </c>
      <c r="S88" s="72" t="s">
        <v>205</v>
      </c>
      <c r="T88" s="73" t="s">
        <v>206</v>
      </c>
      <c r="U88" s="155"/>
      <c r="V88" s="155"/>
      <c r="W88" s="155"/>
      <c r="X88" s="155"/>
      <c r="Y88" s="155"/>
      <c r="Z88" s="155"/>
      <c r="AA88" s="155"/>
      <c r="AB88" s="155"/>
      <c r="AC88" s="155"/>
      <c r="AD88" s="155"/>
      <c r="AE88" s="155"/>
    </row>
    <row r="89" spans="1:65" s="2" customFormat="1" ht="22.9" customHeight="1">
      <c r="A89" s="37"/>
      <c r="B89" s="38"/>
      <c r="C89" s="78" t="s">
        <v>207</v>
      </c>
      <c r="D89" s="39"/>
      <c r="E89" s="39"/>
      <c r="F89" s="39"/>
      <c r="G89" s="39"/>
      <c r="H89" s="39"/>
      <c r="I89" s="39"/>
      <c r="J89" s="161">
        <f>BK89</f>
        <v>0</v>
      </c>
      <c r="K89" s="39"/>
      <c r="L89" s="42"/>
      <c r="M89" s="74"/>
      <c r="N89" s="162"/>
      <c r="O89" s="75"/>
      <c r="P89" s="163">
        <f>P90+P173+P230+P251</f>
        <v>0</v>
      </c>
      <c r="Q89" s="75"/>
      <c r="R89" s="163">
        <f>R90+R173+R230+R251</f>
        <v>0</v>
      </c>
      <c r="S89" s="75"/>
      <c r="T89" s="164">
        <f>T90+T173+T230+T251</f>
        <v>0</v>
      </c>
      <c r="U89" s="37"/>
      <c r="V89" s="37"/>
      <c r="W89" s="37"/>
      <c r="X89" s="37"/>
      <c r="Y89" s="37"/>
      <c r="Z89" s="37"/>
      <c r="AA89" s="37"/>
      <c r="AB89" s="37"/>
      <c r="AC89" s="37"/>
      <c r="AD89" s="37"/>
      <c r="AE89" s="37"/>
      <c r="AT89" s="20" t="s">
        <v>70</v>
      </c>
      <c r="AU89" s="20" t="s">
        <v>158</v>
      </c>
      <c r="BK89" s="165">
        <f>BK90+BK173+BK230+BK251</f>
        <v>0</v>
      </c>
    </row>
    <row r="90" spans="1:65" s="12" customFormat="1" ht="25.9" customHeight="1">
      <c r="B90" s="166"/>
      <c r="C90" s="167"/>
      <c r="D90" s="168" t="s">
        <v>70</v>
      </c>
      <c r="E90" s="169" t="s">
        <v>1422</v>
      </c>
      <c r="F90" s="169" t="s">
        <v>2588</v>
      </c>
      <c r="G90" s="167"/>
      <c r="H90" s="167"/>
      <c r="I90" s="170"/>
      <c r="J90" s="171">
        <f>BK90</f>
        <v>0</v>
      </c>
      <c r="K90" s="167"/>
      <c r="L90" s="172"/>
      <c r="M90" s="173"/>
      <c r="N90" s="174"/>
      <c r="O90" s="174"/>
      <c r="P90" s="175">
        <f>SUM(P91:P172)</f>
        <v>0</v>
      </c>
      <c r="Q90" s="174"/>
      <c r="R90" s="175">
        <f>SUM(R91:R172)</f>
        <v>0</v>
      </c>
      <c r="S90" s="174"/>
      <c r="T90" s="176">
        <f>SUM(T91:T172)</f>
        <v>0</v>
      </c>
      <c r="AR90" s="177" t="s">
        <v>79</v>
      </c>
      <c r="AT90" s="178" t="s">
        <v>70</v>
      </c>
      <c r="AU90" s="178" t="s">
        <v>71</v>
      </c>
      <c r="AY90" s="177" t="s">
        <v>210</v>
      </c>
      <c r="BK90" s="179">
        <f>SUM(BK91:BK172)</f>
        <v>0</v>
      </c>
    </row>
    <row r="91" spans="1:65" s="2" customFormat="1" ht="24.2" customHeight="1">
      <c r="A91" s="37"/>
      <c r="B91" s="38"/>
      <c r="C91" s="245" t="s">
        <v>79</v>
      </c>
      <c r="D91" s="245" t="s">
        <v>348</v>
      </c>
      <c r="E91" s="246" t="s">
        <v>2589</v>
      </c>
      <c r="F91" s="247" t="s">
        <v>2590</v>
      </c>
      <c r="G91" s="248" t="s">
        <v>1998</v>
      </c>
      <c r="H91" s="249">
        <v>1</v>
      </c>
      <c r="I91" s="250"/>
      <c r="J91" s="251">
        <f>ROUND(I91*H91,2)</f>
        <v>0</v>
      </c>
      <c r="K91" s="247" t="s">
        <v>814</v>
      </c>
      <c r="L91" s="252"/>
      <c r="M91" s="253" t="s">
        <v>19</v>
      </c>
      <c r="N91" s="254" t="s">
        <v>42</v>
      </c>
      <c r="O91" s="67"/>
      <c r="P91" s="191">
        <f>O91*H91</f>
        <v>0</v>
      </c>
      <c r="Q91" s="191">
        <v>0</v>
      </c>
      <c r="R91" s="191">
        <f>Q91*H91</f>
        <v>0</v>
      </c>
      <c r="S91" s="191">
        <v>0</v>
      </c>
      <c r="T91" s="192">
        <f>S91*H91</f>
        <v>0</v>
      </c>
      <c r="U91" s="37"/>
      <c r="V91" s="37"/>
      <c r="W91" s="37"/>
      <c r="X91" s="37"/>
      <c r="Y91" s="37"/>
      <c r="Z91" s="37"/>
      <c r="AA91" s="37"/>
      <c r="AB91" s="37"/>
      <c r="AC91" s="37"/>
      <c r="AD91" s="37"/>
      <c r="AE91" s="37"/>
      <c r="AR91" s="193" t="s">
        <v>269</v>
      </c>
      <c r="AT91" s="193" t="s">
        <v>348</v>
      </c>
      <c r="AU91" s="193" t="s">
        <v>79</v>
      </c>
      <c r="AY91" s="20" t="s">
        <v>210</v>
      </c>
      <c r="BE91" s="194">
        <f>IF(N91="základní",J91,0)</f>
        <v>0</v>
      </c>
      <c r="BF91" s="194">
        <f>IF(N91="snížená",J91,0)</f>
        <v>0</v>
      </c>
      <c r="BG91" s="194">
        <f>IF(N91="zákl. přenesená",J91,0)</f>
        <v>0</v>
      </c>
      <c r="BH91" s="194">
        <f>IF(N91="sníž. přenesená",J91,0)</f>
        <v>0</v>
      </c>
      <c r="BI91" s="194">
        <f>IF(N91="nulová",J91,0)</f>
        <v>0</v>
      </c>
      <c r="BJ91" s="20" t="s">
        <v>79</v>
      </c>
      <c r="BK91" s="194">
        <f>ROUND(I91*H91,2)</f>
        <v>0</v>
      </c>
      <c r="BL91" s="20" t="s">
        <v>217</v>
      </c>
      <c r="BM91" s="193" t="s">
        <v>81</v>
      </c>
    </row>
    <row r="92" spans="1:65" s="2" customFormat="1" ht="19.5">
      <c r="A92" s="37"/>
      <c r="B92" s="38"/>
      <c r="C92" s="39"/>
      <c r="D92" s="195" t="s">
        <v>219</v>
      </c>
      <c r="E92" s="39"/>
      <c r="F92" s="196" t="s">
        <v>2590</v>
      </c>
      <c r="G92" s="39"/>
      <c r="H92" s="39"/>
      <c r="I92" s="197"/>
      <c r="J92" s="39"/>
      <c r="K92" s="39"/>
      <c r="L92" s="42"/>
      <c r="M92" s="198"/>
      <c r="N92" s="199"/>
      <c r="O92" s="67"/>
      <c r="P92" s="67"/>
      <c r="Q92" s="67"/>
      <c r="R92" s="67"/>
      <c r="S92" s="67"/>
      <c r="T92" s="68"/>
      <c r="U92" s="37"/>
      <c r="V92" s="37"/>
      <c r="W92" s="37"/>
      <c r="X92" s="37"/>
      <c r="Y92" s="37"/>
      <c r="Z92" s="37"/>
      <c r="AA92" s="37"/>
      <c r="AB92" s="37"/>
      <c r="AC92" s="37"/>
      <c r="AD92" s="37"/>
      <c r="AE92" s="37"/>
      <c r="AT92" s="20" t="s">
        <v>219</v>
      </c>
      <c r="AU92" s="20" t="s">
        <v>79</v>
      </c>
    </row>
    <row r="93" spans="1:65" s="2" customFormat="1" ht="24.2" customHeight="1">
      <c r="A93" s="37"/>
      <c r="B93" s="38"/>
      <c r="C93" s="245" t="s">
        <v>81</v>
      </c>
      <c r="D93" s="245" t="s">
        <v>348</v>
      </c>
      <c r="E93" s="246" t="s">
        <v>2591</v>
      </c>
      <c r="F93" s="247" t="s">
        <v>2592</v>
      </c>
      <c r="G93" s="248" t="s">
        <v>1998</v>
      </c>
      <c r="H93" s="249">
        <v>1</v>
      </c>
      <c r="I93" s="250"/>
      <c r="J93" s="251">
        <f>ROUND(I93*H93,2)</f>
        <v>0</v>
      </c>
      <c r="K93" s="247" t="s">
        <v>814</v>
      </c>
      <c r="L93" s="252"/>
      <c r="M93" s="253" t="s">
        <v>19</v>
      </c>
      <c r="N93" s="254" t="s">
        <v>42</v>
      </c>
      <c r="O93" s="67"/>
      <c r="P93" s="191">
        <f>O93*H93</f>
        <v>0</v>
      </c>
      <c r="Q93" s="191">
        <v>0</v>
      </c>
      <c r="R93" s="191">
        <f>Q93*H93</f>
        <v>0</v>
      </c>
      <c r="S93" s="191">
        <v>0</v>
      </c>
      <c r="T93" s="192">
        <f>S93*H93</f>
        <v>0</v>
      </c>
      <c r="U93" s="37"/>
      <c r="V93" s="37"/>
      <c r="W93" s="37"/>
      <c r="X93" s="37"/>
      <c r="Y93" s="37"/>
      <c r="Z93" s="37"/>
      <c r="AA93" s="37"/>
      <c r="AB93" s="37"/>
      <c r="AC93" s="37"/>
      <c r="AD93" s="37"/>
      <c r="AE93" s="37"/>
      <c r="AR93" s="193" t="s">
        <v>269</v>
      </c>
      <c r="AT93" s="193" t="s">
        <v>348</v>
      </c>
      <c r="AU93" s="193" t="s">
        <v>79</v>
      </c>
      <c r="AY93" s="20" t="s">
        <v>210</v>
      </c>
      <c r="BE93" s="194">
        <f>IF(N93="základní",J93,0)</f>
        <v>0</v>
      </c>
      <c r="BF93" s="194">
        <f>IF(N93="snížená",J93,0)</f>
        <v>0</v>
      </c>
      <c r="BG93" s="194">
        <f>IF(N93="zákl. přenesená",J93,0)</f>
        <v>0</v>
      </c>
      <c r="BH93" s="194">
        <f>IF(N93="sníž. přenesená",J93,0)</f>
        <v>0</v>
      </c>
      <c r="BI93" s="194">
        <f>IF(N93="nulová",J93,0)</f>
        <v>0</v>
      </c>
      <c r="BJ93" s="20" t="s">
        <v>79</v>
      </c>
      <c r="BK93" s="194">
        <f>ROUND(I93*H93,2)</f>
        <v>0</v>
      </c>
      <c r="BL93" s="20" t="s">
        <v>217</v>
      </c>
      <c r="BM93" s="193" t="s">
        <v>217</v>
      </c>
    </row>
    <row r="94" spans="1:65" s="2" customFormat="1" ht="19.5">
      <c r="A94" s="37"/>
      <c r="B94" s="38"/>
      <c r="C94" s="39"/>
      <c r="D94" s="195" t="s">
        <v>219</v>
      </c>
      <c r="E94" s="39"/>
      <c r="F94" s="196" t="s">
        <v>2592</v>
      </c>
      <c r="G94" s="39"/>
      <c r="H94" s="39"/>
      <c r="I94" s="197"/>
      <c r="J94" s="39"/>
      <c r="K94" s="39"/>
      <c r="L94" s="42"/>
      <c r="M94" s="198"/>
      <c r="N94" s="199"/>
      <c r="O94" s="67"/>
      <c r="P94" s="67"/>
      <c r="Q94" s="67"/>
      <c r="R94" s="67"/>
      <c r="S94" s="67"/>
      <c r="T94" s="68"/>
      <c r="U94" s="37"/>
      <c r="V94" s="37"/>
      <c r="W94" s="37"/>
      <c r="X94" s="37"/>
      <c r="Y94" s="37"/>
      <c r="Z94" s="37"/>
      <c r="AA94" s="37"/>
      <c r="AB94" s="37"/>
      <c r="AC94" s="37"/>
      <c r="AD94" s="37"/>
      <c r="AE94" s="37"/>
      <c r="AT94" s="20" t="s">
        <v>219</v>
      </c>
      <c r="AU94" s="20" t="s">
        <v>79</v>
      </c>
    </row>
    <row r="95" spans="1:65" s="2" customFormat="1" ht="16.5" customHeight="1">
      <c r="A95" s="37"/>
      <c r="B95" s="38"/>
      <c r="C95" s="245" t="s">
        <v>153</v>
      </c>
      <c r="D95" s="245" t="s">
        <v>348</v>
      </c>
      <c r="E95" s="246" t="s">
        <v>2593</v>
      </c>
      <c r="F95" s="247" t="s">
        <v>2594</v>
      </c>
      <c r="G95" s="248" t="s">
        <v>1998</v>
      </c>
      <c r="H95" s="249">
        <v>1</v>
      </c>
      <c r="I95" s="250"/>
      <c r="J95" s="251">
        <f>ROUND(I95*H95,2)</f>
        <v>0</v>
      </c>
      <c r="K95" s="247" t="s">
        <v>814</v>
      </c>
      <c r="L95" s="252"/>
      <c r="M95" s="253" t="s">
        <v>19</v>
      </c>
      <c r="N95" s="254" t="s">
        <v>42</v>
      </c>
      <c r="O95" s="67"/>
      <c r="P95" s="191">
        <f>O95*H95</f>
        <v>0</v>
      </c>
      <c r="Q95" s="191">
        <v>0</v>
      </c>
      <c r="R95" s="191">
        <f>Q95*H95</f>
        <v>0</v>
      </c>
      <c r="S95" s="191">
        <v>0</v>
      </c>
      <c r="T95" s="192">
        <f>S95*H95</f>
        <v>0</v>
      </c>
      <c r="U95" s="37"/>
      <c r="V95" s="37"/>
      <c r="W95" s="37"/>
      <c r="X95" s="37"/>
      <c r="Y95" s="37"/>
      <c r="Z95" s="37"/>
      <c r="AA95" s="37"/>
      <c r="AB95" s="37"/>
      <c r="AC95" s="37"/>
      <c r="AD95" s="37"/>
      <c r="AE95" s="37"/>
      <c r="AR95" s="193" t="s">
        <v>269</v>
      </c>
      <c r="AT95" s="193" t="s">
        <v>348</v>
      </c>
      <c r="AU95" s="193" t="s">
        <v>79</v>
      </c>
      <c r="AY95" s="20" t="s">
        <v>210</v>
      </c>
      <c r="BE95" s="194">
        <f>IF(N95="základní",J95,0)</f>
        <v>0</v>
      </c>
      <c r="BF95" s="194">
        <f>IF(N95="snížená",J95,0)</f>
        <v>0</v>
      </c>
      <c r="BG95" s="194">
        <f>IF(N95="zákl. přenesená",J95,0)</f>
        <v>0</v>
      </c>
      <c r="BH95" s="194">
        <f>IF(N95="sníž. přenesená",J95,0)</f>
        <v>0</v>
      </c>
      <c r="BI95" s="194">
        <f>IF(N95="nulová",J95,0)</f>
        <v>0</v>
      </c>
      <c r="BJ95" s="20" t="s">
        <v>79</v>
      </c>
      <c r="BK95" s="194">
        <f>ROUND(I95*H95,2)</f>
        <v>0</v>
      </c>
      <c r="BL95" s="20" t="s">
        <v>217</v>
      </c>
      <c r="BM95" s="193" t="s">
        <v>250</v>
      </c>
    </row>
    <row r="96" spans="1:65" s="2" customFormat="1" ht="11.25">
      <c r="A96" s="37"/>
      <c r="B96" s="38"/>
      <c r="C96" s="39"/>
      <c r="D96" s="195" t="s">
        <v>219</v>
      </c>
      <c r="E96" s="39"/>
      <c r="F96" s="196" t="s">
        <v>2594</v>
      </c>
      <c r="G96" s="39"/>
      <c r="H96" s="39"/>
      <c r="I96" s="197"/>
      <c r="J96" s="39"/>
      <c r="K96" s="39"/>
      <c r="L96" s="42"/>
      <c r="M96" s="198"/>
      <c r="N96" s="199"/>
      <c r="O96" s="67"/>
      <c r="P96" s="67"/>
      <c r="Q96" s="67"/>
      <c r="R96" s="67"/>
      <c r="S96" s="67"/>
      <c r="T96" s="68"/>
      <c r="U96" s="37"/>
      <c r="V96" s="37"/>
      <c r="W96" s="37"/>
      <c r="X96" s="37"/>
      <c r="Y96" s="37"/>
      <c r="Z96" s="37"/>
      <c r="AA96" s="37"/>
      <c r="AB96" s="37"/>
      <c r="AC96" s="37"/>
      <c r="AD96" s="37"/>
      <c r="AE96" s="37"/>
      <c r="AT96" s="20" t="s">
        <v>219</v>
      </c>
      <c r="AU96" s="20" t="s">
        <v>79</v>
      </c>
    </row>
    <row r="97" spans="1:65" s="2" customFormat="1" ht="24.2" customHeight="1">
      <c r="A97" s="37"/>
      <c r="B97" s="38"/>
      <c r="C97" s="245" t="s">
        <v>217</v>
      </c>
      <c r="D97" s="245" t="s">
        <v>348</v>
      </c>
      <c r="E97" s="246" t="s">
        <v>2595</v>
      </c>
      <c r="F97" s="247" t="s">
        <v>2596</v>
      </c>
      <c r="G97" s="248" t="s">
        <v>1998</v>
      </c>
      <c r="H97" s="249">
        <v>1</v>
      </c>
      <c r="I97" s="250"/>
      <c r="J97" s="251">
        <f>ROUND(I97*H97,2)</f>
        <v>0</v>
      </c>
      <c r="K97" s="247" t="s">
        <v>814</v>
      </c>
      <c r="L97" s="252"/>
      <c r="M97" s="253" t="s">
        <v>19</v>
      </c>
      <c r="N97" s="254" t="s">
        <v>42</v>
      </c>
      <c r="O97" s="67"/>
      <c r="P97" s="191">
        <f>O97*H97</f>
        <v>0</v>
      </c>
      <c r="Q97" s="191">
        <v>0</v>
      </c>
      <c r="R97" s="191">
        <f>Q97*H97</f>
        <v>0</v>
      </c>
      <c r="S97" s="191">
        <v>0</v>
      </c>
      <c r="T97" s="192">
        <f>S97*H97</f>
        <v>0</v>
      </c>
      <c r="U97" s="37"/>
      <c r="V97" s="37"/>
      <c r="W97" s="37"/>
      <c r="X97" s="37"/>
      <c r="Y97" s="37"/>
      <c r="Z97" s="37"/>
      <c r="AA97" s="37"/>
      <c r="AB97" s="37"/>
      <c r="AC97" s="37"/>
      <c r="AD97" s="37"/>
      <c r="AE97" s="37"/>
      <c r="AR97" s="193" t="s">
        <v>269</v>
      </c>
      <c r="AT97" s="193" t="s">
        <v>348</v>
      </c>
      <c r="AU97" s="193" t="s">
        <v>79</v>
      </c>
      <c r="AY97" s="20" t="s">
        <v>210</v>
      </c>
      <c r="BE97" s="194">
        <f>IF(N97="základní",J97,0)</f>
        <v>0</v>
      </c>
      <c r="BF97" s="194">
        <f>IF(N97="snížená",J97,0)</f>
        <v>0</v>
      </c>
      <c r="BG97" s="194">
        <f>IF(N97="zákl. přenesená",J97,0)</f>
        <v>0</v>
      </c>
      <c r="BH97" s="194">
        <f>IF(N97="sníž. přenesená",J97,0)</f>
        <v>0</v>
      </c>
      <c r="BI97" s="194">
        <f>IF(N97="nulová",J97,0)</f>
        <v>0</v>
      </c>
      <c r="BJ97" s="20" t="s">
        <v>79</v>
      </c>
      <c r="BK97" s="194">
        <f>ROUND(I97*H97,2)</f>
        <v>0</v>
      </c>
      <c r="BL97" s="20" t="s">
        <v>217</v>
      </c>
      <c r="BM97" s="193" t="s">
        <v>269</v>
      </c>
    </row>
    <row r="98" spans="1:65" s="2" customFormat="1" ht="11.25">
      <c r="A98" s="37"/>
      <c r="B98" s="38"/>
      <c r="C98" s="39"/>
      <c r="D98" s="195" t="s">
        <v>219</v>
      </c>
      <c r="E98" s="39"/>
      <c r="F98" s="196" t="s">
        <v>2596</v>
      </c>
      <c r="G98" s="39"/>
      <c r="H98" s="39"/>
      <c r="I98" s="197"/>
      <c r="J98" s="39"/>
      <c r="K98" s="39"/>
      <c r="L98" s="42"/>
      <c r="M98" s="198"/>
      <c r="N98" s="199"/>
      <c r="O98" s="67"/>
      <c r="P98" s="67"/>
      <c r="Q98" s="67"/>
      <c r="R98" s="67"/>
      <c r="S98" s="67"/>
      <c r="T98" s="68"/>
      <c r="U98" s="37"/>
      <c r="V98" s="37"/>
      <c r="W98" s="37"/>
      <c r="X98" s="37"/>
      <c r="Y98" s="37"/>
      <c r="Z98" s="37"/>
      <c r="AA98" s="37"/>
      <c r="AB98" s="37"/>
      <c r="AC98" s="37"/>
      <c r="AD98" s="37"/>
      <c r="AE98" s="37"/>
      <c r="AT98" s="20" t="s">
        <v>219</v>
      </c>
      <c r="AU98" s="20" t="s">
        <v>79</v>
      </c>
    </row>
    <row r="99" spans="1:65" s="2" customFormat="1" ht="16.5" customHeight="1">
      <c r="A99" s="37"/>
      <c r="B99" s="38"/>
      <c r="C99" s="245" t="s">
        <v>241</v>
      </c>
      <c r="D99" s="245" t="s">
        <v>348</v>
      </c>
      <c r="E99" s="246" t="s">
        <v>2597</v>
      </c>
      <c r="F99" s="247" t="s">
        <v>2598</v>
      </c>
      <c r="G99" s="248" t="s">
        <v>1998</v>
      </c>
      <c r="H99" s="249">
        <v>1</v>
      </c>
      <c r="I99" s="250"/>
      <c r="J99" s="251">
        <f>ROUND(I99*H99,2)</f>
        <v>0</v>
      </c>
      <c r="K99" s="247" t="s">
        <v>814</v>
      </c>
      <c r="L99" s="252"/>
      <c r="M99" s="253" t="s">
        <v>19</v>
      </c>
      <c r="N99" s="254" t="s">
        <v>42</v>
      </c>
      <c r="O99" s="67"/>
      <c r="P99" s="191">
        <f>O99*H99</f>
        <v>0</v>
      </c>
      <c r="Q99" s="191">
        <v>0</v>
      </c>
      <c r="R99" s="191">
        <f>Q99*H99</f>
        <v>0</v>
      </c>
      <c r="S99" s="191">
        <v>0</v>
      </c>
      <c r="T99" s="192">
        <f>S99*H99</f>
        <v>0</v>
      </c>
      <c r="U99" s="37"/>
      <c r="V99" s="37"/>
      <c r="W99" s="37"/>
      <c r="X99" s="37"/>
      <c r="Y99" s="37"/>
      <c r="Z99" s="37"/>
      <c r="AA99" s="37"/>
      <c r="AB99" s="37"/>
      <c r="AC99" s="37"/>
      <c r="AD99" s="37"/>
      <c r="AE99" s="37"/>
      <c r="AR99" s="193" t="s">
        <v>269</v>
      </c>
      <c r="AT99" s="193" t="s">
        <v>348</v>
      </c>
      <c r="AU99" s="193" t="s">
        <v>79</v>
      </c>
      <c r="AY99" s="20" t="s">
        <v>210</v>
      </c>
      <c r="BE99" s="194">
        <f>IF(N99="základní",J99,0)</f>
        <v>0</v>
      </c>
      <c r="BF99" s="194">
        <f>IF(N99="snížená",J99,0)</f>
        <v>0</v>
      </c>
      <c r="BG99" s="194">
        <f>IF(N99="zákl. přenesená",J99,0)</f>
        <v>0</v>
      </c>
      <c r="BH99" s="194">
        <f>IF(N99="sníž. přenesená",J99,0)</f>
        <v>0</v>
      </c>
      <c r="BI99" s="194">
        <f>IF(N99="nulová",J99,0)</f>
        <v>0</v>
      </c>
      <c r="BJ99" s="20" t="s">
        <v>79</v>
      </c>
      <c r="BK99" s="194">
        <f>ROUND(I99*H99,2)</f>
        <v>0</v>
      </c>
      <c r="BL99" s="20" t="s">
        <v>217</v>
      </c>
      <c r="BM99" s="193" t="s">
        <v>282</v>
      </c>
    </row>
    <row r="100" spans="1:65" s="2" customFormat="1" ht="11.25">
      <c r="A100" s="37"/>
      <c r="B100" s="38"/>
      <c r="C100" s="39"/>
      <c r="D100" s="195" t="s">
        <v>219</v>
      </c>
      <c r="E100" s="39"/>
      <c r="F100" s="196" t="s">
        <v>2598</v>
      </c>
      <c r="G100" s="39"/>
      <c r="H100" s="39"/>
      <c r="I100" s="197"/>
      <c r="J100" s="39"/>
      <c r="K100" s="39"/>
      <c r="L100" s="42"/>
      <c r="M100" s="198"/>
      <c r="N100" s="199"/>
      <c r="O100" s="67"/>
      <c r="P100" s="67"/>
      <c r="Q100" s="67"/>
      <c r="R100" s="67"/>
      <c r="S100" s="67"/>
      <c r="T100" s="68"/>
      <c r="U100" s="37"/>
      <c r="V100" s="37"/>
      <c r="W100" s="37"/>
      <c r="X100" s="37"/>
      <c r="Y100" s="37"/>
      <c r="Z100" s="37"/>
      <c r="AA100" s="37"/>
      <c r="AB100" s="37"/>
      <c r="AC100" s="37"/>
      <c r="AD100" s="37"/>
      <c r="AE100" s="37"/>
      <c r="AT100" s="20" t="s">
        <v>219</v>
      </c>
      <c r="AU100" s="20" t="s">
        <v>79</v>
      </c>
    </row>
    <row r="101" spans="1:65" s="2" customFormat="1" ht="24.2" customHeight="1">
      <c r="A101" s="37"/>
      <c r="B101" s="38"/>
      <c r="C101" s="245" t="s">
        <v>250</v>
      </c>
      <c r="D101" s="245" t="s">
        <v>348</v>
      </c>
      <c r="E101" s="246" t="s">
        <v>2599</v>
      </c>
      <c r="F101" s="247" t="s">
        <v>2600</v>
      </c>
      <c r="G101" s="248" t="s">
        <v>1998</v>
      </c>
      <c r="H101" s="249">
        <v>1</v>
      </c>
      <c r="I101" s="250"/>
      <c r="J101" s="251">
        <f>ROUND(I101*H101,2)</f>
        <v>0</v>
      </c>
      <c r="K101" s="247" t="s">
        <v>814</v>
      </c>
      <c r="L101" s="252"/>
      <c r="M101" s="253" t="s">
        <v>19</v>
      </c>
      <c r="N101" s="254" t="s">
        <v>42</v>
      </c>
      <c r="O101" s="67"/>
      <c r="P101" s="191">
        <f>O101*H101</f>
        <v>0</v>
      </c>
      <c r="Q101" s="191">
        <v>0</v>
      </c>
      <c r="R101" s="191">
        <f>Q101*H101</f>
        <v>0</v>
      </c>
      <c r="S101" s="191">
        <v>0</v>
      </c>
      <c r="T101" s="192">
        <f>S101*H101</f>
        <v>0</v>
      </c>
      <c r="U101" s="37"/>
      <c r="V101" s="37"/>
      <c r="W101" s="37"/>
      <c r="X101" s="37"/>
      <c r="Y101" s="37"/>
      <c r="Z101" s="37"/>
      <c r="AA101" s="37"/>
      <c r="AB101" s="37"/>
      <c r="AC101" s="37"/>
      <c r="AD101" s="37"/>
      <c r="AE101" s="37"/>
      <c r="AR101" s="193" t="s">
        <v>269</v>
      </c>
      <c r="AT101" s="193" t="s">
        <v>348</v>
      </c>
      <c r="AU101" s="193" t="s">
        <v>79</v>
      </c>
      <c r="AY101" s="20" t="s">
        <v>210</v>
      </c>
      <c r="BE101" s="194">
        <f>IF(N101="základní",J101,0)</f>
        <v>0</v>
      </c>
      <c r="BF101" s="194">
        <f>IF(N101="snížená",J101,0)</f>
        <v>0</v>
      </c>
      <c r="BG101" s="194">
        <f>IF(N101="zákl. přenesená",J101,0)</f>
        <v>0</v>
      </c>
      <c r="BH101" s="194">
        <f>IF(N101="sníž. přenesená",J101,0)</f>
        <v>0</v>
      </c>
      <c r="BI101" s="194">
        <f>IF(N101="nulová",J101,0)</f>
        <v>0</v>
      </c>
      <c r="BJ101" s="20" t="s">
        <v>79</v>
      </c>
      <c r="BK101" s="194">
        <f>ROUND(I101*H101,2)</f>
        <v>0</v>
      </c>
      <c r="BL101" s="20" t="s">
        <v>217</v>
      </c>
      <c r="BM101" s="193" t="s">
        <v>296</v>
      </c>
    </row>
    <row r="102" spans="1:65" s="2" customFormat="1" ht="11.25">
      <c r="A102" s="37"/>
      <c r="B102" s="38"/>
      <c r="C102" s="39"/>
      <c r="D102" s="195" t="s">
        <v>219</v>
      </c>
      <c r="E102" s="39"/>
      <c r="F102" s="196" t="s">
        <v>2600</v>
      </c>
      <c r="G102" s="39"/>
      <c r="H102" s="39"/>
      <c r="I102" s="197"/>
      <c r="J102" s="39"/>
      <c r="K102" s="39"/>
      <c r="L102" s="42"/>
      <c r="M102" s="198"/>
      <c r="N102" s="199"/>
      <c r="O102" s="67"/>
      <c r="P102" s="67"/>
      <c r="Q102" s="67"/>
      <c r="R102" s="67"/>
      <c r="S102" s="67"/>
      <c r="T102" s="68"/>
      <c r="U102" s="37"/>
      <c r="V102" s="37"/>
      <c r="W102" s="37"/>
      <c r="X102" s="37"/>
      <c r="Y102" s="37"/>
      <c r="Z102" s="37"/>
      <c r="AA102" s="37"/>
      <c r="AB102" s="37"/>
      <c r="AC102" s="37"/>
      <c r="AD102" s="37"/>
      <c r="AE102" s="37"/>
      <c r="AT102" s="20" t="s">
        <v>219</v>
      </c>
      <c r="AU102" s="20" t="s">
        <v>79</v>
      </c>
    </row>
    <row r="103" spans="1:65" s="2" customFormat="1" ht="16.5" customHeight="1">
      <c r="A103" s="37"/>
      <c r="B103" s="38"/>
      <c r="C103" s="245" t="s">
        <v>257</v>
      </c>
      <c r="D103" s="245" t="s">
        <v>348</v>
      </c>
      <c r="E103" s="246" t="s">
        <v>2601</v>
      </c>
      <c r="F103" s="247" t="s">
        <v>2602</v>
      </c>
      <c r="G103" s="248" t="s">
        <v>1998</v>
      </c>
      <c r="H103" s="249">
        <v>1</v>
      </c>
      <c r="I103" s="250"/>
      <c r="J103" s="251">
        <f>ROUND(I103*H103,2)</f>
        <v>0</v>
      </c>
      <c r="K103" s="247" t="s">
        <v>814</v>
      </c>
      <c r="L103" s="252"/>
      <c r="M103" s="253" t="s">
        <v>19</v>
      </c>
      <c r="N103" s="254" t="s">
        <v>42</v>
      </c>
      <c r="O103" s="67"/>
      <c r="P103" s="191">
        <f>O103*H103</f>
        <v>0</v>
      </c>
      <c r="Q103" s="191">
        <v>0</v>
      </c>
      <c r="R103" s="191">
        <f>Q103*H103</f>
        <v>0</v>
      </c>
      <c r="S103" s="191">
        <v>0</v>
      </c>
      <c r="T103" s="192">
        <f>S103*H103</f>
        <v>0</v>
      </c>
      <c r="U103" s="37"/>
      <c r="V103" s="37"/>
      <c r="W103" s="37"/>
      <c r="X103" s="37"/>
      <c r="Y103" s="37"/>
      <c r="Z103" s="37"/>
      <c r="AA103" s="37"/>
      <c r="AB103" s="37"/>
      <c r="AC103" s="37"/>
      <c r="AD103" s="37"/>
      <c r="AE103" s="37"/>
      <c r="AR103" s="193" t="s">
        <v>269</v>
      </c>
      <c r="AT103" s="193" t="s">
        <v>348</v>
      </c>
      <c r="AU103" s="193" t="s">
        <v>79</v>
      </c>
      <c r="AY103" s="20" t="s">
        <v>210</v>
      </c>
      <c r="BE103" s="194">
        <f>IF(N103="základní",J103,0)</f>
        <v>0</v>
      </c>
      <c r="BF103" s="194">
        <f>IF(N103="snížená",J103,0)</f>
        <v>0</v>
      </c>
      <c r="BG103" s="194">
        <f>IF(N103="zákl. přenesená",J103,0)</f>
        <v>0</v>
      </c>
      <c r="BH103" s="194">
        <f>IF(N103="sníž. přenesená",J103,0)</f>
        <v>0</v>
      </c>
      <c r="BI103" s="194">
        <f>IF(N103="nulová",J103,0)</f>
        <v>0</v>
      </c>
      <c r="BJ103" s="20" t="s">
        <v>79</v>
      </c>
      <c r="BK103" s="194">
        <f>ROUND(I103*H103,2)</f>
        <v>0</v>
      </c>
      <c r="BL103" s="20" t="s">
        <v>217</v>
      </c>
      <c r="BM103" s="193" t="s">
        <v>311</v>
      </c>
    </row>
    <row r="104" spans="1:65" s="2" customFormat="1" ht="11.25">
      <c r="A104" s="37"/>
      <c r="B104" s="38"/>
      <c r="C104" s="39"/>
      <c r="D104" s="195" t="s">
        <v>219</v>
      </c>
      <c r="E104" s="39"/>
      <c r="F104" s="196" t="s">
        <v>2602</v>
      </c>
      <c r="G104" s="39"/>
      <c r="H104" s="39"/>
      <c r="I104" s="197"/>
      <c r="J104" s="39"/>
      <c r="K104" s="39"/>
      <c r="L104" s="42"/>
      <c r="M104" s="198"/>
      <c r="N104" s="199"/>
      <c r="O104" s="67"/>
      <c r="P104" s="67"/>
      <c r="Q104" s="67"/>
      <c r="R104" s="67"/>
      <c r="S104" s="67"/>
      <c r="T104" s="68"/>
      <c r="U104" s="37"/>
      <c r="V104" s="37"/>
      <c r="W104" s="37"/>
      <c r="X104" s="37"/>
      <c r="Y104" s="37"/>
      <c r="Z104" s="37"/>
      <c r="AA104" s="37"/>
      <c r="AB104" s="37"/>
      <c r="AC104" s="37"/>
      <c r="AD104" s="37"/>
      <c r="AE104" s="37"/>
      <c r="AT104" s="20" t="s">
        <v>219</v>
      </c>
      <c r="AU104" s="20" t="s">
        <v>79</v>
      </c>
    </row>
    <row r="105" spans="1:65" s="2" customFormat="1" ht="16.5" customHeight="1">
      <c r="A105" s="37"/>
      <c r="B105" s="38"/>
      <c r="C105" s="245" t="s">
        <v>269</v>
      </c>
      <c r="D105" s="245" t="s">
        <v>348</v>
      </c>
      <c r="E105" s="246" t="s">
        <v>2603</v>
      </c>
      <c r="F105" s="247" t="s">
        <v>2602</v>
      </c>
      <c r="G105" s="248" t="s">
        <v>1998</v>
      </c>
      <c r="H105" s="249">
        <v>1</v>
      </c>
      <c r="I105" s="250"/>
      <c r="J105" s="251">
        <f>ROUND(I105*H105,2)</f>
        <v>0</v>
      </c>
      <c r="K105" s="247" t="s">
        <v>814</v>
      </c>
      <c r="L105" s="252"/>
      <c r="M105" s="253" t="s">
        <v>19</v>
      </c>
      <c r="N105" s="254" t="s">
        <v>42</v>
      </c>
      <c r="O105" s="67"/>
      <c r="P105" s="191">
        <f>O105*H105</f>
        <v>0</v>
      </c>
      <c r="Q105" s="191">
        <v>0</v>
      </c>
      <c r="R105" s="191">
        <f>Q105*H105</f>
        <v>0</v>
      </c>
      <c r="S105" s="191">
        <v>0</v>
      </c>
      <c r="T105" s="192">
        <f>S105*H105</f>
        <v>0</v>
      </c>
      <c r="U105" s="37"/>
      <c r="V105" s="37"/>
      <c r="W105" s="37"/>
      <c r="X105" s="37"/>
      <c r="Y105" s="37"/>
      <c r="Z105" s="37"/>
      <c r="AA105" s="37"/>
      <c r="AB105" s="37"/>
      <c r="AC105" s="37"/>
      <c r="AD105" s="37"/>
      <c r="AE105" s="37"/>
      <c r="AR105" s="193" t="s">
        <v>269</v>
      </c>
      <c r="AT105" s="193" t="s">
        <v>348</v>
      </c>
      <c r="AU105" s="193" t="s">
        <v>79</v>
      </c>
      <c r="AY105" s="20" t="s">
        <v>210</v>
      </c>
      <c r="BE105" s="194">
        <f>IF(N105="základní",J105,0)</f>
        <v>0</v>
      </c>
      <c r="BF105" s="194">
        <f>IF(N105="snížená",J105,0)</f>
        <v>0</v>
      </c>
      <c r="BG105" s="194">
        <f>IF(N105="zákl. přenesená",J105,0)</f>
        <v>0</v>
      </c>
      <c r="BH105" s="194">
        <f>IF(N105="sníž. přenesená",J105,0)</f>
        <v>0</v>
      </c>
      <c r="BI105" s="194">
        <f>IF(N105="nulová",J105,0)</f>
        <v>0</v>
      </c>
      <c r="BJ105" s="20" t="s">
        <v>79</v>
      </c>
      <c r="BK105" s="194">
        <f>ROUND(I105*H105,2)</f>
        <v>0</v>
      </c>
      <c r="BL105" s="20" t="s">
        <v>217</v>
      </c>
      <c r="BM105" s="193" t="s">
        <v>326</v>
      </c>
    </row>
    <row r="106" spans="1:65" s="2" customFormat="1" ht="11.25">
      <c r="A106" s="37"/>
      <c r="B106" s="38"/>
      <c r="C106" s="39"/>
      <c r="D106" s="195" t="s">
        <v>219</v>
      </c>
      <c r="E106" s="39"/>
      <c r="F106" s="196" t="s">
        <v>2602</v>
      </c>
      <c r="G106" s="39"/>
      <c r="H106" s="39"/>
      <c r="I106" s="197"/>
      <c r="J106" s="39"/>
      <c r="K106" s="39"/>
      <c r="L106" s="42"/>
      <c r="M106" s="198"/>
      <c r="N106" s="199"/>
      <c r="O106" s="67"/>
      <c r="P106" s="67"/>
      <c r="Q106" s="67"/>
      <c r="R106" s="67"/>
      <c r="S106" s="67"/>
      <c r="T106" s="68"/>
      <c r="U106" s="37"/>
      <c r="V106" s="37"/>
      <c r="W106" s="37"/>
      <c r="X106" s="37"/>
      <c r="Y106" s="37"/>
      <c r="Z106" s="37"/>
      <c r="AA106" s="37"/>
      <c r="AB106" s="37"/>
      <c r="AC106" s="37"/>
      <c r="AD106" s="37"/>
      <c r="AE106" s="37"/>
      <c r="AT106" s="20" t="s">
        <v>219</v>
      </c>
      <c r="AU106" s="20" t="s">
        <v>79</v>
      </c>
    </row>
    <row r="107" spans="1:65" s="2" customFormat="1" ht="16.5" customHeight="1">
      <c r="A107" s="37"/>
      <c r="B107" s="38"/>
      <c r="C107" s="245" t="s">
        <v>276</v>
      </c>
      <c r="D107" s="245" t="s">
        <v>348</v>
      </c>
      <c r="E107" s="246" t="s">
        <v>2604</v>
      </c>
      <c r="F107" s="247" t="s">
        <v>2605</v>
      </c>
      <c r="G107" s="248" t="s">
        <v>1998</v>
      </c>
      <c r="H107" s="249">
        <v>1</v>
      </c>
      <c r="I107" s="250"/>
      <c r="J107" s="251">
        <f>ROUND(I107*H107,2)</f>
        <v>0</v>
      </c>
      <c r="K107" s="247" t="s">
        <v>814</v>
      </c>
      <c r="L107" s="252"/>
      <c r="M107" s="253" t="s">
        <v>19</v>
      </c>
      <c r="N107" s="254" t="s">
        <v>42</v>
      </c>
      <c r="O107" s="67"/>
      <c r="P107" s="191">
        <f>O107*H107</f>
        <v>0</v>
      </c>
      <c r="Q107" s="191">
        <v>0</v>
      </c>
      <c r="R107" s="191">
        <f>Q107*H107</f>
        <v>0</v>
      </c>
      <c r="S107" s="191">
        <v>0</v>
      </c>
      <c r="T107" s="192">
        <f>S107*H107</f>
        <v>0</v>
      </c>
      <c r="U107" s="37"/>
      <c r="V107" s="37"/>
      <c r="W107" s="37"/>
      <c r="X107" s="37"/>
      <c r="Y107" s="37"/>
      <c r="Z107" s="37"/>
      <c r="AA107" s="37"/>
      <c r="AB107" s="37"/>
      <c r="AC107" s="37"/>
      <c r="AD107" s="37"/>
      <c r="AE107" s="37"/>
      <c r="AR107" s="193" t="s">
        <v>269</v>
      </c>
      <c r="AT107" s="193" t="s">
        <v>348</v>
      </c>
      <c r="AU107" s="193" t="s">
        <v>79</v>
      </c>
      <c r="AY107" s="20" t="s">
        <v>210</v>
      </c>
      <c r="BE107" s="194">
        <f>IF(N107="základní",J107,0)</f>
        <v>0</v>
      </c>
      <c r="BF107" s="194">
        <f>IF(N107="snížená",J107,0)</f>
        <v>0</v>
      </c>
      <c r="BG107" s="194">
        <f>IF(N107="zákl. přenesená",J107,0)</f>
        <v>0</v>
      </c>
      <c r="BH107" s="194">
        <f>IF(N107="sníž. přenesená",J107,0)</f>
        <v>0</v>
      </c>
      <c r="BI107" s="194">
        <f>IF(N107="nulová",J107,0)</f>
        <v>0</v>
      </c>
      <c r="BJ107" s="20" t="s">
        <v>79</v>
      </c>
      <c r="BK107" s="194">
        <f>ROUND(I107*H107,2)</f>
        <v>0</v>
      </c>
      <c r="BL107" s="20" t="s">
        <v>217</v>
      </c>
      <c r="BM107" s="193" t="s">
        <v>340</v>
      </c>
    </row>
    <row r="108" spans="1:65" s="2" customFormat="1" ht="11.25">
      <c r="A108" s="37"/>
      <c r="B108" s="38"/>
      <c r="C108" s="39"/>
      <c r="D108" s="195" t="s">
        <v>219</v>
      </c>
      <c r="E108" s="39"/>
      <c r="F108" s="196" t="s">
        <v>2605</v>
      </c>
      <c r="G108" s="39"/>
      <c r="H108" s="39"/>
      <c r="I108" s="197"/>
      <c r="J108" s="39"/>
      <c r="K108" s="39"/>
      <c r="L108" s="42"/>
      <c r="M108" s="198"/>
      <c r="N108" s="199"/>
      <c r="O108" s="67"/>
      <c r="P108" s="67"/>
      <c r="Q108" s="67"/>
      <c r="R108" s="67"/>
      <c r="S108" s="67"/>
      <c r="T108" s="68"/>
      <c r="U108" s="37"/>
      <c r="V108" s="37"/>
      <c r="W108" s="37"/>
      <c r="X108" s="37"/>
      <c r="Y108" s="37"/>
      <c r="Z108" s="37"/>
      <c r="AA108" s="37"/>
      <c r="AB108" s="37"/>
      <c r="AC108" s="37"/>
      <c r="AD108" s="37"/>
      <c r="AE108" s="37"/>
      <c r="AT108" s="20" t="s">
        <v>219</v>
      </c>
      <c r="AU108" s="20" t="s">
        <v>79</v>
      </c>
    </row>
    <row r="109" spans="1:65" s="2" customFormat="1" ht="21.75" customHeight="1">
      <c r="A109" s="37"/>
      <c r="B109" s="38"/>
      <c r="C109" s="245" t="s">
        <v>282</v>
      </c>
      <c r="D109" s="245" t="s">
        <v>348</v>
      </c>
      <c r="E109" s="246" t="s">
        <v>2606</v>
      </c>
      <c r="F109" s="247" t="s">
        <v>2607</v>
      </c>
      <c r="G109" s="248" t="s">
        <v>1998</v>
      </c>
      <c r="H109" s="249">
        <v>1</v>
      </c>
      <c r="I109" s="250"/>
      <c r="J109" s="251">
        <f>ROUND(I109*H109,2)</f>
        <v>0</v>
      </c>
      <c r="K109" s="247" t="s">
        <v>814</v>
      </c>
      <c r="L109" s="252"/>
      <c r="M109" s="253" t="s">
        <v>19</v>
      </c>
      <c r="N109" s="254" t="s">
        <v>42</v>
      </c>
      <c r="O109" s="67"/>
      <c r="P109" s="191">
        <f>O109*H109</f>
        <v>0</v>
      </c>
      <c r="Q109" s="191">
        <v>0</v>
      </c>
      <c r="R109" s="191">
        <f>Q109*H109</f>
        <v>0</v>
      </c>
      <c r="S109" s="191">
        <v>0</v>
      </c>
      <c r="T109" s="192">
        <f>S109*H109</f>
        <v>0</v>
      </c>
      <c r="U109" s="37"/>
      <c r="V109" s="37"/>
      <c r="W109" s="37"/>
      <c r="X109" s="37"/>
      <c r="Y109" s="37"/>
      <c r="Z109" s="37"/>
      <c r="AA109" s="37"/>
      <c r="AB109" s="37"/>
      <c r="AC109" s="37"/>
      <c r="AD109" s="37"/>
      <c r="AE109" s="37"/>
      <c r="AR109" s="193" t="s">
        <v>269</v>
      </c>
      <c r="AT109" s="193" t="s">
        <v>348</v>
      </c>
      <c r="AU109" s="193" t="s">
        <v>79</v>
      </c>
      <c r="AY109" s="20" t="s">
        <v>210</v>
      </c>
      <c r="BE109" s="194">
        <f>IF(N109="základní",J109,0)</f>
        <v>0</v>
      </c>
      <c r="BF109" s="194">
        <f>IF(N109="snížená",J109,0)</f>
        <v>0</v>
      </c>
      <c r="BG109" s="194">
        <f>IF(N109="zákl. přenesená",J109,0)</f>
        <v>0</v>
      </c>
      <c r="BH109" s="194">
        <f>IF(N109="sníž. přenesená",J109,0)</f>
        <v>0</v>
      </c>
      <c r="BI109" s="194">
        <f>IF(N109="nulová",J109,0)</f>
        <v>0</v>
      </c>
      <c r="BJ109" s="20" t="s">
        <v>79</v>
      </c>
      <c r="BK109" s="194">
        <f>ROUND(I109*H109,2)</f>
        <v>0</v>
      </c>
      <c r="BL109" s="20" t="s">
        <v>217</v>
      </c>
      <c r="BM109" s="193" t="s">
        <v>355</v>
      </c>
    </row>
    <row r="110" spans="1:65" s="2" customFormat="1" ht="11.25">
      <c r="A110" s="37"/>
      <c r="B110" s="38"/>
      <c r="C110" s="39"/>
      <c r="D110" s="195" t="s">
        <v>219</v>
      </c>
      <c r="E110" s="39"/>
      <c r="F110" s="196" t="s">
        <v>2607</v>
      </c>
      <c r="G110" s="39"/>
      <c r="H110" s="39"/>
      <c r="I110" s="197"/>
      <c r="J110" s="39"/>
      <c r="K110" s="39"/>
      <c r="L110" s="42"/>
      <c r="M110" s="198"/>
      <c r="N110" s="199"/>
      <c r="O110" s="67"/>
      <c r="P110" s="67"/>
      <c r="Q110" s="67"/>
      <c r="R110" s="67"/>
      <c r="S110" s="67"/>
      <c r="T110" s="68"/>
      <c r="U110" s="37"/>
      <c r="V110" s="37"/>
      <c r="W110" s="37"/>
      <c r="X110" s="37"/>
      <c r="Y110" s="37"/>
      <c r="Z110" s="37"/>
      <c r="AA110" s="37"/>
      <c r="AB110" s="37"/>
      <c r="AC110" s="37"/>
      <c r="AD110" s="37"/>
      <c r="AE110" s="37"/>
      <c r="AT110" s="20" t="s">
        <v>219</v>
      </c>
      <c r="AU110" s="20" t="s">
        <v>79</v>
      </c>
    </row>
    <row r="111" spans="1:65" s="2" customFormat="1" ht="16.5" customHeight="1">
      <c r="A111" s="37"/>
      <c r="B111" s="38"/>
      <c r="C111" s="245" t="s">
        <v>289</v>
      </c>
      <c r="D111" s="245" t="s">
        <v>348</v>
      </c>
      <c r="E111" s="246" t="s">
        <v>2608</v>
      </c>
      <c r="F111" s="247" t="s">
        <v>2609</v>
      </c>
      <c r="G111" s="248" t="s">
        <v>1998</v>
      </c>
      <c r="H111" s="249">
        <v>1</v>
      </c>
      <c r="I111" s="250"/>
      <c r="J111" s="251">
        <f>ROUND(I111*H111,2)</f>
        <v>0</v>
      </c>
      <c r="K111" s="247" t="s">
        <v>814</v>
      </c>
      <c r="L111" s="252"/>
      <c r="M111" s="253" t="s">
        <v>19</v>
      </c>
      <c r="N111" s="254" t="s">
        <v>42</v>
      </c>
      <c r="O111" s="67"/>
      <c r="P111" s="191">
        <f>O111*H111</f>
        <v>0</v>
      </c>
      <c r="Q111" s="191">
        <v>0</v>
      </c>
      <c r="R111" s="191">
        <f>Q111*H111</f>
        <v>0</v>
      </c>
      <c r="S111" s="191">
        <v>0</v>
      </c>
      <c r="T111" s="192">
        <f>S111*H111</f>
        <v>0</v>
      </c>
      <c r="U111" s="37"/>
      <c r="V111" s="37"/>
      <c r="W111" s="37"/>
      <c r="X111" s="37"/>
      <c r="Y111" s="37"/>
      <c r="Z111" s="37"/>
      <c r="AA111" s="37"/>
      <c r="AB111" s="37"/>
      <c r="AC111" s="37"/>
      <c r="AD111" s="37"/>
      <c r="AE111" s="37"/>
      <c r="AR111" s="193" t="s">
        <v>269</v>
      </c>
      <c r="AT111" s="193" t="s">
        <v>348</v>
      </c>
      <c r="AU111" s="193" t="s">
        <v>79</v>
      </c>
      <c r="AY111" s="20" t="s">
        <v>210</v>
      </c>
      <c r="BE111" s="194">
        <f>IF(N111="základní",J111,0)</f>
        <v>0</v>
      </c>
      <c r="BF111" s="194">
        <f>IF(N111="snížená",J111,0)</f>
        <v>0</v>
      </c>
      <c r="BG111" s="194">
        <f>IF(N111="zákl. přenesená",J111,0)</f>
        <v>0</v>
      </c>
      <c r="BH111" s="194">
        <f>IF(N111="sníž. přenesená",J111,0)</f>
        <v>0</v>
      </c>
      <c r="BI111" s="194">
        <f>IF(N111="nulová",J111,0)</f>
        <v>0</v>
      </c>
      <c r="BJ111" s="20" t="s">
        <v>79</v>
      </c>
      <c r="BK111" s="194">
        <f>ROUND(I111*H111,2)</f>
        <v>0</v>
      </c>
      <c r="BL111" s="20" t="s">
        <v>217</v>
      </c>
      <c r="BM111" s="193" t="s">
        <v>372</v>
      </c>
    </row>
    <row r="112" spans="1:65" s="2" customFormat="1" ht="11.25">
      <c r="A112" s="37"/>
      <c r="B112" s="38"/>
      <c r="C112" s="39"/>
      <c r="D112" s="195" t="s">
        <v>219</v>
      </c>
      <c r="E112" s="39"/>
      <c r="F112" s="196" t="s">
        <v>2609</v>
      </c>
      <c r="G112" s="39"/>
      <c r="H112" s="39"/>
      <c r="I112" s="197"/>
      <c r="J112" s="39"/>
      <c r="K112" s="39"/>
      <c r="L112" s="42"/>
      <c r="M112" s="198"/>
      <c r="N112" s="199"/>
      <c r="O112" s="67"/>
      <c r="P112" s="67"/>
      <c r="Q112" s="67"/>
      <c r="R112" s="67"/>
      <c r="S112" s="67"/>
      <c r="T112" s="68"/>
      <c r="U112" s="37"/>
      <c r="V112" s="37"/>
      <c r="W112" s="37"/>
      <c r="X112" s="37"/>
      <c r="Y112" s="37"/>
      <c r="Z112" s="37"/>
      <c r="AA112" s="37"/>
      <c r="AB112" s="37"/>
      <c r="AC112" s="37"/>
      <c r="AD112" s="37"/>
      <c r="AE112" s="37"/>
      <c r="AT112" s="20" t="s">
        <v>219</v>
      </c>
      <c r="AU112" s="20" t="s">
        <v>79</v>
      </c>
    </row>
    <row r="113" spans="1:65" s="2" customFormat="1" ht="16.5" customHeight="1">
      <c r="A113" s="37"/>
      <c r="B113" s="38"/>
      <c r="C113" s="245" t="s">
        <v>296</v>
      </c>
      <c r="D113" s="245" t="s">
        <v>348</v>
      </c>
      <c r="E113" s="246" t="s">
        <v>2610</v>
      </c>
      <c r="F113" s="247" t="s">
        <v>2609</v>
      </c>
      <c r="G113" s="248" t="s">
        <v>1998</v>
      </c>
      <c r="H113" s="249">
        <v>1</v>
      </c>
      <c r="I113" s="250"/>
      <c r="J113" s="251">
        <f>ROUND(I113*H113,2)</f>
        <v>0</v>
      </c>
      <c r="K113" s="247" t="s">
        <v>814</v>
      </c>
      <c r="L113" s="252"/>
      <c r="M113" s="253" t="s">
        <v>19</v>
      </c>
      <c r="N113" s="254" t="s">
        <v>42</v>
      </c>
      <c r="O113" s="67"/>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269</v>
      </c>
      <c r="AT113" s="193" t="s">
        <v>348</v>
      </c>
      <c r="AU113" s="193" t="s">
        <v>79</v>
      </c>
      <c r="AY113" s="20" t="s">
        <v>210</v>
      </c>
      <c r="BE113" s="194">
        <f>IF(N113="základní",J113,0)</f>
        <v>0</v>
      </c>
      <c r="BF113" s="194">
        <f>IF(N113="snížená",J113,0)</f>
        <v>0</v>
      </c>
      <c r="BG113" s="194">
        <f>IF(N113="zákl. přenesená",J113,0)</f>
        <v>0</v>
      </c>
      <c r="BH113" s="194">
        <f>IF(N113="sníž. přenesená",J113,0)</f>
        <v>0</v>
      </c>
      <c r="BI113" s="194">
        <f>IF(N113="nulová",J113,0)</f>
        <v>0</v>
      </c>
      <c r="BJ113" s="20" t="s">
        <v>79</v>
      </c>
      <c r="BK113" s="194">
        <f>ROUND(I113*H113,2)</f>
        <v>0</v>
      </c>
      <c r="BL113" s="20" t="s">
        <v>217</v>
      </c>
      <c r="BM113" s="193" t="s">
        <v>392</v>
      </c>
    </row>
    <row r="114" spans="1:65" s="2" customFormat="1" ht="11.25">
      <c r="A114" s="37"/>
      <c r="B114" s="38"/>
      <c r="C114" s="39"/>
      <c r="D114" s="195" t="s">
        <v>219</v>
      </c>
      <c r="E114" s="39"/>
      <c r="F114" s="196" t="s">
        <v>2609</v>
      </c>
      <c r="G114" s="39"/>
      <c r="H114" s="39"/>
      <c r="I114" s="197"/>
      <c r="J114" s="39"/>
      <c r="K114" s="39"/>
      <c r="L114" s="42"/>
      <c r="M114" s="198"/>
      <c r="N114" s="199"/>
      <c r="O114" s="67"/>
      <c r="P114" s="67"/>
      <c r="Q114" s="67"/>
      <c r="R114" s="67"/>
      <c r="S114" s="67"/>
      <c r="T114" s="68"/>
      <c r="U114" s="37"/>
      <c r="V114" s="37"/>
      <c r="W114" s="37"/>
      <c r="X114" s="37"/>
      <c r="Y114" s="37"/>
      <c r="Z114" s="37"/>
      <c r="AA114" s="37"/>
      <c r="AB114" s="37"/>
      <c r="AC114" s="37"/>
      <c r="AD114" s="37"/>
      <c r="AE114" s="37"/>
      <c r="AT114" s="20" t="s">
        <v>219</v>
      </c>
      <c r="AU114" s="20" t="s">
        <v>79</v>
      </c>
    </row>
    <row r="115" spans="1:65" s="2" customFormat="1" ht="16.5" customHeight="1">
      <c r="A115" s="37"/>
      <c r="B115" s="38"/>
      <c r="C115" s="245" t="s">
        <v>304</v>
      </c>
      <c r="D115" s="245" t="s">
        <v>348</v>
      </c>
      <c r="E115" s="246" t="s">
        <v>2611</v>
      </c>
      <c r="F115" s="247" t="s">
        <v>2612</v>
      </c>
      <c r="G115" s="248" t="s">
        <v>1998</v>
      </c>
      <c r="H115" s="249">
        <v>1</v>
      </c>
      <c r="I115" s="250"/>
      <c r="J115" s="251">
        <f>ROUND(I115*H115,2)</f>
        <v>0</v>
      </c>
      <c r="K115" s="247" t="s">
        <v>814</v>
      </c>
      <c r="L115" s="252"/>
      <c r="M115" s="253" t="s">
        <v>19</v>
      </c>
      <c r="N115" s="254" t="s">
        <v>42</v>
      </c>
      <c r="O115" s="67"/>
      <c r="P115" s="191">
        <f>O115*H115</f>
        <v>0</v>
      </c>
      <c r="Q115" s="191">
        <v>0</v>
      </c>
      <c r="R115" s="191">
        <f>Q115*H115</f>
        <v>0</v>
      </c>
      <c r="S115" s="191">
        <v>0</v>
      </c>
      <c r="T115" s="192">
        <f>S115*H115</f>
        <v>0</v>
      </c>
      <c r="U115" s="37"/>
      <c r="V115" s="37"/>
      <c r="W115" s="37"/>
      <c r="X115" s="37"/>
      <c r="Y115" s="37"/>
      <c r="Z115" s="37"/>
      <c r="AA115" s="37"/>
      <c r="AB115" s="37"/>
      <c r="AC115" s="37"/>
      <c r="AD115" s="37"/>
      <c r="AE115" s="37"/>
      <c r="AR115" s="193" t="s">
        <v>269</v>
      </c>
      <c r="AT115" s="193" t="s">
        <v>348</v>
      </c>
      <c r="AU115" s="193" t="s">
        <v>79</v>
      </c>
      <c r="AY115" s="20" t="s">
        <v>210</v>
      </c>
      <c r="BE115" s="194">
        <f>IF(N115="základní",J115,0)</f>
        <v>0</v>
      </c>
      <c r="BF115" s="194">
        <f>IF(N115="snížená",J115,0)</f>
        <v>0</v>
      </c>
      <c r="BG115" s="194">
        <f>IF(N115="zákl. přenesená",J115,0)</f>
        <v>0</v>
      </c>
      <c r="BH115" s="194">
        <f>IF(N115="sníž. přenesená",J115,0)</f>
        <v>0</v>
      </c>
      <c r="BI115" s="194">
        <f>IF(N115="nulová",J115,0)</f>
        <v>0</v>
      </c>
      <c r="BJ115" s="20" t="s">
        <v>79</v>
      </c>
      <c r="BK115" s="194">
        <f>ROUND(I115*H115,2)</f>
        <v>0</v>
      </c>
      <c r="BL115" s="20" t="s">
        <v>217</v>
      </c>
      <c r="BM115" s="193" t="s">
        <v>406</v>
      </c>
    </row>
    <row r="116" spans="1:65" s="2" customFormat="1" ht="11.25">
      <c r="A116" s="37"/>
      <c r="B116" s="38"/>
      <c r="C116" s="39"/>
      <c r="D116" s="195" t="s">
        <v>219</v>
      </c>
      <c r="E116" s="39"/>
      <c r="F116" s="196" t="s">
        <v>2612</v>
      </c>
      <c r="G116" s="39"/>
      <c r="H116" s="39"/>
      <c r="I116" s="197"/>
      <c r="J116" s="39"/>
      <c r="K116" s="39"/>
      <c r="L116" s="42"/>
      <c r="M116" s="198"/>
      <c r="N116" s="199"/>
      <c r="O116" s="67"/>
      <c r="P116" s="67"/>
      <c r="Q116" s="67"/>
      <c r="R116" s="67"/>
      <c r="S116" s="67"/>
      <c r="T116" s="68"/>
      <c r="U116" s="37"/>
      <c r="V116" s="37"/>
      <c r="W116" s="37"/>
      <c r="X116" s="37"/>
      <c r="Y116" s="37"/>
      <c r="Z116" s="37"/>
      <c r="AA116" s="37"/>
      <c r="AB116" s="37"/>
      <c r="AC116" s="37"/>
      <c r="AD116" s="37"/>
      <c r="AE116" s="37"/>
      <c r="AT116" s="20" t="s">
        <v>219</v>
      </c>
      <c r="AU116" s="20" t="s">
        <v>79</v>
      </c>
    </row>
    <row r="117" spans="1:65" s="2" customFormat="1" ht="16.5" customHeight="1">
      <c r="A117" s="37"/>
      <c r="B117" s="38"/>
      <c r="C117" s="245" t="s">
        <v>311</v>
      </c>
      <c r="D117" s="245" t="s">
        <v>348</v>
      </c>
      <c r="E117" s="246" t="s">
        <v>2613</v>
      </c>
      <c r="F117" s="247" t="s">
        <v>2614</v>
      </c>
      <c r="G117" s="248" t="s">
        <v>1998</v>
      </c>
      <c r="H117" s="249">
        <v>1</v>
      </c>
      <c r="I117" s="250"/>
      <c r="J117" s="251">
        <f>ROUND(I117*H117,2)</f>
        <v>0</v>
      </c>
      <c r="K117" s="247" t="s">
        <v>814</v>
      </c>
      <c r="L117" s="252"/>
      <c r="M117" s="253" t="s">
        <v>19</v>
      </c>
      <c r="N117" s="254" t="s">
        <v>42</v>
      </c>
      <c r="O117" s="67"/>
      <c r="P117" s="191">
        <f>O117*H117</f>
        <v>0</v>
      </c>
      <c r="Q117" s="191">
        <v>0</v>
      </c>
      <c r="R117" s="191">
        <f>Q117*H117</f>
        <v>0</v>
      </c>
      <c r="S117" s="191">
        <v>0</v>
      </c>
      <c r="T117" s="192">
        <f>S117*H117</f>
        <v>0</v>
      </c>
      <c r="U117" s="37"/>
      <c r="V117" s="37"/>
      <c r="W117" s="37"/>
      <c r="X117" s="37"/>
      <c r="Y117" s="37"/>
      <c r="Z117" s="37"/>
      <c r="AA117" s="37"/>
      <c r="AB117" s="37"/>
      <c r="AC117" s="37"/>
      <c r="AD117" s="37"/>
      <c r="AE117" s="37"/>
      <c r="AR117" s="193" t="s">
        <v>269</v>
      </c>
      <c r="AT117" s="193" t="s">
        <v>348</v>
      </c>
      <c r="AU117" s="193" t="s">
        <v>79</v>
      </c>
      <c r="AY117" s="20" t="s">
        <v>210</v>
      </c>
      <c r="BE117" s="194">
        <f>IF(N117="základní",J117,0)</f>
        <v>0</v>
      </c>
      <c r="BF117" s="194">
        <f>IF(N117="snížená",J117,0)</f>
        <v>0</v>
      </c>
      <c r="BG117" s="194">
        <f>IF(N117="zákl. přenesená",J117,0)</f>
        <v>0</v>
      </c>
      <c r="BH117" s="194">
        <f>IF(N117="sníž. přenesená",J117,0)</f>
        <v>0</v>
      </c>
      <c r="BI117" s="194">
        <f>IF(N117="nulová",J117,0)</f>
        <v>0</v>
      </c>
      <c r="BJ117" s="20" t="s">
        <v>79</v>
      </c>
      <c r="BK117" s="194">
        <f>ROUND(I117*H117,2)</f>
        <v>0</v>
      </c>
      <c r="BL117" s="20" t="s">
        <v>217</v>
      </c>
      <c r="BM117" s="193" t="s">
        <v>430</v>
      </c>
    </row>
    <row r="118" spans="1:65" s="2" customFormat="1" ht="11.25">
      <c r="A118" s="37"/>
      <c r="B118" s="38"/>
      <c r="C118" s="39"/>
      <c r="D118" s="195" t="s">
        <v>219</v>
      </c>
      <c r="E118" s="39"/>
      <c r="F118" s="196" t="s">
        <v>2614</v>
      </c>
      <c r="G118" s="39"/>
      <c r="H118" s="39"/>
      <c r="I118" s="197"/>
      <c r="J118" s="39"/>
      <c r="K118" s="39"/>
      <c r="L118" s="42"/>
      <c r="M118" s="198"/>
      <c r="N118" s="199"/>
      <c r="O118" s="67"/>
      <c r="P118" s="67"/>
      <c r="Q118" s="67"/>
      <c r="R118" s="67"/>
      <c r="S118" s="67"/>
      <c r="T118" s="68"/>
      <c r="U118" s="37"/>
      <c r="V118" s="37"/>
      <c r="W118" s="37"/>
      <c r="X118" s="37"/>
      <c r="Y118" s="37"/>
      <c r="Z118" s="37"/>
      <c r="AA118" s="37"/>
      <c r="AB118" s="37"/>
      <c r="AC118" s="37"/>
      <c r="AD118" s="37"/>
      <c r="AE118" s="37"/>
      <c r="AT118" s="20" t="s">
        <v>219</v>
      </c>
      <c r="AU118" s="20" t="s">
        <v>79</v>
      </c>
    </row>
    <row r="119" spans="1:65" s="2" customFormat="1" ht="16.5" customHeight="1">
      <c r="A119" s="37"/>
      <c r="B119" s="38"/>
      <c r="C119" s="245" t="s">
        <v>8</v>
      </c>
      <c r="D119" s="245" t="s">
        <v>348</v>
      </c>
      <c r="E119" s="246" t="s">
        <v>2615</v>
      </c>
      <c r="F119" s="247" t="s">
        <v>2614</v>
      </c>
      <c r="G119" s="248" t="s">
        <v>1998</v>
      </c>
      <c r="H119" s="249">
        <v>1</v>
      </c>
      <c r="I119" s="250"/>
      <c r="J119" s="251">
        <f>ROUND(I119*H119,2)</f>
        <v>0</v>
      </c>
      <c r="K119" s="247" t="s">
        <v>814</v>
      </c>
      <c r="L119" s="252"/>
      <c r="M119" s="253" t="s">
        <v>19</v>
      </c>
      <c r="N119" s="254" t="s">
        <v>42</v>
      </c>
      <c r="O119" s="67"/>
      <c r="P119" s="191">
        <f>O119*H119</f>
        <v>0</v>
      </c>
      <c r="Q119" s="191">
        <v>0</v>
      </c>
      <c r="R119" s="191">
        <f>Q119*H119</f>
        <v>0</v>
      </c>
      <c r="S119" s="191">
        <v>0</v>
      </c>
      <c r="T119" s="192">
        <f>S119*H119</f>
        <v>0</v>
      </c>
      <c r="U119" s="37"/>
      <c r="V119" s="37"/>
      <c r="W119" s="37"/>
      <c r="X119" s="37"/>
      <c r="Y119" s="37"/>
      <c r="Z119" s="37"/>
      <c r="AA119" s="37"/>
      <c r="AB119" s="37"/>
      <c r="AC119" s="37"/>
      <c r="AD119" s="37"/>
      <c r="AE119" s="37"/>
      <c r="AR119" s="193" t="s">
        <v>269</v>
      </c>
      <c r="AT119" s="193" t="s">
        <v>348</v>
      </c>
      <c r="AU119" s="193" t="s">
        <v>79</v>
      </c>
      <c r="AY119" s="20" t="s">
        <v>210</v>
      </c>
      <c r="BE119" s="194">
        <f>IF(N119="základní",J119,0)</f>
        <v>0</v>
      </c>
      <c r="BF119" s="194">
        <f>IF(N119="snížená",J119,0)</f>
        <v>0</v>
      </c>
      <c r="BG119" s="194">
        <f>IF(N119="zákl. přenesená",J119,0)</f>
        <v>0</v>
      </c>
      <c r="BH119" s="194">
        <f>IF(N119="sníž. přenesená",J119,0)</f>
        <v>0</v>
      </c>
      <c r="BI119" s="194">
        <f>IF(N119="nulová",J119,0)</f>
        <v>0</v>
      </c>
      <c r="BJ119" s="20" t="s">
        <v>79</v>
      </c>
      <c r="BK119" s="194">
        <f>ROUND(I119*H119,2)</f>
        <v>0</v>
      </c>
      <c r="BL119" s="20" t="s">
        <v>217</v>
      </c>
      <c r="BM119" s="193" t="s">
        <v>447</v>
      </c>
    </row>
    <row r="120" spans="1:65" s="2" customFormat="1" ht="11.25">
      <c r="A120" s="37"/>
      <c r="B120" s="38"/>
      <c r="C120" s="39"/>
      <c r="D120" s="195" t="s">
        <v>219</v>
      </c>
      <c r="E120" s="39"/>
      <c r="F120" s="196" t="s">
        <v>2614</v>
      </c>
      <c r="G120" s="39"/>
      <c r="H120" s="39"/>
      <c r="I120" s="197"/>
      <c r="J120" s="39"/>
      <c r="K120" s="39"/>
      <c r="L120" s="42"/>
      <c r="M120" s="198"/>
      <c r="N120" s="199"/>
      <c r="O120" s="67"/>
      <c r="P120" s="67"/>
      <c r="Q120" s="67"/>
      <c r="R120" s="67"/>
      <c r="S120" s="67"/>
      <c r="T120" s="68"/>
      <c r="U120" s="37"/>
      <c r="V120" s="37"/>
      <c r="W120" s="37"/>
      <c r="X120" s="37"/>
      <c r="Y120" s="37"/>
      <c r="Z120" s="37"/>
      <c r="AA120" s="37"/>
      <c r="AB120" s="37"/>
      <c r="AC120" s="37"/>
      <c r="AD120" s="37"/>
      <c r="AE120" s="37"/>
      <c r="AT120" s="20" t="s">
        <v>219</v>
      </c>
      <c r="AU120" s="20" t="s">
        <v>79</v>
      </c>
    </row>
    <row r="121" spans="1:65" s="2" customFormat="1" ht="16.5" customHeight="1">
      <c r="A121" s="37"/>
      <c r="B121" s="38"/>
      <c r="C121" s="245" t="s">
        <v>326</v>
      </c>
      <c r="D121" s="245" t="s">
        <v>348</v>
      </c>
      <c r="E121" s="246" t="s">
        <v>2616</v>
      </c>
      <c r="F121" s="247" t="s">
        <v>2617</v>
      </c>
      <c r="G121" s="248" t="s">
        <v>1998</v>
      </c>
      <c r="H121" s="249">
        <v>1</v>
      </c>
      <c r="I121" s="250"/>
      <c r="J121" s="251">
        <f>ROUND(I121*H121,2)</f>
        <v>0</v>
      </c>
      <c r="K121" s="247" t="s">
        <v>814</v>
      </c>
      <c r="L121" s="252"/>
      <c r="M121" s="253" t="s">
        <v>19</v>
      </c>
      <c r="N121" s="254" t="s">
        <v>42</v>
      </c>
      <c r="O121" s="67"/>
      <c r="P121" s="191">
        <f>O121*H121</f>
        <v>0</v>
      </c>
      <c r="Q121" s="191">
        <v>0</v>
      </c>
      <c r="R121" s="191">
        <f>Q121*H121</f>
        <v>0</v>
      </c>
      <c r="S121" s="191">
        <v>0</v>
      </c>
      <c r="T121" s="192">
        <f>S121*H121</f>
        <v>0</v>
      </c>
      <c r="U121" s="37"/>
      <c r="V121" s="37"/>
      <c r="W121" s="37"/>
      <c r="X121" s="37"/>
      <c r="Y121" s="37"/>
      <c r="Z121" s="37"/>
      <c r="AA121" s="37"/>
      <c r="AB121" s="37"/>
      <c r="AC121" s="37"/>
      <c r="AD121" s="37"/>
      <c r="AE121" s="37"/>
      <c r="AR121" s="193" t="s">
        <v>269</v>
      </c>
      <c r="AT121" s="193" t="s">
        <v>348</v>
      </c>
      <c r="AU121" s="193" t="s">
        <v>79</v>
      </c>
      <c r="AY121" s="20" t="s">
        <v>210</v>
      </c>
      <c r="BE121" s="194">
        <f>IF(N121="základní",J121,0)</f>
        <v>0</v>
      </c>
      <c r="BF121" s="194">
        <f>IF(N121="snížená",J121,0)</f>
        <v>0</v>
      </c>
      <c r="BG121" s="194">
        <f>IF(N121="zákl. přenesená",J121,0)</f>
        <v>0</v>
      </c>
      <c r="BH121" s="194">
        <f>IF(N121="sníž. přenesená",J121,0)</f>
        <v>0</v>
      </c>
      <c r="BI121" s="194">
        <f>IF(N121="nulová",J121,0)</f>
        <v>0</v>
      </c>
      <c r="BJ121" s="20" t="s">
        <v>79</v>
      </c>
      <c r="BK121" s="194">
        <f>ROUND(I121*H121,2)</f>
        <v>0</v>
      </c>
      <c r="BL121" s="20" t="s">
        <v>217</v>
      </c>
      <c r="BM121" s="193" t="s">
        <v>467</v>
      </c>
    </row>
    <row r="122" spans="1:65" s="2" customFormat="1" ht="11.25">
      <c r="A122" s="37"/>
      <c r="B122" s="38"/>
      <c r="C122" s="39"/>
      <c r="D122" s="195" t="s">
        <v>219</v>
      </c>
      <c r="E122" s="39"/>
      <c r="F122" s="196" t="s">
        <v>2617</v>
      </c>
      <c r="G122" s="39"/>
      <c r="H122" s="39"/>
      <c r="I122" s="197"/>
      <c r="J122" s="39"/>
      <c r="K122" s="39"/>
      <c r="L122" s="42"/>
      <c r="M122" s="198"/>
      <c r="N122" s="199"/>
      <c r="O122" s="67"/>
      <c r="P122" s="67"/>
      <c r="Q122" s="67"/>
      <c r="R122" s="67"/>
      <c r="S122" s="67"/>
      <c r="T122" s="68"/>
      <c r="U122" s="37"/>
      <c r="V122" s="37"/>
      <c r="W122" s="37"/>
      <c r="X122" s="37"/>
      <c r="Y122" s="37"/>
      <c r="Z122" s="37"/>
      <c r="AA122" s="37"/>
      <c r="AB122" s="37"/>
      <c r="AC122" s="37"/>
      <c r="AD122" s="37"/>
      <c r="AE122" s="37"/>
      <c r="AT122" s="20" t="s">
        <v>219</v>
      </c>
      <c r="AU122" s="20" t="s">
        <v>79</v>
      </c>
    </row>
    <row r="123" spans="1:65" s="2" customFormat="1" ht="16.5" customHeight="1">
      <c r="A123" s="37"/>
      <c r="B123" s="38"/>
      <c r="C123" s="245" t="s">
        <v>333</v>
      </c>
      <c r="D123" s="245" t="s">
        <v>348</v>
      </c>
      <c r="E123" s="246" t="s">
        <v>2618</v>
      </c>
      <c r="F123" s="247" t="s">
        <v>2619</v>
      </c>
      <c r="G123" s="248" t="s">
        <v>1998</v>
      </c>
      <c r="H123" s="249">
        <v>1</v>
      </c>
      <c r="I123" s="250"/>
      <c r="J123" s="251">
        <f>ROUND(I123*H123,2)</f>
        <v>0</v>
      </c>
      <c r="K123" s="247" t="s">
        <v>814</v>
      </c>
      <c r="L123" s="252"/>
      <c r="M123" s="253" t="s">
        <v>19</v>
      </c>
      <c r="N123" s="254" t="s">
        <v>42</v>
      </c>
      <c r="O123" s="67"/>
      <c r="P123" s="191">
        <f>O123*H123</f>
        <v>0</v>
      </c>
      <c r="Q123" s="191">
        <v>0</v>
      </c>
      <c r="R123" s="191">
        <f>Q123*H123</f>
        <v>0</v>
      </c>
      <c r="S123" s="191">
        <v>0</v>
      </c>
      <c r="T123" s="192">
        <f>S123*H123</f>
        <v>0</v>
      </c>
      <c r="U123" s="37"/>
      <c r="V123" s="37"/>
      <c r="W123" s="37"/>
      <c r="X123" s="37"/>
      <c r="Y123" s="37"/>
      <c r="Z123" s="37"/>
      <c r="AA123" s="37"/>
      <c r="AB123" s="37"/>
      <c r="AC123" s="37"/>
      <c r="AD123" s="37"/>
      <c r="AE123" s="37"/>
      <c r="AR123" s="193" t="s">
        <v>269</v>
      </c>
      <c r="AT123" s="193" t="s">
        <v>348</v>
      </c>
      <c r="AU123" s="193" t="s">
        <v>79</v>
      </c>
      <c r="AY123" s="20" t="s">
        <v>210</v>
      </c>
      <c r="BE123" s="194">
        <f>IF(N123="základní",J123,0)</f>
        <v>0</v>
      </c>
      <c r="BF123" s="194">
        <f>IF(N123="snížená",J123,0)</f>
        <v>0</v>
      </c>
      <c r="BG123" s="194">
        <f>IF(N123="zákl. přenesená",J123,0)</f>
        <v>0</v>
      </c>
      <c r="BH123" s="194">
        <f>IF(N123="sníž. přenesená",J123,0)</f>
        <v>0</v>
      </c>
      <c r="BI123" s="194">
        <f>IF(N123="nulová",J123,0)</f>
        <v>0</v>
      </c>
      <c r="BJ123" s="20" t="s">
        <v>79</v>
      </c>
      <c r="BK123" s="194">
        <f>ROUND(I123*H123,2)</f>
        <v>0</v>
      </c>
      <c r="BL123" s="20" t="s">
        <v>217</v>
      </c>
      <c r="BM123" s="193" t="s">
        <v>481</v>
      </c>
    </row>
    <row r="124" spans="1:65" s="2" customFormat="1" ht="11.25">
      <c r="A124" s="37"/>
      <c r="B124" s="38"/>
      <c r="C124" s="39"/>
      <c r="D124" s="195" t="s">
        <v>219</v>
      </c>
      <c r="E124" s="39"/>
      <c r="F124" s="196" t="s">
        <v>2619</v>
      </c>
      <c r="G124" s="39"/>
      <c r="H124" s="39"/>
      <c r="I124" s="197"/>
      <c r="J124" s="39"/>
      <c r="K124" s="39"/>
      <c r="L124" s="42"/>
      <c r="M124" s="198"/>
      <c r="N124" s="199"/>
      <c r="O124" s="67"/>
      <c r="P124" s="67"/>
      <c r="Q124" s="67"/>
      <c r="R124" s="67"/>
      <c r="S124" s="67"/>
      <c r="T124" s="68"/>
      <c r="U124" s="37"/>
      <c r="V124" s="37"/>
      <c r="W124" s="37"/>
      <c r="X124" s="37"/>
      <c r="Y124" s="37"/>
      <c r="Z124" s="37"/>
      <c r="AA124" s="37"/>
      <c r="AB124" s="37"/>
      <c r="AC124" s="37"/>
      <c r="AD124" s="37"/>
      <c r="AE124" s="37"/>
      <c r="AT124" s="20" t="s">
        <v>219</v>
      </c>
      <c r="AU124" s="20" t="s">
        <v>79</v>
      </c>
    </row>
    <row r="125" spans="1:65" s="2" customFormat="1" ht="16.5" customHeight="1">
      <c r="A125" s="37"/>
      <c r="B125" s="38"/>
      <c r="C125" s="245" t="s">
        <v>340</v>
      </c>
      <c r="D125" s="245" t="s">
        <v>348</v>
      </c>
      <c r="E125" s="246" t="s">
        <v>2620</v>
      </c>
      <c r="F125" s="247" t="s">
        <v>2617</v>
      </c>
      <c r="G125" s="248" t="s">
        <v>1998</v>
      </c>
      <c r="H125" s="249">
        <v>1</v>
      </c>
      <c r="I125" s="250"/>
      <c r="J125" s="251">
        <f>ROUND(I125*H125,2)</f>
        <v>0</v>
      </c>
      <c r="K125" s="247" t="s">
        <v>814</v>
      </c>
      <c r="L125" s="252"/>
      <c r="M125" s="253" t="s">
        <v>19</v>
      </c>
      <c r="N125" s="254" t="s">
        <v>42</v>
      </c>
      <c r="O125" s="67"/>
      <c r="P125" s="191">
        <f>O125*H125</f>
        <v>0</v>
      </c>
      <c r="Q125" s="191">
        <v>0</v>
      </c>
      <c r="R125" s="191">
        <f>Q125*H125</f>
        <v>0</v>
      </c>
      <c r="S125" s="191">
        <v>0</v>
      </c>
      <c r="T125" s="192">
        <f>S125*H125</f>
        <v>0</v>
      </c>
      <c r="U125" s="37"/>
      <c r="V125" s="37"/>
      <c r="W125" s="37"/>
      <c r="X125" s="37"/>
      <c r="Y125" s="37"/>
      <c r="Z125" s="37"/>
      <c r="AA125" s="37"/>
      <c r="AB125" s="37"/>
      <c r="AC125" s="37"/>
      <c r="AD125" s="37"/>
      <c r="AE125" s="37"/>
      <c r="AR125" s="193" t="s">
        <v>269</v>
      </c>
      <c r="AT125" s="193" t="s">
        <v>348</v>
      </c>
      <c r="AU125" s="193" t="s">
        <v>79</v>
      </c>
      <c r="AY125" s="20" t="s">
        <v>210</v>
      </c>
      <c r="BE125" s="194">
        <f>IF(N125="základní",J125,0)</f>
        <v>0</v>
      </c>
      <c r="BF125" s="194">
        <f>IF(N125="snížená",J125,0)</f>
        <v>0</v>
      </c>
      <c r="BG125" s="194">
        <f>IF(N125="zákl. přenesená",J125,0)</f>
        <v>0</v>
      </c>
      <c r="BH125" s="194">
        <f>IF(N125="sníž. přenesená",J125,0)</f>
        <v>0</v>
      </c>
      <c r="BI125" s="194">
        <f>IF(N125="nulová",J125,0)</f>
        <v>0</v>
      </c>
      <c r="BJ125" s="20" t="s">
        <v>79</v>
      </c>
      <c r="BK125" s="194">
        <f>ROUND(I125*H125,2)</f>
        <v>0</v>
      </c>
      <c r="BL125" s="20" t="s">
        <v>217</v>
      </c>
      <c r="BM125" s="193" t="s">
        <v>500</v>
      </c>
    </row>
    <row r="126" spans="1:65" s="2" customFormat="1" ht="11.25">
      <c r="A126" s="37"/>
      <c r="B126" s="38"/>
      <c r="C126" s="39"/>
      <c r="D126" s="195" t="s">
        <v>219</v>
      </c>
      <c r="E126" s="39"/>
      <c r="F126" s="196" t="s">
        <v>2617</v>
      </c>
      <c r="G126" s="39"/>
      <c r="H126" s="39"/>
      <c r="I126" s="197"/>
      <c r="J126" s="39"/>
      <c r="K126" s="39"/>
      <c r="L126" s="42"/>
      <c r="M126" s="198"/>
      <c r="N126" s="199"/>
      <c r="O126" s="67"/>
      <c r="P126" s="67"/>
      <c r="Q126" s="67"/>
      <c r="R126" s="67"/>
      <c r="S126" s="67"/>
      <c r="T126" s="68"/>
      <c r="U126" s="37"/>
      <c r="V126" s="37"/>
      <c r="W126" s="37"/>
      <c r="X126" s="37"/>
      <c r="Y126" s="37"/>
      <c r="Z126" s="37"/>
      <c r="AA126" s="37"/>
      <c r="AB126" s="37"/>
      <c r="AC126" s="37"/>
      <c r="AD126" s="37"/>
      <c r="AE126" s="37"/>
      <c r="AT126" s="20" t="s">
        <v>219</v>
      </c>
      <c r="AU126" s="20" t="s">
        <v>79</v>
      </c>
    </row>
    <row r="127" spans="1:65" s="2" customFormat="1" ht="16.5" customHeight="1">
      <c r="A127" s="37"/>
      <c r="B127" s="38"/>
      <c r="C127" s="245" t="s">
        <v>347</v>
      </c>
      <c r="D127" s="245" t="s">
        <v>348</v>
      </c>
      <c r="E127" s="246" t="s">
        <v>2621</v>
      </c>
      <c r="F127" s="247" t="s">
        <v>2617</v>
      </c>
      <c r="G127" s="248" t="s">
        <v>1998</v>
      </c>
      <c r="H127" s="249">
        <v>1</v>
      </c>
      <c r="I127" s="250"/>
      <c r="J127" s="251">
        <f>ROUND(I127*H127,2)</f>
        <v>0</v>
      </c>
      <c r="K127" s="247" t="s">
        <v>814</v>
      </c>
      <c r="L127" s="252"/>
      <c r="M127" s="253" t="s">
        <v>19</v>
      </c>
      <c r="N127" s="254" t="s">
        <v>42</v>
      </c>
      <c r="O127" s="67"/>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269</v>
      </c>
      <c r="AT127" s="193" t="s">
        <v>348</v>
      </c>
      <c r="AU127" s="193" t="s">
        <v>79</v>
      </c>
      <c r="AY127" s="20" t="s">
        <v>210</v>
      </c>
      <c r="BE127" s="194">
        <f>IF(N127="základní",J127,0)</f>
        <v>0</v>
      </c>
      <c r="BF127" s="194">
        <f>IF(N127="snížená",J127,0)</f>
        <v>0</v>
      </c>
      <c r="BG127" s="194">
        <f>IF(N127="zákl. přenesená",J127,0)</f>
        <v>0</v>
      </c>
      <c r="BH127" s="194">
        <f>IF(N127="sníž. přenesená",J127,0)</f>
        <v>0</v>
      </c>
      <c r="BI127" s="194">
        <f>IF(N127="nulová",J127,0)</f>
        <v>0</v>
      </c>
      <c r="BJ127" s="20" t="s">
        <v>79</v>
      </c>
      <c r="BK127" s="194">
        <f>ROUND(I127*H127,2)</f>
        <v>0</v>
      </c>
      <c r="BL127" s="20" t="s">
        <v>217</v>
      </c>
      <c r="BM127" s="193" t="s">
        <v>521</v>
      </c>
    </row>
    <row r="128" spans="1:65" s="2" customFormat="1" ht="11.25">
      <c r="A128" s="37"/>
      <c r="B128" s="38"/>
      <c r="C128" s="39"/>
      <c r="D128" s="195" t="s">
        <v>219</v>
      </c>
      <c r="E128" s="39"/>
      <c r="F128" s="196" t="s">
        <v>2617</v>
      </c>
      <c r="G128" s="39"/>
      <c r="H128" s="39"/>
      <c r="I128" s="197"/>
      <c r="J128" s="39"/>
      <c r="K128" s="39"/>
      <c r="L128" s="42"/>
      <c r="M128" s="198"/>
      <c r="N128" s="199"/>
      <c r="O128" s="67"/>
      <c r="P128" s="67"/>
      <c r="Q128" s="67"/>
      <c r="R128" s="67"/>
      <c r="S128" s="67"/>
      <c r="T128" s="68"/>
      <c r="U128" s="37"/>
      <c r="V128" s="37"/>
      <c r="W128" s="37"/>
      <c r="X128" s="37"/>
      <c r="Y128" s="37"/>
      <c r="Z128" s="37"/>
      <c r="AA128" s="37"/>
      <c r="AB128" s="37"/>
      <c r="AC128" s="37"/>
      <c r="AD128" s="37"/>
      <c r="AE128" s="37"/>
      <c r="AT128" s="20" t="s">
        <v>219</v>
      </c>
      <c r="AU128" s="20" t="s">
        <v>79</v>
      </c>
    </row>
    <row r="129" spans="1:65" s="2" customFormat="1" ht="16.5" customHeight="1">
      <c r="A129" s="37"/>
      <c r="B129" s="38"/>
      <c r="C129" s="245" t="s">
        <v>355</v>
      </c>
      <c r="D129" s="245" t="s">
        <v>348</v>
      </c>
      <c r="E129" s="246" t="s">
        <v>2622</v>
      </c>
      <c r="F129" s="247" t="s">
        <v>2623</v>
      </c>
      <c r="G129" s="248" t="s">
        <v>1998</v>
      </c>
      <c r="H129" s="249">
        <v>1</v>
      </c>
      <c r="I129" s="250"/>
      <c r="J129" s="251">
        <f>ROUND(I129*H129,2)</f>
        <v>0</v>
      </c>
      <c r="K129" s="247" t="s">
        <v>814</v>
      </c>
      <c r="L129" s="252"/>
      <c r="M129" s="253" t="s">
        <v>19</v>
      </c>
      <c r="N129" s="254" t="s">
        <v>42</v>
      </c>
      <c r="O129" s="67"/>
      <c r="P129" s="191">
        <f>O129*H129</f>
        <v>0</v>
      </c>
      <c r="Q129" s="191">
        <v>0</v>
      </c>
      <c r="R129" s="191">
        <f>Q129*H129</f>
        <v>0</v>
      </c>
      <c r="S129" s="191">
        <v>0</v>
      </c>
      <c r="T129" s="192">
        <f>S129*H129</f>
        <v>0</v>
      </c>
      <c r="U129" s="37"/>
      <c r="V129" s="37"/>
      <c r="W129" s="37"/>
      <c r="X129" s="37"/>
      <c r="Y129" s="37"/>
      <c r="Z129" s="37"/>
      <c r="AA129" s="37"/>
      <c r="AB129" s="37"/>
      <c r="AC129" s="37"/>
      <c r="AD129" s="37"/>
      <c r="AE129" s="37"/>
      <c r="AR129" s="193" t="s">
        <v>269</v>
      </c>
      <c r="AT129" s="193" t="s">
        <v>348</v>
      </c>
      <c r="AU129" s="193" t="s">
        <v>79</v>
      </c>
      <c r="AY129" s="20" t="s">
        <v>210</v>
      </c>
      <c r="BE129" s="194">
        <f>IF(N129="základní",J129,0)</f>
        <v>0</v>
      </c>
      <c r="BF129" s="194">
        <f>IF(N129="snížená",J129,0)</f>
        <v>0</v>
      </c>
      <c r="BG129" s="194">
        <f>IF(N129="zákl. přenesená",J129,0)</f>
        <v>0</v>
      </c>
      <c r="BH129" s="194">
        <f>IF(N129="sníž. přenesená",J129,0)</f>
        <v>0</v>
      </c>
      <c r="BI129" s="194">
        <f>IF(N129="nulová",J129,0)</f>
        <v>0</v>
      </c>
      <c r="BJ129" s="20" t="s">
        <v>79</v>
      </c>
      <c r="BK129" s="194">
        <f>ROUND(I129*H129,2)</f>
        <v>0</v>
      </c>
      <c r="BL129" s="20" t="s">
        <v>217</v>
      </c>
      <c r="BM129" s="193" t="s">
        <v>534</v>
      </c>
    </row>
    <row r="130" spans="1:65" s="2" customFormat="1" ht="11.25">
      <c r="A130" s="37"/>
      <c r="B130" s="38"/>
      <c r="C130" s="39"/>
      <c r="D130" s="195" t="s">
        <v>219</v>
      </c>
      <c r="E130" s="39"/>
      <c r="F130" s="196" t="s">
        <v>2623</v>
      </c>
      <c r="G130" s="39"/>
      <c r="H130" s="39"/>
      <c r="I130" s="197"/>
      <c r="J130" s="39"/>
      <c r="K130" s="39"/>
      <c r="L130" s="42"/>
      <c r="M130" s="198"/>
      <c r="N130" s="199"/>
      <c r="O130" s="67"/>
      <c r="P130" s="67"/>
      <c r="Q130" s="67"/>
      <c r="R130" s="67"/>
      <c r="S130" s="67"/>
      <c r="T130" s="68"/>
      <c r="U130" s="37"/>
      <c r="V130" s="37"/>
      <c r="W130" s="37"/>
      <c r="X130" s="37"/>
      <c r="Y130" s="37"/>
      <c r="Z130" s="37"/>
      <c r="AA130" s="37"/>
      <c r="AB130" s="37"/>
      <c r="AC130" s="37"/>
      <c r="AD130" s="37"/>
      <c r="AE130" s="37"/>
      <c r="AT130" s="20" t="s">
        <v>219</v>
      </c>
      <c r="AU130" s="20" t="s">
        <v>79</v>
      </c>
    </row>
    <row r="131" spans="1:65" s="2" customFormat="1" ht="16.5" customHeight="1">
      <c r="A131" s="37"/>
      <c r="B131" s="38"/>
      <c r="C131" s="245" t="s">
        <v>7</v>
      </c>
      <c r="D131" s="245" t="s">
        <v>348</v>
      </c>
      <c r="E131" s="246" t="s">
        <v>2624</v>
      </c>
      <c r="F131" s="247" t="s">
        <v>2625</v>
      </c>
      <c r="G131" s="248" t="s">
        <v>1998</v>
      </c>
      <c r="H131" s="249">
        <v>1</v>
      </c>
      <c r="I131" s="250"/>
      <c r="J131" s="251">
        <f>ROUND(I131*H131,2)</f>
        <v>0</v>
      </c>
      <c r="K131" s="247" t="s">
        <v>814</v>
      </c>
      <c r="L131" s="252"/>
      <c r="M131" s="253" t="s">
        <v>19</v>
      </c>
      <c r="N131" s="254" t="s">
        <v>42</v>
      </c>
      <c r="O131" s="67"/>
      <c r="P131" s="191">
        <f>O131*H131</f>
        <v>0</v>
      </c>
      <c r="Q131" s="191">
        <v>0</v>
      </c>
      <c r="R131" s="191">
        <f>Q131*H131</f>
        <v>0</v>
      </c>
      <c r="S131" s="191">
        <v>0</v>
      </c>
      <c r="T131" s="192">
        <f>S131*H131</f>
        <v>0</v>
      </c>
      <c r="U131" s="37"/>
      <c r="V131" s="37"/>
      <c r="W131" s="37"/>
      <c r="X131" s="37"/>
      <c r="Y131" s="37"/>
      <c r="Z131" s="37"/>
      <c r="AA131" s="37"/>
      <c r="AB131" s="37"/>
      <c r="AC131" s="37"/>
      <c r="AD131" s="37"/>
      <c r="AE131" s="37"/>
      <c r="AR131" s="193" t="s">
        <v>269</v>
      </c>
      <c r="AT131" s="193" t="s">
        <v>348</v>
      </c>
      <c r="AU131" s="193" t="s">
        <v>79</v>
      </c>
      <c r="AY131" s="20" t="s">
        <v>210</v>
      </c>
      <c r="BE131" s="194">
        <f>IF(N131="základní",J131,0)</f>
        <v>0</v>
      </c>
      <c r="BF131" s="194">
        <f>IF(N131="snížená",J131,0)</f>
        <v>0</v>
      </c>
      <c r="BG131" s="194">
        <f>IF(N131="zákl. přenesená",J131,0)</f>
        <v>0</v>
      </c>
      <c r="BH131" s="194">
        <f>IF(N131="sníž. přenesená",J131,0)</f>
        <v>0</v>
      </c>
      <c r="BI131" s="194">
        <f>IF(N131="nulová",J131,0)</f>
        <v>0</v>
      </c>
      <c r="BJ131" s="20" t="s">
        <v>79</v>
      </c>
      <c r="BK131" s="194">
        <f>ROUND(I131*H131,2)</f>
        <v>0</v>
      </c>
      <c r="BL131" s="20" t="s">
        <v>217</v>
      </c>
      <c r="BM131" s="193" t="s">
        <v>545</v>
      </c>
    </row>
    <row r="132" spans="1:65" s="2" customFormat="1" ht="11.25">
      <c r="A132" s="37"/>
      <c r="B132" s="38"/>
      <c r="C132" s="39"/>
      <c r="D132" s="195" t="s">
        <v>219</v>
      </c>
      <c r="E132" s="39"/>
      <c r="F132" s="196" t="s">
        <v>2625</v>
      </c>
      <c r="G132" s="39"/>
      <c r="H132" s="39"/>
      <c r="I132" s="197"/>
      <c r="J132" s="39"/>
      <c r="K132" s="39"/>
      <c r="L132" s="42"/>
      <c r="M132" s="198"/>
      <c r="N132" s="199"/>
      <c r="O132" s="67"/>
      <c r="P132" s="67"/>
      <c r="Q132" s="67"/>
      <c r="R132" s="67"/>
      <c r="S132" s="67"/>
      <c r="T132" s="68"/>
      <c r="U132" s="37"/>
      <c r="V132" s="37"/>
      <c r="W132" s="37"/>
      <c r="X132" s="37"/>
      <c r="Y132" s="37"/>
      <c r="Z132" s="37"/>
      <c r="AA132" s="37"/>
      <c r="AB132" s="37"/>
      <c r="AC132" s="37"/>
      <c r="AD132" s="37"/>
      <c r="AE132" s="37"/>
      <c r="AT132" s="20" t="s">
        <v>219</v>
      </c>
      <c r="AU132" s="20" t="s">
        <v>79</v>
      </c>
    </row>
    <row r="133" spans="1:65" s="2" customFormat="1" ht="16.5" customHeight="1">
      <c r="A133" s="37"/>
      <c r="B133" s="38"/>
      <c r="C133" s="245" t="s">
        <v>372</v>
      </c>
      <c r="D133" s="245" t="s">
        <v>348</v>
      </c>
      <c r="E133" s="246" t="s">
        <v>2626</v>
      </c>
      <c r="F133" s="247" t="s">
        <v>2623</v>
      </c>
      <c r="G133" s="248" t="s">
        <v>1998</v>
      </c>
      <c r="H133" s="249">
        <v>1</v>
      </c>
      <c r="I133" s="250"/>
      <c r="J133" s="251">
        <f>ROUND(I133*H133,2)</f>
        <v>0</v>
      </c>
      <c r="K133" s="247" t="s">
        <v>814</v>
      </c>
      <c r="L133" s="252"/>
      <c r="M133" s="253" t="s">
        <v>19</v>
      </c>
      <c r="N133" s="254" t="s">
        <v>42</v>
      </c>
      <c r="O133" s="67"/>
      <c r="P133" s="191">
        <f>O133*H133</f>
        <v>0</v>
      </c>
      <c r="Q133" s="191">
        <v>0</v>
      </c>
      <c r="R133" s="191">
        <f>Q133*H133</f>
        <v>0</v>
      </c>
      <c r="S133" s="191">
        <v>0</v>
      </c>
      <c r="T133" s="192">
        <f>S133*H133</f>
        <v>0</v>
      </c>
      <c r="U133" s="37"/>
      <c r="V133" s="37"/>
      <c r="W133" s="37"/>
      <c r="X133" s="37"/>
      <c r="Y133" s="37"/>
      <c r="Z133" s="37"/>
      <c r="AA133" s="37"/>
      <c r="AB133" s="37"/>
      <c r="AC133" s="37"/>
      <c r="AD133" s="37"/>
      <c r="AE133" s="37"/>
      <c r="AR133" s="193" t="s">
        <v>269</v>
      </c>
      <c r="AT133" s="193" t="s">
        <v>348</v>
      </c>
      <c r="AU133" s="193" t="s">
        <v>79</v>
      </c>
      <c r="AY133" s="20" t="s">
        <v>210</v>
      </c>
      <c r="BE133" s="194">
        <f>IF(N133="základní",J133,0)</f>
        <v>0</v>
      </c>
      <c r="BF133" s="194">
        <f>IF(N133="snížená",J133,0)</f>
        <v>0</v>
      </c>
      <c r="BG133" s="194">
        <f>IF(N133="zákl. přenesená",J133,0)</f>
        <v>0</v>
      </c>
      <c r="BH133" s="194">
        <f>IF(N133="sníž. přenesená",J133,0)</f>
        <v>0</v>
      </c>
      <c r="BI133" s="194">
        <f>IF(N133="nulová",J133,0)</f>
        <v>0</v>
      </c>
      <c r="BJ133" s="20" t="s">
        <v>79</v>
      </c>
      <c r="BK133" s="194">
        <f>ROUND(I133*H133,2)</f>
        <v>0</v>
      </c>
      <c r="BL133" s="20" t="s">
        <v>217</v>
      </c>
      <c r="BM133" s="193" t="s">
        <v>560</v>
      </c>
    </row>
    <row r="134" spans="1:65" s="2" customFormat="1" ht="11.25">
      <c r="A134" s="37"/>
      <c r="B134" s="38"/>
      <c r="C134" s="39"/>
      <c r="D134" s="195" t="s">
        <v>219</v>
      </c>
      <c r="E134" s="39"/>
      <c r="F134" s="196" t="s">
        <v>2623</v>
      </c>
      <c r="G134" s="39"/>
      <c r="H134" s="39"/>
      <c r="I134" s="197"/>
      <c r="J134" s="39"/>
      <c r="K134" s="39"/>
      <c r="L134" s="42"/>
      <c r="M134" s="198"/>
      <c r="N134" s="199"/>
      <c r="O134" s="67"/>
      <c r="P134" s="67"/>
      <c r="Q134" s="67"/>
      <c r="R134" s="67"/>
      <c r="S134" s="67"/>
      <c r="T134" s="68"/>
      <c r="U134" s="37"/>
      <c r="V134" s="37"/>
      <c r="W134" s="37"/>
      <c r="X134" s="37"/>
      <c r="Y134" s="37"/>
      <c r="Z134" s="37"/>
      <c r="AA134" s="37"/>
      <c r="AB134" s="37"/>
      <c r="AC134" s="37"/>
      <c r="AD134" s="37"/>
      <c r="AE134" s="37"/>
      <c r="AT134" s="20" t="s">
        <v>219</v>
      </c>
      <c r="AU134" s="20" t="s">
        <v>79</v>
      </c>
    </row>
    <row r="135" spans="1:65" s="2" customFormat="1" ht="16.5" customHeight="1">
      <c r="A135" s="37"/>
      <c r="B135" s="38"/>
      <c r="C135" s="245" t="s">
        <v>383</v>
      </c>
      <c r="D135" s="245" t="s">
        <v>348</v>
      </c>
      <c r="E135" s="246" t="s">
        <v>2627</v>
      </c>
      <c r="F135" s="247" t="s">
        <v>2628</v>
      </c>
      <c r="G135" s="248" t="s">
        <v>1998</v>
      </c>
      <c r="H135" s="249">
        <v>1</v>
      </c>
      <c r="I135" s="250"/>
      <c r="J135" s="251">
        <f>ROUND(I135*H135,2)</f>
        <v>0</v>
      </c>
      <c r="K135" s="247" t="s">
        <v>814</v>
      </c>
      <c r="L135" s="252"/>
      <c r="M135" s="253" t="s">
        <v>19</v>
      </c>
      <c r="N135" s="254" t="s">
        <v>42</v>
      </c>
      <c r="O135" s="67"/>
      <c r="P135" s="191">
        <f>O135*H135</f>
        <v>0</v>
      </c>
      <c r="Q135" s="191">
        <v>0</v>
      </c>
      <c r="R135" s="191">
        <f>Q135*H135</f>
        <v>0</v>
      </c>
      <c r="S135" s="191">
        <v>0</v>
      </c>
      <c r="T135" s="192">
        <f>S135*H135</f>
        <v>0</v>
      </c>
      <c r="U135" s="37"/>
      <c r="V135" s="37"/>
      <c r="W135" s="37"/>
      <c r="X135" s="37"/>
      <c r="Y135" s="37"/>
      <c r="Z135" s="37"/>
      <c r="AA135" s="37"/>
      <c r="AB135" s="37"/>
      <c r="AC135" s="37"/>
      <c r="AD135" s="37"/>
      <c r="AE135" s="37"/>
      <c r="AR135" s="193" t="s">
        <v>269</v>
      </c>
      <c r="AT135" s="193" t="s">
        <v>348</v>
      </c>
      <c r="AU135" s="193" t="s">
        <v>79</v>
      </c>
      <c r="AY135" s="20" t="s">
        <v>210</v>
      </c>
      <c r="BE135" s="194">
        <f>IF(N135="základní",J135,0)</f>
        <v>0</v>
      </c>
      <c r="BF135" s="194">
        <f>IF(N135="snížená",J135,0)</f>
        <v>0</v>
      </c>
      <c r="BG135" s="194">
        <f>IF(N135="zákl. přenesená",J135,0)</f>
        <v>0</v>
      </c>
      <c r="BH135" s="194">
        <f>IF(N135="sníž. přenesená",J135,0)</f>
        <v>0</v>
      </c>
      <c r="BI135" s="194">
        <f>IF(N135="nulová",J135,0)</f>
        <v>0</v>
      </c>
      <c r="BJ135" s="20" t="s">
        <v>79</v>
      </c>
      <c r="BK135" s="194">
        <f>ROUND(I135*H135,2)</f>
        <v>0</v>
      </c>
      <c r="BL135" s="20" t="s">
        <v>217</v>
      </c>
      <c r="BM135" s="193" t="s">
        <v>571</v>
      </c>
    </row>
    <row r="136" spans="1:65" s="2" customFormat="1" ht="11.25">
      <c r="A136" s="37"/>
      <c r="B136" s="38"/>
      <c r="C136" s="39"/>
      <c r="D136" s="195" t="s">
        <v>219</v>
      </c>
      <c r="E136" s="39"/>
      <c r="F136" s="196" t="s">
        <v>2628</v>
      </c>
      <c r="G136" s="39"/>
      <c r="H136" s="39"/>
      <c r="I136" s="197"/>
      <c r="J136" s="39"/>
      <c r="K136" s="39"/>
      <c r="L136" s="42"/>
      <c r="M136" s="198"/>
      <c r="N136" s="199"/>
      <c r="O136" s="67"/>
      <c r="P136" s="67"/>
      <c r="Q136" s="67"/>
      <c r="R136" s="67"/>
      <c r="S136" s="67"/>
      <c r="T136" s="68"/>
      <c r="U136" s="37"/>
      <c r="V136" s="37"/>
      <c r="W136" s="37"/>
      <c r="X136" s="37"/>
      <c r="Y136" s="37"/>
      <c r="Z136" s="37"/>
      <c r="AA136" s="37"/>
      <c r="AB136" s="37"/>
      <c r="AC136" s="37"/>
      <c r="AD136" s="37"/>
      <c r="AE136" s="37"/>
      <c r="AT136" s="20" t="s">
        <v>219</v>
      </c>
      <c r="AU136" s="20" t="s">
        <v>79</v>
      </c>
    </row>
    <row r="137" spans="1:65" s="2" customFormat="1" ht="16.5" customHeight="1">
      <c r="A137" s="37"/>
      <c r="B137" s="38"/>
      <c r="C137" s="245" t="s">
        <v>392</v>
      </c>
      <c r="D137" s="245" t="s">
        <v>348</v>
      </c>
      <c r="E137" s="246" t="s">
        <v>2629</v>
      </c>
      <c r="F137" s="247" t="s">
        <v>2630</v>
      </c>
      <c r="G137" s="248" t="s">
        <v>1998</v>
      </c>
      <c r="H137" s="249">
        <v>1</v>
      </c>
      <c r="I137" s="250"/>
      <c r="J137" s="251">
        <f>ROUND(I137*H137,2)</f>
        <v>0</v>
      </c>
      <c r="K137" s="247" t="s">
        <v>814</v>
      </c>
      <c r="L137" s="252"/>
      <c r="M137" s="253" t="s">
        <v>19</v>
      </c>
      <c r="N137" s="254" t="s">
        <v>42</v>
      </c>
      <c r="O137" s="67"/>
      <c r="P137" s="191">
        <f>O137*H137</f>
        <v>0</v>
      </c>
      <c r="Q137" s="191">
        <v>0</v>
      </c>
      <c r="R137" s="191">
        <f>Q137*H137</f>
        <v>0</v>
      </c>
      <c r="S137" s="191">
        <v>0</v>
      </c>
      <c r="T137" s="192">
        <f>S137*H137</f>
        <v>0</v>
      </c>
      <c r="U137" s="37"/>
      <c r="V137" s="37"/>
      <c r="W137" s="37"/>
      <c r="X137" s="37"/>
      <c r="Y137" s="37"/>
      <c r="Z137" s="37"/>
      <c r="AA137" s="37"/>
      <c r="AB137" s="37"/>
      <c r="AC137" s="37"/>
      <c r="AD137" s="37"/>
      <c r="AE137" s="37"/>
      <c r="AR137" s="193" t="s">
        <v>269</v>
      </c>
      <c r="AT137" s="193" t="s">
        <v>348</v>
      </c>
      <c r="AU137" s="193" t="s">
        <v>79</v>
      </c>
      <c r="AY137" s="20" t="s">
        <v>210</v>
      </c>
      <c r="BE137" s="194">
        <f>IF(N137="základní",J137,0)</f>
        <v>0</v>
      </c>
      <c r="BF137" s="194">
        <f>IF(N137="snížená",J137,0)</f>
        <v>0</v>
      </c>
      <c r="BG137" s="194">
        <f>IF(N137="zákl. přenesená",J137,0)</f>
        <v>0</v>
      </c>
      <c r="BH137" s="194">
        <f>IF(N137="sníž. přenesená",J137,0)</f>
        <v>0</v>
      </c>
      <c r="BI137" s="194">
        <f>IF(N137="nulová",J137,0)</f>
        <v>0</v>
      </c>
      <c r="BJ137" s="20" t="s">
        <v>79</v>
      </c>
      <c r="BK137" s="194">
        <f>ROUND(I137*H137,2)</f>
        <v>0</v>
      </c>
      <c r="BL137" s="20" t="s">
        <v>217</v>
      </c>
      <c r="BM137" s="193" t="s">
        <v>583</v>
      </c>
    </row>
    <row r="138" spans="1:65" s="2" customFormat="1" ht="11.25">
      <c r="A138" s="37"/>
      <c r="B138" s="38"/>
      <c r="C138" s="39"/>
      <c r="D138" s="195" t="s">
        <v>219</v>
      </c>
      <c r="E138" s="39"/>
      <c r="F138" s="196" t="s">
        <v>2630</v>
      </c>
      <c r="G138" s="39"/>
      <c r="H138" s="39"/>
      <c r="I138" s="197"/>
      <c r="J138" s="39"/>
      <c r="K138" s="39"/>
      <c r="L138" s="42"/>
      <c r="M138" s="198"/>
      <c r="N138" s="199"/>
      <c r="O138" s="67"/>
      <c r="P138" s="67"/>
      <c r="Q138" s="67"/>
      <c r="R138" s="67"/>
      <c r="S138" s="67"/>
      <c r="T138" s="68"/>
      <c r="U138" s="37"/>
      <c r="V138" s="37"/>
      <c r="W138" s="37"/>
      <c r="X138" s="37"/>
      <c r="Y138" s="37"/>
      <c r="Z138" s="37"/>
      <c r="AA138" s="37"/>
      <c r="AB138" s="37"/>
      <c r="AC138" s="37"/>
      <c r="AD138" s="37"/>
      <c r="AE138" s="37"/>
      <c r="AT138" s="20" t="s">
        <v>219</v>
      </c>
      <c r="AU138" s="20" t="s">
        <v>79</v>
      </c>
    </row>
    <row r="139" spans="1:65" s="2" customFormat="1" ht="16.5" customHeight="1">
      <c r="A139" s="37"/>
      <c r="B139" s="38"/>
      <c r="C139" s="245" t="s">
        <v>399</v>
      </c>
      <c r="D139" s="245" t="s">
        <v>348</v>
      </c>
      <c r="E139" s="246" t="s">
        <v>2631</v>
      </c>
      <c r="F139" s="247" t="s">
        <v>2632</v>
      </c>
      <c r="G139" s="248" t="s">
        <v>1998</v>
      </c>
      <c r="H139" s="249">
        <v>1</v>
      </c>
      <c r="I139" s="250"/>
      <c r="J139" s="251">
        <f>ROUND(I139*H139,2)</f>
        <v>0</v>
      </c>
      <c r="K139" s="247" t="s">
        <v>814</v>
      </c>
      <c r="L139" s="252"/>
      <c r="M139" s="253" t="s">
        <v>19</v>
      </c>
      <c r="N139" s="254" t="s">
        <v>42</v>
      </c>
      <c r="O139" s="67"/>
      <c r="P139" s="191">
        <f>O139*H139</f>
        <v>0</v>
      </c>
      <c r="Q139" s="191">
        <v>0</v>
      </c>
      <c r="R139" s="191">
        <f>Q139*H139</f>
        <v>0</v>
      </c>
      <c r="S139" s="191">
        <v>0</v>
      </c>
      <c r="T139" s="192">
        <f>S139*H139</f>
        <v>0</v>
      </c>
      <c r="U139" s="37"/>
      <c r="V139" s="37"/>
      <c r="W139" s="37"/>
      <c r="X139" s="37"/>
      <c r="Y139" s="37"/>
      <c r="Z139" s="37"/>
      <c r="AA139" s="37"/>
      <c r="AB139" s="37"/>
      <c r="AC139" s="37"/>
      <c r="AD139" s="37"/>
      <c r="AE139" s="37"/>
      <c r="AR139" s="193" t="s">
        <v>269</v>
      </c>
      <c r="AT139" s="193" t="s">
        <v>348</v>
      </c>
      <c r="AU139" s="193" t="s">
        <v>79</v>
      </c>
      <c r="AY139" s="20" t="s">
        <v>210</v>
      </c>
      <c r="BE139" s="194">
        <f>IF(N139="základní",J139,0)</f>
        <v>0</v>
      </c>
      <c r="BF139" s="194">
        <f>IF(N139="snížená",J139,0)</f>
        <v>0</v>
      </c>
      <c r="BG139" s="194">
        <f>IF(N139="zákl. přenesená",J139,0)</f>
        <v>0</v>
      </c>
      <c r="BH139" s="194">
        <f>IF(N139="sníž. přenesená",J139,0)</f>
        <v>0</v>
      </c>
      <c r="BI139" s="194">
        <f>IF(N139="nulová",J139,0)</f>
        <v>0</v>
      </c>
      <c r="BJ139" s="20" t="s">
        <v>79</v>
      </c>
      <c r="BK139" s="194">
        <f>ROUND(I139*H139,2)</f>
        <v>0</v>
      </c>
      <c r="BL139" s="20" t="s">
        <v>217</v>
      </c>
      <c r="BM139" s="193" t="s">
        <v>598</v>
      </c>
    </row>
    <row r="140" spans="1:65" s="2" customFormat="1" ht="11.25">
      <c r="A140" s="37"/>
      <c r="B140" s="38"/>
      <c r="C140" s="39"/>
      <c r="D140" s="195" t="s">
        <v>219</v>
      </c>
      <c r="E140" s="39"/>
      <c r="F140" s="196" t="s">
        <v>2632</v>
      </c>
      <c r="G140" s="39"/>
      <c r="H140" s="39"/>
      <c r="I140" s="197"/>
      <c r="J140" s="39"/>
      <c r="K140" s="39"/>
      <c r="L140" s="42"/>
      <c r="M140" s="198"/>
      <c r="N140" s="199"/>
      <c r="O140" s="67"/>
      <c r="P140" s="67"/>
      <c r="Q140" s="67"/>
      <c r="R140" s="67"/>
      <c r="S140" s="67"/>
      <c r="T140" s="68"/>
      <c r="U140" s="37"/>
      <c r="V140" s="37"/>
      <c r="W140" s="37"/>
      <c r="X140" s="37"/>
      <c r="Y140" s="37"/>
      <c r="Z140" s="37"/>
      <c r="AA140" s="37"/>
      <c r="AB140" s="37"/>
      <c r="AC140" s="37"/>
      <c r="AD140" s="37"/>
      <c r="AE140" s="37"/>
      <c r="AT140" s="20" t="s">
        <v>219</v>
      </c>
      <c r="AU140" s="20" t="s">
        <v>79</v>
      </c>
    </row>
    <row r="141" spans="1:65" s="2" customFormat="1" ht="16.5" customHeight="1">
      <c r="A141" s="37"/>
      <c r="B141" s="38"/>
      <c r="C141" s="245" t="s">
        <v>406</v>
      </c>
      <c r="D141" s="245" t="s">
        <v>348</v>
      </c>
      <c r="E141" s="246" t="s">
        <v>2633</v>
      </c>
      <c r="F141" s="247" t="s">
        <v>2634</v>
      </c>
      <c r="G141" s="248" t="s">
        <v>1998</v>
      </c>
      <c r="H141" s="249">
        <v>1</v>
      </c>
      <c r="I141" s="250"/>
      <c r="J141" s="251">
        <f>ROUND(I141*H141,2)</f>
        <v>0</v>
      </c>
      <c r="K141" s="247" t="s">
        <v>814</v>
      </c>
      <c r="L141" s="252"/>
      <c r="M141" s="253" t="s">
        <v>19</v>
      </c>
      <c r="N141" s="254" t="s">
        <v>42</v>
      </c>
      <c r="O141" s="67"/>
      <c r="P141" s="191">
        <f>O141*H141</f>
        <v>0</v>
      </c>
      <c r="Q141" s="191">
        <v>0</v>
      </c>
      <c r="R141" s="191">
        <f>Q141*H141</f>
        <v>0</v>
      </c>
      <c r="S141" s="191">
        <v>0</v>
      </c>
      <c r="T141" s="192">
        <f>S141*H141</f>
        <v>0</v>
      </c>
      <c r="U141" s="37"/>
      <c r="V141" s="37"/>
      <c r="W141" s="37"/>
      <c r="X141" s="37"/>
      <c r="Y141" s="37"/>
      <c r="Z141" s="37"/>
      <c r="AA141" s="37"/>
      <c r="AB141" s="37"/>
      <c r="AC141" s="37"/>
      <c r="AD141" s="37"/>
      <c r="AE141" s="37"/>
      <c r="AR141" s="193" t="s">
        <v>269</v>
      </c>
      <c r="AT141" s="193" t="s">
        <v>348</v>
      </c>
      <c r="AU141" s="193" t="s">
        <v>79</v>
      </c>
      <c r="AY141" s="20" t="s">
        <v>210</v>
      </c>
      <c r="BE141" s="194">
        <f>IF(N141="základní",J141,0)</f>
        <v>0</v>
      </c>
      <c r="BF141" s="194">
        <f>IF(N141="snížená",J141,0)</f>
        <v>0</v>
      </c>
      <c r="BG141" s="194">
        <f>IF(N141="zákl. přenesená",J141,0)</f>
        <v>0</v>
      </c>
      <c r="BH141" s="194">
        <f>IF(N141="sníž. přenesená",J141,0)</f>
        <v>0</v>
      </c>
      <c r="BI141" s="194">
        <f>IF(N141="nulová",J141,0)</f>
        <v>0</v>
      </c>
      <c r="BJ141" s="20" t="s">
        <v>79</v>
      </c>
      <c r="BK141" s="194">
        <f>ROUND(I141*H141,2)</f>
        <v>0</v>
      </c>
      <c r="BL141" s="20" t="s">
        <v>217</v>
      </c>
      <c r="BM141" s="193" t="s">
        <v>668</v>
      </c>
    </row>
    <row r="142" spans="1:65" s="2" customFormat="1" ht="11.25">
      <c r="A142" s="37"/>
      <c r="B142" s="38"/>
      <c r="C142" s="39"/>
      <c r="D142" s="195" t="s">
        <v>219</v>
      </c>
      <c r="E142" s="39"/>
      <c r="F142" s="196" t="s">
        <v>2634</v>
      </c>
      <c r="G142" s="39"/>
      <c r="H142" s="39"/>
      <c r="I142" s="197"/>
      <c r="J142" s="39"/>
      <c r="K142" s="39"/>
      <c r="L142" s="42"/>
      <c r="M142" s="198"/>
      <c r="N142" s="199"/>
      <c r="O142" s="67"/>
      <c r="P142" s="67"/>
      <c r="Q142" s="67"/>
      <c r="R142" s="67"/>
      <c r="S142" s="67"/>
      <c r="T142" s="68"/>
      <c r="U142" s="37"/>
      <c r="V142" s="37"/>
      <c r="W142" s="37"/>
      <c r="X142" s="37"/>
      <c r="Y142" s="37"/>
      <c r="Z142" s="37"/>
      <c r="AA142" s="37"/>
      <c r="AB142" s="37"/>
      <c r="AC142" s="37"/>
      <c r="AD142" s="37"/>
      <c r="AE142" s="37"/>
      <c r="AT142" s="20" t="s">
        <v>219</v>
      </c>
      <c r="AU142" s="20" t="s">
        <v>79</v>
      </c>
    </row>
    <row r="143" spans="1:65" s="2" customFormat="1" ht="16.5" customHeight="1">
      <c r="A143" s="37"/>
      <c r="B143" s="38"/>
      <c r="C143" s="245" t="s">
        <v>414</v>
      </c>
      <c r="D143" s="245" t="s">
        <v>348</v>
      </c>
      <c r="E143" s="246" t="s">
        <v>2635</v>
      </c>
      <c r="F143" s="247" t="s">
        <v>2636</v>
      </c>
      <c r="G143" s="248" t="s">
        <v>1998</v>
      </c>
      <c r="H143" s="249">
        <v>1</v>
      </c>
      <c r="I143" s="250"/>
      <c r="J143" s="251">
        <f>ROUND(I143*H143,2)</f>
        <v>0</v>
      </c>
      <c r="K143" s="247" t="s">
        <v>814</v>
      </c>
      <c r="L143" s="252"/>
      <c r="M143" s="253" t="s">
        <v>19</v>
      </c>
      <c r="N143" s="254" t="s">
        <v>42</v>
      </c>
      <c r="O143" s="67"/>
      <c r="P143" s="191">
        <f>O143*H143</f>
        <v>0</v>
      </c>
      <c r="Q143" s="191">
        <v>0</v>
      </c>
      <c r="R143" s="191">
        <f>Q143*H143</f>
        <v>0</v>
      </c>
      <c r="S143" s="191">
        <v>0</v>
      </c>
      <c r="T143" s="192">
        <f>S143*H143</f>
        <v>0</v>
      </c>
      <c r="U143" s="37"/>
      <c r="V143" s="37"/>
      <c r="W143" s="37"/>
      <c r="X143" s="37"/>
      <c r="Y143" s="37"/>
      <c r="Z143" s="37"/>
      <c r="AA143" s="37"/>
      <c r="AB143" s="37"/>
      <c r="AC143" s="37"/>
      <c r="AD143" s="37"/>
      <c r="AE143" s="37"/>
      <c r="AR143" s="193" t="s">
        <v>269</v>
      </c>
      <c r="AT143" s="193" t="s">
        <v>348</v>
      </c>
      <c r="AU143" s="193" t="s">
        <v>79</v>
      </c>
      <c r="AY143" s="20" t="s">
        <v>210</v>
      </c>
      <c r="BE143" s="194">
        <f>IF(N143="základní",J143,0)</f>
        <v>0</v>
      </c>
      <c r="BF143" s="194">
        <f>IF(N143="snížená",J143,0)</f>
        <v>0</v>
      </c>
      <c r="BG143" s="194">
        <f>IF(N143="zákl. přenesená",J143,0)</f>
        <v>0</v>
      </c>
      <c r="BH143" s="194">
        <f>IF(N143="sníž. přenesená",J143,0)</f>
        <v>0</v>
      </c>
      <c r="BI143" s="194">
        <f>IF(N143="nulová",J143,0)</f>
        <v>0</v>
      </c>
      <c r="BJ143" s="20" t="s">
        <v>79</v>
      </c>
      <c r="BK143" s="194">
        <f>ROUND(I143*H143,2)</f>
        <v>0</v>
      </c>
      <c r="BL143" s="20" t="s">
        <v>217</v>
      </c>
      <c r="BM143" s="193" t="s">
        <v>700</v>
      </c>
    </row>
    <row r="144" spans="1:65" s="2" customFormat="1" ht="11.25">
      <c r="A144" s="37"/>
      <c r="B144" s="38"/>
      <c r="C144" s="39"/>
      <c r="D144" s="195" t="s">
        <v>219</v>
      </c>
      <c r="E144" s="39"/>
      <c r="F144" s="196" t="s">
        <v>2636</v>
      </c>
      <c r="G144" s="39"/>
      <c r="H144" s="39"/>
      <c r="I144" s="197"/>
      <c r="J144" s="39"/>
      <c r="K144" s="39"/>
      <c r="L144" s="42"/>
      <c r="M144" s="198"/>
      <c r="N144" s="199"/>
      <c r="O144" s="67"/>
      <c r="P144" s="67"/>
      <c r="Q144" s="67"/>
      <c r="R144" s="67"/>
      <c r="S144" s="67"/>
      <c r="T144" s="68"/>
      <c r="U144" s="37"/>
      <c r="V144" s="37"/>
      <c r="W144" s="37"/>
      <c r="X144" s="37"/>
      <c r="Y144" s="37"/>
      <c r="Z144" s="37"/>
      <c r="AA144" s="37"/>
      <c r="AB144" s="37"/>
      <c r="AC144" s="37"/>
      <c r="AD144" s="37"/>
      <c r="AE144" s="37"/>
      <c r="AT144" s="20" t="s">
        <v>219</v>
      </c>
      <c r="AU144" s="20" t="s">
        <v>79</v>
      </c>
    </row>
    <row r="145" spans="1:65" s="2" customFormat="1" ht="16.5" customHeight="1">
      <c r="A145" s="37"/>
      <c r="B145" s="38"/>
      <c r="C145" s="245" t="s">
        <v>430</v>
      </c>
      <c r="D145" s="245" t="s">
        <v>348</v>
      </c>
      <c r="E145" s="246" t="s">
        <v>2637</v>
      </c>
      <c r="F145" s="247" t="s">
        <v>2638</v>
      </c>
      <c r="G145" s="248" t="s">
        <v>1998</v>
      </c>
      <c r="H145" s="249">
        <v>1</v>
      </c>
      <c r="I145" s="250"/>
      <c r="J145" s="251">
        <f>ROUND(I145*H145,2)</f>
        <v>0</v>
      </c>
      <c r="K145" s="247" t="s">
        <v>814</v>
      </c>
      <c r="L145" s="252"/>
      <c r="M145" s="253" t="s">
        <v>19</v>
      </c>
      <c r="N145" s="254" t="s">
        <v>42</v>
      </c>
      <c r="O145" s="67"/>
      <c r="P145" s="191">
        <f>O145*H145</f>
        <v>0</v>
      </c>
      <c r="Q145" s="191">
        <v>0</v>
      </c>
      <c r="R145" s="191">
        <f>Q145*H145</f>
        <v>0</v>
      </c>
      <c r="S145" s="191">
        <v>0</v>
      </c>
      <c r="T145" s="192">
        <f>S145*H145</f>
        <v>0</v>
      </c>
      <c r="U145" s="37"/>
      <c r="V145" s="37"/>
      <c r="W145" s="37"/>
      <c r="X145" s="37"/>
      <c r="Y145" s="37"/>
      <c r="Z145" s="37"/>
      <c r="AA145" s="37"/>
      <c r="AB145" s="37"/>
      <c r="AC145" s="37"/>
      <c r="AD145" s="37"/>
      <c r="AE145" s="37"/>
      <c r="AR145" s="193" t="s">
        <v>269</v>
      </c>
      <c r="AT145" s="193" t="s">
        <v>348</v>
      </c>
      <c r="AU145" s="193" t="s">
        <v>79</v>
      </c>
      <c r="AY145" s="20" t="s">
        <v>210</v>
      </c>
      <c r="BE145" s="194">
        <f>IF(N145="základní",J145,0)</f>
        <v>0</v>
      </c>
      <c r="BF145" s="194">
        <f>IF(N145="snížená",J145,0)</f>
        <v>0</v>
      </c>
      <c r="BG145" s="194">
        <f>IF(N145="zákl. přenesená",J145,0)</f>
        <v>0</v>
      </c>
      <c r="BH145" s="194">
        <f>IF(N145="sníž. přenesená",J145,0)</f>
        <v>0</v>
      </c>
      <c r="BI145" s="194">
        <f>IF(N145="nulová",J145,0)</f>
        <v>0</v>
      </c>
      <c r="BJ145" s="20" t="s">
        <v>79</v>
      </c>
      <c r="BK145" s="194">
        <f>ROUND(I145*H145,2)</f>
        <v>0</v>
      </c>
      <c r="BL145" s="20" t="s">
        <v>217</v>
      </c>
      <c r="BM145" s="193" t="s">
        <v>712</v>
      </c>
    </row>
    <row r="146" spans="1:65" s="2" customFormat="1" ht="11.25">
      <c r="A146" s="37"/>
      <c r="B146" s="38"/>
      <c r="C146" s="39"/>
      <c r="D146" s="195" t="s">
        <v>219</v>
      </c>
      <c r="E146" s="39"/>
      <c r="F146" s="196" t="s">
        <v>2638</v>
      </c>
      <c r="G146" s="39"/>
      <c r="H146" s="39"/>
      <c r="I146" s="197"/>
      <c r="J146" s="39"/>
      <c r="K146" s="39"/>
      <c r="L146" s="42"/>
      <c r="M146" s="198"/>
      <c r="N146" s="199"/>
      <c r="O146" s="67"/>
      <c r="P146" s="67"/>
      <c r="Q146" s="67"/>
      <c r="R146" s="67"/>
      <c r="S146" s="67"/>
      <c r="T146" s="68"/>
      <c r="U146" s="37"/>
      <c r="V146" s="37"/>
      <c r="W146" s="37"/>
      <c r="X146" s="37"/>
      <c r="Y146" s="37"/>
      <c r="Z146" s="37"/>
      <c r="AA146" s="37"/>
      <c r="AB146" s="37"/>
      <c r="AC146" s="37"/>
      <c r="AD146" s="37"/>
      <c r="AE146" s="37"/>
      <c r="AT146" s="20" t="s">
        <v>219</v>
      </c>
      <c r="AU146" s="20" t="s">
        <v>79</v>
      </c>
    </row>
    <row r="147" spans="1:65" s="2" customFormat="1" ht="16.5" customHeight="1">
      <c r="A147" s="37"/>
      <c r="B147" s="38"/>
      <c r="C147" s="245" t="s">
        <v>439</v>
      </c>
      <c r="D147" s="245" t="s">
        <v>348</v>
      </c>
      <c r="E147" s="246" t="s">
        <v>2639</v>
      </c>
      <c r="F147" s="247" t="s">
        <v>2640</v>
      </c>
      <c r="G147" s="248" t="s">
        <v>1998</v>
      </c>
      <c r="H147" s="249">
        <v>1</v>
      </c>
      <c r="I147" s="250"/>
      <c r="J147" s="251">
        <f>ROUND(I147*H147,2)</f>
        <v>0</v>
      </c>
      <c r="K147" s="247" t="s">
        <v>814</v>
      </c>
      <c r="L147" s="252"/>
      <c r="M147" s="253" t="s">
        <v>19</v>
      </c>
      <c r="N147" s="254" t="s">
        <v>42</v>
      </c>
      <c r="O147" s="67"/>
      <c r="P147" s="191">
        <f>O147*H147</f>
        <v>0</v>
      </c>
      <c r="Q147" s="191">
        <v>0</v>
      </c>
      <c r="R147" s="191">
        <f>Q147*H147</f>
        <v>0</v>
      </c>
      <c r="S147" s="191">
        <v>0</v>
      </c>
      <c r="T147" s="192">
        <f>S147*H147</f>
        <v>0</v>
      </c>
      <c r="U147" s="37"/>
      <c r="V147" s="37"/>
      <c r="W147" s="37"/>
      <c r="X147" s="37"/>
      <c r="Y147" s="37"/>
      <c r="Z147" s="37"/>
      <c r="AA147" s="37"/>
      <c r="AB147" s="37"/>
      <c r="AC147" s="37"/>
      <c r="AD147" s="37"/>
      <c r="AE147" s="37"/>
      <c r="AR147" s="193" t="s">
        <v>269</v>
      </c>
      <c r="AT147" s="193" t="s">
        <v>348</v>
      </c>
      <c r="AU147" s="193" t="s">
        <v>79</v>
      </c>
      <c r="AY147" s="20" t="s">
        <v>210</v>
      </c>
      <c r="BE147" s="194">
        <f>IF(N147="základní",J147,0)</f>
        <v>0</v>
      </c>
      <c r="BF147" s="194">
        <f>IF(N147="snížená",J147,0)</f>
        <v>0</v>
      </c>
      <c r="BG147" s="194">
        <f>IF(N147="zákl. přenesená",J147,0)</f>
        <v>0</v>
      </c>
      <c r="BH147" s="194">
        <f>IF(N147="sníž. přenesená",J147,0)</f>
        <v>0</v>
      </c>
      <c r="BI147" s="194">
        <f>IF(N147="nulová",J147,0)</f>
        <v>0</v>
      </c>
      <c r="BJ147" s="20" t="s">
        <v>79</v>
      </c>
      <c r="BK147" s="194">
        <f>ROUND(I147*H147,2)</f>
        <v>0</v>
      </c>
      <c r="BL147" s="20" t="s">
        <v>217</v>
      </c>
      <c r="BM147" s="193" t="s">
        <v>726</v>
      </c>
    </row>
    <row r="148" spans="1:65" s="2" customFormat="1" ht="11.25">
      <c r="A148" s="37"/>
      <c r="B148" s="38"/>
      <c r="C148" s="39"/>
      <c r="D148" s="195" t="s">
        <v>219</v>
      </c>
      <c r="E148" s="39"/>
      <c r="F148" s="196" t="s">
        <v>2640</v>
      </c>
      <c r="G148" s="39"/>
      <c r="H148" s="39"/>
      <c r="I148" s="197"/>
      <c r="J148" s="39"/>
      <c r="K148" s="39"/>
      <c r="L148" s="42"/>
      <c r="M148" s="198"/>
      <c r="N148" s="199"/>
      <c r="O148" s="67"/>
      <c r="P148" s="67"/>
      <c r="Q148" s="67"/>
      <c r="R148" s="67"/>
      <c r="S148" s="67"/>
      <c r="T148" s="68"/>
      <c r="U148" s="37"/>
      <c r="V148" s="37"/>
      <c r="W148" s="37"/>
      <c r="X148" s="37"/>
      <c r="Y148" s="37"/>
      <c r="Z148" s="37"/>
      <c r="AA148" s="37"/>
      <c r="AB148" s="37"/>
      <c r="AC148" s="37"/>
      <c r="AD148" s="37"/>
      <c r="AE148" s="37"/>
      <c r="AT148" s="20" t="s">
        <v>219</v>
      </c>
      <c r="AU148" s="20" t="s">
        <v>79</v>
      </c>
    </row>
    <row r="149" spans="1:65" s="2" customFormat="1" ht="16.5" customHeight="1">
      <c r="A149" s="37"/>
      <c r="B149" s="38"/>
      <c r="C149" s="245" t="s">
        <v>447</v>
      </c>
      <c r="D149" s="245" t="s">
        <v>348</v>
      </c>
      <c r="E149" s="246" t="s">
        <v>2641</v>
      </c>
      <c r="F149" s="247" t="s">
        <v>2630</v>
      </c>
      <c r="G149" s="248" t="s">
        <v>1998</v>
      </c>
      <c r="H149" s="249">
        <v>1</v>
      </c>
      <c r="I149" s="250"/>
      <c r="J149" s="251">
        <f>ROUND(I149*H149,2)</f>
        <v>0</v>
      </c>
      <c r="K149" s="247" t="s">
        <v>814</v>
      </c>
      <c r="L149" s="252"/>
      <c r="M149" s="253" t="s">
        <v>19</v>
      </c>
      <c r="N149" s="254" t="s">
        <v>42</v>
      </c>
      <c r="O149" s="67"/>
      <c r="P149" s="191">
        <f>O149*H149</f>
        <v>0</v>
      </c>
      <c r="Q149" s="191">
        <v>0</v>
      </c>
      <c r="R149" s="191">
        <f>Q149*H149</f>
        <v>0</v>
      </c>
      <c r="S149" s="191">
        <v>0</v>
      </c>
      <c r="T149" s="192">
        <f>S149*H149</f>
        <v>0</v>
      </c>
      <c r="U149" s="37"/>
      <c r="V149" s="37"/>
      <c r="W149" s="37"/>
      <c r="X149" s="37"/>
      <c r="Y149" s="37"/>
      <c r="Z149" s="37"/>
      <c r="AA149" s="37"/>
      <c r="AB149" s="37"/>
      <c r="AC149" s="37"/>
      <c r="AD149" s="37"/>
      <c r="AE149" s="37"/>
      <c r="AR149" s="193" t="s">
        <v>269</v>
      </c>
      <c r="AT149" s="193" t="s">
        <v>348</v>
      </c>
      <c r="AU149" s="193" t="s">
        <v>79</v>
      </c>
      <c r="AY149" s="20" t="s">
        <v>210</v>
      </c>
      <c r="BE149" s="194">
        <f>IF(N149="základní",J149,0)</f>
        <v>0</v>
      </c>
      <c r="BF149" s="194">
        <f>IF(N149="snížená",J149,0)</f>
        <v>0</v>
      </c>
      <c r="BG149" s="194">
        <f>IF(N149="zákl. přenesená",J149,0)</f>
        <v>0</v>
      </c>
      <c r="BH149" s="194">
        <f>IF(N149="sníž. přenesená",J149,0)</f>
        <v>0</v>
      </c>
      <c r="BI149" s="194">
        <f>IF(N149="nulová",J149,0)</f>
        <v>0</v>
      </c>
      <c r="BJ149" s="20" t="s">
        <v>79</v>
      </c>
      <c r="BK149" s="194">
        <f>ROUND(I149*H149,2)</f>
        <v>0</v>
      </c>
      <c r="BL149" s="20" t="s">
        <v>217</v>
      </c>
      <c r="BM149" s="193" t="s">
        <v>634</v>
      </c>
    </row>
    <row r="150" spans="1:65" s="2" customFormat="1" ht="11.25">
      <c r="A150" s="37"/>
      <c r="B150" s="38"/>
      <c r="C150" s="39"/>
      <c r="D150" s="195" t="s">
        <v>219</v>
      </c>
      <c r="E150" s="39"/>
      <c r="F150" s="196" t="s">
        <v>2630</v>
      </c>
      <c r="G150" s="39"/>
      <c r="H150" s="39"/>
      <c r="I150" s="197"/>
      <c r="J150" s="39"/>
      <c r="K150" s="39"/>
      <c r="L150" s="42"/>
      <c r="M150" s="198"/>
      <c r="N150" s="199"/>
      <c r="O150" s="67"/>
      <c r="P150" s="67"/>
      <c r="Q150" s="67"/>
      <c r="R150" s="67"/>
      <c r="S150" s="67"/>
      <c r="T150" s="68"/>
      <c r="U150" s="37"/>
      <c r="V150" s="37"/>
      <c r="W150" s="37"/>
      <c r="X150" s="37"/>
      <c r="Y150" s="37"/>
      <c r="Z150" s="37"/>
      <c r="AA150" s="37"/>
      <c r="AB150" s="37"/>
      <c r="AC150" s="37"/>
      <c r="AD150" s="37"/>
      <c r="AE150" s="37"/>
      <c r="AT150" s="20" t="s">
        <v>219</v>
      </c>
      <c r="AU150" s="20" t="s">
        <v>79</v>
      </c>
    </row>
    <row r="151" spans="1:65" s="2" customFormat="1" ht="21.75" customHeight="1">
      <c r="A151" s="37"/>
      <c r="B151" s="38"/>
      <c r="C151" s="245" t="s">
        <v>458</v>
      </c>
      <c r="D151" s="245" t="s">
        <v>348</v>
      </c>
      <c r="E151" s="246" t="s">
        <v>2642</v>
      </c>
      <c r="F151" s="247" t="s">
        <v>2643</v>
      </c>
      <c r="G151" s="248" t="s">
        <v>1998</v>
      </c>
      <c r="H151" s="249">
        <v>12</v>
      </c>
      <c r="I151" s="250"/>
      <c r="J151" s="251">
        <f>ROUND(I151*H151,2)</f>
        <v>0</v>
      </c>
      <c r="K151" s="247" t="s">
        <v>814</v>
      </c>
      <c r="L151" s="252"/>
      <c r="M151" s="253" t="s">
        <v>19</v>
      </c>
      <c r="N151" s="254" t="s">
        <v>42</v>
      </c>
      <c r="O151" s="67"/>
      <c r="P151" s="191">
        <f>O151*H151</f>
        <v>0</v>
      </c>
      <c r="Q151" s="191">
        <v>0</v>
      </c>
      <c r="R151" s="191">
        <f>Q151*H151</f>
        <v>0</v>
      </c>
      <c r="S151" s="191">
        <v>0</v>
      </c>
      <c r="T151" s="192">
        <f>S151*H151</f>
        <v>0</v>
      </c>
      <c r="U151" s="37"/>
      <c r="V151" s="37"/>
      <c r="W151" s="37"/>
      <c r="X151" s="37"/>
      <c r="Y151" s="37"/>
      <c r="Z151" s="37"/>
      <c r="AA151" s="37"/>
      <c r="AB151" s="37"/>
      <c r="AC151" s="37"/>
      <c r="AD151" s="37"/>
      <c r="AE151" s="37"/>
      <c r="AR151" s="193" t="s">
        <v>269</v>
      </c>
      <c r="AT151" s="193" t="s">
        <v>348</v>
      </c>
      <c r="AU151" s="193" t="s">
        <v>79</v>
      </c>
      <c r="AY151" s="20" t="s">
        <v>210</v>
      </c>
      <c r="BE151" s="194">
        <f>IF(N151="základní",J151,0)</f>
        <v>0</v>
      </c>
      <c r="BF151" s="194">
        <f>IF(N151="snížená",J151,0)</f>
        <v>0</v>
      </c>
      <c r="BG151" s="194">
        <f>IF(N151="zákl. přenesená",J151,0)</f>
        <v>0</v>
      </c>
      <c r="BH151" s="194">
        <f>IF(N151="sníž. přenesená",J151,0)</f>
        <v>0</v>
      </c>
      <c r="BI151" s="194">
        <f>IF(N151="nulová",J151,0)</f>
        <v>0</v>
      </c>
      <c r="BJ151" s="20" t="s">
        <v>79</v>
      </c>
      <c r="BK151" s="194">
        <f>ROUND(I151*H151,2)</f>
        <v>0</v>
      </c>
      <c r="BL151" s="20" t="s">
        <v>217</v>
      </c>
      <c r="BM151" s="193" t="s">
        <v>750</v>
      </c>
    </row>
    <row r="152" spans="1:65" s="2" customFormat="1" ht="11.25">
      <c r="A152" s="37"/>
      <c r="B152" s="38"/>
      <c r="C152" s="39"/>
      <c r="D152" s="195" t="s">
        <v>219</v>
      </c>
      <c r="E152" s="39"/>
      <c r="F152" s="196" t="s">
        <v>2643</v>
      </c>
      <c r="G152" s="39"/>
      <c r="H152" s="39"/>
      <c r="I152" s="197"/>
      <c r="J152" s="39"/>
      <c r="K152" s="39"/>
      <c r="L152" s="42"/>
      <c r="M152" s="198"/>
      <c r="N152" s="199"/>
      <c r="O152" s="67"/>
      <c r="P152" s="67"/>
      <c r="Q152" s="67"/>
      <c r="R152" s="67"/>
      <c r="S152" s="67"/>
      <c r="T152" s="68"/>
      <c r="U152" s="37"/>
      <c r="V152" s="37"/>
      <c r="W152" s="37"/>
      <c r="X152" s="37"/>
      <c r="Y152" s="37"/>
      <c r="Z152" s="37"/>
      <c r="AA152" s="37"/>
      <c r="AB152" s="37"/>
      <c r="AC152" s="37"/>
      <c r="AD152" s="37"/>
      <c r="AE152" s="37"/>
      <c r="AT152" s="20" t="s">
        <v>219</v>
      </c>
      <c r="AU152" s="20" t="s">
        <v>79</v>
      </c>
    </row>
    <row r="153" spans="1:65" s="2" customFormat="1" ht="21.75" customHeight="1">
      <c r="A153" s="37"/>
      <c r="B153" s="38"/>
      <c r="C153" s="245" t="s">
        <v>467</v>
      </c>
      <c r="D153" s="245" t="s">
        <v>348</v>
      </c>
      <c r="E153" s="246" t="s">
        <v>2644</v>
      </c>
      <c r="F153" s="247" t="s">
        <v>2645</v>
      </c>
      <c r="G153" s="248" t="s">
        <v>1998</v>
      </c>
      <c r="H153" s="249">
        <v>2</v>
      </c>
      <c r="I153" s="250"/>
      <c r="J153" s="251">
        <f>ROUND(I153*H153,2)</f>
        <v>0</v>
      </c>
      <c r="K153" s="247" t="s">
        <v>814</v>
      </c>
      <c r="L153" s="252"/>
      <c r="M153" s="253" t="s">
        <v>19</v>
      </c>
      <c r="N153" s="254" t="s">
        <v>42</v>
      </c>
      <c r="O153" s="67"/>
      <c r="P153" s="191">
        <f>O153*H153</f>
        <v>0</v>
      </c>
      <c r="Q153" s="191">
        <v>0</v>
      </c>
      <c r="R153" s="191">
        <f>Q153*H153</f>
        <v>0</v>
      </c>
      <c r="S153" s="191">
        <v>0</v>
      </c>
      <c r="T153" s="192">
        <f>S153*H153</f>
        <v>0</v>
      </c>
      <c r="U153" s="37"/>
      <c r="V153" s="37"/>
      <c r="W153" s="37"/>
      <c r="X153" s="37"/>
      <c r="Y153" s="37"/>
      <c r="Z153" s="37"/>
      <c r="AA153" s="37"/>
      <c r="AB153" s="37"/>
      <c r="AC153" s="37"/>
      <c r="AD153" s="37"/>
      <c r="AE153" s="37"/>
      <c r="AR153" s="193" t="s">
        <v>269</v>
      </c>
      <c r="AT153" s="193" t="s">
        <v>348</v>
      </c>
      <c r="AU153" s="193" t="s">
        <v>79</v>
      </c>
      <c r="AY153" s="20" t="s">
        <v>210</v>
      </c>
      <c r="BE153" s="194">
        <f>IF(N153="základní",J153,0)</f>
        <v>0</v>
      </c>
      <c r="BF153" s="194">
        <f>IF(N153="snížená",J153,0)</f>
        <v>0</v>
      </c>
      <c r="BG153" s="194">
        <f>IF(N153="zákl. přenesená",J153,0)</f>
        <v>0</v>
      </c>
      <c r="BH153" s="194">
        <f>IF(N153="sníž. přenesená",J153,0)</f>
        <v>0</v>
      </c>
      <c r="BI153" s="194">
        <f>IF(N153="nulová",J153,0)</f>
        <v>0</v>
      </c>
      <c r="BJ153" s="20" t="s">
        <v>79</v>
      </c>
      <c r="BK153" s="194">
        <f>ROUND(I153*H153,2)</f>
        <v>0</v>
      </c>
      <c r="BL153" s="20" t="s">
        <v>217</v>
      </c>
      <c r="BM153" s="193" t="s">
        <v>764</v>
      </c>
    </row>
    <row r="154" spans="1:65" s="2" customFormat="1" ht="11.25">
      <c r="A154" s="37"/>
      <c r="B154" s="38"/>
      <c r="C154" s="39"/>
      <c r="D154" s="195" t="s">
        <v>219</v>
      </c>
      <c r="E154" s="39"/>
      <c r="F154" s="196" t="s">
        <v>2645</v>
      </c>
      <c r="G154" s="39"/>
      <c r="H154" s="39"/>
      <c r="I154" s="197"/>
      <c r="J154" s="39"/>
      <c r="K154" s="39"/>
      <c r="L154" s="42"/>
      <c r="M154" s="198"/>
      <c r="N154" s="199"/>
      <c r="O154" s="67"/>
      <c r="P154" s="67"/>
      <c r="Q154" s="67"/>
      <c r="R154" s="67"/>
      <c r="S154" s="67"/>
      <c r="T154" s="68"/>
      <c r="U154" s="37"/>
      <c r="V154" s="37"/>
      <c r="W154" s="37"/>
      <c r="X154" s="37"/>
      <c r="Y154" s="37"/>
      <c r="Z154" s="37"/>
      <c r="AA154" s="37"/>
      <c r="AB154" s="37"/>
      <c r="AC154" s="37"/>
      <c r="AD154" s="37"/>
      <c r="AE154" s="37"/>
      <c r="AT154" s="20" t="s">
        <v>219</v>
      </c>
      <c r="AU154" s="20" t="s">
        <v>79</v>
      </c>
    </row>
    <row r="155" spans="1:65" s="2" customFormat="1" ht="21.75" customHeight="1">
      <c r="A155" s="37"/>
      <c r="B155" s="38"/>
      <c r="C155" s="245" t="s">
        <v>474</v>
      </c>
      <c r="D155" s="245" t="s">
        <v>348</v>
      </c>
      <c r="E155" s="246" t="s">
        <v>2646</v>
      </c>
      <c r="F155" s="247" t="s">
        <v>2647</v>
      </c>
      <c r="G155" s="248" t="s">
        <v>1998</v>
      </c>
      <c r="H155" s="249">
        <v>4</v>
      </c>
      <c r="I155" s="250"/>
      <c r="J155" s="251">
        <f>ROUND(I155*H155,2)</f>
        <v>0</v>
      </c>
      <c r="K155" s="247" t="s">
        <v>814</v>
      </c>
      <c r="L155" s="252"/>
      <c r="M155" s="253" t="s">
        <v>19</v>
      </c>
      <c r="N155" s="254" t="s">
        <v>42</v>
      </c>
      <c r="O155" s="67"/>
      <c r="P155" s="191">
        <f>O155*H155</f>
        <v>0</v>
      </c>
      <c r="Q155" s="191">
        <v>0</v>
      </c>
      <c r="R155" s="191">
        <f>Q155*H155</f>
        <v>0</v>
      </c>
      <c r="S155" s="191">
        <v>0</v>
      </c>
      <c r="T155" s="192">
        <f>S155*H155</f>
        <v>0</v>
      </c>
      <c r="U155" s="37"/>
      <c r="V155" s="37"/>
      <c r="W155" s="37"/>
      <c r="X155" s="37"/>
      <c r="Y155" s="37"/>
      <c r="Z155" s="37"/>
      <c r="AA155" s="37"/>
      <c r="AB155" s="37"/>
      <c r="AC155" s="37"/>
      <c r="AD155" s="37"/>
      <c r="AE155" s="37"/>
      <c r="AR155" s="193" t="s">
        <v>269</v>
      </c>
      <c r="AT155" s="193" t="s">
        <v>348</v>
      </c>
      <c r="AU155" s="193" t="s">
        <v>79</v>
      </c>
      <c r="AY155" s="20" t="s">
        <v>210</v>
      </c>
      <c r="BE155" s="194">
        <f>IF(N155="základní",J155,0)</f>
        <v>0</v>
      </c>
      <c r="BF155" s="194">
        <f>IF(N155="snížená",J155,0)</f>
        <v>0</v>
      </c>
      <c r="BG155" s="194">
        <f>IF(N155="zákl. přenesená",J155,0)</f>
        <v>0</v>
      </c>
      <c r="BH155" s="194">
        <f>IF(N155="sníž. přenesená",J155,0)</f>
        <v>0</v>
      </c>
      <c r="BI155" s="194">
        <f>IF(N155="nulová",J155,0)</f>
        <v>0</v>
      </c>
      <c r="BJ155" s="20" t="s">
        <v>79</v>
      </c>
      <c r="BK155" s="194">
        <f>ROUND(I155*H155,2)</f>
        <v>0</v>
      </c>
      <c r="BL155" s="20" t="s">
        <v>217</v>
      </c>
      <c r="BM155" s="193" t="s">
        <v>777</v>
      </c>
    </row>
    <row r="156" spans="1:65" s="2" customFormat="1" ht="11.25">
      <c r="A156" s="37"/>
      <c r="B156" s="38"/>
      <c r="C156" s="39"/>
      <c r="D156" s="195" t="s">
        <v>219</v>
      </c>
      <c r="E156" s="39"/>
      <c r="F156" s="196" t="s">
        <v>2647</v>
      </c>
      <c r="G156" s="39"/>
      <c r="H156" s="39"/>
      <c r="I156" s="197"/>
      <c r="J156" s="39"/>
      <c r="K156" s="39"/>
      <c r="L156" s="42"/>
      <c r="M156" s="198"/>
      <c r="N156" s="199"/>
      <c r="O156" s="67"/>
      <c r="P156" s="67"/>
      <c r="Q156" s="67"/>
      <c r="R156" s="67"/>
      <c r="S156" s="67"/>
      <c r="T156" s="68"/>
      <c r="U156" s="37"/>
      <c r="V156" s="37"/>
      <c r="W156" s="37"/>
      <c r="X156" s="37"/>
      <c r="Y156" s="37"/>
      <c r="Z156" s="37"/>
      <c r="AA156" s="37"/>
      <c r="AB156" s="37"/>
      <c r="AC156" s="37"/>
      <c r="AD156" s="37"/>
      <c r="AE156" s="37"/>
      <c r="AT156" s="20" t="s">
        <v>219</v>
      </c>
      <c r="AU156" s="20" t="s">
        <v>79</v>
      </c>
    </row>
    <row r="157" spans="1:65" s="2" customFormat="1" ht="21.75" customHeight="1">
      <c r="A157" s="37"/>
      <c r="B157" s="38"/>
      <c r="C157" s="245" t="s">
        <v>481</v>
      </c>
      <c r="D157" s="245" t="s">
        <v>348</v>
      </c>
      <c r="E157" s="246" t="s">
        <v>2648</v>
      </c>
      <c r="F157" s="247" t="s">
        <v>2649</v>
      </c>
      <c r="G157" s="248" t="s">
        <v>1998</v>
      </c>
      <c r="H157" s="249">
        <v>16</v>
      </c>
      <c r="I157" s="250"/>
      <c r="J157" s="251">
        <f>ROUND(I157*H157,2)</f>
        <v>0</v>
      </c>
      <c r="K157" s="247" t="s">
        <v>814</v>
      </c>
      <c r="L157" s="252"/>
      <c r="M157" s="253" t="s">
        <v>19</v>
      </c>
      <c r="N157" s="254" t="s">
        <v>42</v>
      </c>
      <c r="O157" s="67"/>
      <c r="P157" s="191">
        <f>O157*H157</f>
        <v>0</v>
      </c>
      <c r="Q157" s="191">
        <v>0</v>
      </c>
      <c r="R157" s="191">
        <f>Q157*H157</f>
        <v>0</v>
      </c>
      <c r="S157" s="191">
        <v>0</v>
      </c>
      <c r="T157" s="192">
        <f>S157*H157</f>
        <v>0</v>
      </c>
      <c r="U157" s="37"/>
      <c r="V157" s="37"/>
      <c r="W157" s="37"/>
      <c r="X157" s="37"/>
      <c r="Y157" s="37"/>
      <c r="Z157" s="37"/>
      <c r="AA157" s="37"/>
      <c r="AB157" s="37"/>
      <c r="AC157" s="37"/>
      <c r="AD157" s="37"/>
      <c r="AE157" s="37"/>
      <c r="AR157" s="193" t="s">
        <v>269</v>
      </c>
      <c r="AT157" s="193" t="s">
        <v>348</v>
      </c>
      <c r="AU157" s="193" t="s">
        <v>79</v>
      </c>
      <c r="AY157" s="20" t="s">
        <v>210</v>
      </c>
      <c r="BE157" s="194">
        <f>IF(N157="základní",J157,0)</f>
        <v>0</v>
      </c>
      <c r="BF157" s="194">
        <f>IF(N157="snížená",J157,0)</f>
        <v>0</v>
      </c>
      <c r="BG157" s="194">
        <f>IF(N157="zákl. přenesená",J157,0)</f>
        <v>0</v>
      </c>
      <c r="BH157" s="194">
        <f>IF(N157="sníž. přenesená",J157,0)</f>
        <v>0</v>
      </c>
      <c r="BI157" s="194">
        <f>IF(N157="nulová",J157,0)</f>
        <v>0</v>
      </c>
      <c r="BJ157" s="20" t="s">
        <v>79</v>
      </c>
      <c r="BK157" s="194">
        <f>ROUND(I157*H157,2)</f>
        <v>0</v>
      </c>
      <c r="BL157" s="20" t="s">
        <v>217</v>
      </c>
      <c r="BM157" s="193" t="s">
        <v>628</v>
      </c>
    </row>
    <row r="158" spans="1:65" s="2" customFormat="1" ht="11.25">
      <c r="A158" s="37"/>
      <c r="B158" s="38"/>
      <c r="C158" s="39"/>
      <c r="D158" s="195" t="s">
        <v>219</v>
      </c>
      <c r="E158" s="39"/>
      <c r="F158" s="196" t="s">
        <v>2649</v>
      </c>
      <c r="G158" s="39"/>
      <c r="H158" s="39"/>
      <c r="I158" s="197"/>
      <c r="J158" s="39"/>
      <c r="K158" s="39"/>
      <c r="L158" s="42"/>
      <c r="M158" s="198"/>
      <c r="N158" s="199"/>
      <c r="O158" s="67"/>
      <c r="P158" s="67"/>
      <c r="Q158" s="67"/>
      <c r="R158" s="67"/>
      <c r="S158" s="67"/>
      <c r="T158" s="68"/>
      <c r="U158" s="37"/>
      <c r="V158" s="37"/>
      <c r="W158" s="37"/>
      <c r="X158" s="37"/>
      <c r="Y158" s="37"/>
      <c r="Z158" s="37"/>
      <c r="AA158" s="37"/>
      <c r="AB158" s="37"/>
      <c r="AC158" s="37"/>
      <c r="AD158" s="37"/>
      <c r="AE158" s="37"/>
      <c r="AT158" s="20" t="s">
        <v>219</v>
      </c>
      <c r="AU158" s="20" t="s">
        <v>79</v>
      </c>
    </row>
    <row r="159" spans="1:65" s="2" customFormat="1" ht="21.75" customHeight="1">
      <c r="A159" s="37"/>
      <c r="B159" s="38"/>
      <c r="C159" s="245" t="s">
        <v>490</v>
      </c>
      <c r="D159" s="245" t="s">
        <v>348</v>
      </c>
      <c r="E159" s="246" t="s">
        <v>2650</v>
      </c>
      <c r="F159" s="247" t="s">
        <v>2651</v>
      </c>
      <c r="G159" s="248" t="s">
        <v>1998</v>
      </c>
      <c r="H159" s="249">
        <v>33</v>
      </c>
      <c r="I159" s="250"/>
      <c r="J159" s="251">
        <f>ROUND(I159*H159,2)</f>
        <v>0</v>
      </c>
      <c r="K159" s="247" t="s">
        <v>814</v>
      </c>
      <c r="L159" s="252"/>
      <c r="M159" s="253" t="s">
        <v>19</v>
      </c>
      <c r="N159" s="254" t="s">
        <v>42</v>
      </c>
      <c r="O159" s="67"/>
      <c r="P159" s="191">
        <f>O159*H159</f>
        <v>0</v>
      </c>
      <c r="Q159" s="191">
        <v>0</v>
      </c>
      <c r="R159" s="191">
        <f>Q159*H159</f>
        <v>0</v>
      </c>
      <c r="S159" s="191">
        <v>0</v>
      </c>
      <c r="T159" s="192">
        <f>S159*H159</f>
        <v>0</v>
      </c>
      <c r="U159" s="37"/>
      <c r="V159" s="37"/>
      <c r="W159" s="37"/>
      <c r="X159" s="37"/>
      <c r="Y159" s="37"/>
      <c r="Z159" s="37"/>
      <c r="AA159" s="37"/>
      <c r="AB159" s="37"/>
      <c r="AC159" s="37"/>
      <c r="AD159" s="37"/>
      <c r="AE159" s="37"/>
      <c r="AR159" s="193" t="s">
        <v>269</v>
      </c>
      <c r="AT159" s="193" t="s">
        <v>348</v>
      </c>
      <c r="AU159" s="193" t="s">
        <v>79</v>
      </c>
      <c r="AY159" s="20" t="s">
        <v>210</v>
      </c>
      <c r="BE159" s="194">
        <f>IF(N159="základní",J159,0)</f>
        <v>0</v>
      </c>
      <c r="BF159" s="194">
        <f>IF(N159="snížená",J159,0)</f>
        <v>0</v>
      </c>
      <c r="BG159" s="194">
        <f>IF(N159="zákl. přenesená",J159,0)</f>
        <v>0</v>
      </c>
      <c r="BH159" s="194">
        <f>IF(N159="sníž. přenesená",J159,0)</f>
        <v>0</v>
      </c>
      <c r="BI159" s="194">
        <f>IF(N159="nulová",J159,0)</f>
        <v>0</v>
      </c>
      <c r="BJ159" s="20" t="s">
        <v>79</v>
      </c>
      <c r="BK159" s="194">
        <f>ROUND(I159*H159,2)</f>
        <v>0</v>
      </c>
      <c r="BL159" s="20" t="s">
        <v>217</v>
      </c>
      <c r="BM159" s="193" t="s">
        <v>798</v>
      </c>
    </row>
    <row r="160" spans="1:65" s="2" customFormat="1" ht="11.25">
      <c r="A160" s="37"/>
      <c r="B160" s="38"/>
      <c r="C160" s="39"/>
      <c r="D160" s="195" t="s">
        <v>219</v>
      </c>
      <c r="E160" s="39"/>
      <c r="F160" s="196" t="s">
        <v>2651</v>
      </c>
      <c r="G160" s="39"/>
      <c r="H160" s="39"/>
      <c r="I160" s="197"/>
      <c r="J160" s="39"/>
      <c r="K160" s="39"/>
      <c r="L160" s="42"/>
      <c r="M160" s="198"/>
      <c r="N160" s="199"/>
      <c r="O160" s="67"/>
      <c r="P160" s="67"/>
      <c r="Q160" s="67"/>
      <c r="R160" s="67"/>
      <c r="S160" s="67"/>
      <c r="T160" s="68"/>
      <c r="U160" s="37"/>
      <c r="V160" s="37"/>
      <c r="W160" s="37"/>
      <c r="X160" s="37"/>
      <c r="Y160" s="37"/>
      <c r="Z160" s="37"/>
      <c r="AA160" s="37"/>
      <c r="AB160" s="37"/>
      <c r="AC160" s="37"/>
      <c r="AD160" s="37"/>
      <c r="AE160" s="37"/>
      <c r="AT160" s="20" t="s">
        <v>219</v>
      </c>
      <c r="AU160" s="20" t="s">
        <v>79</v>
      </c>
    </row>
    <row r="161" spans="1:65" s="2" customFormat="1" ht="21.75" customHeight="1">
      <c r="A161" s="37"/>
      <c r="B161" s="38"/>
      <c r="C161" s="245" t="s">
        <v>500</v>
      </c>
      <c r="D161" s="245" t="s">
        <v>348</v>
      </c>
      <c r="E161" s="246" t="s">
        <v>2652</v>
      </c>
      <c r="F161" s="247" t="s">
        <v>2653</v>
      </c>
      <c r="G161" s="248" t="s">
        <v>1998</v>
      </c>
      <c r="H161" s="249">
        <v>21</v>
      </c>
      <c r="I161" s="250"/>
      <c r="J161" s="251">
        <f>ROUND(I161*H161,2)</f>
        <v>0</v>
      </c>
      <c r="K161" s="247" t="s">
        <v>814</v>
      </c>
      <c r="L161" s="252"/>
      <c r="M161" s="253" t="s">
        <v>19</v>
      </c>
      <c r="N161" s="254" t="s">
        <v>42</v>
      </c>
      <c r="O161" s="67"/>
      <c r="P161" s="191">
        <f>O161*H161</f>
        <v>0</v>
      </c>
      <c r="Q161" s="191">
        <v>0</v>
      </c>
      <c r="R161" s="191">
        <f>Q161*H161</f>
        <v>0</v>
      </c>
      <c r="S161" s="191">
        <v>0</v>
      </c>
      <c r="T161" s="192">
        <f>S161*H161</f>
        <v>0</v>
      </c>
      <c r="U161" s="37"/>
      <c r="V161" s="37"/>
      <c r="W161" s="37"/>
      <c r="X161" s="37"/>
      <c r="Y161" s="37"/>
      <c r="Z161" s="37"/>
      <c r="AA161" s="37"/>
      <c r="AB161" s="37"/>
      <c r="AC161" s="37"/>
      <c r="AD161" s="37"/>
      <c r="AE161" s="37"/>
      <c r="AR161" s="193" t="s">
        <v>269</v>
      </c>
      <c r="AT161" s="193" t="s">
        <v>348</v>
      </c>
      <c r="AU161" s="193" t="s">
        <v>79</v>
      </c>
      <c r="AY161" s="20" t="s">
        <v>210</v>
      </c>
      <c r="BE161" s="194">
        <f>IF(N161="základní",J161,0)</f>
        <v>0</v>
      </c>
      <c r="BF161" s="194">
        <f>IF(N161="snížená",J161,0)</f>
        <v>0</v>
      </c>
      <c r="BG161" s="194">
        <f>IF(N161="zákl. přenesená",J161,0)</f>
        <v>0</v>
      </c>
      <c r="BH161" s="194">
        <f>IF(N161="sníž. přenesená",J161,0)</f>
        <v>0</v>
      </c>
      <c r="BI161" s="194">
        <f>IF(N161="nulová",J161,0)</f>
        <v>0</v>
      </c>
      <c r="BJ161" s="20" t="s">
        <v>79</v>
      </c>
      <c r="BK161" s="194">
        <f>ROUND(I161*H161,2)</f>
        <v>0</v>
      </c>
      <c r="BL161" s="20" t="s">
        <v>217</v>
      </c>
      <c r="BM161" s="193" t="s">
        <v>807</v>
      </c>
    </row>
    <row r="162" spans="1:65" s="2" customFormat="1" ht="11.25">
      <c r="A162" s="37"/>
      <c r="B162" s="38"/>
      <c r="C162" s="39"/>
      <c r="D162" s="195" t="s">
        <v>219</v>
      </c>
      <c r="E162" s="39"/>
      <c r="F162" s="196" t="s">
        <v>2653</v>
      </c>
      <c r="G162" s="39"/>
      <c r="H162" s="39"/>
      <c r="I162" s="197"/>
      <c r="J162" s="39"/>
      <c r="K162" s="39"/>
      <c r="L162" s="42"/>
      <c r="M162" s="198"/>
      <c r="N162" s="199"/>
      <c r="O162" s="67"/>
      <c r="P162" s="67"/>
      <c r="Q162" s="67"/>
      <c r="R162" s="67"/>
      <c r="S162" s="67"/>
      <c r="T162" s="68"/>
      <c r="U162" s="37"/>
      <c r="V162" s="37"/>
      <c r="W162" s="37"/>
      <c r="X162" s="37"/>
      <c r="Y162" s="37"/>
      <c r="Z162" s="37"/>
      <c r="AA162" s="37"/>
      <c r="AB162" s="37"/>
      <c r="AC162" s="37"/>
      <c r="AD162" s="37"/>
      <c r="AE162" s="37"/>
      <c r="AT162" s="20" t="s">
        <v>219</v>
      </c>
      <c r="AU162" s="20" t="s">
        <v>79</v>
      </c>
    </row>
    <row r="163" spans="1:65" s="2" customFormat="1" ht="21.75" customHeight="1">
      <c r="A163" s="37"/>
      <c r="B163" s="38"/>
      <c r="C163" s="245" t="s">
        <v>513</v>
      </c>
      <c r="D163" s="245" t="s">
        <v>348</v>
      </c>
      <c r="E163" s="246" t="s">
        <v>2654</v>
      </c>
      <c r="F163" s="247" t="s">
        <v>2655</v>
      </c>
      <c r="G163" s="248" t="s">
        <v>1998</v>
      </c>
      <c r="H163" s="249">
        <v>3</v>
      </c>
      <c r="I163" s="250"/>
      <c r="J163" s="251">
        <f>ROUND(I163*H163,2)</f>
        <v>0</v>
      </c>
      <c r="K163" s="247" t="s">
        <v>814</v>
      </c>
      <c r="L163" s="252"/>
      <c r="M163" s="253" t="s">
        <v>19</v>
      </c>
      <c r="N163" s="254" t="s">
        <v>42</v>
      </c>
      <c r="O163" s="67"/>
      <c r="P163" s="191">
        <f>O163*H163</f>
        <v>0</v>
      </c>
      <c r="Q163" s="191">
        <v>0</v>
      </c>
      <c r="R163" s="191">
        <f>Q163*H163</f>
        <v>0</v>
      </c>
      <c r="S163" s="191">
        <v>0</v>
      </c>
      <c r="T163" s="192">
        <f>S163*H163</f>
        <v>0</v>
      </c>
      <c r="U163" s="37"/>
      <c r="V163" s="37"/>
      <c r="W163" s="37"/>
      <c r="X163" s="37"/>
      <c r="Y163" s="37"/>
      <c r="Z163" s="37"/>
      <c r="AA163" s="37"/>
      <c r="AB163" s="37"/>
      <c r="AC163" s="37"/>
      <c r="AD163" s="37"/>
      <c r="AE163" s="37"/>
      <c r="AR163" s="193" t="s">
        <v>269</v>
      </c>
      <c r="AT163" s="193" t="s">
        <v>348</v>
      </c>
      <c r="AU163" s="193" t="s">
        <v>79</v>
      </c>
      <c r="AY163" s="20" t="s">
        <v>210</v>
      </c>
      <c r="BE163" s="194">
        <f>IF(N163="základní",J163,0)</f>
        <v>0</v>
      </c>
      <c r="BF163" s="194">
        <f>IF(N163="snížená",J163,0)</f>
        <v>0</v>
      </c>
      <c r="BG163" s="194">
        <f>IF(N163="zákl. přenesená",J163,0)</f>
        <v>0</v>
      </c>
      <c r="BH163" s="194">
        <f>IF(N163="sníž. přenesená",J163,0)</f>
        <v>0</v>
      </c>
      <c r="BI163" s="194">
        <f>IF(N163="nulová",J163,0)</f>
        <v>0</v>
      </c>
      <c r="BJ163" s="20" t="s">
        <v>79</v>
      </c>
      <c r="BK163" s="194">
        <f>ROUND(I163*H163,2)</f>
        <v>0</v>
      </c>
      <c r="BL163" s="20" t="s">
        <v>217</v>
      </c>
      <c r="BM163" s="193" t="s">
        <v>819</v>
      </c>
    </row>
    <row r="164" spans="1:65" s="2" customFormat="1" ht="11.25">
      <c r="A164" s="37"/>
      <c r="B164" s="38"/>
      <c r="C164" s="39"/>
      <c r="D164" s="195" t="s">
        <v>219</v>
      </c>
      <c r="E164" s="39"/>
      <c r="F164" s="196" t="s">
        <v>2655</v>
      </c>
      <c r="G164" s="39"/>
      <c r="H164" s="39"/>
      <c r="I164" s="197"/>
      <c r="J164" s="39"/>
      <c r="K164" s="39"/>
      <c r="L164" s="42"/>
      <c r="M164" s="198"/>
      <c r="N164" s="199"/>
      <c r="O164" s="67"/>
      <c r="P164" s="67"/>
      <c r="Q164" s="67"/>
      <c r="R164" s="67"/>
      <c r="S164" s="67"/>
      <c r="T164" s="68"/>
      <c r="U164" s="37"/>
      <c r="V164" s="37"/>
      <c r="W164" s="37"/>
      <c r="X164" s="37"/>
      <c r="Y164" s="37"/>
      <c r="Z164" s="37"/>
      <c r="AA164" s="37"/>
      <c r="AB164" s="37"/>
      <c r="AC164" s="37"/>
      <c r="AD164" s="37"/>
      <c r="AE164" s="37"/>
      <c r="AT164" s="20" t="s">
        <v>219</v>
      </c>
      <c r="AU164" s="20" t="s">
        <v>79</v>
      </c>
    </row>
    <row r="165" spans="1:65" s="2" customFormat="1" ht="21.75" customHeight="1">
      <c r="A165" s="37"/>
      <c r="B165" s="38"/>
      <c r="C165" s="245" t="s">
        <v>521</v>
      </c>
      <c r="D165" s="245" t="s">
        <v>348</v>
      </c>
      <c r="E165" s="246" t="s">
        <v>2656</v>
      </c>
      <c r="F165" s="247" t="s">
        <v>2657</v>
      </c>
      <c r="G165" s="248" t="s">
        <v>1998</v>
      </c>
      <c r="H165" s="249">
        <v>1</v>
      </c>
      <c r="I165" s="250"/>
      <c r="J165" s="251">
        <f>ROUND(I165*H165,2)</f>
        <v>0</v>
      </c>
      <c r="K165" s="247" t="s">
        <v>814</v>
      </c>
      <c r="L165" s="252"/>
      <c r="M165" s="253" t="s">
        <v>19</v>
      </c>
      <c r="N165" s="254" t="s">
        <v>42</v>
      </c>
      <c r="O165" s="67"/>
      <c r="P165" s="191">
        <f>O165*H165</f>
        <v>0</v>
      </c>
      <c r="Q165" s="191">
        <v>0</v>
      </c>
      <c r="R165" s="191">
        <f>Q165*H165</f>
        <v>0</v>
      </c>
      <c r="S165" s="191">
        <v>0</v>
      </c>
      <c r="T165" s="192">
        <f>S165*H165</f>
        <v>0</v>
      </c>
      <c r="U165" s="37"/>
      <c r="V165" s="37"/>
      <c r="W165" s="37"/>
      <c r="X165" s="37"/>
      <c r="Y165" s="37"/>
      <c r="Z165" s="37"/>
      <c r="AA165" s="37"/>
      <c r="AB165" s="37"/>
      <c r="AC165" s="37"/>
      <c r="AD165" s="37"/>
      <c r="AE165" s="37"/>
      <c r="AR165" s="193" t="s">
        <v>269</v>
      </c>
      <c r="AT165" s="193" t="s">
        <v>348</v>
      </c>
      <c r="AU165" s="193" t="s">
        <v>79</v>
      </c>
      <c r="AY165" s="20" t="s">
        <v>210</v>
      </c>
      <c r="BE165" s="194">
        <f>IF(N165="základní",J165,0)</f>
        <v>0</v>
      </c>
      <c r="BF165" s="194">
        <f>IF(N165="snížená",J165,0)</f>
        <v>0</v>
      </c>
      <c r="BG165" s="194">
        <f>IF(N165="zákl. přenesená",J165,0)</f>
        <v>0</v>
      </c>
      <c r="BH165" s="194">
        <f>IF(N165="sníž. přenesená",J165,0)</f>
        <v>0</v>
      </c>
      <c r="BI165" s="194">
        <f>IF(N165="nulová",J165,0)</f>
        <v>0</v>
      </c>
      <c r="BJ165" s="20" t="s">
        <v>79</v>
      </c>
      <c r="BK165" s="194">
        <f>ROUND(I165*H165,2)</f>
        <v>0</v>
      </c>
      <c r="BL165" s="20" t="s">
        <v>217</v>
      </c>
      <c r="BM165" s="193" t="s">
        <v>835</v>
      </c>
    </row>
    <row r="166" spans="1:65" s="2" customFormat="1" ht="11.25">
      <c r="A166" s="37"/>
      <c r="B166" s="38"/>
      <c r="C166" s="39"/>
      <c r="D166" s="195" t="s">
        <v>219</v>
      </c>
      <c r="E166" s="39"/>
      <c r="F166" s="196" t="s">
        <v>2657</v>
      </c>
      <c r="G166" s="39"/>
      <c r="H166" s="39"/>
      <c r="I166" s="197"/>
      <c r="J166" s="39"/>
      <c r="K166" s="39"/>
      <c r="L166" s="42"/>
      <c r="M166" s="198"/>
      <c r="N166" s="199"/>
      <c r="O166" s="67"/>
      <c r="P166" s="67"/>
      <c r="Q166" s="67"/>
      <c r="R166" s="67"/>
      <c r="S166" s="67"/>
      <c r="T166" s="68"/>
      <c r="U166" s="37"/>
      <c r="V166" s="37"/>
      <c r="W166" s="37"/>
      <c r="X166" s="37"/>
      <c r="Y166" s="37"/>
      <c r="Z166" s="37"/>
      <c r="AA166" s="37"/>
      <c r="AB166" s="37"/>
      <c r="AC166" s="37"/>
      <c r="AD166" s="37"/>
      <c r="AE166" s="37"/>
      <c r="AT166" s="20" t="s">
        <v>219</v>
      </c>
      <c r="AU166" s="20" t="s">
        <v>79</v>
      </c>
    </row>
    <row r="167" spans="1:65" s="2" customFormat="1" ht="21.75" customHeight="1">
      <c r="A167" s="37"/>
      <c r="B167" s="38"/>
      <c r="C167" s="245" t="s">
        <v>526</v>
      </c>
      <c r="D167" s="245" t="s">
        <v>348</v>
      </c>
      <c r="E167" s="246" t="s">
        <v>2658</v>
      </c>
      <c r="F167" s="247" t="s">
        <v>2659</v>
      </c>
      <c r="G167" s="248" t="s">
        <v>1998</v>
      </c>
      <c r="H167" s="249">
        <v>1</v>
      </c>
      <c r="I167" s="250"/>
      <c r="J167" s="251">
        <f>ROUND(I167*H167,2)</f>
        <v>0</v>
      </c>
      <c r="K167" s="247" t="s">
        <v>814</v>
      </c>
      <c r="L167" s="252"/>
      <c r="M167" s="253" t="s">
        <v>19</v>
      </c>
      <c r="N167" s="254" t="s">
        <v>42</v>
      </c>
      <c r="O167" s="67"/>
      <c r="P167" s="191">
        <f>O167*H167</f>
        <v>0</v>
      </c>
      <c r="Q167" s="191">
        <v>0</v>
      </c>
      <c r="R167" s="191">
        <f>Q167*H167</f>
        <v>0</v>
      </c>
      <c r="S167" s="191">
        <v>0</v>
      </c>
      <c r="T167" s="192">
        <f>S167*H167</f>
        <v>0</v>
      </c>
      <c r="U167" s="37"/>
      <c r="V167" s="37"/>
      <c r="W167" s="37"/>
      <c r="X167" s="37"/>
      <c r="Y167" s="37"/>
      <c r="Z167" s="37"/>
      <c r="AA167" s="37"/>
      <c r="AB167" s="37"/>
      <c r="AC167" s="37"/>
      <c r="AD167" s="37"/>
      <c r="AE167" s="37"/>
      <c r="AR167" s="193" t="s">
        <v>269</v>
      </c>
      <c r="AT167" s="193" t="s">
        <v>348</v>
      </c>
      <c r="AU167" s="193" t="s">
        <v>79</v>
      </c>
      <c r="AY167" s="20" t="s">
        <v>210</v>
      </c>
      <c r="BE167" s="194">
        <f>IF(N167="základní",J167,0)</f>
        <v>0</v>
      </c>
      <c r="BF167" s="194">
        <f>IF(N167="snížená",J167,0)</f>
        <v>0</v>
      </c>
      <c r="BG167" s="194">
        <f>IF(N167="zákl. přenesená",J167,0)</f>
        <v>0</v>
      </c>
      <c r="BH167" s="194">
        <f>IF(N167="sníž. přenesená",J167,0)</f>
        <v>0</v>
      </c>
      <c r="BI167" s="194">
        <f>IF(N167="nulová",J167,0)</f>
        <v>0</v>
      </c>
      <c r="BJ167" s="20" t="s">
        <v>79</v>
      </c>
      <c r="BK167" s="194">
        <f>ROUND(I167*H167,2)</f>
        <v>0</v>
      </c>
      <c r="BL167" s="20" t="s">
        <v>217</v>
      </c>
      <c r="BM167" s="193" t="s">
        <v>853</v>
      </c>
    </row>
    <row r="168" spans="1:65" s="2" customFormat="1" ht="11.25">
      <c r="A168" s="37"/>
      <c r="B168" s="38"/>
      <c r="C168" s="39"/>
      <c r="D168" s="195" t="s">
        <v>219</v>
      </c>
      <c r="E168" s="39"/>
      <c r="F168" s="196" t="s">
        <v>2659</v>
      </c>
      <c r="G168" s="39"/>
      <c r="H168" s="39"/>
      <c r="I168" s="197"/>
      <c r="J168" s="39"/>
      <c r="K168" s="39"/>
      <c r="L168" s="42"/>
      <c r="M168" s="198"/>
      <c r="N168" s="199"/>
      <c r="O168" s="67"/>
      <c r="P168" s="67"/>
      <c r="Q168" s="67"/>
      <c r="R168" s="67"/>
      <c r="S168" s="67"/>
      <c r="T168" s="68"/>
      <c r="U168" s="37"/>
      <c r="V168" s="37"/>
      <c r="W168" s="37"/>
      <c r="X168" s="37"/>
      <c r="Y168" s="37"/>
      <c r="Z168" s="37"/>
      <c r="AA168" s="37"/>
      <c r="AB168" s="37"/>
      <c r="AC168" s="37"/>
      <c r="AD168" s="37"/>
      <c r="AE168" s="37"/>
      <c r="AT168" s="20" t="s">
        <v>219</v>
      </c>
      <c r="AU168" s="20" t="s">
        <v>79</v>
      </c>
    </row>
    <row r="169" spans="1:65" s="2" customFormat="1" ht="16.5" customHeight="1">
      <c r="A169" s="37"/>
      <c r="B169" s="38"/>
      <c r="C169" s="245" t="s">
        <v>534</v>
      </c>
      <c r="D169" s="245" t="s">
        <v>348</v>
      </c>
      <c r="E169" s="246" t="s">
        <v>2660</v>
      </c>
      <c r="F169" s="247" t="s">
        <v>2661</v>
      </c>
      <c r="G169" s="248" t="s">
        <v>1998</v>
      </c>
      <c r="H169" s="249">
        <v>3</v>
      </c>
      <c r="I169" s="250"/>
      <c r="J169" s="251">
        <f>ROUND(I169*H169,2)</f>
        <v>0</v>
      </c>
      <c r="K169" s="247" t="s">
        <v>814</v>
      </c>
      <c r="L169" s="252"/>
      <c r="M169" s="253" t="s">
        <v>19</v>
      </c>
      <c r="N169" s="254" t="s">
        <v>42</v>
      </c>
      <c r="O169" s="67"/>
      <c r="P169" s="191">
        <f>O169*H169</f>
        <v>0</v>
      </c>
      <c r="Q169" s="191">
        <v>0</v>
      </c>
      <c r="R169" s="191">
        <f>Q169*H169</f>
        <v>0</v>
      </c>
      <c r="S169" s="191">
        <v>0</v>
      </c>
      <c r="T169" s="192">
        <f>S169*H169</f>
        <v>0</v>
      </c>
      <c r="U169" s="37"/>
      <c r="V169" s="37"/>
      <c r="W169" s="37"/>
      <c r="X169" s="37"/>
      <c r="Y169" s="37"/>
      <c r="Z169" s="37"/>
      <c r="AA169" s="37"/>
      <c r="AB169" s="37"/>
      <c r="AC169" s="37"/>
      <c r="AD169" s="37"/>
      <c r="AE169" s="37"/>
      <c r="AR169" s="193" t="s">
        <v>269</v>
      </c>
      <c r="AT169" s="193" t="s">
        <v>348</v>
      </c>
      <c r="AU169" s="193" t="s">
        <v>79</v>
      </c>
      <c r="AY169" s="20" t="s">
        <v>210</v>
      </c>
      <c r="BE169" s="194">
        <f>IF(N169="základní",J169,0)</f>
        <v>0</v>
      </c>
      <c r="BF169" s="194">
        <f>IF(N169="snížená",J169,0)</f>
        <v>0</v>
      </c>
      <c r="BG169" s="194">
        <f>IF(N169="zákl. přenesená",J169,0)</f>
        <v>0</v>
      </c>
      <c r="BH169" s="194">
        <f>IF(N169="sníž. přenesená",J169,0)</f>
        <v>0</v>
      </c>
      <c r="BI169" s="194">
        <f>IF(N169="nulová",J169,0)</f>
        <v>0</v>
      </c>
      <c r="BJ169" s="20" t="s">
        <v>79</v>
      </c>
      <c r="BK169" s="194">
        <f>ROUND(I169*H169,2)</f>
        <v>0</v>
      </c>
      <c r="BL169" s="20" t="s">
        <v>217</v>
      </c>
      <c r="BM169" s="193" t="s">
        <v>865</v>
      </c>
    </row>
    <row r="170" spans="1:65" s="2" customFormat="1" ht="11.25">
      <c r="A170" s="37"/>
      <c r="B170" s="38"/>
      <c r="C170" s="39"/>
      <c r="D170" s="195" t="s">
        <v>219</v>
      </c>
      <c r="E170" s="39"/>
      <c r="F170" s="196" t="s">
        <v>2661</v>
      </c>
      <c r="G170" s="39"/>
      <c r="H170" s="39"/>
      <c r="I170" s="197"/>
      <c r="J170" s="39"/>
      <c r="K170" s="39"/>
      <c r="L170" s="42"/>
      <c r="M170" s="198"/>
      <c r="N170" s="199"/>
      <c r="O170" s="67"/>
      <c r="P170" s="67"/>
      <c r="Q170" s="67"/>
      <c r="R170" s="67"/>
      <c r="S170" s="67"/>
      <c r="T170" s="68"/>
      <c r="U170" s="37"/>
      <c r="V170" s="37"/>
      <c r="W170" s="37"/>
      <c r="X170" s="37"/>
      <c r="Y170" s="37"/>
      <c r="Z170" s="37"/>
      <c r="AA170" s="37"/>
      <c r="AB170" s="37"/>
      <c r="AC170" s="37"/>
      <c r="AD170" s="37"/>
      <c r="AE170" s="37"/>
      <c r="AT170" s="20" t="s">
        <v>219</v>
      </c>
      <c r="AU170" s="20" t="s">
        <v>79</v>
      </c>
    </row>
    <row r="171" spans="1:65" s="2" customFormat="1" ht="24.2" customHeight="1">
      <c r="A171" s="37"/>
      <c r="B171" s="38"/>
      <c r="C171" s="245" t="s">
        <v>541</v>
      </c>
      <c r="D171" s="245" t="s">
        <v>348</v>
      </c>
      <c r="E171" s="246" t="s">
        <v>2662</v>
      </c>
      <c r="F171" s="247" t="s">
        <v>2663</v>
      </c>
      <c r="G171" s="248" t="s">
        <v>1998</v>
      </c>
      <c r="H171" s="249">
        <v>1</v>
      </c>
      <c r="I171" s="250"/>
      <c r="J171" s="251">
        <f>ROUND(I171*H171,2)</f>
        <v>0</v>
      </c>
      <c r="K171" s="247" t="s">
        <v>814</v>
      </c>
      <c r="L171" s="252"/>
      <c r="M171" s="253" t="s">
        <v>19</v>
      </c>
      <c r="N171" s="254" t="s">
        <v>42</v>
      </c>
      <c r="O171" s="67"/>
      <c r="P171" s="191">
        <f>O171*H171</f>
        <v>0</v>
      </c>
      <c r="Q171" s="191">
        <v>0</v>
      </c>
      <c r="R171" s="191">
        <f>Q171*H171</f>
        <v>0</v>
      </c>
      <c r="S171" s="191">
        <v>0</v>
      </c>
      <c r="T171" s="192">
        <f>S171*H171</f>
        <v>0</v>
      </c>
      <c r="U171" s="37"/>
      <c r="V171" s="37"/>
      <c r="W171" s="37"/>
      <c r="X171" s="37"/>
      <c r="Y171" s="37"/>
      <c r="Z171" s="37"/>
      <c r="AA171" s="37"/>
      <c r="AB171" s="37"/>
      <c r="AC171" s="37"/>
      <c r="AD171" s="37"/>
      <c r="AE171" s="37"/>
      <c r="AR171" s="193" t="s">
        <v>269</v>
      </c>
      <c r="AT171" s="193" t="s">
        <v>348</v>
      </c>
      <c r="AU171" s="193" t="s">
        <v>79</v>
      </c>
      <c r="AY171" s="20" t="s">
        <v>210</v>
      </c>
      <c r="BE171" s="194">
        <f>IF(N171="základní",J171,0)</f>
        <v>0</v>
      </c>
      <c r="BF171" s="194">
        <f>IF(N171="snížená",J171,0)</f>
        <v>0</v>
      </c>
      <c r="BG171" s="194">
        <f>IF(N171="zákl. přenesená",J171,0)</f>
        <v>0</v>
      </c>
      <c r="BH171" s="194">
        <f>IF(N171="sníž. přenesená",J171,0)</f>
        <v>0</v>
      </c>
      <c r="BI171" s="194">
        <f>IF(N171="nulová",J171,0)</f>
        <v>0</v>
      </c>
      <c r="BJ171" s="20" t="s">
        <v>79</v>
      </c>
      <c r="BK171" s="194">
        <f>ROUND(I171*H171,2)</f>
        <v>0</v>
      </c>
      <c r="BL171" s="20" t="s">
        <v>217</v>
      </c>
      <c r="BM171" s="193" t="s">
        <v>878</v>
      </c>
    </row>
    <row r="172" spans="1:65" s="2" customFormat="1" ht="11.25">
      <c r="A172" s="37"/>
      <c r="B172" s="38"/>
      <c r="C172" s="39"/>
      <c r="D172" s="195" t="s">
        <v>219</v>
      </c>
      <c r="E172" s="39"/>
      <c r="F172" s="196" t="s">
        <v>2663</v>
      </c>
      <c r="G172" s="39"/>
      <c r="H172" s="39"/>
      <c r="I172" s="197"/>
      <c r="J172" s="39"/>
      <c r="K172" s="39"/>
      <c r="L172" s="42"/>
      <c r="M172" s="198"/>
      <c r="N172" s="199"/>
      <c r="O172" s="67"/>
      <c r="P172" s="67"/>
      <c r="Q172" s="67"/>
      <c r="R172" s="67"/>
      <c r="S172" s="67"/>
      <c r="T172" s="68"/>
      <c r="U172" s="37"/>
      <c r="V172" s="37"/>
      <c r="W172" s="37"/>
      <c r="X172" s="37"/>
      <c r="Y172" s="37"/>
      <c r="Z172" s="37"/>
      <c r="AA172" s="37"/>
      <c r="AB172" s="37"/>
      <c r="AC172" s="37"/>
      <c r="AD172" s="37"/>
      <c r="AE172" s="37"/>
      <c r="AT172" s="20" t="s">
        <v>219</v>
      </c>
      <c r="AU172" s="20" t="s">
        <v>79</v>
      </c>
    </row>
    <row r="173" spans="1:65" s="12" customFormat="1" ht="25.9" customHeight="1">
      <c r="B173" s="166"/>
      <c r="C173" s="167"/>
      <c r="D173" s="168" t="s">
        <v>70</v>
      </c>
      <c r="E173" s="169" t="s">
        <v>2009</v>
      </c>
      <c r="F173" s="169" t="s">
        <v>2664</v>
      </c>
      <c r="G173" s="167"/>
      <c r="H173" s="167"/>
      <c r="I173" s="170"/>
      <c r="J173" s="171">
        <f>BK173</f>
        <v>0</v>
      </c>
      <c r="K173" s="167"/>
      <c r="L173" s="172"/>
      <c r="M173" s="173"/>
      <c r="N173" s="174"/>
      <c r="O173" s="174"/>
      <c r="P173" s="175">
        <f>SUM(P174:P229)</f>
        <v>0</v>
      </c>
      <c r="Q173" s="174"/>
      <c r="R173" s="175">
        <f>SUM(R174:R229)</f>
        <v>0</v>
      </c>
      <c r="S173" s="174"/>
      <c r="T173" s="176">
        <f>SUM(T174:T229)</f>
        <v>0</v>
      </c>
      <c r="AR173" s="177" t="s">
        <v>79</v>
      </c>
      <c r="AT173" s="178" t="s">
        <v>70</v>
      </c>
      <c r="AU173" s="178" t="s">
        <v>71</v>
      </c>
      <c r="AY173" s="177" t="s">
        <v>210</v>
      </c>
      <c r="BK173" s="179">
        <f>SUM(BK174:BK229)</f>
        <v>0</v>
      </c>
    </row>
    <row r="174" spans="1:65" s="2" customFormat="1" ht="24.2" customHeight="1">
      <c r="A174" s="37"/>
      <c r="B174" s="38"/>
      <c r="C174" s="245" t="s">
        <v>545</v>
      </c>
      <c r="D174" s="245" t="s">
        <v>348</v>
      </c>
      <c r="E174" s="246" t="s">
        <v>2665</v>
      </c>
      <c r="F174" s="247" t="s">
        <v>2666</v>
      </c>
      <c r="G174" s="248" t="s">
        <v>1998</v>
      </c>
      <c r="H174" s="249">
        <v>1</v>
      </c>
      <c r="I174" s="250"/>
      <c r="J174" s="251">
        <f>ROUND(I174*H174,2)</f>
        <v>0</v>
      </c>
      <c r="K174" s="247" t="s">
        <v>814</v>
      </c>
      <c r="L174" s="252"/>
      <c r="M174" s="253" t="s">
        <v>19</v>
      </c>
      <c r="N174" s="254" t="s">
        <v>42</v>
      </c>
      <c r="O174" s="67"/>
      <c r="P174" s="191">
        <f>O174*H174</f>
        <v>0</v>
      </c>
      <c r="Q174" s="191">
        <v>0</v>
      </c>
      <c r="R174" s="191">
        <f>Q174*H174</f>
        <v>0</v>
      </c>
      <c r="S174" s="191">
        <v>0</v>
      </c>
      <c r="T174" s="192">
        <f>S174*H174</f>
        <v>0</v>
      </c>
      <c r="U174" s="37"/>
      <c r="V174" s="37"/>
      <c r="W174" s="37"/>
      <c r="X174" s="37"/>
      <c r="Y174" s="37"/>
      <c r="Z174" s="37"/>
      <c r="AA174" s="37"/>
      <c r="AB174" s="37"/>
      <c r="AC174" s="37"/>
      <c r="AD174" s="37"/>
      <c r="AE174" s="37"/>
      <c r="AR174" s="193" t="s">
        <v>269</v>
      </c>
      <c r="AT174" s="193" t="s">
        <v>348</v>
      </c>
      <c r="AU174" s="193" t="s">
        <v>79</v>
      </c>
      <c r="AY174" s="20" t="s">
        <v>210</v>
      </c>
      <c r="BE174" s="194">
        <f>IF(N174="základní",J174,0)</f>
        <v>0</v>
      </c>
      <c r="BF174" s="194">
        <f>IF(N174="snížená",J174,0)</f>
        <v>0</v>
      </c>
      <c r="BG174" s="194">
        <f>IF(N174="zákl. přenesená",J174,0)</f>
        <v>0</v>
      </c>
      <c r="BH174" s="194">
        <f>IF(N174="sníž. přenesená",J174,0)</f>
        <v>0</v>
      </c>
      <c r="BI174" s="194">
        <f>IF(N174="nulová",J174,0)</f>
        <v>0</v>
      </c>
      <c r="BJ174" s="20" t="s">
        <v>79</v>
      </c>
      <c r="BK174" s="194">
        <f>ROUND(I174*H174,2)</f>
        <v>0</v>
      </c>
      <c r="BL174" s="20" t="s">
        <v>217</v>
      </c>
      <c r="BM174" s="193" t="s">
        <v>894</v>
      </c>
    </row>
    <row r="175" spans="1:65" s="2" customFormat="1" ht="11.25">
      <c r="A175" s="37"/>
      <c r="B175" s="38"/>
      <c r="C175" s="39"/>
      <c r="D175" s="195" t="s">
        <v>219</v>
      </c>
      <c r="E175" s="39"/>
      <c r="F175" s="196" t="s">
        <v>2666</v>
      </c>
      <c r="G175" s="39"/>
      <c r="H175" s="39"/>
      <c r="I175" s="197"/>
      <c r="J175" s="39"/>
      <c r="K175" s="39"/>
      <c r="L175" s="42"/>
      <c r="M175" s="198"/>
      <c r="N175" s="199"/>
      <c r="O175" s="67"/>
      <c r="P175" s="67"/>
      <c r="Q175" s="67"/>
      <c r="R175" s="67"/>
      <c r="S175" s="67"/>
      <c r="T175" s="68"/>
      <c r="U175" s="37"/>
      <c r="V175" s="37"/>
      <c r="W175" s="37"/>
      <c r="X175" s="37"/>
      <c r="Y175" s="37"/>
      <c r="Z175" s="37"/>
      <c r="AA175" s="37"/>
      <c r="AB175" s="37"/>
      <c r="AC175" s="37"/>
      <c r="AD175" s="37"/>
      <c r="AE175" s="37"/>
      <c r="AT175" s="20" t="s">
        <v>219</v>
      </c>
      <c r="AU175" s="20" t="s">
        <v>79</v>
      </c>
    </row>
    <row r="176" spans="1:65" s="2" customFormat="1" ht="24.2" customHeight="1">
      <c r="A176" s="37"/>
      <c r="B176" s="38"/>
      <c r="C176" s="245" t="s">
        <v>554</v>
      </c>
      <c r="D176" s="245" t="s">
        <v>348</v>
      </c>
      <c r="E176" s="246" t="s">
        <v>2667</v>
      </c>
      <c r="F176" s="247" t="s">
        <v>2668</v>
      </c>
      <c r="G176" s="248" t="s">
        <v>1998</v>
      </c>
      <c r="H176" s="249">
        <v>1</v>
      </c>
      <c r="I176" s="250"/>
      <c r="J176" s="251">
        <f>ROUND(I176*H176,2)</f>
        <v>0</v>
      </c>
      <c r="K176" s="247" t="s">
        <v>814</v>
      </c>
      <c r="L176" s="252"/>
      <c r="M176" s="253" t="s">
        <v>19</v>
      </c>
      <c r="N176" s="254" t="s">
        <v>42</v>
      </c>
      <c r="O176" s="67"/>
      <c r="P176" s="191">
        <f>O176*H176</f>
        <v>0</v>
      </c>
      <c r="Q176" s="191">
        <v>0</v>
      </c>
      <c r="R176" s="191">
        <f>Q176*H176</f>
        <v>0</v>
      </c>
      <c r="S176" s="191">
        <v>0</v>
      </c>
      <c r="T176" s="192">
        <f>S176*H176</f>
        <v>0</v>
      </c>
      <c r="U176" s="37"/>
      <c r="V176" s="37"/>
      <c r="W176" s="37"/>
      <c r="X176" s="37"/>
      <c r="Y176" s="37"/>
      <c r="Z176" s="37"/>
      <c r="AA176" s="37"/>
      <c r="AB176" s="37"/>
      <c r="AC176" s="37"/>
      <c r="AD176" s="37"/>
      <c r="AE176" s="37"/>
      <c r="AR176" s="193" t="s">
        <v>269</v>
      </c>
      <c r="AT176" s="193" t="s">
        <v>348</v>
      </c>
      <c r="AU176" s="193" t="s">
        <v>79</v>
      </c>
      <c r="AY176" s="20" t="s">
        <v>210</v>
      </c>
      <c r="BE176" s="194">
        <f>IF(N176="základní",J176,0)</f>
        <v>0</v>
      </c>
      <c r="BF176" s="194">
        <f>IF(N176="snížená",J176,0)</f>
        <v>0</v>
      </c>
      <c r="BG176" s="194">
        <f>IF(N176="zákl. přenesená",J176,0)</f>
        <v>0</v>
      </c>
      <c r="BH176" s="194">
        <f>IF(N176="sníž. přenesená",J176,0)</f>
        <v>0</v>
      </c>
      <c r="BI176" s="194">
        <f>IF(N176="nulová",J176,0)</f>
        <v>0</v>
      </c>
      <c r="BJ176" s="20" t="s">
        <v>79</v>
      </c>
      <c r="BK176" s="194">
        <f>ROUND(I176*H176,2)</f>
        <v>0</v>
      </c>
      <c r="BL176" s="20" t="s">
        <v>217</v>
      </c>
      <c r="BM176" s="193" t="s">
        <v>916</v>
      </c>
    </row>
    <row r="177" spans="1:65" s="2" customFormat="1" ht="19.5">
      <c r="A177" s="37"/>
      <c r="B177" s="38"/>
      <c r="C177" s="39"/>
      <c r="D177" s="195" t="s">
        <v>219</v>
      </c>
      <c r="E177" s="39"/>
      <c r="F177" s="196" t="s">
        <v>2668</v>
      </c>
      <c r="G177" s="39"/>
      <c r="H177" s="39"/>
      <c r="I177" s="197"/>
      <c r="J177" s="39"/>
      <c r="K177" s="39"/>
      <c r="L177" s="42"/>
      <c r="M177" s="198"/>
      <c r="N177" s="199"/>
      <c r="O177" s="67"/>
      <c r="P177" s="67"/>
      <c r="Q177" s="67"/>
      <c r="R177" s="67"/>
      <c r="S177" s="67"/>
      <c r="T177" s="68"/>
      <c r="U177" s="37"/>
      <c r="V177" s="37"/>
      <c r="W177" s="37"/>
      <c r="X177" s="37"/>
      <c r="Y177" s="37"/>
      <c r="Z177" s="37"/>
      <c r="AA177" s="37"/>
      <c r="AB177" s="37"/>
      <c r="AC177" s="37"/>
      <c r="AD177" s="37"/>
      <c r="AE177" s="37"/>
      <c r="AT177" s="20" t="s">
        <v>219</v>
      </c>
      <c r="AU177" s="20" t="s">
        <v>79</v>
      </c>
    </row>
    <row r="178" spans="1:65" s="2" customFormat="1" ht="24.2" customHeight="1">
      <c r="A178" s="37"/>
      <c r="B178" s="38"/>
      <c r="C178" s="245" t="s">
        <v>560</v>
      </c>
      <c r="D178" s="245" t="s">
        <v>348</v>
      </c>
      <c r="E178" s="246" t="s">
        <v>2669</v>
      </c>
      <c r="F178" s="247" t="s">
        <v>2668</v>
      </c>
      <c r="G178" s="248" t="s">
        <v>1998</v>
      </c>
      <c r="H178" s="249">
        <v>1</v>
      </c>
      <c r="I178" s="250"/>
      <c r="J178" s="251">
        <f>ROUND(I178*H178,2)</f>
        <v>0</v>
      </c>
      <c r="K178" s="247" t="s">
        <v>814</v>
      </c>
      <c r="L178" s="252"/>
      <c r="M178" s="253" t="s">
        <v>19</v>
      </c>
      <c r="N178" s="254" t="s">
        <v>42</v>
      </c>
      <c r="O178" s="67"/>
      <c r="P178" s="191">
        <f>O178*H178</f>
        <v>0</v>
      </c>
      <c r="Q178" s="191">
        <v>0</v>
      </c>
      <c r="R178" s="191">
        <f>Q178*H178</f>
        <v>0</v>
      </c>
      <c r="S178" s="191">
        <v>0</v>
      </c>
      <c r="T178" s="192">
        <f>S178*H178</f>
        <v>0</v>
      </c>
      <c r="U178" s="37"/>
      <c r="V178" s="37"/>
      <c r="W178" s="37"/>
      <c r="X178" s="37"/>
      <c r="Y178" s="37"/>
      <c r="Z178" s="37"/>
      <c r="AA178" s="37"/>
      <c r="AB178" s="37"/>
      <c r="AC178" s="37"/>
      <c r="AD178" s="37"/>
      <c r="AE178" s="37"/>
      <c r="AR178" s="193" t="s">
        <v>269</v>
      </c>
      <c r="AT178" s="193" t="s">
        <v>348</v>
      </c>
      <c r="AU178" s="193" t="s">
        <v>79</v>
      </c>
      <c r="AY178" s="20" t="s">
        <v>210</v>
      </c>
      <c r="BE178" s="194">
        <f>IF(N178="základní",J178,0)</f>
        <v>0</v>
      </c>
      <c r="BF178" s="194">
        <f>IF(N178="snížená",J178,0)</f>
        <v>0</v>
      </c>
      <c r="BG178" s="194">
        <f>IF(N178="zákl. přenesená",J178,0)</f>
        <v>0</v>
      </c>
      <c r="BH178" s="194">
        <f>IF(N178="sníž. přenesená",J178,0)</f>
        <v>0</v>
      </c>
      <c r="BI178" s="194">
        <f>IF(N178="nulová",J178,0)</f>
        <v>0</v>
      </c>
      <c r="BJ178" s="20" t="s">
        <v>79</v>
      </c>
      <c r="BK178" s="194">
        <f>ROUND(I178*H178,2)</f>
        <v>0</v>
      </c>
      <c r="BL178" s="20" t="s">
        <v>217</v>
      </c>
      <c r="BM178" s="193" t="s">
        <v>938</v>
      </c>
    </row>
    <row r="179" spans="1:65" s="2" customFormat="1" ht="19.5">
      <c r="A179" s="37"/>
      <c r="B179" s="38"/>
      <c r="C179" s="39"/>
      <c r="D179" s="195" t="s">
        <v>219</v>
      </c>
      <c r="E179" s="39"/>
      <c r="F179" s="196" t="s">
        <v>2668</v>
      </c>
      <c r="G179" s="39"/>
      <c r="H179" s="39"/>
      <c r="I179" s="197"/>
      <c r="J179" s="39"/>
      <c r="K179" s="39"/>
      <c r="L179" s="42"/>
      <c r="M179" s="198"/>
      <c r="N179" s="199"/>
      <c r="O179" s="67"/>
      <c r="P179" s="67"/>
      <c r="Q179" s="67"/>
      <c r="R179" s="67"/>
      <c r="S179" s="67"/>
      <c r="T179" s="68"/>
      <c r="U179" s="37"/>
      <c r="V179" s="37"/>
      <c r="W179" s="37"/>
      <c r="X179" s="37"/>
      <c r="Y179" s="37"/>
      <c r="Z179" s="37"/>
      <c r="AA179" s="37"/>
      <c r="AB179" s="37"/>
      <c r="AC179" s="37"/>
      <c r="AD179" s="37"/>
      <c r="AE179" s="37"/>
      <c r="AT179" s="20" t="s">
        <v>219</v>
      </c>
      <c r="AU179" s="20" t="s">
        <v>79</v>
      </c>
    </row>
    <row r="180" spans="1:65" s="2" customFormat="1" ht="24.2" customHeight="1">
      <c r="A180" s="37"/>
      <c r="B180" s="38"/>
      <c r="C180" s="245" t="s">
        <v>125</v>
      </c>
      <c r="D180" s="245" t="s">
        <v>348</v>
      </c>
      <c r="E180" s="246" t="s">
        <v>2670</v>
      </c>
      <c r="F180" s="247" t="s">
        <v>2668</v>
      </c>
      <c r="G180" s="248" t="s">
        <v>1998</v>
      </c>
      <c r="H180" s="249">
        <v>1</v>
      </c>
      <c r="I180" s="250"/>
      <c r="J180" s="251">
        <f>ROUND(I180*H180,2)</f>
        <v>0</v>
      </c>
      <c r="K180" s="247" t="s">
        <v>814</v>
      </c>
      <c r="L180" s="252"/>
      <c r="M180" s="253" t="s">
        <v>19</v>
      </c>
      <c r="N180" s="254" t="s">
        <v>42</v>
      </c>
      <c r="O180" s="67"/>
      <c r="P180" s="191">
        <f>O180*H180</f>
        <v>0</v>
      </c>
      <c r="Q180" s="191">
        <v>0</v>
      </c>
      <c r="R180" s="191">
        <f>Q180*H180</f>
        <v>0</v>
      </c>
      <c r="S180" s="191">
        <v>0</v>
      </c>
      <c r="T180" s="192">
        <f>S180*H180</f>
        <v>0</v>
      </c>
      <c r="U180" s="37"/>
      <c r="V180" s="37"/>
      <c r="W180" s="37"/>
      <c r="X180" s="37"/>
      <c r="Y180" s="37"/>
      <c r="Z180" s="37"/>
      <c r="AA180" s="37"/>
      <c r="AB180" s="37"/>
      <c r="AC180" s="37"/>
      <c r="AD180" s="37"/>
      <c r="AE180" s="37"/>
      <c r="AR180" s="193" t="s">
        <v>269</v>
      </c>
      <c r="AT180" s="193" t="s">
        <v>348</v>
      </c>
      <c r="AU180" s="193" t="s">
        <v>79</v>
      </c>
      <c r="AY180" s="20" t="s">
        <v>210</v>
      </c>
      <c r="BE180" s="194">
        <f>IF(N180="základní",J180,0)</f>
        <v>0</v>
      </c>
      <c r="BF180" s="194">
        <f>IF(N180="snížená",J180,0)</f>
        <v>0</v>
      </c>
      <c r="BG180" s="194">
        <f>IF(N180="zákl. přenesená",J180,0)</f>
        <v>0</v>
      </c>
      <c r="BH180" s="194">
        <f>IF(N180="sníž. přenesená",J180,0)</f>
        <v>0</v>
      </c>
      <c r="BI180" s="194">
        <f>IF(N180="nulová",J180,0)</f>
        <v>0</v>
      </c>
      <c r="BJ180" s="20" t="s">
        <v>79</v>
      </c>
      <c r="BK180" s="194">
        <f>ROUND(I180*H180,2)</f>
        <v>0</v>
      </c>
      <c r="BL180" s="20" t="s">
        <v>217</v>
      </c>
      <c r="BM180" s="193" t="s">
        <v>956</v>
      </c>
    </row>
    <row r="181" spans="1:65" s="2" customFormat="1" ht="19.5">
      <c r="A181" s="37"/>
      <c r="B181" s="38"/>
      <c r="C181" s="39"/>
      <c r="D181" s="195" t="s">
        <v>219</v>
      </c>
      <c r="E181" s="39"/>
      <c r="F181" s="196" t="s">
        <v>2668</v>
      </c>
      <c r="G181" s="39"/>
      <c r="H181" s="39"/>
      <c r="I181" s="197"/>
      <c r="J181" s="39"/>
      <c r="K181" s="39"/>
      <c r="L181" s="42"/>
      <c r="M181" s="198"/>
      <c r="N181" s="199"/>
      <c r="O181" s="67"/>
      <c r="P181" s="67"/>
      <c r="Q181" s="67"/>
      <c r="R181" s="67"/>
      <c r="S181" s="67"/>
      <c r="T181" s="68"/>
      <c r="U181" s="37"/>
      <c r="V181" s="37"/>
      <c r="W181" s="37"/>
      <c r="X181" s="37"/>
      <c r="Y181" s="37"/>
      <c r="Z181" s="37"/>
      <c r="AA181" s="37"/>
      <c r="AB181" s="37"/>
      <c r="AC181" s="37"/>
      <c r="AD181" s="37"/>
      <c r="AE181" s="37"/>
      <c r="AT181" s="20" t="s">
        <v>219</v>
      </c>
      <c r="AU181" s="20" t="s">
        <v>79</v>
      </c>
    </row>
    <row r="182" spans="1:65" s="2" customFormat="1" ht="33" customHeight="1">
      <c r="A182" s="37"/>
      <c r="B182" s="38"/>
      <c r="C182" s="245" t="s">
        <v>571</v>
      </c>
      <c r="D182" s="245" t="s">
        <v>348</v>
      </c>
      <c r="E182" s="246" t="s">
        <v>2671</v>
      </c>
      <c r="F182" s="247" t="s">
        <v>2672</v>
      </c>
      <c r="G182" s="248" t="s">
        <v>1998</v>
      </c>
      <c r="H182" s="249">
        <v>1</v>
      </c>
      <c r="I182" s="250"/>
      <c r="J182" s="251">
        <f>ROUND(I182*H182,2)</f>
        <v>0</v>
      </c>
      <c r="K182" s="247" t="s">
        <v>814</v>
      </c>
      <c r="L182" s="252"/>
      <c r="M182" s="253" t="s">
        <v>19</v>
      </c>
      <c r="N182" s="254" t="s">
        <v>42</v>
      </c>
      <c r="O182" s="67"/>
      <c r="P182" s="191">
        <f>O182*H182</f>
        <v>0</v>
      </c>
      <c r="Q182" s="191">
        <v>0</v>
      </c>
      <c r="R182" s="191">
        <f>Q182*H182</f>
        <v>0</v>
      </c>
      <c r="S182" s="191">
        <v>0</v>
      </c>
      <c r="T182" s="192">
        <f>S182*H182</f>
        <v>0</v>
      </c>
      <c r="U182" s="37"/>
      <c r="V182" s="37"/>
      <c r="W182" s="37"/>
      <c r="X182" s="37"/>
      <c r="Y182" s="37"/>
      <c r="Z182" s="37"/>
      <c r="AA182" s="37"/>
      <c r="AB182" s="37"/>
      <c r="AC182" s="37"/>
      <c r="AD182" s="37"/>
      <c r="AE182" s="37"/>
      <c r="AR182" s="193" t="s">
        <v>269</v>
      </c>
      <c r="AT182" s="193" t="s">
        <v>348</v>
      </c>
      <c r="AU182" s="193" t="s">
        <v>79</v>
      </c>
      <c r="AY182" s="20" t="s">
        <v>210</v>
      </c>
      <c r="BE182" s="194">
        <f>IF(N182="základní",J182,0)</f>
        <v>0</v>
      </c>
      <c r="BF182" s="194">
        <f>IF(N182="snížená",J182,0)</f>
        <v>0</v>
      </c>
      <c r="BG182" s="194">
        <f>IF(N182="zákl. přenesená",J182,0)</f>
        <v>0</v>
      </c>
      <c r="BH182" s="194">
        <f>IF(N182="sníž. přenesená",J182,0)</f>
        <v>0</v>
      </c>
      <c r="BI182" s="194">
        <f>IF(N182="nulová",J182,0)</f>
        <v>0</v>
      </c>
      <c r="BJ182" s="20" t="s">
        <v>79</v>
      </c>
      <c r="BK182" s="194">
        <f>ROUND(I182*H182,2)</f>
        <v>0</v>
      </c>
      <c r="BL182" s="20" t="s">
        <v>217</v>
      </c>
      <c r="BM182" s="193" t="s">
        <v>970</v>
      </c>
    </row>
    <row r="183" spans="1:65" s="2" customFormat="1" ht="19.5">
      <c r="A183" s="37"/>
      <c r="B183" s="38"/>
      <c r="C183" s="39"/>
      <c r="D183" s="195" t="s">
        <v>219</v>
      </c>
      <c r="E183" s="39"/>
      <c r="F183" s="196" t="s">
        <v>2672</v>
      </c>
      <c r="G183" s="39"/>
      <c r="H183" s="39"/>
      <c r="I183" s="197"/>
      <c r="J183" s="39"/>
      <c r="K183" s="39"/>
      <c r="L183" s="42"/>
      <c r="M183" s="198"/>
      <c r="N183" s="199"/>
      <c r="O183" s="67"/>
      <c r="P183" s="67"/>
      <c r="Q183" s="67"/>
      <c r="R183" s="67"/>
      <c r="S183" s="67"/>
      <c r="T183" s="68"/>
      <c r="U183" s="37"/>
      <c r="V183" s="37"/>
      <c r="W183" s="37"/>
      <c r="X183" s="37"/>
      <c r="Y183" s="37"/>
      <c r="Z183" s="37"/>
      <c r="AA183" s="37"/>
      <c r="AB183" s="37"/>
      <c r="AC183" s="37"/>
      <c r="AD183" s="37"/>
      <c r="AE183" s="37"/>
      <c r="AT183" s="20" t="s">
        <v>219</v>
      </c>
      <c r="AU183" s="20" t="s">
        <v>79</v>
      </c>
    </row>
    <row r="184" spans="1:65" s="2" customFormat="1" ht="24.2" customHeight="1">
      <c r="A184" s="37"/>
      <c r="B184" s="38"/>
      <c r="C184" s="245" t="s">
        <v>577</v>
      </c>
      <c r="D184" s="245" t="s">
        <v>348</v>
      </c>
      <c r="E184" s="246" t="s">
        <v>2673</v>
      </c>
      <c r="F184" s="247" t="s">
        <v>2666</v>
      </c>
      <c r="G184" s="248" t="s">
        <v>1998</v>
      </c>
      <c r="H184" s="249">
        <v>1</v>
      </c>
      <c r="I184" s="250"/>
      <c r="J184" s="251">
        <f>ROUND(I184*H184,2)</f>
        <v>0</v>
      </c>
      <c r="K184" s="247" t="s">
        <v>814</v>
      </c>
      <c r="L184" s="252"/>
      <c r="M184" s="253" t="s">
        <v>19</v>
      </c>
      <c r="N184" s="254" t="s">
        <v>42</v>
      </c>
      <c r="O184" s="67"/>
      <c r="P184" s="191">
        <f>O184*H184</f>
        <v>0</v>
      </c>
      <c r="Q184" s="191">
        <v>0</v>
      </c>
      <c r="R184" s="191">
        <f>Q184*H184</f>
        <v>0</v>
      </c>
      <c r="S184" s="191">
        <v>0</v>
      </c>
      <c r="T184" s="192">
        <f>S184*H184</f>
        <v>0</v>
      </c>
      <c r="U184" s="37"/>
      <c r="V184" s="37"/>
      <c r="W184" s="37"/>
      <c r="X184" s="37"/>
      <c r="Y184" s="37"/>
      <c r="Z184" s="37"/>
      <c r="AA184" s="37"/>
      <c r="AB184" s="37"/>
      <c r="AC184" s="37"/>
      <c r="AD184" s="37"/>
      <c r="AE184" s="37"/>
      <c r="AR184" s="193" t="s">
        <v>269</v>
      </c>
      <c r="AT184" s="193" t="s">
        <v>348</v>
      </c>
      <c r="AU184" s="193" t="s">
        <v>79</v>
      </c>
      <c r="AY184" s="20" t="s">
        <v>210</v>
      </c>
      <c r="BE184" s="194">
        <f>IF(N184="základní",J184,0)</f>
        <v>0</v>
      </c>
      <c r="BF184" s="194">
        <f>IF(N184="snížená",J184,0)</f>
        <v>0</v>
      </c>
      <c r="BG184" s="194">
        <f>IF(N184="zákl. přenesená",J184,0)</f>
        <v>0</v>
      </c>
      <c r="BH184" s="194">
        <f>IF(N184="sníž. přenesená",J184,0)</f>
        <v>0</v>
      </c>
      <c r="BI184" s="194">
        <f>IF(N184="nulová",J184,0)</f>
        <v>0</v>
      </c>
      <c r="BJ184" s="20" t="s">
        <v>79</v>
      </c>
      <c r="BK184" s="194">
        <f>ROUND(I184*H184,2)</f>
        <v>0</v>
      </c>
      <c r="BL184" s="20" t="s">
        <v>217</v>
      </c>
      <c r="BM184" s="193" t="s">
        <v>833</v>
      </c>
    </row>
    <row r="185" spans="1:65" s="2" customFormat="1" ht="11.25">
      <c r="A185" s="37"/>
      <c r="B185" s="38"/>
      <c r="C185" s="39"/>
      <c r="D185" s="195" t="s">
        <v>219</v>
      </c>
      <c r="E185" s="39"/>
      <c r="F185" s="196" t="s">
        <v>2666</v>
      </c>
      <c r="G185" s="39"/>
      <c r="H185" s="39"/>
      <c r="I185" s="197"/>
      <c r="J185" s="39"/>
      <c r="K185" s="39"/>
      <c r="L185" s="42"/>
      <c r="M185" s="198"/>
      <c r="N185" s="199"/>
      <c r="O185" s="67"/>
      <c r="P185" s="67"/>
      <c r="Q185" s="67"/>
      <c r="R185" s="67"/>
      <c r="S185" s="67"/>
      <c r="T185" s="68"/>
      <c r="U185" s="37"/>
      <c r="V185" s="37"/>
      <c r="W185" s="37"/>
      <c r="X185" s="37"/>
      <c r="Y185" s="37"/>
      <c r="Z185" s="37"/>
      <c r="AA185" s="37"/>
      <c r="AB185" s="37"/>
      <c r="AC185" s="37"/>
      <c r="AD185" s="37"/>
      <c r="AE185" s="37"/>
      <c r="AT185" s="20" t="s">
        <v>219</v>
      </c>
      <c r="AU185" s="20" t="s">
        <v>79</v>
      </c>
    </row>
    <row r="186" spans="1:65" s="2" customFormat="1" ht="16.5" customHeight="1">
      <c r="A186" s="37"/>
      <c r="B186" s="38"/>
      <c r="C186" s="245" t="s">
        <v>583</v>
      </c>
      <c r="D186" s="245" t="s">
        <v>348</v>
      </c>
      <c r="E186" s="246" t="s">
        <v>2674</v>
      </c>
      <c r="F186" s="247" t="s">
        <v>2675</v>
      </c>
      <c r="G186" s="248" t="s">
        <v>1998</v>
      </c>
      <c r="H186" s="249">
        <v>1</v>
      </c>
      <c r="I186" s="250"/>
      <c r="J186" s="251">
        <f>ROUND(I186*H186,2)</f>
        <v>0</v>
      </c>
      <c r="K186" s="247" t="s">
        <v>814</v>
      </c>
      <c r="L186" s="252"/>
      <c r="M186" s="253" t="s">
        <v>19</v>
      </c>
      <c r="N186" s="254" t="s">
        <v>42</v>
      </c>
      <c r="O186" s="67"/>
      <c r="P186" s="191">
        <f>O186*H186</f>
        <v>0</v>
      </c>
      <c r="Q186" s="191">
        <v>0</v>
      </c>
      <c r="R186" s="191">
        <f>Q186*H186</f>
        <v>0</v>
      </c>
      <c r="S186" s="191">
        <v>0</v>
      </c>
      <c r="T186" s="192">
        <f>S186*H186</f>
        <v>0</v>
      </c>
      <c r="U186" s="37"/>
      <c r="V186" s="37"/>
      <c r="W186" s="37"/>
      <c r="X186" s="37"/>
      <c r="Y186" s="37"/>
      <c r="Z186" s="37"/>
      <c r="AA186" s="37"/>
      <c r="AB186" s="37"/>
      <c r="AC186" s="37"/>
      <c r="AD186" s="37"/>
      <c r="AE186" s="37"/>
      <c r="AR186" s="193" t="s">
        <v>269</v>
      </c>
      <c r="AT186" s="193" t="s">
        <v>348</v>
      </c>
      <c r="AU186" s="193" t="s">
        <v>79</v>
      </c>
      <c r="AY186" s="20" t="s">
        <v>210</v>
      </c>
      <c r="BE186" s="194">
        <f>IF(N186="základní",J186,0)</f>
        <v>0</v>
      </c>
      <c r="BF186" s="194">
        <f>IF(N186="snížená",J186,0)</f>
        <v>0</v>
      </c>
      <c r="BG186" s="194">
        <f>IF(N186="zákl. přenesená",J186,0)</f>
        <v>0</v>
      </c>
      <c r="BH186" s="194">
        <f>IF(N186="sníž. přenesená",J186,0)</f>
        <v>0</v>
      </c>
      <c r="BI186" s="194">
        <f>IF(N186="nulová",J186,0)</f>
        <v>0</v>
      </c>
      <c r="BJ186" s="20" t="s">
        <v>79</v>
      </c>
      <c r="BK186" s="194">
        <f>ROUND(I186*H186,2)</f>
        <v>0</v>
      </c>
      <c r="BL186" s="20" t="s">
        <v>217</v>
      </c>
      <c r="BM186" s="193" t="s">
        <v>869</v>
      </c>
    </row>
    <row r="187" spans="1:65" s="2" customFormat="1" ht="11.25">
      <c r="A187" s="37"/>
      <c r="B187" s="38"/>
      <c r="C187" s="39"/>
      <c r="D187" s="195" t="s">
        <v>219</v>
      </c>
      <c r="E187" s="39"/>
      <c r="F187" s="196" t="s">
        <v>2675</v>
      </c>
      <c r="G187" s="39"/>
      <c r="H187" s="39"/>
      <c r="I187" s="197"/>
      <c r="J187" s="39"/>
      <c r="K187" s="39"/>
      <c r="L187" s="42"/>
      <c r="M187" s="198"/>
      <c r="N187" s="199"/>
      <c r="O187" s="67"/>
      <c r="P187" s="67"/>
      <c r="Q187" s="67"/>
      <c r="R187" s="67"/>
      <c r="S187" s="67"/>
      <c r="T187" s="68"/>
      <c r="U187" s="37"/>
      <c r="V187" s="37"/>
      <c r="W187" s="37"/>
      <c r="X187" s="37"/>
      <c r="Y187" s="37"/>
      <c r="Z187" s="37"/>
      <c r="AA187" s="37"/>
      <c r="AB187" s="37"/>
      <c r="AC187" s="37"/>
      <c r="AD187" s="37"/>
      <c r="AE187" s="37"/>
      <c r="AT187" s="20" t="s">
        <v>219</v>
      </c>
      <c r="AU187" s="20" t="s">
        <v>79</v>
      </c>
    </row>
    <row r="188" spans="1:65" s="2" customFormat="1" ht="16.5" customHeight="1">
      <c r="A188" s="37"/>
      <c r="B188" s="38"/>
      <c r="C188" s="245" t="s">
        <v>589</v>
      </c>
      <c r="D188" s="245" t="s">
        <v>348</v>
      </c>
      <c r="E188" s="246" t="s">
        <v>2676</v>
      </c>
      <c r="F188" s="247" t="s">
        <v>2675</v>
      </c>
      <c r="G188" s="248" t="s">
        <v>1998</v>
      </c>
      <c r="H188" s="249">
        <v>1</v>
      </c>
      <c r="I188" s="250"/>
      <c r="J188" s="251">
        <f>ROUND(I188*H188,2)</f>
        <v>0</v>
      </c>
      <c r="K188" s="247" t="s">
        <v>814</v>
      </c>
      <c r="L188" s="252"/>
      <c r="M188" s="253" t="s">
        <v>19</v>
      </c>
      <c r="N188" s="254" t="s">
        <v>42</v>
      </c>
      <c r="O188" s="67"/>
      <c r="P188" s="191">
        <f>O188*H188</f>
        <v>0</v>
      </c>
      <c r="Q188" s="191">
        <v>0</v>
      </c>
      <c r="R188" s="191">
        <f>Q188*H188</f>
        <v>0</v>
      </c>
      <c r="S188" s="191">
        <v>0</v>
      </c>
      <c r="T188" s="192">
        <f>S188*H188</f>
        <v>0</v>
      </c>
      <c r="U188" s="37"/>
      <c r="V188" s="37"/>
      <c r="W188" s="37"/>
      <c r="X188" s="37"/>
      <c r="Y188" s="37"/>
      <c r="Z188" s="37"/>
      <c r="AA188" s="37"/>
      <c r="AB188" s="37"/>
      <c r="AC188" s="37"/>
      <c r="AD188" s="37"/>
      <c r="AE188" s="37"/>
      <c r="AR188" s="193" t="s">
        <v>269</v>
      </c>
      <c r="AT188" s="193" t="s">
        <v>348</v>
      </c>
      <c r="AU188" s="193" t="s">
        <v>79</v>
      </c>
      <c r="AY188" s="20" t="s">
        <v>210</v>
      </c>
      <c r="BE188" s="194">
        <f>IF(N188="základní",J188,0)</f>
        <v>0</v>
      </c>
      <c r="BF188" s="194">
        <f>IF(N188="snížená",J188,0)</f>
        <v>0</v>
      </c>
      <c r="BG188" s="194">
        <f>IF(N188="zákl. přenesená",J188,0)</f>
        <v>0</v>
      </c>
      <c r="BH188" s="194">
        <f>IF(N188="sníž. přenesená",J188,0)</f>
        <v>0</v>
      </c>
      <c r="BI188" s="194">
        <f>IF(N188="nulová",J188,0)</f>
        <v>0</v>
      </c>
      <c r="BJ188" s="20" t="s">
        <v>79</v>
      </c>
      <c r="BK188" s="194">
        <f>ROUND(I188*H188,2)</f>
        <v>0</v>
      </c>
      <c r="BL188" s="20" t="s">
        <v>217</v>
      </c>
      <c r="BM188" s="193" t="s">
        <v>1014</v>
      </c>
    </row>
    <row r="189" spans="1:65" s="2" customFormat="1" ht="11.25">
      <c r="A189" s="37"/>
      <c r="B189" s="38"/>
      <c r="C189" s="39"/>
      <c r="D189" s="195" t="s">
        <v>219</v>
      </c>
      <c r="E189" s="39"/>
      <c r="F189" s="196" t="s">
        <v>2675</v>
      </c>
      <c r="G189" s="39"/>
      <c r="H189" s="39"/>
      <c r="I189" s="197"/>
      <c r="J189" s="39"/>
      <c r="K189" s="39"/>
      <c r="L189" s="42"/>
      <c r="M189" s="198"/>
      <c r="N189" s="199"/>
      <c r="O189" s="67"/>
      <c r="P189" s="67"/>
      <c r="Q189" s="67"/>
      <c r="R189" s="67"/>
      <c r="S189" s="67"/>
      <c r="T189" s="68"/>
      <c r="U189" s="37"/>
      <c r="V189" s="37"/>
      <c r="W189" s="37"/>
      <c r="X189" s="37"/>
      <c r="Y189" s="37"/>
      <c r="Z189" s="37"/>
      <c r="AA189" s="37"/>
      <c r="AB189" s="37"/>
      <c r="AC189" s="37"/>
      <c r="AD189" s="37"/>
      <c r="AE189" s="37"/>
      <c r="AT189" s="20" t="s">
        <v>219</v>
      </c>
      <c r="AU189" s="20" t="s">
        <v>79</v>
      </c>
    </row>
    <row r="190" spans="1:65" s="2" customFormat="1" ht="16.5" customHeight="1">
      <c r="A190" s="37"/>
      <c r="B190" s="38"/>
      <c r="C190" s="245" t="s">
        <v>598</v>
      </c>
      <c r="D190" s="245" t="s">
        <v>348</v>
      </c>
      <c r="E190" s="246" t="s">
        <v>2677</v>
      </c>
      <c r="F190" s="247" t="s">
        <v>2675</v>
      </c>
      <c r="G190" s="248" t="s">
        <v>1998</v>
      </c>
      <c r="H190" s="249">
        <v>1</v>
      </c>
      <c r="I190" s="250"/>
      <c r="J190" s="251">
        <f>ROUND(I190*H190,2)</f>
        <v>0</v>
      </c>
      <c r="K190" s="247" t="s">
        <v>814</v>
      </c>
      <c r="L190" s="252"/>
      <c r="M190" s="253" t="s">
        <v>19</v>
      </c>
      <c r="N190" s="254" t="s">
        <v>42</v>
      </c>
      <c r="O190" s="67"/>
      <c r="P190" s="191">
        <f>O190*H190</f>
        <v>0</v>
      </c>
      <c r="Q190" s="191">
        <v>0</v>
      </c>
      <c r="R190" s="191">
        <f>Q190*H190</f>
        <v>0</v>
      </c>
      <c r="S190" s="191">
        <v>0</v>
      </c>
      <c r="T190" s="192">
        <f>S190*H190</f>
        <v>0</v>
      </c>
      <c r="U190" s="37"/>
      <c r="V190" s="37"/>
      <c r="W190" s="37"/>
      <c r="X190" s="37"/>
      <c r="Y190" s="37"/>
      <c r="Z190" s="37"/>
      <c r="AA190" s="37"/>
      <c r="AB190" s="37"/>
      <c r="AC190" s="37"/>
      <c r="AD190" s="37"/>
      <c r="AE190" s="37"/>
      <c r="AR190" s="193" t="s">
        <v>269</v>
      </c>
      <c r="AT190" s="193" t="s">
        <v>348</v>
      </c>
      <c r="AU190" s="193" t="s">
        <v>79</v>
      </c>
      <c r="AY190" s="20" t="s">
        <v>210</v>
      </c>
      <c r="BE190" s="194">
        <f>IF(N190="základní",J190,0)</f>
        <v>0</v>
      </c>
      <c r="BF190" s="194">
        <f>IF(N190="snížená",J190,0)</f>
        <v>0</v>
      </c>
      <c r="BG190" s="194">
        <f>IF(N190="zákl. přenesená",J190,0)</f>
        <v>0</v>
      </c>
      <c r="BH190" s="194">
        <f>IF(N190="sníž. přenesená",J190,0)</f>
        <v>0</v>
      </c>
      <c r="BI190" s="194">
        <f>IF(N190="nulová",J190,0)</f>
        <v>0</v>
      </c>
      <c r="BJ190" s="20" t="s">
        <v>79</v>
      </c>
      <c r="BK190" s="194">
        <f>ROUND(I190*H190,2)</f>
        <v>0</v>
      </c>
      <c r="BL190" s="20" t="s">
        <v>217</v>
      </c>
      <c r="BM190" s="193" t="s">
        <v>1026</v>
      </c>
    </row>
    <row r="191" spans="1:65" s="2" customFormat="1" ht="11.25">
      <c r="A191" s="37"/>
      <c r="B191" s="38"/>
      <c r="C191" s="39"/>
      <c r="D191" s="195" t="s">
        <v>219</v>
      </c>
      <c r="E191" s="39"/>
      <c r="F191" s="196" t="s">
        <v>2675</v>
      </c>
      <c r="G191" s="39"/>
      <c r="H191" s="39"/>
      <c r="I191" s="197"/>
      <c r="J191" s="39"/>
      <c r="K191" s="39"/>
      <c r="L191" s="42"/>
      <c r="M191" s="198"/>
      <c r="N191" s="199"/>
      <c r="O191" s="67"/>
      <c r="P191" s="67"/>
      <c r="Q191" s="67"/>
      <c r="R191" s="67"/>
      <c r="S191" s="67"/>
      <c r="T191" s="68"/>
      <c r="U191" s="37"/>
      <c r="V191" s="37"/>
      <c r="W191" s="37"/>
      <c r="X191" s="37"/>
      <c r="Y191" s="37"/>
      <c r="Z191" s="37"/>
      <c r="AA191" s="37"/>
      <c r="AB191" s="37"/>
      <c r="AC191" s="37"/>
      <c r="AD191" s="37"/>
      <c r="AE191" s="37"/>
      <c r="AT191" s="20" t="s">
        <v>219</v>
      </c>
      <c r="AU191" s="20" t="s">
        <v>79</v>
      </c>
    </row>
    <row r="192" spans="1:65" s="2" customFormat="1" ht="16.5" customHeight="1">
      <c r="A192" s="37"/>
      <c r="B192" s="38"/>
      <c r="C192" s="245" t="s">
        <v>638</v>
      </c>
      <c r="D192" s="245" t="s">
        <v>348</v>
      </c>
      <c r="E192" s="246" t="s">
        <v>2678</v>
      </c>
      <c r="F192" s="247" t="s">
        <v>2675</v>
      </c>
      <c r="G192" s="248" t="s">
        <v>1998</v>
      </c>
      <c r="H192" s="249">
        <v>1</v>
      </c>
      <c r="I192" s="250"/>
      <c r="J192" s="251">
        <f>ROUND(I192*H192,2)</f>
        <v>0</v>
      </c>
      <c r="K192" s="247" t="s">
        <v>814</v>
      </c>
      <c r="L192" s="252"/>
      <c r="M192" s="253" t="s">
        <v>19</v>
      </c>
      <c r="N192" s="254" t="s">
        <v>42</v>
      </c>
      <c r="O192" s="67"/>
      <c r="P192" s="191">
        <f>O192*H192</f>
        <v>0</v>
      </c>
      <c r="Q192" s="191">
        <v>0</v>
      </c>
      <c r="R192" s="191">
        <f>Q192*H192</f>
        <v>0</v>
      </c>
      <c r="S192" s="191">
        <v>0</v>
      </c>
      <c r="T192" s="192">
        <f>S192*H192</f>
        <v>0</v>
      </c>
      <c r="U192" s="37"/>
      <c r="V192" s="37"/>
      <c r="W192" s="37"/>
      <c r="X192" s="37"/>
      <c r="Y192" s="37"/>
      <c r="Z192" s="37"/>
      <c r="AA192" s="37"/>
      <c r="AB192" s="37"/>
      <c r="AC192" s="37"/>
      <c r="AD192" s="37"/>
      <c r="AE192" s="37"/>
      <c r="AR192" s="193" t="s">
        <v>269</v>
      </c>
      <c r="AT192" s="193" t="s">
        <v>348</v>
      </c>
      <c r="AU192" s="193" t="s">
        <v>79</v>
      </c>
      <c r="AY192" s="20" t="s">
        <v>210</v>
      </c>
      <c r="BE192" s="194">
        <f>IF(N192="základní",J192,0)</f>
        <v>0</v>
      </c>
      <c r="BF192" s="194">
        <f>IF(N192="snížená",J192,0)</f>
        <v>0</v>
      </c>
      <c r="BG192" s="194">
        <f>IF(N192="zákl. přenesená",J192,0)</f>
        <v>0</v>
      </c>
      <c r="BH192" s="194">
        <f>IF(N192="sníž. přenesená",J192,0)</f>
        <v>0</v>
      </c>
      <c r="BI192" s="194">
        <f>IF(N192="nulová",J192,0)</f>
        <v>0</v>
      </c>
      <c r="BJ192" s="20" t="s">
        <v>79</v>
      </c>
      <c r="BK192" s="194">
        <f>ROUND(I192*H192,2)</f>
        <v>0</v>
      </c>
      <c r="BL192" s="20" t="s">
        <v>217</v>
      </c>
      <c r="BM192" s="193" t="s">
        <v>1048</v>
      </c>
    </row>
    <row r="193" spans="1:65" s="2" customFormat="1" ht="11.25">
      <c r="A193" s="37"/>
      <c r="B193" s="38"/>
      <c r="C193" s="39"/>
      <c r="D193" s="195" t="s">
        <v>219</v>
      </c>
      <c r="E193" s="39"/>
      <c r="F193" s="196" t="s">
        <v>2675</v>
      </c>
      <c r="G193" s="39"/>
      <c r="H193" s="39"/>
      <c r="I193" s="197"/>
      <c r="J193" s="39"/>
      <c r="K193" s="39"/>
      <c r="L193" s="42"/>
      <c r="M193" s="198"/>
      <c r="N193" s="199"/>
      <c r="O193" s="67"/>
      <c r="P193" s="67"/>
      <c r="Q193" s="67"/>
      <c r="R193" s="67"/>
      <c r="S193" s="67"/>
      <c r="T193" s="68"/>
      <c r="U193" s="37"/>
      <c r="V193" s="37"/>
      <c r="W193" s="37"/>
      <c r="X193" s="37"/>
      <c r="Y193" s="37"/>
      <c r="Z193" s="37"/>
      <c r="AA193" s="37"/>
      <c r="AB193" s="37"/>
      <c r="AC193" s="37"/>
      <c r="AD193" s="37"/>
      <c r="AE193" s="37"/>
      <c r="AT193" s="20" t="s">
        <v>219</v>
      </c>
      <c r="AU193" s="20" t="s">
        <v>79</v>
      </c>
    </row>
    <row r="194" spans="1:65" s="2" customFormat="1" ht="16.5" customHeight="1">
      <c r="A194" s="37"/>
      <c r="B194" s="38"/>
      <c r="C194" s="245" t="s">
        <v>668</v>
      </c>
      <c r="D194" s="245" t="s">
        <v>348</v>
      </c>
      <c r="E194" s="246" t="s">
        <v>2679</v>
      </c>
      <c r="F194" s="247" t="s">
        <v>2680</v>
      </c>
      <c r="G194" s="248" t="s">
        <v>1998</v>
      </c>
      <c r="H194" s="249">
        <v>1</v>
      </c>
      <c r="I194" s="250"/>
      <c r="J194" s="251">
        <f>ROUND(I194*H194,2)</f>
        <v>0</v>
      </c>
      <c r="K194" s="247" t="s">
        <v>814</v>
      </c>
      <c r="L194" s="252"/>
      <c r="M194" s="253" t="s">
        <v>19</v>
      </c>
      <c r="N194" s="254" t="s">
        <v>42</v>
      </c>
      <c r="O194" s="67"/>
      <c r="P194" s="191">
        <f>O194*H194</f>
        <v>0</v>
      </c>
      <c r="Q194" s="191">
        <v>0</v>
      </c>
      <c r="R194" s="191">
        <f>Q194*H194</f>
        <v>0</v>
      </c>
      <c r="S194" s="191">
        <v>0</v>
      </c>
      <c r="T194" s="192">
        <f>S194*H194</f>
        <v>0</v>
      </c>
      <c r="U194" s="37"/>
      <c r="V194" s="37"/>
      <c r="W194" s="37"/>
      <c r="X194" s="37"/>
      <c r="Y194" s="37"/>
      <c r="Z194" s="37"/>
      <c r="AA194" s="37"/>
      <c r="AB194" s="37"/>
      <c r="AC194" s="37"/>
      <c r="AD194" s="37"/>
      <c r="AE194" s="37"/>
      <c r="AR194" s="193" t="s">
        <v>269</v>
      </c>
      <c r="AT194" s="193" t="s">
        <v>348</v>
      </c>
      <c r="AU194" s="193" t="s">
        <v>79</v>
      </c>
      <c r="AY194" s="20" t="s">
        <v>210</v>
      </c>
      <c r="BE194" s="194">
        <f>IF(N194="základní",J194,0)</f>
        <v>0</v>
      </c>
      <c r="BF194" s="194">
        <f>IF(N194="snížená",J194,0)</f>
        <v>0</v>
      </c>
      <c r="BG194" s="194">
        <f>IF(N194="zákl. přenesená",J194,0)</f>
        <v>0</v>
      </c>
      <c r="BH194" s="194">
        <f>IF(N194="sníž. přenesená",J194,0)</f>
        <v>0</v>
      </c>
      <c r="BI194" s="194">
        <f>IF(N194="nulová",J194,0)</f>
        <v>0</v>
      </c>
      <c r="BJ194" s="20" t="s">
        <v>79</v>
      </c>
      <c r="BK194" s="194">
        <f>ROUND(I194*H194,2)</f>
        <v>0</v>
      </c>
      <c r="BL194" s="20" t="s">
        <v>217</v>
      </c>
      <c r="BM194" s="193" t="s">
        <v>1062</v>
      </c>
    </row>
    <row r="195" spans="1:65" s="2" customFormat="1" ht="11.25">
      <c r="A195" s="37"/>
      <c r="B195" s="38"/>
      <c r="C195" s="39"/>
      <c r="D195" s="195" t="s">
        <v>219</v>
      </c>
      <c r="E195" s="39"/>
      <c r="F195" s="196" t="s">
        <v>2680</v>
      </c>
      <c r="G195" s="39"/>
      <c r="H195" s="39"/>
      <c r="I195" s="197"/>
      <c r="J195" s="39"/>
      <c r="K195" s="39"/>
      <c r="L195" s="42"/>
      <c r="M195" s="198"/>
      <c r="N195" s="199"/>
      <c r="O195" s="67"/>
      <c r="P195" s="67"/>
      <c r="Q195" s="67"/>
      <c r="R195" s="67"/>
      <c r="S195" s="67"/>
      <c r="T195" s="68"/>
      <c r="U195" s="37"/>
      <c r="V195" s="37"/>
      <c r="W195" s="37"/>
      <c r="X195" s="37"/>
      <c r="Y195" s="37"/>
      <c r="Z195" s="37"/>
      <c r="AA195" s="37"/>
      <c r="AB195" s="37"/>
      <c r="AC195" s="37"/>
      <c r="AD195" s="37"/>
      <c r="AE195" s="37"/>
      <c r="AT195" s="20" t="s">
        <v>219</v>
      </c>
      <c r="AU195" s="20" t="s">
        <v>79</v>
      </c>
    </row>
    <row r="196" spans="1:65" s="2" customFormat="1" ht="16.5" customHeight="1">
      <c r="A196" s="37"/>
      <c r="B196" s="38"/>
      <c r="C196" s="245" t="s">
        <v>685</v>
      </c>
      <c r="D196" s="245" t="s">
        <v>348</v>
      </c>
      <c r="E196" s="246" t="s">
        <v>2681</v>
      </c>
      <c r="F196" s="247" t="s">
        <v>2682</v>
      </c>
      <c r="G196" s="248" t="s">
        <v>1998</v>
      </c>
      <c r="H196" s="249">
        <v>1</v>
      </c>
      <c r="I196" s="250"/>
      <c r="J196" s="251">
        <f>ROUND(I196*H196,2)</f>
        <v>0</v>
      </c>
      <c r="K196" s="247" t="s">
        <v>814</v>
      </c>
      <c r="L196" s="252"/>
      <c r="M196" s="253" t="s">
        <v>19</v>
      </c>
      <c r="N196" s="254" t="s">
        <v>42</v>
      </c>
      <c r="O196" s="67"/>
      <c r="P196" s="191">
        <f>O196*H196</f>
        <v>0</v>
      </c>
      <c r="Q196" s="191">
        <v>0</v>
      </c>
      <c r="R196" s="191">
        <f>Q196*H196</f>
        <v>0</v>
      </c>
      <c r="S196" s="191">
        <v>0</v>
      </c>
      <c r="T196" s="192">
        <f>S196*H196</f>
        <v>0</v>
      </c>
      <c r="U196" s="37"/>
      <c r="V196" s="37"/>
      <c r="W196" s="37"/>
      <c r="X196" s="37"/>
      <c r="Y196" s="37"/>
      <c r="Z196" s="37"/>
      <c r="AA196" s="37"/>
      <c r="AB196" s="37"/>
      <c r="AC196" s="37"/>
      <c r="AD196" s="37"/>
      <c r="AE196" s="37"/>
      <c r="AR196" s="193" t="s">
        <v>269</v>
      </c>
      <c r="AT196" s="193" t="s">
        <v>348</v>
      </c>
      <c r="AU196" s="193" t="s">
        <v>79</v>
      </c>
      <c r="AY196" s="20" t="s">
        <v>210</v>
      </c>
      <c r="BE196" s="194">
        <f>IF(N196="základní",J196,0)</f>
        <v>0</v>
      </c>
      <c r="BF196" s="194">
        <f>IF(N196="snížená",J196,0)</f>
        <v>0</v>
      </c>
      <c r="BG196" s="194">
        <f>IF(N196="zákl. přenesená",J196,0)</f>
        <v>0</v>
      </c>
      <c r="BH196" s="194">
        <f>IF(N196="sníž. přenesená",J196,0)</f>
        <v>0</v>
      </c>
      <c r="BI196" s="194">
        <f>IF(N196="nulová",J196,0)</f>
        <v>0</v>
      </c>
      <c r="BJ196" s="20" t="s">
        <v>79</v>
      </c>
      <c r="BK196" s="194">
        <f>ROUND(I196*H196,2)</f>
        <v>0</v>
      </c>
      <c r="BL196" s="20" t="s">
        <v>217</v>
      </c>
      <c r="BM196" s="193" t="s">
        <v>1076</v>
      </c>
    </row>
    <row r="197" spans="1:65" s="2" customFormat="1" ht="11.25">
      <c r="A197" s="37"/>
      <c r="B197" s="38"/>
      <c r="C197" s="39"/>
      <c r="D197" s="195" t="s">
        <v>219</v>
      </c>
      <c r="E197" s="39"/>
      <c r="F197" s="196" t="s">
        <v>2682</v>
      </c>
      <c r="G197" s="39"/>
      <c r="H197" s="39"/>
      <c r="I197" s="197"/>
      <c r="J197" s="39"/>
      <c r="K197" s="39"/>
      <c r="L197" s="42"/>
      <c r="M197" s="198"/>
      <c r="N197" s="199"/>
      <c r="O197" s="67"/>
      <c r="P197" s="67"/>
      <c r="Q197" s="67"/>
      <c r="R197" s="67"/>
      <c r="S197" s="67"/>
      <c r="T197" s="68"/>
      <c r="U197" s="37"/>
      <c r="V197" s="37"/>
      <c r="W197" s="37"/>
      <c r="X197" s="37"/>
      <c r="Y197" s="37"/>
      <c r="Z197" s="37"/>
      <c r="AA197" s="37"/>
      <c r="AB197" s="37"/>
      <c r="AC197" s="37"/>
      <c r="AD197" s="37"/>
      <c r="AE197" s="37"/>
      <c r="AT197" s="20" t="s">
        <v>219</v>
      </c>
      <c r="AU197" s="20" t="s">
        <v>79</v>
      </c>
    </row>
    <row r="198" spans="1:65" s="2" customFormat="1" ht="16.5" customHeight="1">
      <c r="A198" s="37"/>
      <c r="B198" s="38"/>
      <c r="C198" s="245" t="s">
        <v>700</v>
      </c>
      <c r="D198" s="245" t="s">
        <v>348</v>
      </c>
      <c r="E198" s="246" t="s">
        <v>2683</v>
      </c>
      <c r="F198" s="247" t="s">
        <v>2684</v>
      </c>
      <c r="G198" s="248" t="s">
        <v>1998</v>
      </c>
      <c r="H198" s="249">
        <v>1</v>
      </c>
      <c r="I198" s="250"/>
      <c r="J198" s="251">
        <f>ROUND(I198*H198,2)</f>
        <v>0</v>
      </c>
      <c r="K198" s="247" t="s">
        <v>814</v>
      </c>
      <c r="L198" s="252"/>
      <c r="M198" s="253" t="s">
        <v>19</v>
      </c>
      <c r="N198" s="254" t="s">
        <v>42</v>
      </c>
      <c r="O198" s="67"/>
      <c r="P198" s="191">
        <f>O198*H198</f>
        <v>0</v>
      </c>
      <c r="Q198" s="191">
        <v>0</v>
      </c>
      <c r="R198" s="191">
        <f>Q198*H198</f>
        <v>0</v>
      </c>
      <c r="S198" s="191">
        <v>0</v>
      </c>
      <c r="T198" s="192">
        <f>S198*H198</f>
        <v>0</v>
      </c>
      <c r="U198" s="37"/>
      <c r="V198" s="37"/>
      <c r="W198" s="37"/>
      <c r="X198" s="37"/>
      <c r="Y198" s="37"/>
      <c r="Z198" s="37"/>
      <c r="AA198" s="37"/>
      <c r="AB198" s="37"/>
      <c r="AC198" s="37"/>
      <c r="AD198" s="37"/>
      <c r="AE198" s="37"/>
      <c r="AR198" s="193" t="s">
        <v>269</v>
      </c>
      <c r="AT198" s="193" t="s">
        <v>348</v>
      </c>
      <c r="AU198" s="193" t="s">
        <v>79</v>
      </c>
      <c r="AY198" s="20" t="s">
        <v>210</v>
      </c>
      <c r="BE198" s="194">
        <f>IF(N198="základní",J198,0)</f>
        <v>0</v>
      </c>
      <c r="BF198" s="194">
        <f>IF(N198="snížená",J198,0)</f>
        <v>0</v>
      </c>
      <c r="BG198" s="194">
        <f>IF(N198="zákl. přenesená",J198,0)</f>
        <v>0</v>
      </c>
      <c r="BH198" s="194">
        <f>IF(N198="sníž. přenesená",J198,0)</f>
        <v>0</v>
      </c>
      <c r="BI198" s="194">
        <f>IF(N198="nulová",J198,0)</f>
        <v>0</v>
      </c>
      <c r="BJ198" s="20" t="s">
        <v>79</v>
      </c>
      <c r="BK198" s="194">
        <f>ROUND(I198*H198,2)</f>
        <v>0</v>
      </c>
      <c r="BL198" s="20" t="s">
        <v>217</v>
      </c>
      <c r="BM198" s="193" t="s">
        <v>1088</v>
      </c>
    </row>
    <row r="199" spans="1:65" s="2" customFormat="1" ht="11.25">
      <c r="A199" s="37"/>
      <c r="B199" s="38"/>
      <c r="C199" s="39"/>
      <c r="D199" s="195" t="s">
        <v>219</v>
      </c>
      <c r="E199" s="39"/>
      <c r="F199" s="196" t="s">
        <v>2684</v>
      </c>
      <c r="G199" s="39"/>
      <c r="H199" s="39"/>
      <c r="I199" s="197"/>
      <c r="J199" s="39"/>
      <c r="K199" s="39"/>
      <c r="L199" s="42"/>
      <c r="M199" s="198"/>
      <c r="N199" s="199"/>
      <c r="O199" s="67"/>
      <c r="P199" s="67"/>
      <c r="Q199" s="67"/>
      <c r="R199" s="67"/>
      <c r="S199" s="67"/>
      <c r="T199" s="68"/>
      <c r="U199" s="37"/>
      <c r="V199" s="37"/>
      <c r="W199" s="37"/>
      <c r="X199" s="37"/>
      <c r="Y199" s="37"/>
      <c r="Z199" s="37"/>
      <c r="AA199" s="37"/>
      <c r="AB199" s="37"/>
      <c r="AC199" s="37"/>
      <c r="AD199" s="37"/>
      <c r="AE199" s="37"/>
      <c r="AT199" s="20" t="s">
        <v>219</v>
      </c>
      <c r="AU199" s="20" t="s">
        <v>79</v>
      </c>
    </row>
    <row r="200" spans="1:65" s="2" customFormat="1" ht="16.5" customHeight="1">
      <c r="A200" s="37"/>
      <c r="B200" s="38"/>
      <c r="C200" s="245" t="s">
        <v>706</v>
      </c>
      <c r="D200" s="245" t="s">
        <v>348</v>
      </c>
      <c r="E200" s="246" t="s">
        <v>2685</v>
      </c>
      <c r="F200" s="247" t="s">
        <v>2686</v>
      </c>
      <c r="G200" s="248" t="s">
        <v>1998</v>
      </c>
      <c r="H200" s="249">
        <v>1</v>
      </c>
      <c r="I200" s="250"/>
      <c r="J200" s="251">
        <f>ROUND(I200*H200,2)</f>
        <v>0</v>
      </c>
      <c r="K200" s="247" t="s">
        <v>814</v>
      </c>
      <c r="L200" s="252"/>
      <c r="M200" s="253" t="s">
        <v>19</v>
      </c>
      <c r="N200" s="254" t="s">
        <v>42</v>
      </c>
      <c r="O200" s="67"/>
      <c r="P200" s="191">
        <f>O200*H200</f>
        <v>0</v>
      </c>
      <c r="Q200" s="191">
        <v>0</v>
      </c>
      <c r="R200" s="191">
        <f>Q200*H200</f>
        <v>0</v>
      </c>
      <c r="S200" s="191">
        <v>0</v>
      </c>
      <c r="T200" s="192">
        <f>S200*H200</f>
        <v>0</v>
      </c>
      <c r="U200" s="37"/>
      <c r="V200" s="37"/>
      <c r="W200" s="37"/>
      <c r="X200" s="37"/>
      <c r="Y200" s="37"/>
      <c r="Z200" s="37"/>
      <c r="AA200" s="37"/>
      <c r="AB200" s="37"/>
      <c r="AC200" s="37"/>
      <c r="AD200" s="37"/>
      <c r="AE200" s="37"/>
      <c r="AR200" s="193" t="s">
        <v>269</v>
      </c>
      <c r="AT200" s="193" t="s">
        <v>348</v>
      </c>
      <c r="AU200" s="193" t="s">
        <v>79</v>
      </c>
      <c r="AY200" s="20" t="s">
        <v>210</v>
      </c>
      <c r="BE200" s="194">
        <f>IF(N200="základní",J200,0)</f>
        <v>0</v>
      </c>
      <c r="BF200" s="194">
        <f>IF(N200="snížená",J200,0)</f>
        <v>0</v>
      </c>
      <c r="BG200" s="194">
        <f>IF(N200="zákl. přenesená",J200,0)</f>
        <v>0</v>
      </c>
      <c r="BH200" s="194">
        <f>IF(N200="sníž. přenesená",J200,0)</f>
        <v>0</v>
      </c>
      <c r="BI200" s="194">
        <f>IF(N200="nulová",J200,0)</f>
        <v>0</v>
      </c>
      <c r="BJ200" s="20" t="s">
        <v>79</v>
      </c>
      <c r="BK200" s="194">
        <f>ROUND(I200*H200,2)</f>
        <v>0</v>
      </c>
      <c r="BL200" s="20" t="s">
        <v>217</v>
      </c>
      <c r="BM200" s="193" t="s">
        <v>1107</v>
      </c>
    </row>
    <row r="201" spans="1:65" s="2" customFormat="1" ht="11.25">
      <c r="A201" s="37"/>
      <c r="B201" s="38"/>
      <c r="C201" s="39"/>
      <c r="D201" s="195" t="s">
        <v>219</v>
      </c>
      <c r="E201" s="39"/>
      <c r="F201" s="196" t="s">
        <v>2686</v>
      </c>
      <c r="G201" s="39"/>
      <c r="H201" s="39"/>
      <c r="I201" s="197"/>
      <c r="J201" s="39"/>
      <c r="K201" s="39"/>
      <c r="L201" s="42"/>
      <c r="M201" s="198"/>
      <c r="N201" s="199"/>
      <c r="O201" s="67"/>
      <c r="P201" s="67"/>
      <c r="Q201" s="67"/>
      <c r="R201" s="67"/>
      <c r="S201" s="67"/>
      <c r="T201" s="68"/>
      <c r="U201" s="37"/>
      <c r="V201" s="37"/>
      <c r="W201" s="37"/>
      <c r="X201" s="37"/>
      <c r="Y201" s="37"/>
      <c r="Z201" s="37"/>
      <c r="AA201" s="37"/>
      <c r="AB201" s="37"/>
      <c r="AC201" s="37"/>
      <c r="AD201" s="37"/>
      <c r="AE201" s="37"/>
      <c r="AT201" s="20" t="s">
        <v>219</v>
      </c>
      <c r="AU201" s="20" t="s">
        <v>79</v>
      </c>
    </row>
    <row r="202" spans="1:65" s="2" customFormat="1" ht="16.5" customHeight="1">
      <c r="A202" s="37"/>
      <c r="B202" s="38"/>
      <c r="C202" s="245" t="s">
        <v>712</v>
      </c>
      <c r="D202" s="245" t="s">
        <v>348</v>
      </c>
      <c r="E202" s="246" t="s">
        <v>2687</v>
      </c>
      <c r="F202" s="247" t="s">
        <v>2688</v>
      </c>
      <c r="G202" s="248" t="s">
        <v>1998</v>
      </c>
      <c r="H202" s="249">
        <v>1</v>
      </c>
      <c r="I202" s="250"/>
      <c r="J202" s="251">
        <f>ROUND(I202*H202,2)</f>
        <v>0</v>
      </c>
      <c r="K202" s="247" t="s">
        <v>814</v>
      </c>
      <c r="L202" s="252"/>
      <c r="M202" s="253" t="s">
        <v>19</v>
      </c>
      <c r="N202" s="254" t="s">
        <v>42</v>
      </c>
      <c r="O202" s="67"/>
      <c r="P202" s="191">
        <f>O202*H202</f>
        <v>0</v>
      </c>
      <c r="Q202" s="191">
        <v>0</v>
      </c>
      <c r="R202" s="191">
        <f>Q202*H202</f>
        <v>0</v>
      </c>
      <c r="S202" s="191">
        <v>0</v>
      </c>
      <c r="T202" s="192">
        <f>S202*H202</f>
        <v>0</v>
      </c>
      <c r="U202" s="37"/>
      <c r="V202" s="37"/>
      <c r="W202" s="37"/>
      <c r="X202" s="37"/>
      <c r="Y202" s="37"/>
      <c r="Z202" s="37"/>
      <c r="AA202" s="37"/>
      <c r="AB202" s="37"/>
      <c r="AC202" s="37"/>
      <c r="AD202" s="37"/>
      <c r="AE202" s="37"/>
      <c r="AR202" s="193" t="s">
        <v>269</v>
      </c>
      <c r="AT202" s="193" t="s">
        <v>348</v>
      </c>
      <c r="AU202" s="193" t="s">
        <v>79</v>
      </c>
      <c r="AY202" s="20" t="s">
        <v>210</v>
      </c>
      <c r="BE202" s="194">
        <f>IF(N202="základní",J202,0)</f>
        <v>0</v>
      </c>
      <c r="BF202" s="194">
        <f>IF(N202="snížená",J202,0)</f>
        <v>0</v>
      </c>
      <c r="BG202" s="194">
        <f>IF(N202="zákl. přenesená",J202,0)</f>
        <v>0</v>
      </c>
      <c r="BH202" s="194">
        <f>IF(N202="sníž. přenesená",J202,0)</f>
        <v>0</v>
      </c>
      <c r="BI202" s="194">
        <f>IF(N202="nulová",J202,0)</f>
        <v>0</v>
      </c>
      <c r="BJ202" s="20" t="s">
        <v>79</v>
      </c>
      <c r="BK202" s="194">
        <f>ROUND(I202*H202,2)</f>
        <v>0</v>
      </c>
      <c r="BL202" s="20" t="s">
        <v>217</v>
      </c>
      <c r="BM202" s="193" t="s">
        <v>1122</v>
      </c>
    </row>
    <row r="203" spans="1:65" s="2" customFormat="1" ht="11.25">
      <c r="A203" s="37"/>
      <c r="B203" s="38"/>
      <c r="C203" s="39"/>
      <c r="D203" s="195" t="s">
        <v>219</v>
      </c>
      <c r="E203" s="39"/>
      <c r="F203" s="196" t="s">
        <v>2688</v>
      </c>
      <c r="G203" s="39"/>
      <c r="H203" s="39"/>
      <c r="I203" s="197"/>
      <c r="J203" s="39"/>
      <c r="K203" s="39"/>
      <c r="L203" s="42"/>
      <c r="M203" s="198"/>
      <c r="N203" s="199"/>
      <c r="O203" s="67"/>
      <c r="P203" s="67"/>
      <c r="Q203" s="67"/>
      <c r="R203" s="67"/>
      <c r="S203" s="67"/>
      <c r="T203" s="68"/>
      <c r="U203" s="37"/>
      <c r="V203" s="37"/>
      <c r="W203" s="37"/>
      <c r="X203" s="37"/>
      <c r="Y203" s="37"/>
      <c r="Z203" s="37"/>
      <c r="AA203" s="37"/>
      <c r="AB203" s="37"/>
      <c r="AC203" s="37"/>
      <c r="AD203" s="37"/>
      <c r="AE203" s="37"/>
      <c r="AT203" s="20" t="s">
        <v>219</v>
      </c>
      <c r="AU203" s="20" t="s">
        <v>79</v>
      </c>
    </row>
    <row r="204" spans="1:65" s="2" customFormat="1" ht="24.2" customHeight="1">
      <c r="A204" s="37"/>
      <c r="B204" s="38"/>
      <c r="C204" s="245" t="s">
        <v>718</v>
      </c>
      <c r="D204" s="245" t="s">
        <v>348</v>
      </c>
      <c r="E204" s="246" t="s">
        <v>2689</v>
      </c>
      <c r="F204" s="247" t="s">
        <v>2690</v>
      </c>
      <c r="G204" s="248" t="s">
        <v>1998</v>
      </c>
      <c r="H204" s="249">
        <v>1</v>
      </c>
      <c r="I204" s="250"/>
      <c r="J204" s="251">
        <f>ROUND(I204*H204,2)</f>
        <v>0</v>
      </c>
      <c r="K204" s="247" t="s">
        <v>814</v>
      </c>
      <c r="L204" s="252"/>
      <c r="M204" s="253" t="s">
        <v>19</v>
      </c>
      <c r="N204" s="254" t="s">
        <v>42</v>
      </c>
      <c r="O204" s="67"/>
      <c r="P204" s="191">
        <f>O204*H204</f>
        <v>0</v>
      </c>
      <c r="Q204" s="191">
        <v>0</v>
      </c>
      <c r="R204" s="191">
        <f>Q204*H204</f>
        <v>0</v>
      </c>
      <c r="S204" s="191">
        <v>0</v>
      </c>
      <c r="T204" s="192">
        <f>S204*H204</f>
        <v>0</v>
      </c>
      <c r="U204" s="37"/>
      <c r="V204" s="37"/>
      <c r="W204" s="37"/>
      <c r="X204" s="37"/>
      <c r="Y204" s="37"/>
      <c r="Z204" s="37"/>
      <c r="AA204" s="37"/>
      <c r="AB204" s="37"/>
      <c r="AC204" s="37"/>
      <c r="AD204" s="37"/>
      <c r="AE204" s="37"/>
      <c r="AR204" s="193" t="s">
        <v>269</v>
      </c>
      <c r="AT204" s="193" t="s">
        <v>348</v>
      </c>
      <c r="AU204" s="193" t="s">
        <v>79</v>
      </c>
      <c r="AY204" s="20" t="s">
        <v>210</v>
      </c>
      <c r="BE204" s="194">
        <f>IF(N204="základní",J204,0)</f>
        <v>0</v>
      </c>
      <c r="BF204" s="194">
        <f>IF(N204="snížená",J204,0)</f>
        <v>0</v>
      </c>
      <c r="BG204" s="194">
        <f>IF(N204="zákl. přenesená",J204,0)</f>
        <v>0</v>
      </c>
      <c r="BH204" s="194">
        <f>IF(N204="sníž. přenesená",J204,0)</f>
        <v>0</v>
      </c>
      <c r="BI204" s="194">
        <f>IF(N204="nulová",J204,0)</f>
        <v>0</v>
      </c>
      <c r="BJ204" s="20" t="s">
        <v>79</v>
      </c>
      <c r="BK204" s="194">
        <f>ROUND(I204*H204,2)</f>
        <v>0</v>
      </c>
      <c r="BL204" s="20" t="s">
        <v>217</v>
      </c>
      <c r="BM204" s="193" t="s">
        <v>1133</v>
      </c>
    </row>
    <row r="205" spans="1:65" s="2" customFormat="1" ht="19.5">
      <c r="A205" s="37"/>
      <c r="B205" s="38"/>
      <c r="C205" s="39"/>
      <c r="D205" s="195" t="s">
        <v>219</v>
      </c>
      <c r="E205" s="39"/>
      <c r="F205" s="196" t="s">
        <v>2690</v>
      </c>
      <c r="G205" s="39"/>
      <c r="H205" s="39"/>
      <c r="I205" s="197"/>
      <c r="J205" s="39"/>
      <c r="K205" s="39"/>
      <c r="L205" s="42"/>
      <c r="M205" s="198"/>
      <c r="N205" s="199"/>
      <c r="O205" s="67"/>
      <c r="P205" s="67"/>
      <c r="Q205" s="67"/>
      <c r="R205" s="67"/>
      <c r="S205" s="67"/>
      <c r="T205" s="68"/>
      <c r="U205" s="37"/>
      <c r="V205" s="37"/>
      <c r="W205" s="37"/>
      <c r="X205" s="37"/>
      <c r="Y205" s="37"/>
      <c r="Z205" s="37"/>
      <c r="AA205" s="37"/>
      <c r="AB205" s="37"/>
      <c r="AC205" s="37"/>
      <c r="AD205" s="37"/>
      <c r="AE205" s="37"/>
      <c r="AT205" s="20" t="s">
        <v>219</v>
      </c>
      <c r="AU205" s="20" t="s">
        <v>79</v>
      </c>
    </row>
    <row r="206" spans="1:65" s="2" customFormat="1" ht="16.5" customHeight="1">
      <c r="A206" s="37"/>
      <c r="B206" s="38"/>
      <c r="C206" s="245" t="s">
        <v>726</v>
      </c>
      <c r="D206" s="245" t="s">
        <v>348</v>
      </c>
      <c r="E206" s="246" t="s">
        <v>2691</v>
      </c>
      <c r="F206" s="247" t="s">
        <v>2692</v>
      </c>
      <c r="G206" s="248" t="s">
        <v>1998</v>
      </c>
      <c r="H206" s="249">
        <v>1</v>
      </c>
      <c r="I206" s="250"/>
      <c r="J206" s="251">
        <f>ROUND(I206*H206,2)</f>
        <v>0</v>
      </c>
      <c r="K206" s="247" t="s">
        <v>814</v>
      </c>
      <c r="L206" s="252"/>
      <c r="M206" s="253" t="s">
        <v>19</v>
      </c>
      <c r="N206" s="254" t="s">
        <v>42</v>
      </c>
      <c r="O206" s="67"/>
      <c r="P206" s="191">
        <f>O206*H206</f>
        <v>0</v>
      </c>
      <c r="Q206" s="191">
        <v>0</v>
      </c>
      <c r="R206" s="191">
        <f>Q206*H206</f>
        <v>0</v>
      </c>
      <c r="S206" s="191">
        <v>0</v>
      </c>
      <c r="T206" s="192">
        <f>S206*H206</f>
        <v>0</v>
      </c>
      <c r="U206" s="37"/>
      <c r="V206" s="37"/>
      <c r="W206" s="37"/>
      <c r="X206" s="37"/>
      <c r="Y206" s="37"/>
      <c r="Z206" s="37"/>
      <c r="AA206" s="37"/>
      <c r="AB206" s="37"/>
      <c r="AC206" s="37"/>
      <c r="AD206" s="37"/>
      <c r="AE206" s="37"/>
      <c r="AR206" s="193" t="s">
        <v>269</v>
      </c>
      <c r="AT206" s="193" t="s">
        <v>348</v>
      </c>
      <c r="AU206" s="193" t="s">
        <v>79</v>
      </c>
      <c r="AY206" s="20" t="s">
        <v>210</v>
      </c>
      <c r="BE206" s="194">
        <f>IF(N206="základní",J206,0)</f>
        <v>0</v>
      </c>
      <c r="BF206" s="194">
        <f>IF(N206="snížená",J206,0)</f>
        <v>0</v>
      </c>
      <c r="BG206" s="194">
        <f>IF(N206="zákl. přenesená",J206,0)</f>
        <v>0</v>
      </c>
      <c r="BH206" s="194">
        <f>IF(N206="sníž. přenesená",J206,0)</f>
        <v>0</v>
      </c>
      <c r="BI206" s="194">
        <f>IF(N206="nulová",J206,0)</f>
        <v>0</v>
      </c>
      <c r="BJ206" s="20" t="s">
        <v>79</v>
      </c>
      <c r="BK206" s="194">
        <f>ROUND(I206*H206,2)</f>
        <v>0</v>
      </c>
      <c r="BL206" s="20" t="s">
        <v>217</v>
      </c>
      <c r="BM206" s="193" t="s">
        <v>1147</v>
      </c>
    </row>
    <row r="207" spans="1:65" s="2" customFormat="1" ht="11.25">
      <c r="A207" s="37"/>
      <c r="B207" s="38"/>
      <c r="C207" s="39"/>
      <c r="D207" s="195" t="s">
        <v>219</v>
      </c>
      <c r="E207" s="39"/>
      <c r="F207" s="196" t="s">
        <v>2692</v>
      </c>
      <c r="G207" s="39"/>
      <c r="H207" s="39"/>
      <c r="I207" s="197"/>
      <c r="J207" s="39"/>
      <c r="K207" s="39"/>
      <c r="L207" s="42"/>
      <c r="M207" s="198"/>
      <c r="N207" s="199"/>
      <c r="O207" s="67"/>
      <c r="P207" s="67"/>
      <c r="Q207" s="67"/>
      <c r="R207" s="67"/>
      <c r="S207" s="67"/>
      <c r="T207" s="68"/>
      <c r="U207" s="37"/>
      <c r="V207" s="37"/>
      <c r="W207" s="37"/>
      <c r="X207" s="37"/>
      <c r="Y207" s="37"/>
      <c r="Z207" s="37"/>
      <c r="AA207" s="37"/>
      <c r="AB207" s="37"/>
      <c r="AC207" s="37"/>
      <c r="AD207" s="37"/>
      <c r="AE207" s="37"/>
      <c r="AT207" s="20" t="s">
        <v>219</v>
      </c>
      <c r="AU207" s="20" t="s">
        <v>79</v>
      </c>
    </row>
    <row r="208" spans="1:65" s="2" customFormat="1" ht="16.5" customHeight="1">
      <c r="A208" s="37"/>
      <c r="B208" s="38"/>
      <c r="C208" s="245" t="s">
        <v>623</v>
      </c>
      <c r="D208" s="245" t="s">
        <v>348</v>
      </c>
      <c r="E208" s="246" t="s">
        <v>2693</v>
      </c>
      <c r="F208" s="247" t="s">
        <v>2692</v>
      </c>
      <c r="G208" s="248" t="s">
        <v>1998</v>
      </c>
      <c r="H208" s="249">
        <v>1</v>
      </c>
      <c r="I208" s="250"/>
      <c r="J208" s="251">
        <f>ROUND(I208*H208,2)</f>
        <v>0</v>
      </c>
      <c r="K208" s="247" t="s">
        <v>814</v>
      </c>
      <c r="L208" s="252"/>
      <c r="M208" s="253" t="s">
        <v>19</v>
      </c>
      <c r="N208" s="254" t="s">
        <v>42</v>
      </c>
      <c r="O208" s="67"/>
      <c r="P208" s="191">
        <f>O208*H208</f>
        <v>0</v>
      </c>
      <c r="Q208" s="191">
        <v>0</v>
      </c>
      <c r="R208" s="191">
        <f>Q208*H208</f>
        <v>0</v>
      </c>
      <c r="S208" s="191">
        <v>0</v>
      </c>
      <c r="T208" s="192">
        <f>S208*H208</f>
        <v>0</v>
      </c>
      <c r="U208" s="37"/>
      <c r="V208" s="37"/>
      <c r="W208" s="37"/>
      <c r="X208" s="37"/>
      <c r="Y208" s="37"/>
      <c r="Z208" s="37"/>
      <c r="AA208" s="37"/>
      <c r="AB208" s="37"/>
      <c r="AC208" s="37"/>
      <c r="AD208" s="37"/>
      <c r="AE208" s="37"/>
      <c r="AR208" s="193" t="s">
        <v>269</v>
      </c>
      <c r="AT208" s="193" t="s">
        <v>348</v>
      </c>
      <c r="AU208" s="193" t="s">
        <v>79</v>
      </c>
      <c r="AY208" s="20" t="s">
        <v>210</v>
      </c>
      <c r="BE208" s="194">
        <f>IF(N208="základní",J208,0)</f>
        <v>0</v>
      </c>
      <c r="BF208" s="194">
        <f>IF(N208="snížená",J208,0)</f>
        <v>0</v>
      </c>
      <c r="BG208" s="194">
        <f>IF(N208="zákl. přenesená",J208,0)</f>
        <v>0</v>
      </c>
      <c r="BH208" s="194">
        <f>IF(N208="sníž. přenesená",J208,0)</f>
        <v>0</v>
      </c>
      <c r="BI208" s="194">
        <f>IF(N208="nulová",J208,0)</f>
        <v>0</v>
      </c>
      <c r="BJ208" s="20" t="s">
        <v>79</v>
      </c>
      <c r="BK208" s="194">
        <f>ROUND(I208*H208,2)</f>
        <v>0</v>
      </c>
      <c r="BL208" s="20" t="s">
        <v>217</v>
      </c>
      <c r="BM208" s="193" t="s">
        <v>1158</v>
      </c>
    </row>
    <row r="209" spans="1:65" s="2" customFormat="1" ht="11.25">
      <c r="A209" s="37"/>
      <c r="B209" s="38"/>
      <c r="C209" s="39"/>
      <c r="D209" s="195" t="s">
        <v>219</v>
      </c>
      <c r="E209" s="39"/>
      <c r="F209" s="196" t="s">
        <v>2692</v>
      </c>
      <c r="G209" s="39"/>
      <c r="H209" s="39"/>
      <c r="I209" s="197"/>
      <c r="J209" s="39"/>
      <c r="K209" s="39"/>
      <c r="L209" s="42"/>
      <c r="M209" s="198"/>
      <c r="N209" s="199"/>
      <c r="O209" s="67"/>
      <c r="P209" s="67"/>
      <c r="Q209" s="67"/>
      <c r="R209" s="67"/>
      <c r="S209" s="67"/>
      <c r="T209" s="68"/>
      <c r="U209" s="37"/>
      <c r="V209" s="37"/>
      <c r="W209" s="37"/>
      <c r="X209" s="37"/>
      <c r="Y209" s="37"/>
      <c r="Z209" s="37"/>
      <c r="AA209" s="37"/>
      <c r="AB209" s="37"/>
      <c r="AC209" s="37"/>
      <c r="AD209" s="37"/>
      <c r="AE209" s="37"/>
      <c r="AT209" s="20" t="s">
        <v>219</v>
      </c>
      <c r="AU209" s="20" t="s">
        <v>79</v>
      </c>
    </row>
    <row r="210" spans="1:65" s="2" customFormat="1" ht="16.5" customHeight="1">
      <c r="A210" s="37"/>
      <c r="B210" s="38"/>
      <c r="C210" s="245" t="s">
        <v>634</v>
      </c>
      <c r="D210" s="245" t="s">
        <v>348</v>
      </c>
      <c r="E210" s="246" t="s">
        <v>2694</v>
      </c>
      <c r="F210" s="247" t="s">
        <v>2695</v>
      </c>
      <c r="G210" s="248" t="s">
        <v>1998</v>
      </c>
      <c r="H210" s="249">
        <v>3</v>
      </c>
      <c r="I210" s="250"/>
      <c r="J210" s="251">
        <f>ROUND(I210*H210,2)</f>
        <v>0</v>
      </c>
      <c r="K210" s="247" t="s">
        <v>814</v>
      </c>
      <c r="L210" s="252"/>
      <c r="M210" s="253" t="s">
        <v>19</v>
      </c>
      <c r="N210" s="254" t="s">
        <v>42</v>
      </c>
      <c r="O210" s="67"/>
      <c r="P210" s="191">
        <f>O210*H210</f>
        <v>0</v>
      </c>
      <c r="Q210" s="191">
        <v>0</v>
      </c>
      <c r="R210" s="191">
        <f>Q210*H210</f>
        <v>0</v>
      </c>
      <c r="S210" s="191">
        <v>0</v>
      </c>
      <c r="T210" s="192">
        <f>S210*H210</f>
        <v>0</v>
      </c>
      <c r="U210" s="37"/>
      <c r="V210" s="37"/>
      <c r="W210" s="37"/>
      <c r="X210" s="37"/>
      <c r="Y210" s="37"/>
      <c r="Z210" s="37"/>
      <c r="AA210" s="37"/>
      <c r="AB210" s="37"/>
      <c r="AC210" s="37"/>
      <c r="AD210" s="37"/>
      <c r="AE210" s="37"/>
      <c r="AR210" s="193" t="s">
        <v>269</v>
      </c>
      <c r="AT210" s="193" t="s">
        <v>348</v>
      </c>
      <c r="AU210" s="193" t="s">
        <v>79</v>
      </c>
      <c r="AY210" s="20" t="s">
        <v>210</v>
      </c>
      <c r="BE210" s="194">
        <f>IF(N210="základní",J210,0)</f>
        <v>0</v>
      </c>
      <c r="BF210" s="194">
        <f>IF(N210="snížená",J210,0)</f>
        <v>0</v>
      </c>
      <c r="BG210" s="194">
        <f>IF(N210="zákl. přenesená",J210,0)</f>
        <v>0</v>
      </c>
      <c r="BH210" s="194">
        <f>IF(N210="sníž. přenesená",J210,0)</f>
        <v>0</v>
      </c>
      <c r="BI210" s="194">
        <f>IF(N210="nulová",J210,0)</f>
        <v>0</v>
      </c>
      <c r="BJ210" s="20" t="s">
        <v>79</v>
      </c>
      <c r="BK210" s="194">
        <f>ROUND(I210*H210,2)</f>
        <v>0</v>
      </c>
      <c r="BL210" s="20" t="s">
        <v>217</v>
      </c>
      <c r="BM210" s="193" t="s">
        <v>1172</v>
      </c>
    </row>
    <row r="211" spans="1:65" s="2" customFormat="1" ht="11.25">
      <c r="A211" s="37"/>
      <c r="B211" s="38"/>
      <c r="C211" s="39"/>
      <c r="D211" s="195" t="s">
        <v>219</v>
      </c>
      <c r="E211" s="39"/>
      <c r="F211" s="196" t="s">
        <v>2695</v>
      </c>
      <c r="G211" s="39"/>
      <c r="H211" s="39"/>
      <c r="I211" s="197"/>
      <c r="J211" s="39"/>
      <c r="K211" s="39"/>
      <c r="L211" s="42"/>
      <c r="M211" s="198"/>
      <c r="N211" s="199"/>
      <c r="O211" s="67"/>
      <c r="P211" s="67"/>
      <c r="Q211" s="67"/>
      <c r="R211" s="67"/>
      <c r="S211" s="67"/>
      <c r="T211" s="68"/>
      <c r="U211" s="37"/>
      <c r="V211" s="37"/>
      <c r="W211" s="37"/>
      <c r="X211" s="37"/>
      <c r="Y211" s="37"/>
      <c r="Z211" s="37"/>
      <c r="AA211" s="37"/>
      <c r="AB211" s="37"/>
      <c r="AC211" s="37"/>
      <c r="AD211" s="37"/>
      <c r="AE211" s="37"/>
      <c r="AT211" s="20" t="s">
        <v>219</v>
      </c>
      <c r="AU211" s="20" t="s">
        <v>79</v>
      </c>
    </row>
    <row r="212" spans="1:65" s="2" customFormat="1" ht="16.5" customHeight="1">
      <c r="A212" s="37"/>
      <c r="B212" s="38"/>
      <c r="C212" s="245" t="s">
        <v>596</v>
      </c>
      <c r="D212" s="245" t="s">
        <v>348</v>
      </c>
      <c r="E212" s="246" t="s">
        <v>2696</v>
      </c>
      <c r="F212" s="247" t="s">
        <v>2697</v>
      </c>
      <c r="G212" s="248" t="s">
        <v>1998</v>
      </c>
      <c r="H212" s="249">
        <v>1</v>
      </c>
      <c r="I212" s="250"/>
      <c r="J212" s="251">
        <f>ROUND(I212*H212,2)</f>
        <v>0</v>
      </c>
      <c r="K212" s="247" t="s">
        <v>814</v>
      </c>
      <c r="L212" s="252"/>
      <c r="M212" s="253" t="s">
        <v>19</v>
      </c>
      <c r="N212" s="254" t="s">
        <v>42</v>
      </c>
      <c r="O212" s="67"/>
      <c r="P212" s="191">
        <f>O212*H212</f>
        <v>0</v>
      </c>
      <c r="Q212" s="191">
        <v>0</v>
      </c>
      <c r="R212" s="191">
        <f>Q212*H212</f>
        <v>0</v>
      </c>
      <c r="S212" s="191">
        <v>0</v>
      </c>
      <c r="T212" s="192">
        <f>S212*H212</f>
        <v>0</v>
      </c>
      <c r="U212" s="37"/>
      <c r="V212" s="37"/>
      <c r="W212" s="37"/>
      <c r="X212" s="37"/>
      <c r="Y212" s="37"/>
      <c r="Z212" s="37"/>
      <c r="AA212" s="37"/>
      <c r="AB212" s="37"/>
      <c r="AC212" s="37"/>
      <c r="AD212" s="37"/>
      <c r="AE212" s="37"/>
      <c r="AR212" s="193" t="s">
        <v>269</v>
      </c>
      <c r="AT212" s="193" t="s">
        <v>348</v>
      </c>
      <c r="AU212" s="193" t="s">
        <v>79</v>
      </c>
      <c r="AY212" s="20" t="s">
        <v>210</v>
      </c>
      <c r="BE212" s="194">
        <f>IF(N212="základní",J212,0)</f>
        <v>0</v>
      </c>
      <c r="BF212" s="194">
        <f>IF(N212="snížená",J212,0)</f>
        <v>0</v>
      </c>
      <c r="BG212" s="194">
        <f>IF(N212="zákl. přenesená",J212,0)</f>
        <v>0</v>
      </c>
      <c r="BH212" s="194">
        <f>IF(N212="sníž. přenesená",J212,0)</f>
        <v>0</v>
      </c>
      <c r="BI212" s="194">
        <f>IF(N212="nulová",J212,0)</f>
        <v>0</v>
      </c>
      <c r="BJ212" s="20" t="s">
        <v>79</v>
      </c>
      <c r="BK212" s="194">
        <f>ROUND(I212*H212,2)</f>
        <v>0</v>
      </c>
      <c r="BL212" s="20" t="s">
        <v>217</v>
      </c>
      <c r="BM212" s="193" t="s">
        <v>1185</v>
      </c>
    </row>
    <row r="213" spans="1:65" s="2" customFormat="1" ht="11.25">
      <c r="A213" s="37"/>
      <c r="B213" s="38"/>
      <c r="C213" s="39"/>
      <c r="D213" s="195" t="s">
        <v>219</v>
      </c>
      <c r="E213" s="39"/>
      <c r="F213" s="196" t="s">
        <v>2697</v>
      </c>
      <c r="G213" s="39"/>
      <c r="H213" s="39"/>
      <c r="I213" s="197"/>
      <c r="J213" s="39"/>
      <c r="K213" s="39"/>
      <c r="L213" s="42"/>
      <c r="M213" s="198"/>
      <c r="N213" s="199"/>
      <c r="O213" s="67"/>
      <c r="P213" s="67"/>
      <c r="Q213" s="67"/>
      <c r="R213" s="67"/>
      <c r="S213" s="67"/>
      <c r="T213" s="68"/>
      <c r="U213" s="37"/>
      <c r="V213" s="37"/>
      <c r="W213" s="37"/>
      <c r="X213" s="37"/>
      <c r="Y213" s="37"/>
      <c r="Z213" s="37"/>
      <c r="AA213" s="37"/>
      <c r="AB213" s="37"/>
      <c r="AC213" s="37"/>
      <c r="AD213" s="37"/>
      <c r="AE213" s="37"/>
      <c r="AT213" s="20" t="s">
        <v>219</v>
      </c>
      <c r="AU213" s="20" t="s">
        <v>79</v>
      </c>
    </row>
    <row r="214" spans="1:65" s="2" customFormat="1" ht="24.2" customHeight="1">
      <c r="A214" s="37"/>
      <c r="B214" s="38"/>
      <c r="C214" s="245" t="s">
        <v>750</v>
      </c>
      <c r="D214" s="245" t="s">
        <v>348</v>
      </c>
      <c r="E214" s="246" t="s">
        <v>2698</v>
      </c>
      <c r="F214" s="247" t="s">
        <v>2699</v>
      </c>
      <c r="G214" s="248" t="s">
        <v>1998</v>
      </c>
      <c r="H214" s="249">
        <v>1</v>
      </c>
      <c r="I214" s="250"/>
      <c r="J214" s="251">
        <f>ROUND(I214*H214,2)</f>
        <v>0</v>
      </c>
      <c r="K214" s="247" t="s">
        <v>814</v>
      </c>
      <c r="L214" s="252"/>
      <c r="M214" s="253" t="s">
        <v>19</v>
      </c>
      <c r="N214" s="254" t="s">
        <v>42</v>
      </c>
      <c r="O214" s="67"/>
      <c r="P214" s="191">
        <f>O214*H214</f>
        <v>0</v>
      </c>
      <c r="Q214" s="191">
        <v>0</v>
      </c>
      <c r="R214" s="191">
        <f>Q214*H214</f>
        <v>0</v>
      </c>
      <c r="S214" s="191">
        <v>0</v>
      </c>
      <c r="T214" s="192">
        <f>S214*H214</f>
        <v>0</v>
      </c>
      <c r="U214" s="37"/>
      <c r="V214" s="37"/>
      <c r="W214" s="37"/>
      <c r="X214" s="37"/>
      <c r="Y214" s="37"/>
      <c r="Z214" s="37"/>
      <c r="AA214" s="37"/>
      <c r="AB214" s="37"/>
      <c r="AC214" s="37"/>
      <c r="AD214" s="37"/>
      <c r="AE214" s="37"/>
      <c r="AR214" s="193" t="s">
        <v>269</v>
      </c>
      <c r="AT214" s="193" t="s">
        <v>348</v>
      </c>
      <c r="AU214" s="193" t="s">
        <v>79</v>
      </c>
      <c r="AY214" s="20" t="s">
        <v>210</v>
      </c>
      <c r="BE214" s="194">
        <f>IF(N214="základní",J214,0)</f>
        <v>0</v>
      </c>
      <c r="BF214" s="194">
        <f>IF(N214="snížená",J214,0)</f>
        <v>0</v>
      </c>
      <c r="BG214" s="194">
        <f>IF(N214="zákl. přenesená",J214,0)</f>
        <v>0</v>
      </c>
      <c r="BH214" s="194">
        <f>IF(N214="sníž. přenesená",J214,0)</f>
        <v>0</v>
      </c>
      <c r="BI214" s="194">
        <f>IF(N214="nulová",J214,0)</f>
        <v>0</v>
      </c>
      <c r="BJ214" s="20" t="s">
        <v>79</v>
      </c>
      <c r="BK214" s="194">
        <f>ROUND(I214*H214,2)</f>
        <v>0</v>
      </c>
      <c r="BL214" s="20" t="s">
        <v>217</v>
      </c>
      <c r="BM214" s="193" t="s">
        <v>1193</v>
      </c>
    </row>
    <row r="215" spans="1:65" s="2" customFormat="1" ht="11.25">
      <c r="A215" s="37"/>
      <c r="B215" s="38"/>
      <c r="C215" s="39"/>
      <c r="D215" s="195" t="s">
        <v>219</v>
      </c>
      <c r="E215" s="39"/>
      <c r="F215" s="196" t="s">
        <v>2699</v>
      </c>
      <c r="G215" s="39"/>
      <c r="H215" s="39"/>
      <c r="I215" s="197"/>
      <c r="J215" s="39"/>
      <c r="K215" s="39"/>
      <c r="L215" s="42"/>
      <c r="M215" s="198"/>
      <c r="N215" s="199"/>
      <c r="O215" s="67"/>
      <c r="P215" s="67"/>
      <c r="Q215" s="67"/>
      <c r="R215" s="67"/>
      <c r="S215" s="67"/>
      <c r="T215" s="68"/>
      <c r="U215" s="37"/>
      <c r="V215" s="37"/>
      <c r="W215" s="37"/>
      <c r="X215" s="37"/>
      <c r="Y215" s="37"/>
      <c r="Z215" s="37"/>
      <c r="AA215" s="37"/>
      <c r="AB215" s="37"/>
      <c r="AC215" s="37"/>
      <c r="AD215" s="37"/>
      <c r="AE215" s="37"/>
      <c r="AT215" s="20" t="s">
        <v>219</v>
      </c>
      <c r="AU215" s="20" t="s">
        <v>79</v>
      </c>
    </row>
    <row r="216" spans="1:65" s="2" customFormat="1" ht="16.5" customHeight="1">
      <c r="A216" s="37"/>
      <c r="B216" s="38"/>
      <c r="C216" s="245" t="s">
        <v>724</v>
      </c>
      <c r="D216" s="245" t="s">
        <v>348</v>
      </c>
      <c r="E216" s="246" t="s">
        <v>2700</v>
      </c>
      <c r="F216" s="247" t="s">
        <v>2701</v>
      </c>
      <c r="G216" s="248" t="s">
        <v>1998</v>
      </c>
      <c r="H216" s="249">
        <v>1</v>
      </c>
      <c r="I216" s="250"/>
      <c r="J216" s="251">
        <f>ROUND(I216*H216,2)</f>
        <v>0</v>
      </c>
      <c r="K216" s="247" t="s">
        <v>814</v>
      </c>
      <c r="L216" s="252"/>
      <c r="M216" s="253" t="s">
        <v>19</v>
      </c>
      <c r="N216" s="254" t="s">
        <v>42</v>
      </c>
      <c r="O216" s="67"/>
      <c r="P216" s="191">
        <f>O216*H216</f>
        <v>0</v>
      </c>
      <c r="Q216" s="191">
        <v>0</v>
      </c>
      <c r="R216" s="191">
        <f>Q216*H216</f>
        <v>0</v>
      </c>
      <c r="S216" s="191">
        <v>0</v>
      </c>
      <c r="T216" s="192">
        <f>S216*H216</f>
        <v>0</v>
      </c>
      <c r="U216" s="37"/>
      <c r="V216" s="37"/>
      <c r="W216" s="37"/>
      <c r="X216" s="37"/>
      <c r="Y216" s="37"/>
      <c r="Z216" s="37"/>
      <c r="AA216" s="37"/>
      <c r="AB216" s="37"/>
      <c r="AC216" s="37"/>
      <c r="AD216" s="37"/>
      <c r="AE216" s="37"/>
      <c r="AR216" s="193" t="s">
        <v>269</v>
      </c>
      <c r="AT216" s="193" t="s">
        <v>348</v>
      </c>
      <c r="AU216" s="193" t="s">
        <v>79</v>
      </c>
      <c r="AY216" s="20" t="s">
        <v>210</v>
      </c>
      <c r="BE216" s="194">
        <f>IF(N216="základní",J216,0)</f>
        <v>0</v>
      </c>
      <c r="BF216" s="194">
        <f>IF(N216="snížená",J216,0)</f>
        <v>0</v>
      </c>
      <c r="BG216" s="194">
        <f>IF(N216="zákl. přenesená",J216,0)</f>
        <v>0</v>
      </c>
      <c r="BH216" s="194">
        <f>IF(N216="sníž. přenesená",J216,0)</f>
        <v>0</v>
      </c>
      <c r="BI216" s="194">
        <f>IF(N216="nulová",J216,0)</f>
        <v>0</v>
      </c>
      <c r="BJ216" s="20" t="s">
        <v>79</v>
      </c>
      <c r="BK216" s="194">
        <f>ROUND(I216*H216,2)</f>
        <v>0</v>
      </c>
      <c r="BL216" s="20" t="s">
        <v>217</v>
      </c>
      <c r="BM216" s="193" t="s">
        <v>1205</v>
      </c>
    </row>
    <row r="217" spans="1:65" s="2" customFormat="1" ht="11.25">
      <c r="A217" s="37"/>
      <c r="B217" s="38"/>
      <c r="C217" s="39"/>
      <c r="D217" s="195" t="s">
        <v>219</v>
      </c>
      <c r="E217" s="39"/>
      <c r="F217" s="196" t="s">
        <v>2701</v>
      </c>
      <c r="G217" s="39"/>
      <c r="H217" s="39"/>
      <c r="I217" s="197"/>
      <c r="J217" s="39"/>
      <c r="K217" s="39"/>
      <c r="L217" s="42"/>
      <c r="M217" s="198"/>
      <c r="N217" s="199"/>
      <c r="O217" s="67"/>
      <c r="P217" s="67"/>
      <c r="Q217" s="67"/>
      <c r="R217" s="67"/>
      <c r="S217" s="67"/>
      <c r="T217" s="68"/>
      <c r="U217" s="37"/>
      <c r="V217" s="37"/>
      <c r="W217" s="37"/>
      <c r="X217" s="37"/>
      <c r="Y217" s="37"/>
      <c r="Z217" s="37"/>
      <c r="AA217" s="37"/>
      <c r="AB217" s="37"/>
      <c r="AC217" s="37"/>
      <c r="AD217" s="37"/>
      <c r="AE217" s="37"/>
      <c r="AT217" s="20" t="s">
        <v>219</v>
      </c>
      <c r="AU217" s="20" t="s">
        <v>79</v>
      </c>
    </row>
    <row r="218" spans="1:65" s="2" customFormat="1" ht="24.2" customHeight="1">
      <c r="A218" s="37"/>
      <c r="B218" s="38"/>
      <c r="C218" s="245" t="s">
        <v>764</v>
      </c>
      <c r="D218" s="245" t="s">
        <v>348</v>
      </c>
      <c r="E218" s="246" t="s">
        <v>2702</v>
      </c>
      <c r="F218" s="247" t="s">
        <v>2703</v>
      </c>
      <c r="G218" s="248" t="s">
        <v>1998</v>
      </c>
      <c r="H218" s="249">
        <v>1</v>
      </c>
      <c r="I218" s="250"/>
      <c r="J218" s="251">
        <f>ROUND(I218*H218,2)</f>
        <v>0</v>
      </c>
      <c r="K218" s="247" t="s">
        <v>814</v>
      </c>
      <c r="L218" s="252"/>
      <c r="M218" s="253" t="s">
        <v>19</v>
      </c>
      <c r="N218" s="254" t="s">
        <v>42</v>
      </c>
      <c r="O218" s="67"/>
      <c r="P218" s="191">
        <f>O218*H218</f>
        <v>0</v>
      </c>
      <c r="Q218" s="191">
        <v>0</v>
      </c>
      <c r="R218" s="191">
        <f>Q218*H218</f>
        <v>0</v>
      </c>
      <c r="S218" s="191">
        <v>0</v>
      </c>
      <c r="T218" s="192">
        <f>S218*H218</f>
        <v>0</v>
      </c>
      <c r="U218" s="37"/>
      <c r="V218" s="37"/>
      <c r="W218" s="37"/>
      <c r="X218" s="37"/>
      <c r="Y218" s="37"/>
      <c r="Z218" s="37"/>
      <c r="AA218" s="37"/>
      <c r="AB218" s="37"/>
      <c r="AC218" s="37"/>
      <c r="AD218" s="37"/>
      <c r="AE218" s="37"/>
      <c r="AR218" s="193" t="s">
        <v>269</v>
      </c>
      <c r="AT218" s="193" t="s">
        <v>348</v>
      </c>
      <c r="AU218" s="193" t="s">
        <v>79</v>
      </c>
      <c r="AY218" s="20" t="s">
        <v>210</v>
      </c>
      <c r="BE218" s="194">
        <f>IF(N218="základní",J218,0)</f>
        <v>0</v>
      </c>
      <c r="BF218" s="194">
        <f>IF(N218="snížená",J218,0)</f>
        <v>0</v>
      </c>
      <c r="BG218" s="194">
        <f>IF(N218="zákl. přenesená",J218,0)</f>
        <v>0</v>
      </c>
      <c r="BH218" s="194">
        <f>IF(N218="sníž. přenesená",J218,0)</f>
        <v>0</v>
      </c>
      <c r="BI218" s="194">
        <f>IF(N218="nulová",J218,0)</f>
        <v>0</v>
      </c>
      <c r="BJ218" s="20" t="s">
        <v>79</v>
      </c>
      <c r="BK218" s="194">
        <f>ROUND(I218*H218,2)</f>
        <v>0</v>
      </c>
      <c r="BL218" s="20" t="s">
        <v>217</v>
      </c>
      <c r="BM218" s="193" t="s">
        <v>1217</v>
      </c>
    </row>
    <row r="219" spans="1:65" s="2" customFormat="1" ht="11.25">
      <c r="A219" s="37"/>
      <c r="B219" s="38"/>
      <c r="C219" s="39"/>
      <c r="D219" s="195" t="s">
        <v>219</v>
      </c>
      <c r="E219" s="39"/>
      <c r="F219" s="196" t="s">
        <v>2703</v>
      </c>
      <c r="G219" s="39"/>
      <c r="H219" s="39"/>
      <c r="I219" s="197"/>
      <c r="J219" s="39"/>
      <c r="K219" s="39"/>
      <c r="L219" s="42"/>
      <c r="M219" s="198"/>
      <c r="N219" s="199"/>
      <c r="O219" s="67"/>
      <c r="P219" s="67"/>
      <c r="Q219" s="67"/>
      <c r="R219" s="67"/>
      <c r="S219" s="67"/>
      <c r="T219" s="68"/>
      <c r="U219" s="37"/>
      <c r="V219" s="37"/>
      <c r="W219" s="37"/>
      <c r="X219" s="37"/>
      <c r="Y219" s="37"/>
      <c r="Z219" s="37"/>
      <c r="AA219" s="37"/>
      <c r="AB219" s="37"/>
      <c r="AC219" s="37"/>
      <c r="AD219" s="37"/>
      <c r="AE219" s="37"/>
      <c r="AT219" s="20" t="s">
        <v>219</v>
      </c>
      <c r="AU219" s="20" t="s">
        <v>79</v>
      </c>
    </row>
    <row r="220" spans="1:65" s="2" customFormat="1" ht="16.5" customHeight="1">
      <c r="A220" s="37"/>
      <c r="B220" s="38"/>
      <c r="C220" s="245" t="s">
        <v>772</v>
      </c>
      <c r="D220" s="245" t="s">
        <v>348</v>
      </c>
      <c r="E220" s="246" t="s">
        <v>2704</v>
      </c>
      <c r="F220" s="247" t="s">
        <v>2705</v>
      </c>
      <c r="G220" s="248" t="s">
        <v>1998</v>
      </c>
      <c r="H220" s="249">
        <v>1</v>
      </c>
      <c r="I220" s="250"/>
      <c r="J220" s="251">
        <f>ROUND(I220*H220,2)</f>
        <v>0</v>
      </c>
      <c r="K220" s="247" t="s">
        <v>814</v>
      </c>
      <c r="L220" s="252"/>
      <c r="M220" s="253" t="s">
        <v>19</v>
      </c>
      <c r="N220" s="254" t="s">
        <v>42</v>
      </c>
      <c r="O220" s="67"/>
      <c r="P220" s="191">
        <f>O220*H220</f>
        <v>0</v>
      </c>
      <c r="Q220" s="191">
        <v>0</v>
      </c>
      <c r="R220" s="191">
        <f>Q220*H220</f>
        <v>0</v>
      </c>
      <c r="S220" s="191">
        <v>0</v>
      </c>
      <c r="T220" s="192">
        <f>S220*H220</f>
        <v>0</v>
      </c>
      <c r="U220" s="37"/>
      <c r="V220" s="37"/>
      <c r="W220" s="37"/>
      <c r="X220" s="37"/>
      <c r="Y220" s="37"/>
      <c r="Z220" s="37"/>
      <c r="AA220" s="37"/>
      <c r="AB220" s="37"/>
      <c r="AC220" s="37"/>
      <c r="AD220" s="37"/>
      <c r="AE220" s="37"/>
      <c r="AR220" s="193" t="s">
        <v>269</v>
      </c>
      <c r="AT220" s="193" t="s">
        <v>348</v>
      </c>
      <c r="AU220" s="193" t="s">
        <v>79</v>
      </c>
      <c r="AY220" s="20" t="s">
        <v>210</v>
      </c>
      <c r="BE220" s="194">
        <f>IF(N220="základní",J220,0)</f>
        <v>0</v>
      </c>
      <c r="BF220" s="194">
        <f>IF(N220="snížená",J220,0)</f>
        <v>0</v>
      </c>
      <c r="BG220" s="194">
        <f>IF(N220="zákl. přenesená",J220,0)</f>
        <v>0</v>
      </c>
      <c r="BH220" s="194">
        <f>IF(N220="sníž. přenesená",J220,0)</f>
        <v>0</v>
      </c>
      <c r="BI220" s="194">
        <f>IF(N220="nulová",J220,0)</f>
        <v>0</v>
      </c>
      <c r="BJ220" s="20" t="s">
        <v>79</v>
      </c>
      <c r="BK220" s="194">
        <f>ROUND(I220*H220,2)</f>
        <v>0</v>
      </c>
      <c r="BL220" s="20" t="s">
        <v>217</v>
      </c>
      <c r="BM220" s="193" t="s">
        <v>1227</v>
      </c>
    </row>
    <row r="221" spans="1:65" s="2" customFormat="1" ht="11.25">
      <c r="A221" s="37"/>
      <c r="B221" s="38"/>
      <c r="C221" s="39"/>
      <c r="D221" s="195" t="s">
        <v>219</v>
      </c>
      <c r="E221" s="39"/>
      <c r="F221" s="196" t="s">
        <v>2705</v>
      </c>
      <c r="G221" s="39"/>
      <c r="H221" s="39"/>
      <c r="I221" s="197"/>
      <c r="J221" s="39"/>
      <c r="K221" s="39"/>
      <c r="L221" s="42"/>
      <c r="M221" s="198"/>
      <c r="N221" s="199"/>
      <c r="O221" s="67"/>
      <c r="P221" s="67"/>
      <c r="Q221" s="67"/>
      <c r="R221" s="67"/>
      <c r="S221" s="67"/>
      <c r="T221" s="68"/>
      <c r="U221" s="37"/>
      <c r="V221" s="37"/>
      <c r="W221" s="37"/>
      <c r="X221" s="37"/>
      <c r="Y221" s="37"/>
      <c r="Z221" s="37"/>
      <c r="AA221" s="37"/>
      <c r="AB221" s="37"/>
      <c r="AC221" s="37"/>
      <c r="AD221" s="37"/>
      <c r="AE221" s="37"/>
      <c r="AT221" s="20" t="s">
        <v>219</v>
      </c>
      <c r="AU221" s="20" t="s">
        <v>79</v>
      </c>
    </row>
    <row r="222" spans="1:65" s="2" customFormat="1" ht="16.5" customHeight="1">
      <c r="A222" s="37"/>
      <c r="B222" s="38"/>
      <c r="C222" s="245" t="s">
        <v>777</v>
      </c>
      <c r="D222" s="245" t="s">
        <v>348</v>
      </c>
      <c r="E222" s="246" t="s">
        <v>2706</v>
      </c>
      <c r="F222" s="247" t="s">
        <v>2630</v>
      </c>
      <c r="G222" s="248" t="s">
        <v>1998</v>
      </c>
      <c r="H222" s="249">
        <v>3</v>
      </c>
      <c r="I222" s="250"/>
      <c r="J222" s="251">
        <f>ROUND(I222*H222,2)</f>
        <v>0</v>
      </c>
      <c r="K222" s="247" t="s">
        <v>814</v>
      </c>
      <c r="L222" s="252"/>
      <c r="M222" s="253" t="s">
        <v>19</v>
      </c>
      <c r="N222" s="254" t="s">
        <v>42</v>
      </c>
      <c r="O222" s="67"/>
      <c r="P222" s="191">
        <f>O222*H222</f>
        <v>0</v>
      </c>
      <c r="Q222" s="191">
        <v>0</v>
      </c>
      <c r="R222" s="191">
        <f>Q222*H222</f>
        <v>0</v>
      </c>
      <c r="S222" s="191">
        <v>0</v>
      </c>
      <c r="T222" s="192">
        <f>S222*H222</f>
        <v>0</v>
      </c>
      <c r="U222" s="37"/>
      <c r="V222" s="37"/>
      <c r="W222" s="37"/>
      <c r="X222" s="37"/>
      <c r="Y222" s="37"/>
      <c r="Z222" s="37"/>
      <c r="AA222" s="37"/>
      <c r="AB222" s="37"/>
      <c r="AC222" s="37"/>
      <c r="AD222" s="37"/>
      <c r="AE222" s="37"/>
      <c r="AR222" s="193" t="s">
        <v>269</v>
      </c>
      <c r="AT222" s="193" t="s">
        <v>348</v>
      </c>
      <c r="AU222" s="193" t="s">
        <v>79</v>
      </c>
      <c r="AY222" s="20" t="s">
        <v>210</v>
      </c>
      <c r="BE222" s="194">
        <f>IF(N222="základní",J222,0)</f>
        <v>0</v>
      </c>
      <c r="BF222" s="194">
        <f>IF(N222="snížená",J222,0)</f>
        <v>0</v>
      </c>
      <c r="BG222" s="194">
        <f>IF(N222="zákl. přenesená",J222,0)</f>
        <v>0</v>
      </c>
      <c r="BH222" s="194">
        <f>IF(N222="sníž. přenesená",J222,0)</f>
        <v>0</v>
      </c>
      <c r="BI222" s="194">
        <f>IF(N222="nulová",J222,0)</f>
        <v>0</v>
      </c>
      <c r="BJ222" s="20" t="s">
        <v>79</v>
      </c>
      <c r="BK222" s="194">
        <f>ROUND(I222*H222,2)</f>
        <v>0</v>
      </c>
      <c r="BL222" s="20" t="s">
        <v>217</v>
      </c>
      <c r="BM222" s="193" t="s">
        <v>1237</v>
      </c>
    </row>
    <row r="223" spans="1:65" s="2" customFormat="1" ht="11.25">
      <c r="A223" s="37"/>
      <c r="B223" s="38"/>
      <c r="C223" s="39"/>
      <c r="D223" s="195" t="s">
        <v>219</v>
      </c>
      <c r="E223" s="39"/>
      <c r="F223" s="196" t="s">
        <v>2630</v>
      </c>
      <c r="G223" s="39"/>
      <c r="H223" s="39"/>
      <c r="I223" s="197"/>
      <c r="J223" s="39"/>
      <c r="K223" s="39"/>
      <c r="L223" s="42"/>
      <c r="M223" s="198"/>
      <c r="N223" s="199"/>
      <c r="O223" s="67"/>
      <c r="P223" s="67"/>
      <c r="Q223" s="67"/>
      <c r="R223" s="67"/>
      <c r="S223" s="67"/>
      <c r="T223" s="68"/>
      <c r="U223" s="37"/>
      <c r="V223" s="37"/>
      <c r="W223" s="37"/>
      <c r="X223" s="37"/>
      <c r="Y223" s="37"/>
      <c r="Z223" s="37"/>
      <c r="AA223" s="37"/>
      <c r="AB223" s="37"/>
      <c r="AC223" s="37"/>
      <c r="AD223" s="37"/>
      <c r="AE223" s="37"/>
      <c r="AT223" s="20" t="s">
        <v>219</v>
      </c>
      <c r="AU223" s="20" t="s">
        <v>79</v>
      </c>
    </row>
    <row r="224" spans="1:65" s="2" customFormat="1" ht="16.5" customHeight="1">
      <c r="A224" s="37"/>
      <c r="B224" s="38"/>
      <c r="C224" s="245" t="s">
        <v>784</v>
      </c>
      <c r="D224" s="245" t="s">
        <v>348</v>
      </c>
      <c r="E224" s="246" t="s">
        <v>2707</v>
      </c>
      <c r="F224" s="247" t="s">
        <v>2708</v>
      </c>
      <c r="G224" s="248" t="s">
        <v>1998</v>
      </c>
      <c r="H224" s="249">
        <v>1</v>
      </c>
      <c r="I224" s="250"/>
      <c r="J224" s="251">
        <f>ROUND(I224*H224,2)</f>
        <v>0</v>
      </c>
      <c r="K224" s="247" t="s">
        <v>814</v>
      </c>
      <c r="L224" s="252"/>
      <c r="M224" s="253" t="s">
        <v>19</v>
      </c>
      <c r="N224" s="254" t="s">
        <v>42</v>
      </c>
      <c r="O224" s="67"/>
      <c r="P224" s="191">
        <f>O224*H224</f>
        <v>0</v>
      </c>
      <c r="Q224" s="191">
        <v>0</v>
      </c>
      <c r="R224" s="191">
        <f>Q224*H224</f>
        <v>0</v>
      </c>
      <c r="S224" s="191">
        <v>0</v>
      </c>
      <c r="T224" s="192">
        <f>S224*H224</f>
        <v>0</v>
      </c>
      <c r="U224" s="37"/>
      <c r="V224" s="37"/>
      <c r="W224" s="37"/>
      <c r="X224" s="37"/>
      <c r="Y224" s="37"/>
      <c r="Z224" s="37"/>
      <c r="AA224" s="37"/>
      <c r="AB224" s="37"/>
      <c r="AC224" s="37"/>
      <c r="AD224" s="37"/>
      <c r="AE224" s="37"/>
      <c r="AR224" s="193" t="s">
        <v>269</v>
      </c>
      <c r="AT224" s="193" t="s">
        <v>348</v>
      </c>
      <c r="AU224" s="193" t="s">
        <v>79</v>
      </c>
      <c r="AY224" s="20" t="s">
        <v>210</v>
      </c>
      <c r="BE224" s="194">
        <f>IF(N224="základní",J224,0)</f>
        <v>0</v>
      </c>
      <c r="BF224" s="194">
        <f>IF(N224="snížená",J224,0)</f>
        <v>0</v>
      </c>
      <c r="BG224" s="194">
        <f>IF(N224="zákl. přenesená",J224,0)</f>
        <v>0</v>
      </c>
      <c r="BH224" s="194">
        <f>IF(N224="sníž. přenesená",J224,0)</f>
        <v>0</v>
      </c>
      <c r="BI224" s="194">
        <f>IF(N224="nulová",J224,0)</f>
        <v>0</v>
      </c>
      <c r="BJ224" s="20" t="s">
        <v>79</v>
      </c>
      <c r="BK224" s="194">
        <f>ROUND(I224*H224,2)</f>
        <v>0</v>
      </c>
      <c r="BL224" s="20" t="s">
        <v>217</v>
      </c>
      <c r="BM224" s="193" t="s">
        <v>1252</v>
      </c>
    </row>
    <row r="225" spans="1:65" s="2" customFormat="1" ht="11.25">
      <c r="A225" s="37"/>
      <c r="B225" s="38"/>
      <c r="C225" s="39"/>
      <c r="D225" s="195" t="s">
        <v>219</v>
      </c>
      <c r="E225" s="39"/>
      <c r="F225" s="196" t="s">
        <v>2708</v>
      </c>
      <c r="G225" s="39"/>
      <c r="H225" s="39"/>
      <c r="I225" s="197"/>
      <c r="J225" s="39"/>
      <c r="K225" s="39"/>
      <c r="L225" s="42"/>
      <c r="M225" s="198"/>
      <c r="N225" s="199"/>
      <c r="O225" s="67"/>
      <c r="P225" s="67"/>
      <c r="Q225" s="67"/>
      <c r="R225" s="67"/>
      <c r="S225" s="67"/>
      <c r="T225" s="68"/>
      <c r="U225" s="37"/>
      <c r="V225" s="37"/>
      <c r="W225" s="37"/>
      <c r="X225" s="37"/>
      <c r="Y225" s="37"/>
      <c r="Z225" s="37"/>
      <c r="AA225" s="37"/>
      <c r="AB225" s="37"/>
      <c r="AC225" s="37"/>
      <c r="AD225" s="37"/>
      <c r="AE225" s="37"/>
      <c r="AT225" s="20" t="s">
        <v>219</v>
      </c>
      <c r="AU225" s="20" t="s">
        <v>79</v>
      </c>
    </row>
    <row r="226" spans="1:65" s="2" customFormat="1" ht="16.5" customHeight="1">
      <c r="A226" s="37"/>
      <c r="B226" s="38"/>
      <c r="C226" s="245" t="s">
        <v>628</v>
      </c>
      <c r="D226" s="245" t="s">
        <v>348</v>
      </c>
      <c r="E226" s="246" t="s">
        <v>2709</v>
      </c>
      <c r="F226" s="247" t="s">
        <v>2710</v>
      </c>
      <c r="G226" s="248" t="s">
        <v>1998</v>
      </c>
      <c r="H226" s="249">
        <v>1</v>
      </c>
      <c r="I226" s="250"/>
      <c r="J226" s="251">
        <f>ROUND(I226*H226,2)</f>
        <v>0</v>
      </c>
      <c r="K226" s="247" t="s">
        <v>814</v>
      </c>
      <c r="L226" s="252"/>
      <c r="M226" s="253" t="s">
        <v>19</v>
      </c>
      <c r="N226" s="254" t="s">
        <v>42</v>
      </c>
      <c r="O226" s="67"/>
      <c r="P226" s="191">
        <f>O226*H226</f>
        <v>0</v>
      </c>
      <c r="Q226" s="191">
        <v>0</v>
      </c>
      <c r="R226" s="191">
        <f>Q226*H226</f>
        <v>0</v>
      </c>
      <c r="S226" s="191">
        <v>0</v>
      </c>
      <c r="T226" s="192">
        <f>S226*H226</f>
        <v>0</v>
      </c>
      <c r="U226" s="37"/>
      <c r="V226" s="37"/>
      <c r="W226" s="37"/>
      <c r="X226" s="37"/>
      <c r="Y226" s="37"/>
      <c r="Z226" s="37"/>
      <c r="AA226" s="37"/>
      <c r="AB226" s="37"/>
      <c r="AC226" s="37"/>
      <c r="AD226" s="37"/>
      <c r="AE226" s="37"/>
      <c r="AR226" s="193" t="s">
        <v>269</v>
      </c>
      <c r="AT226" s="193" t="s">
        <v>348</v>
      </c>
      <c r="AU226" s="193" t="s">
        <v>79</v>
      </c>
      <c r="AY226" s="20" t="s">
        <v>210</v>
      </c>
      <c r="BE226" s="194">
        <f>IF(N226="základní",J226,0)</f>
        <v>0</v>
      </c>
      <c r="BF226" s="194">
        <f>IF(N226="snížená",J226,0)</f>
        <v>0</v>
      </c>
      <c r="BG226" s="194">
        <f>IF(N226="zákl. přenesená",J226,0)</f>
        <v>0</v>
      </c>
      <c r="BH226" s="194">
        <f>IF(N226="sníž. přenesená",J226,0)</f>
        <v>0</v>
      </c>
      <c r="BI226" s="194">
        <f>IF(N226="nulová",J226,0)</f>
        <v>0</v>
      </c>
      <c r="BJ226" s="20" t="s">
        <v>79</v>
      </c>
      <c r="BK226" s="194">
        <f>ROUND(I226*H226,2)</f>
        <v>0</v>
      </c>
      <c r="BL226" s="20" t="s">
        <v>217</v>
      </c>
      <c r="BM226" s="193" t="s">
        <v>1264</v>
      </c>
    </row>
    <row r="227" spans="1:65" s="2" customFormat="1" ht="11.25">
      <c r="A227" s="37"/>
      <c r="B227" s="38"/>
      <c r="C227" s="39"/>
      <c r="D227" s="195" t="s">
        <v>219</v>
      </c>
      <c r="E227" s="39"/>
      <c r="F227" s="196" t="s">
        <v>2710</v>
      </c>
      <c r="G227" s="39"/>
      <c r="H227" s="39"/>
      <c r="I227" s="197"/>
      <c r="J227" s="39"/>
      <c r="K227" s="39"/>
      <c r="L227" s="42"/>
      <c r="M227" s="198"/>
      <c r="N227" s="199"/>
      <c r="O227" s="67"/>
      <c r="P227" s="67"/>
      <c r="Q227" s="67"/>
      <c r="R227" s="67"/>
      <c r="S227" s="67"/>
      <c r="T227" s="68"/>
      <c r="U227" s="37"/>
      <c r="V227" s="37"/>
      <c r="W227" s="37"/>
      <c r="X227" s="37"/>
      <c r="Y227" s="37"/>
      <c r="Z227" s="37"/>
      <c r="AA227" s="37"/>
      <c r="AB227" s="37"/>
      <c r="AC227" s="37"/>
      <c r="AD227" s="37"/>
      <c r="AE227" s="37"/>
      <c r="AT227" s="20" t="s">
        <v>219</v>
      </c>
      <c r="AU227" s="20" t="s">
        <v>79</v>
      </c>
    </row>
    <row r="228" spans="1:65" s="2" customFormat="1" ht="16.5" customHeight="1">
      <c r="A228" s="37"/>
      <c r="B228" s="38"/>
      <c r="C228" s="245" t="s">
        <v>626</v>
      </c>
      <c r="D228" s="245" t="s">
        <v>348</v>
      </c>
      <c r="E228" s="246" t="s">
        <v>2711</v>
      </c>
      <c r="F228" s="247" t="s">
        <v>2710</v>
      </c>
      <c r="G228" s="248" t="s">
        <v>1998</v>
      </c>
      <c r="H228" s="249">
        <v>1</v>
      </c>
      <c r="I228" s="250"/>
      <c r="J228" s="251">
        <f>ROUND(I228*H228,2)</f>
        <v>0</v>
      </c>
      <c r="K228" s="247" t="s">
        <v>814</v>
      </c>
      <c r="L228" s="252"/>
      <c r="M228" s="253" t="s">
        <v>19</v>
      </c>
      <c r="N228" s="254" t="s">
        <v>42</v>
      </c>
      <c r="O228" s="67"/>
      <c r="P228" s="191">
        <f>O228*H228</f>
        <v>0</v>
      </c>
      <c r="Q228" s="191">
        <v>0</v>
      </c>
      <c r="R228" s="191">
        <f>Q228*H228</f>
        <v>0</v>
      </c>
      <c r="S228" s="191">
        <v>0</v>
      </c>
      <c r="T228" s="192">
        <f>S228*H228</f>
        <v>0</v>
      </c>
      <c r="U228" s="37"/>
      <c r="V228" s="37"/>
      <c r="W228" s="37"/>
      <c r="X228" s="37"/>
      <c r="Y228" s="37"/>
      <c r="Z228" s="37"/>
      <c r="AA228" s="37"/>
      <c r="AB228" s="37"/>
      <c r="AC228" s="37"/>
      <c r="AD228" s="37"/>
      <c r="AE228" s="37"/>
      <c r="AR228" s="193" t="s">
        <v>269</v>
      </c>
      <c r="AT228" s="193" t="s">
        <v>348</v>
      </c>
      <c r="AU228" s="193" t="s">
        <v>79</v>
      </c>
      <c r="AY228" s="20" t="s">
        <v>210</v>
      </c>
      <c r="BE228" s="194">
        <f>IF(N228="základní",J228,0)</f>
        <v>0</v>
      </c>
      <c r="BF228" s="194">
        <f>IF(N228="snížená",J228,0)</f>
        <v>0</v>
      </c>
      <c r="BG228" s="194">
        <f>IF(N228="zákl. přenesená",J228,0)</f>
        <v>0</v>
      </c>
      <c r="BH228" s="194">
        <f>IF(N228="sníž. přenesená",J228,0)</f>
        <v>0</v>
      </c>
      <c r="BI228" s="194">
        <f>IF(N228="nulová",J228,0)</f>
        <v>0</v>
      </c>
      <c r="BJ228" s="20" t="s">
        <v>79</v>
      </c>
      <c r="BK228" s="194">
        <f>ROUND(I228*H228,2)</f>
        <v>0</v>
      </c>
      <c r="BL228" s="20" t="s">
        <v>217</v>
      </c>
      <c r="BM228" s="193" t="s">
        <v>1282</v>
      </c>
    </row>
    <row r="229" spans="1:65" s="2" customFormat="1" ht="11.25">
      <c r="A229" s="37"/>
      <c r="B229" s="38"/>
      <c r="C229" s="39"/>
      <c r="D229" s="195" t="s">
        <v>219</v>
      </c>
      <c r="E229" s="39"/>
      <c r="F229" s="196" t="s">
        <v>2710</v>
      </c>
      <c r="G229" s="39"/>
      <c r="H229" s="39"/>
      <c r="I229" s="197"/>
      <c r="J229" s="39"/>
      <c r="K229" s="39"/>
      <c r="L229" s="42"/>
      <c r="M229" s="198"/>
      <c r="N229" s="199"/>
      <c r="O229" s="67"/>
      <c r="P229" s="67"/>
      <c r="Q229" s="67"/>
      <c r="R229" s="67"/>
      <c r="S229" s="67"/>
      <c r="T229" s="68"/>
      <c r="U229" s="37"/>
      <c r="V229" s="37"/>
      <c r="W229" s="37"/>
      <c r="X229" s="37"/>
      <c r="Y229" s="37"/>
      <c r="Z229" s="37"/>
      <c r="AA229" s="37"/>
      <c r="AB229" s="37"/>
      <c r="AC229" s="37"/>
      <c r="AD229" s="37"/>
      <c r="AE229" s="37"/>
      <c r="AT229" s="20" t="s">
        <v>219</v>
      </c>
      <c r="AU229" s="20" t="s">
        <v>79</v>
      </c>
    </row>
    <row r="230" spans="1:65" s="12" customFormat="1" ht="25.9" customHeight="1">
      <c r="B230" s="166"/>
      <c r="C230" s="167"/>
      <c r="D230" s="168" t="s">
        <v>70</v>
      </c>
      <c r="E230" s="169" t="s">
        <v>1403</v>
      </c>
      <c r="F230" s="169" t="s">
        <v>2712</v>
      </c>
      <c r="G230" s="167"/>
      <c r="H230" s="167"/>
      <c r="I230" s="170"/>
      <c r="J230" s="171">
        <f>BK230</f>
        <v>0</v>
      </c>
      <c r="K230" s="167"/>
      <c r="L230" s="172"/>
      <c r="M230" s="173"/>
      <c r="N230" s="174"/>
      <c r="O230" s="174"/>
      <c r="P230" s="175">
        <f>SUM(P231:P250)</f>
        <v>0</v>
      </c>
      <c r="Q230" s="174"/>
      <c r="R230" s="175">
        <f>SUM(R231:R250)</f>
        <v>0</v>
      </c>
      <c r="S230" s="174"/>
      <c r="T230" s="176">
        <f>SUM(T231:T250)</f>
        <v>0</v>
      </c>
      <c r="AR230" s="177" t="s">
        <v>79</v>
      </c>
      <c r="AT230" s="178" t="s">
        <v>70</v>
      </c>
      <c r="AU230" s="178" t="s">
        <v>71</v>
      </c>
      <c r="AY230" s="177" t="s">
        <v>210</v>
      </c>
      <c r="BK230" s="179">
        <f>SUM(BK231:BK250)</f>
        <v>0</v>
      </c>
    </row>
    <row r="231" spans="1:65" s="2" customFormat="1" ht="24.2" customHeight="1">
      <c r="A231" s="37"/>
      <c r="B231" s="38"/>
      <c r="C231" s="245" t="s">
        <v>798</v>
      </c>
      <c r="D231" s="245" t="s">
        <v>348</v>
      </c>
      <c r="E231" s="246" t="s">
        <v>2713</v>
      </c>
      <c r="F231" s="247" t="s">
        <v>2714</v>
      </c>
      <c r="G231" s="248" t="s">
        <v>461</v>
      </c>
      <c r="H231" s="249">
        <v>30</v>
      </c>
      <c r="I231" s="250"/>
      <c r="J231" s="251">
        <f>ROUND(I231*H231,2)</f>
        <v>0</v>
      </c>
      <c r="K231" s="247" t="s">
        <v>814</v>
      </c>
      <c r="L231" s="252"/>
      <c r="M231" s="253" t="s">
        <v>19</v>
      </c>
      <c r="N231" s="254" t="s">
        <v>42</v>
      </c>
      <c r="O231" s="67"/>
      <c r="P231" s="191">
        <f>O231*H231</f>
        <v>0</v>
      </c>
      <c r="Q231" s="191">
        <v>0</v>
      </c>
      <c r="R231" s="191">
        <f>Q231*H231</f>
        <v>0</v>
      </c>
      <c r="S231" s="191">
        <v>0</v>
      </c>
      <c r="T231" s="192">
        <f>S231*H231</f>
        <v>0</v>
      </c>
      <c r="U231" s="37"/>
      <c r="V231" s="37"/>
      <c r="W231" s="37"/>
      <c r="X231" s="37"/>
      <c r="Y231" s="37"/>
      <c r="Z231" s="37"/>
      <c r="AA231" s="37"/>
      <c r="AB231" s="37"/>
      <c r="AC231" s="37"/>
      <c r="AD231" s="37"/>
      <c r="AE231" s="37"/>
      <c r="AR231" s="193" t="s">
        <v>269</v>
      </c>
      <c r="AT231" s="193" t="s">
        <v>348</v>
      </c>
      <c r="AU231" s="193" t="s">
        <v>79</v>
      </c>
      <c r="AY231" s="20" t="s">
        <v>210</v>
      </c>
      <c r="BE231" s="194">
        <f>IF(N231="základní",J231,0)</f>
        <v>0</v>
      </c>
      <c r="BF231" s="194">
        <f>IF(N231="snížená",J231,0)</f>
        <v>0</v>
      </c>
      <c r="BG231" s="194">
        <f>IF(N231="zákl. přenesená",J231,0)</f>
        <v>0</v>
      </c>
      <c r="BH231" s="194">
        <f>IF(N231="sníž. přenesená",J231,0)</f>
        <v>0</v>
      </c>
      <c r="BI231" s="194">
        <f>IF(N231="nulová",J231,0)</f>
        <v>0</v>
      </c>
      <c r="BJ231" s="20" t="s">
        <v>79</v>
      </c>
      <c r="BK231" s="194">
        <f>ROUND(I231*H231,2)</f>
        <v>0</v>
      </c>
      <c r="BL231" s="20" t="s">
        <v>217</v>
      </c>
      <c r="BM231" s="193" t="s">
        <v>1296</v>
      </c>
    </row>
    <row r="232" spans="1:65" s="2" customFormat="1" ht="11.25">
      <c r="A232" s="37"/>
      <c r="B232" s="38"/>
      <c r="C232" s="39"/>
      <c r="D232" s="195" t="s">
        <v>219</v>
      </c>
      <c r="E232" s="39"/>
      <c r="F232" s="196" t="s">
        <v>2714</v>
      </c>
      <c r="G232" s="39"/>
      <c r="H232" s="39"/>
      <c r="I232" s="197"/>
      <c r="J232" s="39"/>
      <c r="K232" s="39"/>
      <c r="L232" s="42"/>
      <c r="M232" s="198"/>
      <c r="N232" s="199"/>
      <c r="O232" s="67"/>
      <c r="P232" s="67"/>
      <c r="Q232" s="67"/>
      <c r="R232" s="67"/>
      <c r="S232" s="67"/>
      <c r="T232" s="68"/>
      <c r="U232" s="37"/>
      <c r="V232" s="37"/>
      <c r="W232" s="37"/>
      <c r="X232" s="37"/>
      <c r="Y232" s="37"/>
      <c r="Z232" s="37"/>
      <c r="AA232" s="37"/>
      <c r="AB232" s="37"/>
      <c r="AC232" s="37"/>
      <c r="AD232" s="37"/>
      <c r="AE232" s="37"/>
      <c r="AT232" s="20" t="s">
        <v>219</v>
      </c>
      <c r="AU232" s="20" t="s">
        <v>79</v>
      </c>
    </row>
    <row r="233" spans="1:65" s="2" customFormat="1" ht="24.2" customHeight="1">
      <c r="A233" s="37"/>
      <c r="B233" s="38"/>
      <c r="C233" s="245" t="s">
        <v>802</v>
      </c>
      <c r="D233" s="245" t="s">
        <v>348</v>
      </c>
      <c r="E233" s="246" t="s">
        <v>2715</v>
      </c>
      <c r="F233" s="247" t="s">
        <v>2716</v>
      </c>
      <c r="G233" s="248" t="s">
        <v>461</v>
      </c>
      <c r="H233" s="249">
        <v>20</v>
      </c>
      <c r="I233" s="250"/>
      <c r="J233" s="251">
        <f>ROUND(I233*H233,2)</f>
        <v>0</v>
      </c>
      <c r="K233" s="247" t="s">
        <v>814</v>
      </c>
      <c r="L233" s="252"/>
      <c r="M233" s="253" t="s">
        <v>19</v>
      </c>
      <c r="N233" s="254" t="s">
        <v>42</v>
      </c>
      <c r="O233" s="67"/>
      <c r="P233" s="191">
        <f>O233*H233</f>
        <v>0</v>
      </c>
      <c r="Q233" s="191">
        <v>0</v>
      </c>
      <c r="R233" s="191">
        <f>Q233*H233</f>
        <v>0</v>
      </c>
      <c r="S233" s="191">
        <v>0</v>
      </c>
      <c r="T233" s="192">
        <f>S233*H233</f>
        <v>0</v>
      </c>
      <c r="U233" s="37"/>
      <c r="V233" s="37"/>
      <c r="W233" s="37"/>
      <c r="X233" s="37"/>
      <c r="Y233" s="37"/>
      <c r="Z233" s="37"/>
      <c r="AA233" s="37"/>
      <c r="AB233" s="37"/>
      <c r="AC233" s="37"/>
      <c r="AD233" s="37"/>
      <c r="AE233" s="37"/>
      <c r="AR233" s="193" t="s">
        <v>269</v>
      </c>
      <c r="AT233" s="193" t="s">
        <v>348</v>
      </c>
      <c r="AU233" s="193" t="s">
        <v>79</v>
      </c>
      <c r="AY233" s="20" t="s">
        <v>210</v>
      </c>
      <c r="BE233" s="194">
        <f>IF(N233="základní",J233,0)</f>
        <v>0</v>
      </c>
      <c r="BF233" s="194">
        <f>IF(N233="snížená",J233,0)</f>
        <v>0</v>
      </c>
      <c r="BG233" s="194">
        <f>IF(N233="zákl. přenesená",J233,0)</f>
        <v>0</v>
      </c>
      <c r="BH233" s="194">
        <f>IF(N233="sníž. přenesená",J233,0)</f>
        <v>0</v>
      </c>
      <c r="BI233" s="194">
        <f>IF(N233="nulová",J233,0)</f>
        <v>0</v>
      </c>
      <c r="BJ233" s="20" t="s">
        <v>79</v>
      </c>
      <c r="BK233" s="194">
        <f>ROUND(I233*H233,2)</f>
        <v>0</v>
      </c>
      <c r="BL233" s="20" t="s">
        <v>217</v>
      </c>
      <c r="BM233" s="193" t="s">
        <v>1311</v>
      </c>
    </row>
    <row r="234" spans="1:65" s="2" customFormat="1" ht="19.5">
      <c r="A234" s="37"/>
      <c r="B234" s="38"/>
      <c r="C234" s="39"/>
      <c r="D234" s="195" t="s">
        <v>219</v>
      </c>
      <c r="E234" s="39"/>
      <c r="F234" s="196" t="s">
        <v>2716</v>
      </c>
      <c r="G234" s="39"/>
      <c r="H234" s="39"/>
      <c r="I234" s="197"/>
      <c r="J234" s="39"/>
      <c r="K234" s="39"/>
      <c r="L234" s="42"/>
      <c r="M234" s="198"/>
      <c r="N234" s="199"/>
      <c r="O234" s="67"/>
      <c r="P234" s="67"/>
      <c r="Q234" s="67"/>
      <c r="R234" s="67"/>
      <c r="S234" s="67"/>
      <c r="T234" s="68"/>
      <c r="U234" s="37"/>
      <c r="V234" s="37"/>
      <c r="W234" s="37"/>
      <c r="X234" s="37"/>
      <c r="Y234" s="37"/>
      <c r="Z234" s="37"/>
      <c r="AA234" s="37"/>
      <c r="AB234" s="37"/>
      <c r="AC234" s="37"/>
      <c r="AD234" s="37"/>
      <c r="AE234" s="37"/>
      <c r="AT234" s="20" t="s">
        <v>219</v>
      </c>
      <c r="AU234" s="20" t="s">
        <v>79</v>
      </c>
    </row>
    <row r="235" spans="1:65" s="2" customFormat="1" ht="24.2" customHeight="1">
      <c r="A235" s="37"/>
      <c r="B235" s="38"/>
      <c r="C235" s="245" t="s">
        <v>807</v>
      </c>
      <c r="D235" s="245" t="s">
        <v>348</v>
      </c>
      <c r="E235" s="246" t="s">
        <v>2717</v>
      </c>
      <c r="F235" s="247" t="s">
        <v>2718</v>
      </c>
      <c r="G235" s="248" t="s">
        <v>461</v>
      </c>
      <c r="H235" s="249">
        <v>50</v>
      </c>
      <c r="I235" s="250"/>
      <c r="J235" s="251">
        <f>ROUND(I235*H235,2)</f>
        <v>0</v>
      </c>
      <c r="K235" s="247" t="s">
        <v>814</v>
      </c>
      <c r="L235" s="252"/>
      <c r="M235" s="253" t="s">
        <v>19</v>
      </c>
      <c r="N235" s="254" t="s">
        <v>42</v>
      </c>
      <c r="O235" s="67"/>
      <c r="P235" s="191">
        <f>O235*H235</f>
        <v>0</v>
      </c>
      <c r="Q235" s="191">
        <v>0</v>
      </c>
      <c r="R235" s="191">
        <f>Q235*H235</f>
        <v>0</v>
      </c>
      <c r="S235" s="191">
        <v>0</v>
      </c>
      <c r="T235" s="192">
        <f>S235*H235</f>
        <v>0</v>
      </c>
      <c r="U235" s="37"/>
      <c r="V235" s="37"/>
      <c r="W235" s="37"/>
      <c r="X235" s="37"/>
      <c r="Y235" s="37"/>
      <c r="Z235" s="37"/>
      <c r="AA235" s="37"/>
      <c r="AB235" s="37"/>
      <c r="AC235" s="37"/>
      <c r="AD235" s="37"/>
      <c r="AE235" s="37"/>
      <c r="AR235" s="193" t="s">
        <v>269</v>
      </c>
      <c r="AT235" s="193" t="s">
        <v>348</v>
      </c>
      <c r="AU235" s="193" t="s">
        <v>79</v>
      </c>
      <c r="AY235" s="20" t="s">
        <v>210</v>
      </c>
      <c r="BE235" s="194">
        <f>IF(N235="základní",J235,0)</f>
        <v>0</v>
      </c>
      <c r="BF235" s="194">
        <f>IF(N235="snížená",J235,0)</f>
        <v>0</v>
      </c>
      <c r="BG235" s="194">
        <f>IF(N235="zákl. přenesená",J235,0)</f>
        <v>0</v>
      </c>
      <c r="BH235" s="194">
        <f>IF(N235="sníž. přenesená",J235,0)</f>
        <v>0</v>
      </c>
      <c r="BI235" s="194">
        <f>IF(N235="nulová",J235,0)</f>
        <v>0</v>
      </c>
      <c r="BJ235" s="20" t="s">
        <v>79</v>
      </c>
      <c r="BK235" s="194">
        <f>ROUND(I235*H235,2)</f>
        <v>0</v>
      </c>
      <c r="BL235" s="20" t="s">
        <v>217</v>
      </c>
      <c r="BM235" s="193" t="s">
        <v>1322</v>
      </c>
    </row>
    <row r="236" spans="1:65" s="2" customFormat="1" ht="11.25">
      <c r="A236" s="37"/>
      <c r="B236" s="38"/>
      <c r="C236" s="39"/>
      <c r="D236" s="195" t="s">
        <v>219</v>
      </c>
      <c r="E236" s="39"/>
      <c r="F236" s="196" t="s">
        <v>2718</v>
      </c>
      <c r="G236" s="39"/>
      <c r="H236" s="39"/>
      <c r="I236" s="197"/>
      <c r="J236" s="39"/>
      <c r="K236" s="39"/>
      <c r="L236" s="42"/>
      <c r="M236" s="198"/>
      <c r="N236" s="199"/>
      <c r="O236" s="67"/>
      <c r="P236" s="67"/>
      <c r="Q236" s="67"/>
      <c r="R236" s="67"/>
      <c r="S236" s="67"/>
      <c r="T236" s="68"/>
      <c r="U236" s="37"/>
      <c r="V236" s="37"/>
      <c r="W236" s="37"/>
      <c r="X236" s="37"/>
      <c r="Y236" s="37"/>
      <c r="Z236" s="37"/>
      <c r="AA236" s="37"/>
      <c r="AB236" s="37"/>
      <c r="AC236" s="37"/>
      <c r="AD236" s="37"/>
      <c r="AE236" s="37"/>
      <c r="AT236" s="20" t="s">
        <v>219</v>
      </c>
      <c r="AU236" s="20" t="s">
        <v>79</v>
      </c>
    </row>
    <row r="237" spans="1:65" s="2" customFormat="1" ht="16.5" customHeight="1">
      <c r="A237" s="37"/>
      <c r="B237" s="38"/>
      <c r="C237" s="245" t="s">
        <v>811</v>
      </c>
      <c r="D237" s="245" t="s">
        <v>348</v>
      </c>
      <c r="E237" s="246" t="s">
        <v>2719</v>
      </c>
      <c r="F237" s="247" t="s">
        <v>2720</v>
      </c>
      <c r="G237" s="248" t="s">
        <v>461</v>
      </c>
      <c r="H237" s="249">
        <v>240</v>
      </c>
      <c r="I237" s="250"/>
      <c r="J237" s="251">
        <f>ROUND(I237*H237,2)</f>
        <v>0</v>
      </c>
      <c r="K237" s="247" t="s">
        <v>814</v>
      </c>
      <c r="L237" s="252"/>
      <c r="M237" s="253" t="s">
        <v>19</v>
      </c>
      <c r="N237" s="254" t="s">
        <v>42</v>
      </c>
      <c r="O237" s="67"/>
      <c r="P237" s="191">
        <f>O237*H237</f>
        <v>0</v>
      </c>
      <c r="Q237" s="191">
        <v>0</v>
      </c>
      <c r="R237" s="191">
        <f>Q237*H237</f>
        <v>0</v>
      </c>
      <c r="S237" s="191">
        <v>0</v>
      </c>
      <c r="T237" s="192">
        <f>S237*H237</f>
        <v>0</v>
      </c>
      <c r="U237" s="37"/>
      <c r="V237" s="37"/>
      <c r="W237" s="37"/>
      <c r="X237" s="37"/>
      <c r="Y237" s="37"/>
      <c r="Z237" s="37"/>
      <c r="AA237" s="37"/>
      <c r="AB237" s="37"/>
      <c r="AC237" s="37"/>
      <c r="AD237" s="37"/>
      <c r="AE237" s="37"/>
      <c r="AR237" s="193" t="s">
        <v>269</v>
      </c>
      <c r="AT237" s="193" t="s">
        <v>348</v>
      </c>
      <c r="AU237" s="193" t="s">
        <v>79</v>
      </c>
      <c r="AY237" s="20" t="s">
        <v>210</v>
      </c>
      <c r="BE237" s="194">
        <f>IF(N237="základní",J237,0)</f>
        <v>0</v>
      </c>
      <c r="BF237" s="194">
        <f>IF(N237="snížená",J237,0)</f>
        <v>0</v>
      </c>
      <c r="BG237" s="194">
        <f>IF(N237="zákl. přenesená",J237,0)</f>
        <v>0</v>
      </c>
      <c r="BH237" s="194">
        <f>IF(N237="sníž. přenesená",J237,0)</f>
        <v>0</v>
      </c>
      <c r="BI237" s="194">
        <f>IF(N237="nulová",J237,0)</f>
        <v>0</v>
      </c>
      <c r="BJ237" s="20" t="s">
        <v>79</v>
      </c>
      <c r="BK237" s="194">
        <f>ROUND(I237*H237,2)</f>
        <v>0</v>
      </c>
      <c r="BL237" s="20" t="s">
        <v>217</v>
      </c>
      <c r="BM237" s="193" t="s">
        <v>1330</v>
      </c>
    </row>
    <row r="238" spans="1:65" s="2" customFormat="1" ht="11.25">
      <c r="A238" s="37"/>
      <c r="B238" s="38"/>
      <c r="C238" s="39"/>
      <c r="D238" s="195" t="s">
        <v>219</v>
      </c>
      <c r="E238" s="39"/>
      <c r="F238" s="196" t="s">
        <v>2720</v>
      </c>
      <c r="G238" s="39"/>
      <c r="H238" s="39"/>
      <c r="I238" s="197"/>
      <c r="J238" s="39"/>
      <c r="K238" s="39"/>
      <c r="L238" s="42"/>
      <c r="M238" s="198"/>
      <c r="N238" s="199"/>
      <c r="O238" s="67"/>
      <c r="P238" s="67"/>
      <c r="Q238" s="67"/>
      <c r="R238" s="67"/>
      <c r="S238" s="67"/>
      <c r="T238" s="68"/>
      <c r="U238" s="37"/>
      <c r="V238" s="37"/>
      <c r="W238" s="37"/>
      <c r="X238" s="37"/>
      <c r="Y238" s="37"/>
      <c r="Z238" s="37"/>
      <c r="AA238" s="37"/>
      <c r="AB238" s="37"/>
      <c r="AC238" s="37"/>
      <c r="AD238" s="37"/>
      <c r="AE238" s="37"/>
      <c r="AT238" s="20" t="s">
        <v>219</v>
      </c>
      <c r="AU238" s="20" t="s">
        <v>79</v>
      </c>
    </row>
    <row r="239" spans="1:65" s="2" customFormat="1" ht="16.5" customHeight="1">
      <c r="A239" s="37"/>
      <c r="B239" s="38"/>
      <c r="C239" s="245" t="s">
        <v>819</v>
      </c>
      <c r="D239" s="245" t="s">
        <v>348</v>
      </c>
      <c r="E239" s="246" t="s">
        <v>2721</v>
      </c>
      <c r="F239" s="247" t="s">
        <v>2722</v>
      </c>
      <c r="G239" s="248" t="s">
        <v>461</v>
      </c>
      <c r="H239" s="249">
        <v>40</v>
      </c>
      <c r="I239" s="250"/>
      <c r="J239" s="251">
        <f>ROUND(I239*H239,2)</f>
        <v>0</v>
      </c>
      <c r="K239" s="247" t="s">
        <v>814</v>
      </c>
      <c r="L239" s="252"/>
      <c r="M239" s="253" t="s">
        <v>19</v>
      </c>
      <c r="N239" s="254" t="s">
        <v>42</v>
      </c>
      <c r="O239" s="67"/>
      <c r="P239" s="191">
        <f>O239*H239</f>
        <v>0</v>
      </c>
      <c r="Q239" s="191">
        <v>0</v>
      </c>
      <c r="R239" s="191">
        <f>Q239*H239</f>
        <v>0</v>
      </c>
      <c r="S239" s="191">
        <v>0</v>
      </c>
      <c r="T239" s="192">
        <f>S239*H239</f>
        <v>0</v>
      </c>
      <c r="U239" s="37"/>
      <c r="V239" s="37"/>
      <c r="W239" s="37"/>
      <c r="X239" s="37"/>
      <c r="Y239" s="37"/>
      <c r="Z239" s="37"/>
      <c r="AA239" s="37"/>
      <c r="AB239" s="37"/>
      <c r="AC239" s="37"/>
      <c r="AD239" s="37"/>
      <c r="AE239" s="37"/>
      <c r="AR239" s="193" t="s">
        <v>269</v>
      </c>
      <c r="AT239" s="193" t="s">
        <v>348</v>
      </c>
      <c r="AU239" s="193" t="s">
        <v>79</v>
      </c>
      <c r="AY239" s="20" t="s">
        <v>210</v>
      </c>
      <c r="BE239" s="194">
        <f>IF(N239="základní",J239,0)</f>
        <v>0</v>
      </c>
      <c r="BF239" s="194">
        <f>IF(N239="snížená",J239,0)</f>
        <v>0</v>
      </c>
      <c r="BG239" s="194">
        <f>IF(N239="zákl. přenesená",J239,0)</f>
        <v>0</v>
      </c>
      <c r="BH239" s="194">
        <f>IF(N239="sníž. přenesená",J239,0)</f>
        <v>0</v>
      </c>
      <c r="BI239" s="194">
        <f>IF(N239="nulová",J239,0)</f>
        <v>0</v>
      </c>
      <c r="BJ239" s="20" t="s">
        <v>79</v>
      </c>
      <c r="BK239" s="194">
        <f>ROUND(I239*H239,2)</f>
        <v>0</v>
      </c>
      <c r="BL239" s="20" t="s">
        <v>217</v>
      </c>
      <c r="BM239" s="193" t="s">
        <v>1344</v>
      </c>
    </row>
    <row r="240" spans="1:65" s="2" customFormat="1" ht="11.25">
      <c r="A240" s="37"/>
      <c r="B240" s="38"/>
      <c r="C240" s="39"/>
      <c r="D240" s="195" t="s">
        <v>219</v>
      </c>
      <c r="E240" s="39"/>
      <c r="F240" s="196" t="s">
        <v>2722</v>
      </c>
      <c r="G240" s="39"/>
      <c r="H240" s="39"/>
      <c r="I240" s="197"/>
      <c r="J240" s="39"/>
      <c r="K240" s="39"/>
      <c r="L240" s="42"/>
      <c r="M240" s="198"/>
      <c r="N240" s="199"/>
      <c r="O240" s="67"/>
      <c r="P240" s="67"/>
      <c r="Q240" s="67"/>
      <c r="R240" s="67"/>
      <c r="S240" s="67"/>
      <c r="T240" s="68"/>
      <c r="U240" s="37"/>
      <c r="V240" s="37"/>
      <c r="W240" s="37"/>
      <c r="X240" s="37"/>
      <c r="Y240" s="37"/>
      <c r="Z240" s="37"/>
      <c r="AA240" s="37"/>
      <c r="AB240" s="37"/>
      <c r="AC240" s="37"/>
      <c r="AD240" s="37"/>
      <c r="AE240" s="37"/>
      <c r="AT240" s="20" t="s">
        <v>219</v>
      </c>
      <c r="AU240" s="20" t="s">
        <v>79</v>
      </c>
    </row>
    <row r="241" spans="1:65" s="2" customFormat="1" ht="21.75" customHeight="1">
      <c r="A241" s="37"/>
      <c r="B241" s="38"/>
      <c r="C241" s="245" t="s">
        <v>826</v>
      </c>
      <c r="D241" s="245" t="s">
        <v>348</v>
      </c>
      <c r="E241" s="246" t="s">
        <v>2723</v>
      </c>
      <c r="F241" s="247" t="s">
        <v>2724</v>
      </c>
      <c r="G241" s="248" t="s">
        <v>461</v>
      </c>
      <c r="H241" s="249">
        <v>12</v>
      </c>
      <c r="I241" s="250"/>
      <c r="J241" s="251">
        <f>ROUND(I241*H241,2)</f>
        <v>0</v>
      </c>
      <c r="K241" s="247" t="s">
        <v>814</v>
      </c>
      <c r="L241" s="252"/>
      <c r="M241" s="253" t="s">
        <v>19</v>
      </c>
      <c r="N241" s="254" t="s">
        <v>42</v>
      </c>
      <c r="O241" s="67"/>
      <c r="P241" s="191">
        <f>O241*H241</f>
        <v>0</v>
      </c>
      <c r="Q241" s="191">
        <v>0</v>
      </c>
      <c r="R241" s="191">
        <f>Q241*H241</f>
        <v>0</v>
      </c>
      <c r="S241" s="191">
        <v>0</v>
      </c>
      <c r="T241" s="192">
        <f>S241*H241</f>
        <v>0</v>
      </c>
      <c r="U241" s="37"/>
      <c r="V241" s="37"/>
      <c r="W241" s="37"/>
      <c r="X241" s="37"/>
      <c r="Y241" s="37"/>
      <c r="Z241" s="37"/>
      <c r="AA241" s="37"/>
      <c r="AB241" s="37"/>
      <c r="AC241" s="37"/>
      <c r="AD241" s="37"/>
      <c r="AE241" s="37"/>
      <c r="AR241" s="193" t="s">
        <v>269</v>
      </c>
      <c r="AT241" s="193" t="s">
        <v>348</v>
      </c>
      <c r="AU241" s="193" t="s">
        <v>79</v>
      </c>
      <c r="AY241" s="20" t="s">
        <v>210</v>
      </c>
      <c r="BE241" s="194">
        <f>IF(N241="základní",J241,0)</f>
        <v>0</v>
      </c>
      <c r="BF241" s="194">
        <f>IF(N241="snížená",J241,0)</f>
        <v>0</v>
      </c>
      <c r="BG241" s="194">
        <f>IF(N241="zákl. přenesená",J241,0)</f>
        <v>0</v>
      </c>
      <c r="BH241" s="194">
        <f>IF(N241="sníž. přenesená",J241,0)</f>
        <v>0</v>
      </c>
      <c r="BI241" s="194">
        <f>IF(N241="nulová",J241,0)</f>
        <v>0</v>
      </c>
      <c r="BJ241" s="20" t="s">
        <v>79</v>
      </c>
      <c r="BK241" s="194">
        <f>ROUND(I241*H241,2)</f>
        <v>0</v>
      </c>
      <c r="BL241" s="20" t="s">
        <v>217</v>
      </c>
      <c r="BM241" s="193" t="s">
        <v>1355</v>
      </c>
    </row>
    <row r="242" spans="1:65" s="2" customFormat="1" ht="11.25">
      <c r="A242" s="37"/>
      <c r="B242" s="38"/>
      <c r="C242" s="39"/>
      <c r="D242" s="195" t="s">
        <v>219</v>
      </c>
      <c r="E242" s="39"/>
      <c r="F242" s="196" t="s">
        <v>2724</v>
      </c>
      <c r="G242" s="39"/>
      <c r="H242" s="39"/>
      <c r="I242" s="197"/>
      <c r="J242" s="39"/>
      <c r="K242" s="39"/>
      <c r="L242" s="42"/>
      <c r="M242" s="198"/>
      <c r="N242" s="199"/>
      <c r="O242" s="67"/>
      <c r="P242" s="67"/>
      <c r="Q242" s="67"/>
      <c r="R242" s="67"/>
      <c r="S242" s="67"/>
      <c r="T242" s="68"/>
      <c r="U242" s="37"/>
      <c r="V242" s="37"/>
      <c r="W242" s="37"/>
      <c r="X242" s="37"/>
      <c r="Y242" s="37"/>
      <c r="Z242" s="37"/>
      <c r="AA242" s="37"/>
      <c r="AB242" s="37"/>
      <c r="AC242" s="37"/>
      <c r="AD242" s="37"/>
      <c r="AE242" s="37"/>
      <c r="AT242" s="20" t="s">
        <v>219</v>
      </c>
      <c r="AU242" s="20" t="s">
        <v>79</v>
      </c>
    </row>
    <row r="243" spans="1:65" s="2" customFormat="1" ht="16.5" customHeight="1">
      <c r="A243" s="37"/>
      <c r="B243" s="38"/>
      <c r="C243" s="245" t="s">
        <v>835</v>
      </c>
      <c r="D243" s="245" t="s">
        <v>348</v>
      </c>
      <c r="E243" s="246" t="s">
        <v>2725</v>
      </c>
      <c r="F243" s="247" t="s">
        <v>2726</v>
      </c>
      <c r="G243" s="248" t="s">
        <v>1998</v>
      </c>
      <c r="H243" s="249">
        <v>12</v>
      </c>
      <c r="I243" s="250"/>
      <c r="J243" s="251">
        <f>ROUND(I243*H243,2)</f>
        <v>0</v>
      </c>
      <c r="K243" s="247" t="s">
        <v>814</v>
      </c>
      <c r="L243" s="252"/>
      <c r="M243" s="253" t="s">
        <v>19</v>
      </c>
      <c r="N243" s="254" t="s">
        <v>42</v>
      </c>
      <c r="O243" s="67"/>
      <c r="P243" s="191">
        <f>O243*H243</f>
        <v>0</v>
      </c>
      <c r="Q243" s="191">
        <v>0</v>
      </c>
      <c r="R243" s="191">
        <f>Q243*H243</f>
        <v>0</v>
      </c>
      <c r="S243" s="191">
        <v>0</v>
      </c>
      <c r="T243" s="192">
        <f>S243*H243</f>
        <v>0</v>
      </c>
      <c r="U243" s="37"/>
      <c r="V243" s="37"/>
      <c r="W243" s="37"/>
      <c r="X243" s="37"/>
      <c r="Y243" s="37"/>
      <c r="Z243" s="37"/>
      <c r="AA243" s="37"/>
      <c r="AB243" s="37"/>
      <c r="AC243" s="37"/>
      <c r="AD243" s="37"/>
      <c r="AE243" s="37"/>
      <c r="AR243" s="193" t="s">
        <v>269</v>
      </c>
      <c r="AT243" s="193" t="s">
        <v>348</v>
      </c>
      <c r="AU243" s="193" t="s">
        <v>79</v>
      </c>
      <c r="AY243" s="20" t="s">
        <v>210</v>
      </c>
      <c r="BE243" s="194">
        <f>IF(N243="základní",J243,0)</f>
        <v>0</v>
      </c>
      <c r="BF243" s="194">
        <f>IF(N243="snížená",J243,0)</f>
        <v>0</v>
      </c>
      <c r="BG243" s="194">
        <f>IF(N243="zákl. přenesená",J243,0)</f>
        <v>0</v>
      </c>
      <c r="BH243" s="194">
        <f>IF(N243="sníž. přenesená",J243,0)</f>
        <v>0</v>
      </c>
      <c r="BI243" s="194">
        <f>IF(N243="nulová",J243,0)</f>
        <v>0</v>
      </c>
      <c r="BJ243" s="20" t="s">
        <v>79</v>
      </c>
      <c r="BK243" s="194">
        <f>ROUND(I243*H243,2)</f>
        <v>0</v>
      </c>
      <c r="BL243" s="20" t="s">
        <v>217</v>
      </c>
      <c r="BM243" s="193" t="s">
        <v>1366</v>
      </c>
    </row>
    <row r="244" spans="1:65" s="2" customFormat="1" ht="11.25">
      <c r="A244" s="37"/>
      <c r="B244" s="38"/>
      <c r="C244" s="39"/>
      <c r="D244" s="195" t="s">
        <v>219</v>
      </c>
      <c r="E244" s="39"/>
      <c r="F244" s="196" t="s">
        <v>2726</v>
      </c>
      <c r="G244" s="39"/>
      <c r="H244" s="39"/>
      <c r="I244" s="197"/>
      <c r="J244" s="39"/>
      <c r="K244" s="39"/>
      <c r="L244" s="42"/>
      <c r="M244" s="198"/>
      <c r="N244" s="199"/>
      <c r="O244" s="67"/>
      <c r="P244" s="67"/>
      <c r="Q244" s="67"/>
      <c r="R244" s="67"/>
      <c r="S244" s="67"/>
      <c r="T244" s="68"/>
      <c r="U244" s="37"/>
      <c r="V244" s="37"/>
      <c r="W244" s="37"/>
      <c r="X244" s="37"/>
      <c r="Y244" s="37"/>
      <c r="Z244" s="37"/>
      <c r="AA244" s="37"/>
      <c r="AB244" s="37"/>
      <c r="AC244" s="37"/>
      <c r="AD244" s="37"/>
      <c r="AE244" s="37"/>
      <c r="AT244" s="20" t="s">
        <v>219</v>
      </c>
      <c r="AU244" s="20" t="s">
        <v>79</v>
      </c>
    </row>
    <row r="245" spans="1:65" s="2" customFormat="1" ht="24.2" customHeight="1">
      <c r="A245" s="37"/>
      <c r="B245" s="38"/>
      <c r="C245" s="245" t="s">
        <v>846</v>
      </c>
      <c r="D245" s="245" t="s">
        <v>348</v>
      </c>
      <c r="E245" s="246" t="s">
        <v>2727</v>
      </c>
      <c r="F245" s="247" t="s">
        <v>2728</v>
      </c>
      <c r="G245" s="248" t="s">
        <v>461</v>
      </c>
      <c r="H245" s="249">
        <v>40</v>
      </c>
      <c r="I245" s="250"/>
      <c r="J245" s="251">
        <f>ROUND(I245*H245,2)</f>
        <v>0</v>
      </c>
      <c r="K245" s="247" t="s">
        <v>814</v>
      </c>
      <c r="L245" s="252"/>
      <c r="M245" s="253" t="s">
        <v>19</v>
      </c>
      <c r="N245" s="254" t="s">
        <v>42</v>
      </c>
      <c r="O245" s="67"/>
      <c r="P245" s="191">
        <f>O245*H245</f>
        <v>0</v>
      </c>
      <c r="Q245" s="191">
        <v>0</v>
      </c>
      <c r="R245" s="191">
        <f>Q245*H245</f>
        <v>0</v>
      </c>
      <c r="S245" s="191">
        <v>0</v>
      </c>
      <c r="T245" s="192">
        <f>S245*H245</f>
        <v>0</v>
      </c>
      <c r="U245" s="37"/>
      <c r="V245" s="37"/>
      <c r="W245" s="37"/>
      <c r="X245" s="37"/>
      <c r="Y245" s="37"/>
      <c r="Z245" s="37"/>
      <c r="AA245" s="37"/>
      <c r="AB245" s="37"/>
      <c r="AC245" s="37"/>
      <c r="AD245" s="37"/>
      <c r="AE245" s="37"/>
      <c r="AR245" s="193" t="s">
        <v>269</v>
      </c>
      <c r="AT245" s="193" t="s">
        <v>348</v>
      </c>
      <c r="AU245" s="193" t="s">
        <v>79</v>
      </c>
      <c r="AY245" s="20" t="s">
        <v>210</v>
      </c>
      <c r="BE245" s="194">
        <f>IF(N245="základní",J245,0)</f>
        <v>0</v>
      </c>
      <c r="BF245" s="194">
        <f>IF(N245="snížená",J245,0)</f>
        <v>0</v>
      </c>
      <c r="BG245" s="194">
        <f>IF(N245="zákl. přenesená",J245,0)</f>
        <v>0</v>
      </c>
      <c r="BH245" s="194">
        <f>IF(N245="sníž. přenesená",J245,0)</f>
        <v>0</v>
      </c>
      <c r="BI245" s="194">
        <f>IF(N245="nulová",J245,0)</f>
        <v>0</v>
      </c>
      <c r="BJ245" s="20" t="s">
        <v>79</v>
      </c>
      <c r="BK245" s="194">
        <f>ROUND(I245*H245,2)</f>
        <v>0</v>
      </c>
      <c r="BL245" s="20" t="s">
        <v>217</v>
      </c>
      <c r="BM245" s="193" t="s">
        <v>1378</v>
      </c>
    </row>
    <row r="246" spans="1:65" s="2" customFormat="1" ht="11.25">
      <c r="A246" s="37"/>
      <c r="B246" s="38"/>
      <c r="C246" s="39"/>
      <c r="D246" s="195" t="s">
        <v>219</v>
      </c>
      <c r="E246" s="39"/>
      <c r="F246" s="196" t="s">
        <v>2728</v>
      </c>
      <c r="G246" s="39"/>
      <c r="H246" s="39"/>
      <c r="I246" s="197"/>
      <c r="J246" s="39"/>
      <c r="K246" s="39"/>
      <c r="L246" s="42"/>
      <c r="M246" s="198"/>
      <c r="N246" s="199"/>
      <c r="O246" s="67"/>
      <c r="P246" s="67"/>
      <c r="Q246" s="67"/>
      <c r="R246" s="67"/>
      <c r="S246" s="67"/>
      <c r="T246" s="68"/>
      <c r="U246" s="37"/>
      <c r="V246" s="37"/>
      <c r="W246" s="37"/>
      <c r="X246" s="37"/>
      <c r="Y246" s="37"/>
      <c r="Z246" s="37"/>
      <c r="AA246" s="37"/>
      <c r="AB246" s="37"/>
      <c r="AC246" s="37"/>
      <c r="AD246" s="37"/>
      <c r="AE246" s="37"/>
      <c r="AT246" s="20" t="s">
        <v>219</v>
      </c>
      <c r="AU246" s="20" t="s">
        <v>79</v>
      </c>
    </row>
    <row r="247" spans="1:65" s="2" customFormat="1" ht="16.5" customHeight="1">
      <c r="A247" s="37"/>
      <c r="B247" s="38"/>
      <c r="C247" s="245" t="s">
        <v>853</v>
      </c>
      <c r="D247" s="245" t="s">
        <v>348</v>
      </c>
      <c r="E247" s="246" t="s">
        <v>2729</v>
      </c>
      <c r="F247" s="247" t="s">
        <v>2730</v>
      </c>
      <c r="G247" s="248" t="s">
        <v>461</v>
      </c>
      <c r="H247" s="249">
        <v>30</v>
      </c>
      <c r="I247" s="250"/>
      <c r="J247" s="251">
        <f>ROUND(I247*H247,2)</f>
        <v>0</v>
      </c>
      <c r="K247" s="247" t="s">
        <v>814</v>
      </c>
      <c r="L247" s="252"/>
      <c r="M247" s="253" t="s">
        <v>19</v>
      </c>
      <c r="N247" s="254" t="s">
        <v>42</v>
      </c>
      <c r="O247" s="67"/>
      <c r="P247" s="191">
        <f>O247*H247</f>
        <v>0</v>
      </c>
      <c r="Q247" s="191">
        <v>0</v>
      </c>
      <c r="R247" s="191">
        <f>Q247*H247</f>
        <v>0</v>
      </c>
      <c r="S247" s="191">
        <v>0</v>
      </c>
      <c r="T247" s="192">
        <f>S247*H247</f>
        <v>0</v>
      </c>
      <c r="U247" s="37"/>
      <c r="V247" s="37"/>
      <c r="W247" s="37"/>
      <c r="X247" s="37"/>
      <c r="Y247" s="37"/>
      <c r="Z247" s="37"/>
      <c r="AA247" s="37"/>
      <c r="AB247" s="37"/>
      <c r="AC247" s="37"/>
      <c r="AD247" s="37"/>
      <c r="AE247" s="37"/>
      <c r="AR247" s="193" t="s">
        <v>269</v>
      </c>
      <c r="AT247" s="193" t="s">
        <v>348</v>
      </c>
      <c r="AU247" s="193" t="s">
        <v>79</v>
      </c>
      <c r="AY247" s="20" t="s">
        <v>210</v>
      </c>
      <c r="BE247" s="194">
        <f>IF(N247="základní",J247,0)</f>
        <v>0</v>
      </c>
      <c r="BF247" s="194">
        <f>IF(N247="snížená",J247,0)</f>
        <v>0</v>
      </c>
      <c r="BG247" s="194">
        <f>IF(N247="zákl. přenesená",J247,0)</f>
        <v>0</v>
      </c>
      <c r="BH247" s="194">
        <f>IF(N247="sníž. přenesená",J247,0)</f>
        <v>0</v>
      </c>
      <c r="BI247" s="194">
        <f>IF(N247="nulová",J247,0)</f>
        <v>0</v>
      </c>
      <c r="BJ247" s="20" t="s">
        <v>79</v>
      </c>
      <c r="BK247" s="194">
        <f>ROUND(I247*H247,2)</f>
        <v>0</v>
      </c>
      <c r="BL247" s="20" t="s">
        <v>217</v>
      </c>
      <c r="BM247" s="193" t="s">
        <v>1393</v>
      </c>
    </row>
    <row r="248" spans="1:65" s="2" customFormat="1" ht="11.25">
      <c r="A248" s="37"/>
      <c r="B248" s="38"/>
      <c r="C248" s="39"/>
      <c r="D248" s="195" t="s">
        <v>219</v>
      </c>
      <c r="E248" s="39"/>
      <c r="F248" s="196" t="s">
        <v>2730</v>
      </c>
      <c r="G248" s="39"/>
      <c r="H248" s="39"/>
      <c r="I248" s="197"/>
      <c r="J248" s="39"/>
      <c r="K248" s="39"/>
      <c r="L248" s="42"/>
      <c r="M248" s="198"/>
      <c r="N248" s="199"/>
      <c r="O248" s="67"/>
      <c r="P248" s="67"/>
      <c r="Q248" s="67"/>
      <c r="R248" s="67"/>
      <c r="S248" s="67"/>
      <c r="T248" s="68"/>
      <c r="U248" s="37"/>
      <c r="V248" s="37"/>
      <c r="W248" s="37"/>
      <c r="X248" s="37"/>
      <c r="Y248" s="37"/>
      <c r="Z248" s="37"/>
      <c r="AA248" s="37"/>
      <c r="AB248" s="37"/>
      <c r="AC248" s="37"/>
      <c r="AD248" s="37"/>
      <c r="AE248" s="37"/>
      <c r="AT248" s="20" t="s">
        <v>219</v>
      </c>
      <c r="AU248" s="20" t="s">
        <v>79</v>
      </c>
    </row>
    <row r="249" spans="1:65" s="2" customFormat="1" ht="21.75" customHeight="1">
      <c r="A249" s="37"/>
      <c r="B249" s="38"/>
      <c r="C249" s="245" t="s">
        <v>861</v>
      </c>
      <c r="D249" s="245" t="s">
        <v>348</v>
      </c>
      <c r="E249" s="246" t="s">
        <v>2731</v>
      </c>
      <c r="F249" s="247" t="s">
        <v>2732</v>
      </c>
      <c r="G249" s="248" t="s">
        <v>1998</v>
      </c>
      <c r="H249" s="249">
        <v>1</v>
      </c>
      <c r="I249" s="250"/>
      <c r="J249" s="251">
        <f>ROUND(I249*H249,2)</f>
        <v>0</v>
      </c>
      <c r="K249" s="247" t="s">
        <v>814</v>
      </c>
      <c r="L249" s="252"/>
      <c r="M249" s="253" t="s">
        <v>19</v>
      </c>
      <c r="N249" s="254" t="s">
        <v>42</v>
      </c>
      <c r="O249" s="67"/>
      <c r="P249" s="191">
        <f>O249*H249</f>
        <v>0</v>
      </c>
      <c r="Q249" s="191">
        <v>0</v>
      </c>
      <c r="R249" s="191">
        <f>Q249*H249</f>
        <v>0</v>
      </c>
      <c r="S249" s="191">
        <v>0</v>
      </c>
      <c r="T249" s="192">
        <f>S249*H249</f>
        <v>0</v>
      </c>
      <c r="U249" s="37"/>
      <c r="V249" s="37"/>
      <c r="W249" s="37"/>
      <c r="X249" s="37"/>
      <c r="Y249" s="37"/>
      <c r="Z249" s="37"/>
      <c r="AA249" s="37"/>
      <c r="AB249" s="37"/>
      <c r="AC249" s="37"/>
      <c r="AD249" s="37"/>
      <c r="AE249" s="37"/>
      <c r="AR249" s="193" t="s">
        <v>269</v>
      </c>
      <c r="AT249" s="193" t="s">
        <v>348</v>
      </c>
      <c r="AU249" s="193" t="s">
        <v>79</v>
      </c>
      <c r="AY249" s="20" t="s">
        <v>210</v>
      </c>
      <c r="BE249" s="194">
        <f>IF(N249="základní",J249,0)</f>
        <v>0</v>
      </c>
      <c r="BF249" s="194">
        <f>IF(N249="snížená",J249,0)</f>
        <v>0</v>
      </c>
      <c r="BG249" s="194">
        <f>IF(N249="zákl. přenesená",J249,0)</f>
        <v>0</v>
      </c>
      <c r="BH249" s="194">
        <f>IF(N249="sníž. přenesená",J249,0)</f>
        <v>0</v>
      </c>
      <c r="BI249" s="194">
        <f>IF(N249="nulová",J249,0)</f>
        <v>0</v>
      </c>
      <c r="BJ249" s="20" t="s">
        <v>79</v>
      </c>
      <c r="BK249" s="194">
        <f>ROUND(I249*H249,2)</f>
        <v>0</v>
      </c>
      <c r="BL249" s="20" t="s">
        <v>217</v>
      </c>
      <c r="BM249" s="193" t="s">
        <v>1406</v>
      </c>
    </row>
    <row r="250" spans="1:65" s="2" customFormat="1" ht="11.25">
      <c r="A250" s="37"/>
      <c r="B250" s="38"/>
      <c r="C250" s="39"/>
      <c r="D250" s="195" t="s">
        <v>219</v>
      </c>
      <c r="E250" s="39"/>
      <c r="F250" s="196" t="s">
        <v>2732</v>
      </c>
      <c r="G250" s="39"/>
      <c r="H250" s="39"/>
      <c r="I250" s="197"/>
      <c r="J250" s="39"/>
      <c r="K250" s="39"/>
      <c r="L250" s="42"/>
      <c r="M250" s="198"/>
      <c r="N250" s="199"/>
      <c r="O250" s="67"/>
      <c r="P250" s="67"/>
      <c r="Q250" s="67"/>
      <c r="R250" s="67"/>
      <c r="S250" s="67"/>
      <c r="T250" s="68"/>
      <c r="U250" s="37"/>
      <c r="V250" s="37"/>
      <c r="W250" s="37"/>
      <c r="X250" s="37"/>
      <c r="Y250" s="37"/>
      <c r="Z250" s="37"/>
      <c r="AA250" s="37"/>
      <c r="AB250" s="37"/>
      <c r="AC250" s="37"/>
      <c r="AD250" s="37"/>
      <c r="AE250" s="37"/>
      <c r="AT250" s="20" t="s">
        <v>219</v>
      </c>
      <c r="AU250" s="20" t="s">
        <v>79</v>
      </c>
    </row>
    <row r="251" spans="1:65" s="12" customFormat="1" ht="25.9" customHeight="1">
      <c r="B251" s="166"/>
      <c r="C251" s="167"/>
      <c r="D251" s="168" t="s">
        <v>70</v>
      </c>
      <c r="E251" s="169" t="s">
        <v>1407</v>
      </c>
      <c r="F251" s="169" t="s">
        <v>2295</v>
      </c>
      <c r="G251" s="167"/>
      <c r="H251" s="167"/>
      <c r="I251" s="170"/>
      <c r="J251" s="171">
        <f>BK251</f>
        <v>0</v>
      </c>
      <c r="K251" s="167"/>
      <c r="L251" s="172"/>
      <c r="M251" s="173"/>
      <c r="N251" s="174"/>
      <c r="O251" s="174"/>
      <c r="P251" s="175">
        <f>SUM(P252:P269)</f>
        <v>0</v>
      </c>
      <c r="Q251" s="174"/>
      <c r="R251" s="175">
        <f>SUM(R252:R269)</f>
        <v>0</v>
      </c>
      <c r="S251" s="174"/>
      <c r="T251" s="176">
        <f>SUM(T252:T269)</f>
        <v>0</v>
      </c>
      <c r="AR251" s="177" t="s">
        <v>79</v>
      </c>
      <c r="AT251" s="178" t="s">
        <v>70</v>
      </c>
      <c r="AU251" s="178" t="s">
        <v>71</v>
      </c>
      <c r="AY251" s="177" t="s">
        <v>210</v>
      </c>
      <c r="BK251" s="179">
        <f>SUM(BK252:BK269)</f>
        <v>0</v>
      </c>
    </row>
    <row r="252" spans="1:65" s="2" customFormat="1" ht="24.2" customHeight="1">
      <c r="A252" s="37"/>
      <c r="B252" s="38"/>
      <c r="C252" s="182" t="s">
        <v>865</v>
      </c>
      <c r="D252" s="182" t="s">
        <v>212</v>
      </c>
      <c r="E252" s="183" t="s">
        <v>2733</v>
      </c>
      <c r="F252" s="184" t="s">
        <v>2734</v>
      </c>
      <c r="G252" s="185" t="s">
        <v>1998</v>
      </c>
      <c r="H252" s="186">
        <v>1</v>
      </c>
      <c r="I252" s="187"/>
      <c r="J252" s="188">
        <f>ROUND(I252*H252,2)</f>
        <v>0</v>
      </c>
      <c r="K252" s="184" t="s">
        <v>814</v>
      </c>
      <c r="L252" s="42"/>
      <c r="M252" s="189" t="s">
        <v>19</v>
      </c>
      <c r="N252" s="190" t="s">
        <v>42</v>
      </c>
      <c r="O252" s="67"/>
      <c r="P252" s="191">
        <f>O252*H252</f>
        <v>0</v>
      </c>
      <c r="Q252" s="191">
        <v>0</v>
      </c>
      <c r="R252" s="191">
        <f>Q252*H252</f>
        <v>0</v>
      </c>
      <c r="S252" s="191">
        <v>0</v>
      </c>
      <c r="T252" s="192">
        <f>S252*H252</f>
        <v>0</v>
      </c>
      <c r="U252" s="37"/>
      <c r="V252" s="37"/>
      <c r="W252" s="37"/>
      <c r="X252" s="37"/>
      <c r="Y252" s="37"/>
      <c r="Z252" s="37"/>
      <c r="AA252" s="37"/>
      <c r="AB252" s="37"/>
      <c r="AC252" s="37"/>
      <c r="AD252" s="37"/>
      <c r="AE252" s="37"/>
      <c r="AR252" s="193" t="s">
        <v>217</v>
      </c>
      <c r="AT252" s="193" t="s">
        <v>212</v>
      </c>
      <c r="AU252" s="193" t="s">
        <v>79</v>
      </c>
      <c r="AY252" s="20" t="s">
        <v>210</v>
      </c>
      <c r="BE252" s="194">
        <f>IF(N252="základní",J252,0)</f>
        <v>0</v>
      </c>
      <c r="BF252" s="194">
        <f>IF(N252="snížená",J252,0)</f>
        <v>0</v>
      </c>
      <c r="BG252" s="194">
        <f>IF(N252="zákl. přenesená",J252,0)</f>
        <v>0</v>
      </c>
      <c r="BH252" s="194">
        <f>IF(N252="sníž. přenesená",J252,0)</f>
        <v>0</v>
      </c>
      <c r="BI252" s="194">
        <f>IF(N252="nulová",J252,0)</f>
        <v>0</v>
      </c>
      <c r="BJ252" s="20" t="s">
        <v>79</v>
      </c>
      <c r="BK252" s="194">
        <f>ROUND(I252*H252,2)</f>
        <v>0</v>
      </c>
      <c r="BL252" s="20" t="s">
        <v>217</v>
      </c>
      <c r="BM252" s="193" t="s">
        <v>1414</v>
      </c>
    </row>
    <row r="253" spans="1:65" s="2" customFormat="1" ht="11.25">
      <c r="A253" s="37"/>
      <c r="B253" s="38"/>
      <c r="C253" s="39"/>
      <c r="D253" s="195" t="s">
        <v>219</v>
      </c>
      <c r="E253" s="39"/>
      <c r="F253" s="196" t="s">
        <v>2734</v>
      </c>
      <c r="G253" s="39"/>
      <c r="H253" s="39"/>
      <c r="I253" s="197"/>
      <c r="J253" s="39"/>
      <c r="K253" s="39"/>
      <c r="L253" s="42"/>
      <c r="M253" s="198"/>
      <c r="N253" s="199"/>
      <c r="O253" s="67"/>
      <c r="P253" s="67"/>
      <c r="Q253" s="67"/>
      <c r="R253" s="67"/>
      <c r="S253" s="67"/>
      <c r="T253" s="68"/>
      <c r="U253" s="37"/>
      <c r="V253" s="37"/>
      <c r="W253" s="37"/>
      <c r="X253" s="37"/>
      <c r="Y253" s="37"/>
      <c r="Z253" s="37"/>
      <c r="AA253" s="37"/>
      <c r="AB253" s="37"/>
      <c r="AC253" s="37"/>
      <c r="AD253" s="37"/>
      <c r="AE253" s="37"/>
      <c r="AT253" s="20" t="s">
        <v>219</v>
      </c>
      <c r="AU253" s="20" t="s">
        <v>79</v>
      </c>
    </row>
    <row r="254" spans="1:65" s="2" customFormat="1" ht="16.5" customHeight="1">
      <c r="A254" s="37"/>
      <c r="B254" s="38"/>
      <c r="C254" s="182" t="s">
        <v>871</v>
      </c>
      <c r="D254" s="182" t="s">
        <v>212</v>
      </c>
      <c r="E254" s="183" t="s">
        <v>2735</v>
      </c>
      <c r="F254" s="184" t="s">
        <v>2736</v>
      </c>
      <c r="G254" s="185" t="s">
        <v>1998</v>
      </c>
      <c r="H254" s="186">
        <v>1</v>
      </c>
      <c r="I254" s="187"/>
      <c r="J254" s="188">
        <f>ROUND(I254*H254,2)</f>
        <v>0</v>
      </c>
      <c r="K254" s="184" t="s">
        <v>814</v>
      </c>
      <c r="L254" s="42"/>
      <c r="M254" s="189" t="s">
        <v>19</v>
      </c>
      <c r="N254" s="190" t="s">
        <v>42</v>
      </c>
      <c r="O254" s="67"/>
      <c r="P254" s="191">
        <f>O254*H254</f>
        <v>0</v>
      </c>
      <c r="Q254" s="191">
        <v>0</v>
      </c>
      <c r="R254" s="191">
        <f>Q254*H254</f>
        <v>0</v>
      </c>
      <c r="S254" s="191">
        <v>0</v>
      </c>
      <c r="T254" s="192">
        <f>S254*H254</f>
        <v>0</v>
      </c>
      <c r="U254" s="37"/>
      <c r="V254" s="37"/>
      <c r="W254" s="37"/>
      <c r="X254" s="37"/>
      <c r="Y254" s="37"/>
      <c r="Z254" s="37"/>
      <c r="AA254" s="37"/>
      <c r="AB254" s="37"/>
      <c r="AC254" s="37"/>
      <c r="AD254" s="37"/>
      <c r="AE254" s="37"/>
      <c r="AR254" s="193" t="s">
        <v>217</v>
      </c>
      <c r="AT254" s="193" t="s">
        <v>212</v>
      </c>
      <c r="AU254" s="193" t="s">
        <v>79</v>
      </c>
      <c r="AY254" s="20" t="s">
        <v>210</v>
      </c>
      <c r="BE254" s="194">
        <f>IF(N254="základní",J254,0)</f>
        <v>0</v>
      </c>
      <c r="BF254" s="194">
        <f>IF(N254="snížená",J254,0)</f>
        <v>0</v>
      </c>
      <c r="BG254" s="194">
        <f>IF(N254="zákl. přenesená",J254,0)</f>
        <v>0</v>
      </c>
      <c r="BH254" s="194">
        <f>IF(N254="sníž. přenesená",J254,0)</f>
        <v>0</v>
      </c>
      <c r="BI254" s="194">
        <f>IF(N254="nulová",J254,0)</f>
        <v>0</v>
      </c>
      <c r="BJ254" s="20" t="s">
        <v>79</v>
      </c>
      <c r="BK254" s="194">
        <f>ROUND(I254*H254,2)</f>
        <v>0</v>
      </c>
      <c r="BL254" s="20" t="s">
        <v>217</v>
      </c>
      <c r="BM254" s="193" t="s">
        <v>1425</v>
      </c>
    </row>
    <row r="255" spans="1:65" s="2" customFormat="1" ht="11.25">
      <c r="A255" s="37"/>
      <c r="B255" s="38"/>
      <c r="C255" s="39"/>
      <c r="D255" s="195" t="s">
        <v>219</v>
      </c>
      <c r="E255" s="39"/>
      <c r="F255" s="196" t="s">
        <v>2736</v>
      </c>
      <c r="G255" s="39"/>
      <c r="H255" s="39"/>
      <c r="I255" s="197"/>
      <c r="J255" s="39"/>
      <c r="K255" s="39"/>
      <c r="L255" s="42"/>
      <c r="M255" s="198"/>
      <c r="N255" s="199"/>
      <c r="O255" s="67"/>
      <c r="P255" s="67"/>
      <c r="Q255" s="67"/>
      <c r="R255" s="67"/>
      <c r="S255" s="67"/>
      <c r="T255" s="68"/>
      <c r="U255" s="37"/>
      <c r="V255" s="37"/>
      <c r="W255" s="37"/>
      <c r="X255" s="37"/>
      <c r="Y255" s="37"/>
      <c r="Z255" s="37"/>
      <c r="AA255" s="37"/>
      <c r="AB255" s="37"/>
      <c r="AC255" s="37"/>
      <c r="AD255" s="37"/>
      <c r="AE255" s="37"/>
      <c r="AT255" s="20" t="s">
        <v>219</v>
      </c>
      <c r="AU255" s="20" t="s">
        <v>79</v>
      </c>
    </row>
    <row r="256" spans="1:65" s="2" customFormat="1" ht="16.5" customHeight="1">
      <c r="A256" s="37"/>
      <c r="B256" s="38"/>
      <c r="C256" s="182" t="s">
        <v>878</v>
      </c>
      <c r="D256" s="182" t="s">
        <v>212</v>
      </c>
      <c r="E256" s="183" t="s">
        <v>2737</v>
      </c>
      <c r="F256" s="184" t="s">
        <v>2738</v>
      </c>
      <c r="G256" s="185" t="s">
        <v>1998</v>
      </c>
      <c r="H256" s="186">
        <v>1</v>
      </c>
      <c r="I256" s="187"/>
      <c r="J256" s="188">
        <f>ROUND(I256*H256,2)</f>
        <v>0</v>
      </c>
      <c r="K256" s="184" t="s">
        <v>814</v>
      </c>
      <c r="L256" s="42"/>
      <c r="M256" s="189" t="s">
        <v>19</v>
      </c>
      <c r="N256" s="190" t="s">
        <v>42</v>
      </c>
      <c r="O256" s="67"/>
      <c r="P256" s="191">
        <f>O256*H256</f>
        <v>0</v>
      </c>
      <c r="Q256" s="191">
        <v>0</v>
      </c>
      <c r="R256" s="191">
        <f>Q256*H256</f>
        <v>0</v>
      </c>
      <c r="S256" s="191">
        <v>0</v>
      </c>
      <c r="T256" s="192">
        <f>S256*H256</f>
        <v>0</v>
      </c>
      <c r="U256" s="37"/>
      <c r="V256" s="37"/>
      <c r="W256" s="37"/>
      <c r="X256" s="37"/>
      <c r="Y256" s="37"/>
      <c r="Z256" s="37"/>
      <c r="AA256" s="37"/>
      <c r="AB256" s="37"/>
      <c r="AC256" s="37"/>
      <c r="AD256" s="37"/>
      <c r="AE256" s="37"/>
      <c r="AR256" s="193" t="s">
        <v>217</v>
      </c>
      <c r="AT256" s="193" t="s">
        <v>212</v>
      </c>
      <c r="AU256" s="193" t="s">
        <v>79</v>
      </c>
      <c r="AY256" s="20" t="s">
        <v>210</v>
      </c>
      <c r="BE256" s="194">
        <f>IF(N256="základní",J256,0)</f>
        <v>0</v>
      </c>
      <c r="BF256" s="194">
        <f>IF(N256="snížená",J256,0)</f>
        <v>0</v>
      </c>
      <c r="BG256" s="194">
        <f>IF(N256="zákl. přenesená",J256,0)</f>
        <v>0</v>
      </c>
      <c r="BH256" s="194">
        <f>IF(N256="sníž. přenesená",J256,0)</f>
        <v>0</v>
      </c>
      <c r="BI256" s="194">
        <f>IF(N256="nulová",J256,0)</f>
        <v>0</v>
      </c>
      <c r="BJ256" s="20" t="s">
        <v>79</v>
      </c>
      <c r="BK256" s="194">
        <f>ROUND(I256*H256,2)</f>
        <v>0</v>
      </c>
      <c r="BL256" s="20" t="s">
        <v>217</v>
      </c>
      <c r="BM256" s="193" t="s">
        <v>1436</v>
      </c>
    </row>
    <row r="257" spans="1:65" s="2" customFormat="1" ht="11.25">
      <c r="A257" s="37"/>
      <c r="B257" s="38"/>
      <c r="C257" s="39"/>
      <c r="D257" s="195" t="s">
        <v>219</v>
      </c>
      <c r="E257" s="39"/>
      <c r="F257" s="196" t="s">
        <v>2738</v>
      </c>
      <c r="G257" s="39"/>
      <c r="H257" s="39"/>
      <c r="I257" s="197"/>
      <c r="J257" s="39"/>
      <c r="K257" s="39"/>
      <c r="L257" s="42"/>
      <c r="M257" s="198"/>
      <c r="N257" s="199"/>
      <c r="O257" s="67"/>
      <c r="P257" s="67"/>
      <c r="Q257" s="67"/>
      <c r="R257" s="67"/>
      <c r="S257" s="67"/>
      <c r="T257" s="68"/>
      <c r="U257" s="37"/>
      <c r="V257" s="37"/>
      <c r="W257" s="37"/>
      <c r="X257" s="37"/>
      <c r="Y257" s="37"/>
      <c r="Z257" s="37"/>
      <c r="AA257" s="37"/>
      <c r="AB257" s="37"/>
      <c r="AC257" s="37"/>
      <c r="AD257" s="37"/>
      <c r="AE257" s="37"/>
      <c r="AT257" s="20" t="s">
        <v>219</v>
      </c>
      <c r="AU257" s="20" t="s">
        <v>79</v>
      </c>
    </row>
    <row r="258" spans="1:65" s="2" customFormat="1" ht="16.5" customHeight="1">
      <c r="A258" s="37"/>
      <c r="B258" s="38"/>
      <c r="C258" s="182" t="s">
        <v>885</v>
      </c>
      <c r="D258" s="182" t="s">
        <v>212</v>
      </c>
      <c r="E258" s="183" t="s">
        <v>2739</v>
      </c>
      <c r="F258" s="184" t="s">
        <v>2740</v>
      </c>
      <c r="G258" s="185" t="s">
        <v>1998</v>
      </c>
      <c r="H258" s="186">
        <v>31</v>
      </c>
      <c r="I258" s="187"/>
      <c r="J258" s="188">
        <f>ROUND(I258*H258,2)</f>
        <v>0</v>
      </c>
      <c r="K258" s="184" t="s">
        <v>814</v>
      </c>
      <c r="L258" s="42"/>
      <c r="M258" s="189" t="s">
        <v>19</v>
      </c>
      <c r="N258" s="190" t="s">
        <v>42</v>
      </c>
      <c r="O258" s="67"/>
      <c r="P258" s="191">
        <f>O258*H258</f>
        <v>0</v>
      </c>
      <c r="Q258" s="191">
        <v>0</v>
      </c>
      <c r="R258" s="191">
        <f>Q258*H258</f>
        <v>0</v>
      </c>
      <c r="S258" s="191">
        <v>0</v>
      </c>
      <c r="T258" s="192">
        <f>S258*H258</f>
        <v>0</v>
      </c>
      <c r="U258" s="37"/>
      <c r="V258" s="37"/>
      <c r="W258" s="37"/>
      <c r="X258" s="37"/>
      <c r="Y258" s="37"/>
      <c r="Z258" s="37"/>
      <c r="AA258" s="37"/>
      <c r="AB258" s="37"/>
      <c r="AC258" s="37"/>
      <c r="AD258" s="37"/>
      <c r="AE258" s="37"/>
      <c r="AR258" s="193" t="s">
        <v>217</v>
      </c>
      <c r="AT258" s="193" t="s">
        <v>212</v>
      </c>
      <c r="AU258" s="193" t="s">
        <v>79</v>
      </c>
      <c r="AY258" s="20" t="s">
        <v>210</v>
      </c>
      <c r="BE258" s="194">
        <f>IF(N258="základní",J258,0)</f>
        <v>0</v>
      </c>
      <c r="BF258" s="194">
        <f>IF(N258="snížená",J258,0)</f>
        <v>0</v>
      </c>
      <c r="BG258" s="194">
        <f>IF(N258="zákl. přenesená",J258,0)</f>
        <v>0</v>
      </c>
      <c r="BH258" s="194">
        <f>IF(N258="sníž. přenesená",J258,0)</f>
        <v>0</v>
      </c>
      <c r="BI258" s="194">
        <f>IF(N258="nulová",J258,0)</f>
        <v>0</v>
      </c>
      <c r="BJ258" s="20" t="s">
        <v>79</v>
      </c>
      <c r="BK258" s="194">
        <f>ROUND(I258*H258,2)</f>
        <v>0</v>
      </c>
      <c r="BL258" s="20" t="s">
        <v>217</v>
      </c>
      <c r="BM258" s="193" t="s">
        <v>1444</v>
      </c>
    </row>
    <row r="259" spans="1:65" s="2" customFormat="1" ht="11.25">
      <c r="A259" s="37"/>
      <c r="B259" s="38"/>
      <c r="C259" s="39"/>
      <c r="D259" s="195" t="s">
        <v>219</v>
      </c>
      <c r="E259" s="39"/>
      <c r="F259" s="196" t="s">
        <v>2740</v>
      </c>
      <c r="G259" s="39"/>
      <c r="H259" s="39"/>
      <c r="I259" s="197"/>
      <c r="J259" s="39"/>
      <c r="K259" s="39"/>
      <c r="L259" s="42"/>
      <c r="M259" s="198"/>
      <c r="N259" s="199"/>
      <c r="O259" s="67"/>
      <c r="P259" s="67"/>
      <c r="Q259" s="67"/>
      <c r="R259" s="67"/>
      <c r="S259" s="67"/>
      <c r="T259" s="68"/>
      <c r="U259" s="37"/>
      <c r="V259" s="37"/>
      <c r="W259" s="37"/>
      <c r="X259" s="37"/>
      <c r="Y259" s="37"/>
      <c r="Z259" s="37"/>
      <c r="AA259" s="37"/>
      <c r="AB259" s="37"/>
      <c r="AC259" s="37"/>
      <c r="AD259" s="37"/>
      <c r="AE259" s="37"/>
      <c r="AT259" s="20" t="s">
        <v>219</v>
      </c>
      <c r="AU259" s="20" t="s">
        <v>79</v>
      </c>
    </row>
    <row r="260" spans="1:65" s="2" customFormat="1" ht="16.5" customHeight="1">
      <c r="A260" s="37"/>
      <c r="B260" s="38"/>
      <c r="C260" s="182" t="s">
        <v>894</v>
      </c>
      <c r="D260" s="182" t="s">
        <v>212</v>
      </c>
      <c r="E260" s="183" t="s">
        <v>2741</v>
      </c>
      <c r="F260" s="184" t="s">
        <v>2742</v>
      </c>
      <c r="G260" s="185" t="s">
        <v>1998</v>
      </c>
      <c r="H260" s="186">
        <v>1</v>
      </c>
      <c r="I260" s="187"/>
      <c r="J260" s="188">
        <f>ROUND(I260*H260,2)</f>
        <v>0</v>
      </c>
      <c r="K260" s="184" t="s">
        <v>814</v>
      </c>
      <c r="L260" s="42"/>
      <c r="M260" s="189" t="s">
        <v>19</v>
      </c>
      <c r="N260" s="190" t="s">
        <v>42</v>
      </c>
      <c r="O260" s="67"/>
      <c r="P260" s="191">
        <f>O260*H260</f>
        <v>0</v>
      </c>
      <c r="Q260" s="191">
        <v>0</v>
      </c>
      <c r="R260" s="191">
        <f>Q260*H260</f>
        <v>0</v>
      </c>
      <c r="S260" s="191">
        <v>0</v>
      </c>
      <c r="T260" s="192">
        <f>S260*H260</f>
        <v>0</v>
      </c>
      <c r="U260" s="37"/>
      <c r="V260" s="37"/>
      <c r="W260" s="37"/>
      <c r="X260" s="37"/>
      <c r="Y260" s="37"/>
      <c r="Z260" s="37"/>
      <c r="AA260" s="37"/>
      <c r="AB260" s="37"/>
      <c r="AC260" s="37"/>
      <c r="AD260" s="37"/>
      <c r="AE260" s="37"/>
      <c r="AR260" s="193" t="s">
        <v>217</v>
      </c>
      <c r="AT260" s="193" t="s">
        <v>212</v>
      </c>
      <c r="AU260" s="193" t="s">
        <v>79</v>
      </c>
      <c r="AY260" s="20" t="s">
        <v>210</v>
      </c>
      <c r="BE260" s="194">
        <f>IF(N260="základní",J260,0)</f>
        <v>0</v>
      </c>
      <c r="BF260" s="194">
        <f>IF(N260="snížená",J260,0)</f>
        <v>0</v>
      </c>
      <c r="BG260" s="194">
        <f>IF(N260="zákl. přenesená",J260,0)</f>
        <v>0</v>
      </c>
      <c r="BH260" s="194">
        <f>IF(N260="sníž. přenesená",J260,0)</f>
        <v>0</v>
      </c>
      <c r="BI260" s="194">
        <f>IF(N260="nulová",J260,0)</f>
        <v>0</v>
      </c>
      <c r="BJ260" s="20" t="s">
        <v>79</v>
      </c>
      <c r="BK260" s="194">
        <f>ROUND(I260*H260,2)</f>
        <v>0</v>
      </c>
      <c r="BL260" s="20" t="s">
        <v>217</v>
      </c>
      <c r="BM260" s="193" t="s">
        <v>1452</v>
      </c>
    </row>
    <row r="261" spans="1:65" s="2" customFormat="1" ht="11.25">
      <c r="A261" s="37"/>
      <c r="B261" s="38"/>
      <c r="C261" s="39"/>
      <c r="D261" s="195" t="s">
        <v>219</v>
      </c>
      <c r="E261" s="39"/>
      <c r="F261" s="196" t="s">
        <v>2742</v>
      </c>
      <c r="G261" s="39"/>
      <c r="H261" s="39"/>
      <c r="I261" s="197"/>
      <c r="J261" s="39"/>
      <c r="K261" s="39"/>
      <c r="L261" s="42"/>
      <c r="M261" s="198"/>
      <c r="N261" s="199"/>
      <c r="O261" s="67"/>
      <c r="P261" s="67"/>
      <c r="Q261" s="67"/>
      <c r="R261" s="67"/>
      <c r="S261" s="67"/>
      <c r="T261" s="68"/>
      <c r="U261" s="37"/>
      <c r="V261" s="37"/>
      <c r="W261" s="37"/>
      <c r="X261" s="37"/>
      <c r="Y261" s="37"/>
      <c r="Z261" s="37"/>
      <c r="AA261" s="37"/>
      <c r="AB261" s="37"/>
      <c r="AC261" s="37"/>
      <c r="AD261" s="37"/>
      <c r="AE261" s="37"/>
      <c r="AT261" s="20" t="s">
        <v>219</v>
      </c>
      <c r="AU261" s="20" t="s">
        <v>79</v>
      </c>
    </row>
    <row r="262" spans="1:65" s="2" customFormat="1" ht="16.5" customHeight="1">
      <c r="A262" s="37"/>
      <c r="B262" s="38"/>
      <c r="C262" s="182" t="s">
        <v>910</v>
      </c>
      <c r="D262" s="182" t="s">
        <v>212</v>
      </c>
      <c r="E262" s="183" t="s">
        <v>2743</v>
      </c>
      <c r="F262" s="184" t="s">
        <v>2744</v>
      </c>
      <c r="G262" s="185" t="s">
        <v>1998</v>
      </c>
      <c r="H262" s="186">
        <v>1</v>
      </c>
      <c r="I262" s="187"/>
      <c r="J262" s="188">
        <f>ROUND(I262*H262,2)</f>
        <v>0</v>
      </c>
      <c r="K262" s="184" t="s">
        <v>814</v>
      </c>
      <c r="L262" s="42"/>
      <c r="M262" s="189" t="s">
        <v>19</v>
      </c>
      <c r="N262" s="190" t="s">
        <v>42</v>
      </c>
      <c r="O262" s="67"/>
      <c r="P262" s="191">
        <f>O262*H262</f>
        <v>0</v>
      </c>
      <c r="Q262" s="191">
        <v>0</v>
      </c>
      <c r="R262" s="191">
        <f>Q262*H262</f>
        <v>0</v>
      </c>
      <c r="S262" s="191">
        <v>0</v>
      </c>
      <c r="T262" s="192">
        <f>S262*H262</f>
        <v>0</v>
      </c>
      <c r="U262" s="37"/>
      <c r="V262" s="37"/>
      <c r="W262" s="37"/>
      <c r="X262" s="37"/>
      <c r="Y262" s="37"/>
      <c r="Z262" s="37"/>
      <c r="AA262" s="37"/>
      <c r="AB262" s="37"/>
      <c r="AC262" s="37"/>
      <c r="AD262" s="37"/>
      <c r="AE262" s="37"/>
      <c r="AR262" s="193" t="s">
        <v>217</v>
      </c>
      <c r="AT262" s="193" t="s">
        <v>212</v>
      </c>
      <c r="AU262" s="193" t="s">
        <v>79</v>
      </c>
      <c r="AY262" s="20" t="s">
        <v>210</v>
      </c>
      <c r="BE262" s="194">
        <f>IF(N262="základní",J262,0)</f>
        <v>0</v>
      </c>
      <c r="BF262" s="194">
        <f>IF(N262="snížená",J262,0)</f>
        <v>0</v>
      </c>
      <c r="BG262" s="194">
        <f>IF(N262="zákl. přenesená",J262,0)</f>
        <v>0</v>
      </c>
      <c r="BH262" s="194">
        <f>IF(N262="sníž. přenesená",J262,0)</f>
        <v>0</v>
      </c>
      <c r="BI262" s="194">
        <f>IF(N262="nulová",J262,0)</f>
        <v>0</v>
      </c>
      <c r="BJ262" s="20" t="s">
        <v>79</v>
      </c>
      <c r="BK262" s="194">
        <f>ROUND(I262*H262,2)</f>
        <v>0</v>
      </c>
      <c r="BL262" s="20" t="s">
        <v>217</v>
      </c>
      <c r="BM262" s="193" t="s">
        <v>1462</v>
      </c>
    </row>
    <row r="263" spans="1:65" s="2" customFormat="1" ht="11.25">
      <c r="A263" s="37"/>
      <c r="B263" s="38"/>
      <c r="C263" s="39"/>
      <c r="D263" s="195" t="s">
        <v>219</v>
      </c>
      <c r="E263" s="39"/>
      <c r="F263" s="196" t="s">
        <v>2744</v>
      </c>
      <c r="G263" s="39"/>
      <c r="H263" s="39"/>
      <c r="I263" s="197"/>
      <c r="J263" s="39"/>
      <c r="K263" s="39"/>
      <c r="L263" s="42"/>
      <c r="M263" s="198"/>
      <c r="N263" s="199"/>
      <c r="O263" s="67"/>
      <c r="P263" s="67"/>
      <c r="Q263" s="67"/>
      <c r="R263" s="67"/>
      <c r="S263" s="67"/>
      <c r="T263" s="68"/>
      <c r="U263" s="37"/>
      <c r="V263" s="37"/>
      <c r="W263" s="37"/>
      <c r="X263" s="37"/>
      <c r="Y263" s="37"/>
      <c r="Z263" s="37"/>
      <c r="AA263" s="37"/>
      <c r="AB263" s="37"/>
      <c r="AC263" s="37"/>
      <c r="AD263" s="37"/>
      <c r="AE263" s="37"/>
      <c r="AT263" s="20" t="s">
        <v>219</v>
      </c>
      <c r="AU263" s="20" t="s">
        <v>79</v>
      </c>
    </row>
    <row r="264" spans="1:65" s="2" customFormat="1" ht="16.5" customHeight="1">
      <c r="A264" s="37"/>
      <c r="B264" s="38"/>
      <c r="C264" s="182" t="s">
        <v>916</v>
      </c>
      <c r="D264" s="182" t="s">
        <v>212</v>
      </c>
      <c r="E264" s="183" t="s">
        <v>2745</v>
      </c>
      <c r="F264" s="184" t="s">
        <v>2746</v>
      </c>
      <c r="G264" s="185" t="s">
        <v>1998</v>
      </c>
      <c r="H264" s="186">
        <v>1</v>
      </c>
      <c r="I264" s="187"/>
      <c r="J264" s="188">
        <f>ROUND(I264*H264,2)</f>
        <v>0</v>
      </c>
      <c r="K264" s="184" t="s">
        <v>814</v>
      </c>
      <c r="L264" s="42"/>
      <c r="M264" s="189" t="s">
        <v>19</v>
      </c>
      <c r="N264" s="190" t="s">
        <v>42</v>
      </c>
      <c r="O264" s="67"/>
      <c r="P264" s="191">
        <f>O264*H264</f>
        <v>0</v>
      </c>
      <c r="Q264" s="191">
        <v>0</v>
      </c>
      <c r="R264" s="191">
        <f>Q264*H264</f>
        <v>0</v>
      </c>
      <c r="S264" s="191">
        <v>0</v>
      </c>
      <c r="T264" s="192">
        <f>S264*H264</f>
        <v>0</v>
      </c>
      <c r="U264" s="37"/>
      <c r="V264" s="37"/>
      <c r="W264" s="37"/>
      <c r="X264" s="37"/>
      <c r="Y264" s="37"/>
      <c r="Z264" s="37"/>
      <c r="AA264" s="37"/>
      <c r="AB264" s="37"/>
      <c r="AC264" s="37"/>
      <c r="AD264" s="37"/>
      <c r="AE264" s="37"/>
      <c r="AR264" s="193" t="s">
        <v>217</v>
      </c>
      <c r="AT264" s="193" t="s">
        <v>212</v>
      </c>
      <c r="AU264" s="193" t="s">
        <v>79</v>
      </c>
      <c r="AY264" s="20" t="s">
        <v>210</v>
      </c>
      <c r="BE264" s="194">
        <f>IF(N264="základní",J264,0)</f>
        <v>0</v>
      </c>
      <c r="BF264" s="194">
        <f>IF(N264="snížená",J264,0)</f>
        <v>0</v>
      </c>
      <c r="BG264" s="194">
        <f>IF(N264="zákl. přenesená",J264,0)</f>
        <v>0</v>
      </c>
      <c r="BH264" s="194">
        <f>IF(N264="sníž. přenesená",J264,0)</f>
        <v>0</v>
      </c>
      <c r="BI264" s="194">
        <f>IF(N264="nulová",J264,0)</f>
        <v>0</v>
      </c>
      <c r="BJ264" s="20" t="s">
        <v>79</v>
      </c>
      <c r="BK264" s="194">
        <f>ROUND(I264*H264,2)</f>
        <v>0</v>
      </c>
      <c r="BL264" s="20" t="s">
        <v>217</v>
      </c>
      <c r="BM264" s="193" t="s">
        <v>1478</v>
      </c>
    </row>
    <row r="265" spans="1:65" s="2" customFormat="1" ht="11.25">
      <c r="A265" s="37"/>
      <c r="B265" s="38"/>
      <c r="C265" s="39"/>
      <c r="D265" s="195" t="s">
        <v>219</v>
      </c>
      <c r="E265" s="39"/>
      <c r="F265" s="196" t="s">
        <v>2746</v>
      </c>
      <c r="G265" s="39"/>
      <c r="H265" s="39"/>
      <c r="I265" s="197"/>
      <c r="J265" s="39"/>
      <c r="K265" s="39"/>
      <c r="L265" s="42"/>
      <c r="M265" s="198"/>
      <c r="N265" s="199"/>
      <c r="O265" s="67"/>
      <c r="P265" s="67"/>
      <c r="Q265" s="67"/>
      <c r="R265" s="67"/>
      <c r="S265" s="67"/>
      <c r="T265" s="68"/>
      <c r="U265" s="37"/>
      <c r="V265" s="37"/>
      <c r="W265" s="37"/>
      <c r="X265" s="37"/>
      <c r="Y265" s="37"/>
      <c r="Z265" s="37"/>
      <c r="AA265" s="37"/>
      <c r="AB265" s="37"/>
      <c r="AC265" s="37"/>
      <c r="AD265" s="37"/>
      <c r="AE265" s="37"/>
      <c r="AT265" s="20" t="s">
        <v>219</v>
      </c>
      <c r="AU265" s="20" t="s">
        <v>79</v>
      </c>
    </row>
    <row r="266" spans="1:65" s="2" customFormat="1" ht="24.2" customHeight="1">
      <c r="A266" s="37"/>
      <c r="B266" s="38"/>
      <c r="C266" s="182" t="s">
        <v>128</v>
      </c>
      <c r="D266" s="182" t="s">
        <v>212</v>
      </c>
      <c r="E266" s="183" t="s">
        <v>2747</v>
      </c>
      <c r="F266" s="184" t="s">
        <v>2748</v>
      </c>
      <c r="G266" s="185" t="s">
        <v>1998</v>
      </c>
      <c r="H266" s="186">
        <v>1</v>
      </c>
      <c r="I266" s="187"/>
      <c r="J266" s="188">
        <f>ROUND(I266*H266,2)</f>
        <v>0</v>
      </c>
      <c r="K266" s="184" t="s">
        <v>814</v>
      </c>
      <c r="L266" s="42"/>
      <c r="M266" s="189" t="s">
        <v>19</v>
      </c>
      <c r="N266" s="190" t="s">
        <v>42</v>
      </c>
      <c r="O266" s="67"/>
      <c r="P266" s="191">
        <f>O266*H266</f>
        <v>0</v>
      </c>
      <c r="Q266" s="191">
        <v>0</v>
      </c>
      <c r="R266" s="191">
        <f>Q266*H266</f>
        <v>0</v>
      </c>
      <c r="S266" s="191">
        <v>0</v>
      </c>
      <c r="T266" s="192">
        <f>S266*H266</f>
        <v>0</v>
      </c>
      <c r="U266" s="37"/>
      <c r="V266" s="37"/>
      <c r="W266" s="37"/>
      <c r="X266" s="37"/>
      <c r="Y266" s="37"/>
      <c r="Z266" s="37"/>
      <c r="AA266" s="37"/>
      <c r="AB266" s="37"/>
      <c r="AC266" s="37"/>
      <c r="AD266" s="37"/>
      <c r="AE266" s="37"/>
      <c r="AR266" s="193" t="s">
        <v>217</v>
      </c>
      <c r="AT266" s="193" t="s">
        <v>212</v>
      </c>
      <c r="AU266" s="193" t="s">
        <v>79</v>
      </c>
      <c r="AY266" s="20" t="s">
        <v>210</v>
      </c>
      <c r="BE266" s="194">
        <f>IF(N266="základní",J266,0)</f>
        <v>0</v>
      </c>
      <c r="BF266" s="194">
        <f>IF(N266="snížená",J266,0)</f>
        <v>0</v>
      </c>
      <c r="BG266" s="194">
        <f>IF(N266="zákl. přenesená",J266,0)</f>
        <v>0</v>
      </c>
      <c r="BH266" s="194">
        <f>IF(N266="sníž. přenesená",J266,0)</f>
        <v>0</v>
      </c>
      <c r="BI266" s="194">
        <f>IF(N266="nulová",J266,0)</f>
        <v>0</v>
      </c>
      <c r="BJ266" s="20" t="s">
        <v>79</v>
      </c>
      <c r="BK266" s="194">
        <f>ROUND(I266*H266,2)</f>
        <v>0</v>
      </c>
      <c r="BL266" s="20" t="s">
        <v>217</v>
      </c>
      <c r="BM266" s="193" t="s">
        <v>1491</v>
      </c>
    </row>
    <row r="267" spans="1:65" s="2" customFormat="1" ht="11.25">
      <c r="A267" s="37"/>
      <c r="B267" s="38"/>
      <c r="C267" s="39"/>
      <c r="D267" s="195" t="s">
        <v>219</v>
      </c>
      <c r="E267" s="39"/>
      <c r="F267" s="196" t="s">
        <v>2748</v>
      </c>
      <c r="G267" s="39"/>
      <c r="H267" s="39"/>
      <c r="I267" s="197"/>
      <c r="J267" s="39"/>
      <c r="K267" s="39"/>
      <c r="L267" s="42"/>
      <c r="M267" s="198"/>
      <c r="N267" s="199"/>
      <c r="O267" s="67"/>
      <c r="P267" s="67"/>
      <c r="Q267" s="67"/>
      <c r="R267" s="67"/>
      <c r="S267" s="67"/>
      <c r="T267" s="68"/>
      <c r="U267" s="37"/>
      <c r="V267" s="37"/>
      <c r="W267" s="37"/>
      <c r="X267" s="37"/>
      <c r="Y267" s="37"/>
      <c r="Z267" s="37"/>
      <c r="AA267" s="37"/>
      <c r="AB267" s="37"/>
      <c r="AC267" s="37"/>
      <c r="AD267" s="37"/>
      <c r="AE267" s="37"/>
      <c r="AT267" s="20" t="s">
        <v>219</v>
      </c>
      <c r="AU267" s="20" t="s">
        <v>79</v>
      </c>
    </row>
    <row r="268" spans="1:65" s="2" customFormat="1" ht="24.2" customHeight="1">
      <c r="A268" s="37"/>
      <c r="B268" s="38"/>
      <c r="C268" s="182" t="s">
        <v>938</v>
      </c>
      <c r="D268" s="182" t="s">
        <v>212</v>
      </c>
      <c r="E268" s="183" t="s">
        <v>2749</v>
      </c>
      <c r="F268" s="184" t="s">
        <v>2750</v>
      </c>
      <c r="G268" s="185" t="s">
        <v>1998</v>
      </c>
      <c r="H268" s="186">
        <v>1</v>
      </c>
      <c r="I268" s="187"/>
      <c r="J268" s="188">
        <f>ROUND(I268*H268,2)</f>
        <v>0</v>
      </c>
      <c r="K268" s="184" t="s">
        <v>814</v>
      </c>
      <c r="L268" s="42"/>
      <c r="M268" s="189" t="s">
        <v>19</v>
      </c>
      <c r="N268" s="190" t="s">
        <v>42</v>
      </c>
      <c r="O268" s="67"/>
      <c r="P268" s="191">
        <f>O268*H268</f>
        <v>0</v>
      </c>
      <c r="Q268" s="191">
        <v>0</v>
      </c>
      <c r="R268" s="191">
        <f>Q268*H268</f>
        <v>0</v>
      </c>
      <c r="S268" s="191">
        <v>0</v>
      </c>
      <c r="T268" s="192">
        <f>S268*H268</f>
        <v>0</v>
      </c>
      <c r="U268" s="37"/>
      <c r="V268" s="37"/>
      <c r="W268" s="37"/>
      <c r="X268" s="37"/>
      <c r="Y268" s="37"/>
      <c r="Z268" s="37"/>
      <c r="AA268" s="37"/>
      <c r="AB268" s="37"/>
      <c r="AC268" s="37"/>
      <c r="AD268" s="37"/>
      <c r="AE268" s="37"/>
      <c r="AR268" s="193" t="s">
        <v>217</v>
      </c>
      <c r="AT268" s="193" t="s">
        <v>212</v>
      </c>
      <c r="AU268" s="193" t="s">
        <v>79</v>
      </c>
      <c r="AY268" s="20" t="s">
        <v>210</v>
      </c>
      <c r="BE268" s="194">
        <f>IF(N268="základní",J268,0)</f>
        <v>0</v>
      </c>
      <c r="BF268" s="194">
        <f>IF(N268="snížená",J268,0)</f>
        <v>0</v>
      </c>
      <c r="BG268" s="194">
        <f>IF(N268="zákl. přenesená",J268,0)</f>
        <v>0</v>
      </c>
      <c r="BH268" s="194">
        <f>IF(N268="sníž. přenesená",J268,0)</f>
        <v>0</v>
      </c>
      <c r="BI268" s="194">
        <f>IF(N268="nulová",J268,0)</f>
        <v>0</v>
      </c>
      <c r="BJ268" s="20" t="s">
        <v>79</v>
      </c>
      <c r="BK268" s="194">
        <f>ROUND(I268*H268,2)</f>
        <v>0</v>
      </c>
      <c r="BL268" s="20" t="s">
        <v>217</v>
      </c>
      <c r="BM268" s="193" t="s">
        <v>1505</v>
      </c>
    </row>
    <row r="269" spans="1:65" s="2" customFormat="1" ht="11.25">
      <c r="A269" s="37"/>
      <c r="B269" s="38"/>
      <c r="C269" s="39"/>
      <c r="D269" s="195" t="s">
        <v>219</v>
      </c>
      <c r="E269" s="39"/>
      <c r="F269" s="196" t="s">
        <v>2750</v>
      </c>
      <c r="G269" s="39"/>
      <c r="H269" s="39"/>
      <c r="I269" s="197"/>
      <c r="J269" s="39"/>
      <c r="K269" s="39"/>
      <c r="L269" s="42"/>
      <c r="M269" s="272"/>
      <c r="N269" s="273"/>
      <c r="O269" s="274"/>
      <c r="P269" s="274"/>
      <c r="Q269" s="274"/>
      <c r="R269" s="274"/>
      <c r="S269" s="274"/>
      <c r="T269" s="275"/>
      <c r="U269" s="37"/>
      <c r="V269" s="37"/>
      <c r="W269" s="37"/>
      <c r="X269" s="37"/>
      <c r="Y269" s="37"/>
      <c r="Z269" s="37"/>
      <c r="AA269" s="37"/>
      <c r="AB269" s="37"/>
      <c r="AC269" s="37"/>
      <c r="AD269" s="37"/>
      <c r="AE269" s="37"/>
      <c r="AT269" s="20" t="s">
        <v>219</v>
      </c>
      <c r="AU269" s="20" t="s">
        <v>79</v>
      </c>
    </row>
    <row r="270" spans="1:65" s="2" customFormat="1" ht="6.95" customHeight="1">
      <c r="A270" s="37"/>
      <c r="B270" s="50"/>
      <c r="C270" s="51"/>
      <c r="D270" s="51"/>
      <c r="E270" s="51"/>
      <c r="F270" s="51"/>
      <c r="G270" s="51"/>
      <c r="H270" s="51"/>
      <c r="I270" s="51"/>
      <c r="J270" s="51"/>
      <c r="K270" s="51"/>
      <c r="L270" s="42"/>
      <c r="M270" s="37"/>
      <c r="O270" s="37"/>
      <c r="P270" s="37"/>
      <c r="Q270" s="37"/>
      <c r="R270" s="37"/>
      <c r="S270" s="37"/>
      <c r="T270" s="37"/>
      <c r="U270" s="37"/>
      <c r="V270" s="37"/>
      <c r="W270" s="37"/>
      <c r="X270" s="37"/>
      <c r="Y270" s="37"/>
      <c r="Z270" s="37"/>
      <c r="AA270" s="37"/>
      <c r="AB270" s="37"/>
      <c r="AC270" s="37"/>
      <c r="AD270" s="37"/>
      <c r="AE270" s="37"/>
    </row>
  </sheetData>
  <sheetProtection algorithmName="SHA-512" hashValue="HlBsCQk2PrmH+3c4LFJ1ivSQy7kTwEWyxP9cX5P+nGt4joxcvDcP9Ql8c8XcrpFx0OFJhVtRM1x7MDxmRXCSeQ==" saltValue="EGt8b71EJpEjuDlXR0wTkrAL4RmCFwSo2EWoomCjiTwsJaE//Oq/fd2gteJle5LfJlwp9MPkyNlZtFSln4vPXg==" spinCount="100000" sheet="1" objects="1" scenarios="1" formatColumns="0" formatRows="0" autoFilter="0"/>
  <autoFilter ref="C88:K269"/>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A2:BM1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9"/>
      <c r="M2" s="399"/>
      <c r="N2" s="399"/>
      <c r="O2" s="399"/>
      <c r="P2" s="399"/>
      <c r="Q2" s="399"/>
      <c r="R2" s="399"/>
      <c r="S2" s="399"/>
      <c r="T2" s="399"/>
      <c r="U2" s="399"/>
      <c r="V2" s="399"/>
      <c r="AT2" s="20" t="s">
        <v>103</v>
      </c>
    </row>
    <row r="3" spans="1:46" s="1" customFormat="1" ht="6.95" customHeight="1">
      <c r="B3" s="112"/>
      <c r="C3" s="113"/>
      <c r="D3" s="113"/>
      <c r="E3" s="113"/>
      <c r="F3" s="113"/>
      <c r="G3" s="113"/>
      <c r="H3" s="113"/>
      <c r="I3" s="113"/>
      <c r="J3" s="113"/>
      <c r="K3" s="113"/>
      <c r="L3" s="23"/>
      <c r="AT3" s="20" t="s">
        <v>81</v>
      </c>
    </row>
    <row r="4" spans="1:46" s="1" customFormat="1" ht="24.95" customHeight="1">
      <c r="B4" s="23"/>
      <c r="D4" s="114" t="s">
        <v>114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6" t="str">
        <f>'Rekapitulace stavby'!K6</f>
        <v>REKONSTRUKCE ŠKOLNÍ KUCHYNĚ A JÍDELNY GLP</v>
      </c>
      <c r="F7" s="417"/>
      <c r="G7" s="417"/>
      <c r="H7" s="417"/>
      <c r="L7" s="23"/>
    </row>
    <row r="8" spans="1:46" s="1" customFormat="1" ht="12" customHeight="1">
      <c r="B8" s="23"/>
      <c r="D8" s="116" t="s">
        <v>123</v>
      </c>
      <c r="L8" s="23"/>
    </row>
    <row r="9" spans="1:46" s="2" customFormat="1" ht="16.5" customHeight="1">
      <c r="A9" s="37"/>
      <c r="B9" s="42"/>
      <c r="C9" s="37"/>
      <c r="D9" s="37"/>
      <c r="E9" s="416" t="s">
        <v>1987</v>
      </c>
      <c r="F9" s="419"/>
      <c r="G9" s="419"/>
      <c r="H9" s="419"/>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1988</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8" t="s">
        <v>2751</v>
      </c>
      <c r="F11" s="419"/>
      <c r="G11" s="419"/>
      <c r="H11" s="419"/>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21</v>
      </c>
      <c r="E14" s="37"/>
      <c r="F14" s="106" t="s">
        <v>22</v>
      </c>
      <c r="G14" s="37"/>
      <c r="H14" s="37"/>
      <c r="I14" s="116" t="s">
        <v>23</v>
      </c>
      <c r="J14" s="118" t="str">
        <f>'Rekapitulace stavby'!AN8</f>
        <v>3. 5. 2023</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25</v>
      </c>
      <c r="E16" s="37"/>
      <c r="F16" s="37"/>
      <c r="G16" s="37"/>
      <c r="H16" s="37"/>
      <c r="I16" s="116" t="s">
        <v>26</v>
      </c>
      <c r="J16" s="106"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22</v>
      </c>
      <c r="F17" s="37"/>
      <c r="G17" s="37"/>
      <c r="H17" s="37"/>
      <c r="I17" s="116" t="s">
        <v>27</v>
      </c>
      <c r="J17" s="106"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28</v>
      </c>
      <c r="E19" s="37"/>
      <c r="F19" s="37"/>
      <c r="G19" s="37"/>
      <c r="H19" s="37"/>
      <c r="I19" s="116"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20" t="str">
        <f>'Rekapitulace stavby'!E14</f>
        <v>Vyplň údaj</v>
      </c>
      <c r="F20" s="421"/>
      <c r="G20" s="421"/>
      <c r="H20" s="421"/>
      <c r="I20" s="116" t="s">
        <v>27</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30</v>
      </c>
      <c r="E22" s="37"/>
      <c r="F22" s="37"/>
      <c r="G22" s="37"/>
      <c r="H22" s="37"/>
      <c r="I22" s="116" t="s">
        <v>26</v>
      </c>
      <c r="J22" s="106"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31</v>
      </c>
      <c r="F23" s="37"/>
      <c r="G23" s="37"/>
      <c r="H23" s="37"/>
      <c r="I23" s="116" t="s">
        <v>27</v>
      </c>
      <c r="J23" s="106"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33</v>
      </c>
      <c r="E25" s="37"/>
      <c r="F25" s="37"/>
      <c r="G25" s="37"/>
      <c r="H25" s="37"/>
      <c r="I25" s="116" t="s">
        <v>26</v>
      </c>
      <c r="J25" s="106" t="s">
        <v>19</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
        <v>34</v>
      </c>
      <c r="F26" s="37"/>
      <c r="G26" s="37"/>
      <c r="H26" s="37"/>
      <c r="I26" s="116" t="s">
        <v>27</v>
      </c>
      <c r="J26" s="106" t="s">
        <v>19</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35</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71.25" customHeight="1">
      <c r="A29" s="119"/>
      <c r="B29" s="120"/>
      <c r="C29" s="119"/>
      <c r="D29" s="119"/>
      <c r="E29" s="422" t="s">
        <v>36</v>
      </c>
      <c r="F29" s="422"/>
      <c r="G29" s="422"/>
      <c r="H29" s="422"/>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37</v>
      </c>
      <c r="E32" s="37"/>
      <c r="F32" s="37"/>
      <c r="G32" s="37"/>
      <c r="H32" s="37"/>
      <c r="I32" s="37"/>
      <c r="J32" s="124">
        <f>ROUND(J86,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39</v>
      </c>
      <c r="G34" s="37"/>
      <c r="H34" s="37"/>
      <c r="I34" s="125" t="s">
        <v>38</v>
      </c>
      <c r="J34" s="125" t="s">
        <v>40</v>
      </c>
      <c r="K34" s="37"/>
      <c r="L34" s="117"/>
      <c r="S34" s="37"/>
      <c r="T34" s="37"/>
      <c r="U34" s="37"/>
      <c r="V34" s="37"/>
      <c r="W34" s="37"/>
      <c r="X34" s="37"/>
      <c r="Y34" s="37"/>
      <c r="Z34" s="37"/>
      <c r="AA34" s="37"/>
      <c r="AB34" s="37"/>
      <c r="AC34" s="37"/>
      <c r="AD34" s="37"/>
      <c r="AE34" s="37"/>
    </row>
    <row r="35" spans="1:31" s="2" customFormat="1" ht="14.45" customHeight="1">
      <c r="A35" s="37"/>
      <c r="B35" s="42"/>
      <c r="C35" s="37"/>
      <c r="D35" s="126" t="s">
        <v>41</v>
      </c>
      <c r="E35" s="116" t="s">
        <v>42</v>
      </c>
      <c r="F35" s="127">
        <f>ROUND((SUM(BE86:BE147)),  2)</f>
        <v>0</v>
      </c>
      <c r="G35" s="37"/>
      <c r="H35" s="37"/>
      <c r="I35" s="128">
        <v>0.21</v>
      </c>
      <c r="J35" s="127">
        <f>ROUND(((SUM(BE86:BE147))*I35),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43</v>
      </c>
      <c r="F36" s="127">
        <f>ROUND((SUM(BF86:BF147)),  2)</f>
        <v>0</v>
      </c>
      <c r="G36" s="37"/>
      <c r="H36" s="37"/>
      <c r="I36" s="128">
        <v>0.15</v>
      </c>
      <c r="J36" s="127">
        <f>ROUND(((SUM(BF86:BF147))*I36),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44</v>
      </c>
      <c r="F37" s="127">
        <f>ROUND((SUM(BG86:BG147)),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45</v>
      </c>
      <c r="F38" s="127">
        <f>ROUND((SUM(BH86:BH147)),  2)</f>
        <v>0</v>
      </c>
      <c r="G38" s="37"/>
      <c r="H38" s="37"/>
      <c r="I38" s="128">
        <v>0.15</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46</v>
      </c>
      <c r="F39" s="127">
        <f>ROUND((SUM(BI86:BI147)),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47</v>
      </c>
      <c r="E41" s="131"/>
      <c r="F41" s="131"/>
      <c r="G41" s="132" t="s">
        <v>48</v>
      </c>
      <c r="H41" s="133" t="s">
        <v>49</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155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3" t="str">
        <f>E7</f>
        <v>REKONSTRUKCE ŠKOLNÍ KUCHYNĚ A JÍDELNY GLP</v>
      </c>
      <c r="F50" s="424"/>
      <c r="G50" s="424"/>
      <c r="H50" s="424"/>
      <c r="I50" s="39"/>
      <c r="J50" s="39"/>
      <c r="K50" s="39"/>
      <c r="L50" s="117"/>
      <c r="S50" s="37"/>
      <c r="T50" s="37"/>
      <c r="U50" s="37"/>
      <c r="V50" s="37"/>
      <c r="W50" s="37"/>
      <c r="X50" s="37"/>
      <c r="Y50" s="37"/>
      <c r="Z50" s="37"/>
      <c r="AA50" s="37"/>
      <c r="AB50" s="37"/>
      <c r="AC50" s="37"/>
      <c r="AD50" s="37"/>
      <c r="AE50" s="37"/>
    </row>
    <row r="51" spans="1:47" s="1" customFormat="1" ht="12" customHeight="1">
      <c r="B51" s="24"/>
      <c r="C51" s="32" t="s">
        <v>123</v>
      </c>
      <c r="D51" s="25"/>
      <c r="E51" s="25"/>
      <c r="F51" s="25"/>
      <c r="G51" s="25"/>
      <c r="H51" s="25"/>
      <c r="I51" s="25"/>
      <c r="J51" s="25"/>
      <c r="K51" s="25"/>
      <c r="L51" s="23"/>
    </row>
    <row r="52" spans="1:47" s="2" customFormat="1" ht="16.5" customHeight="1">
      <c r="A52" s="37"/>
      <c r="B52" s="38"/>
      <c r="C52" s="39"/>
      <c r="D52" s="39"/>
      <c r="E52" s="423" t="s">
        <v>1987</v>
      </c>
      <c r="F52" s="425"/>
      <c r="G52" s="425"/>
      <c r="H52" s="425"/>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1988</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77" t="str">
        <f>E11</f>
        <v>D.1.4.f - Plyn</v>
      </c>
      <c r="F54" s="425"/>
      <c r="G54" s="425"/>
      <c r="H54" s="425"/>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GYMNÁZIUM LUĎKA PIKA, PLZEŇ</v>
      </c>
      <c r="G56" s="39"/>
      <c r="H56" s="39"/>
      <c r="I56" s="32" t="s">
        <v>23</v>
      </c>
      <c r="J56" s="62" t="str">
        <f>IF(J14="","",J14)</f>
        <v>3. 5. 2023</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15.2" customHeight="1">
      <c r="A58" s="37"/>
      <c r="B58" s="38"/>
      <c r="C58" s="32" t="s">
        <v>25</v>
      </c>
      <c r="D58" s="39"/>
      <c r="E58" s="39"/>
      <c r="F58" s="30" t="str">
        <f>E17</f>
        <v>GYMNÁZIUM LUĎKA PIKA, PLZEŇ</v>
      </c>
      <c r="G58" s="39"/>
      <c r="H58" s="39"/>
      <c r="I58" s="32" t="s">
        <v>30</v>
      </c>
      <c r="J58" s="35" t="str">
        <f>E23</f>
        <v>ING. MALOTÍN PETR</v>
      </c>
      <c r="K58" s="39"/>
      <c r="L58" s="117"/>
      <c r="S58" s="37"/>
      <c r="T58" s="37"/>
      <c r="U58" s="37"/>
      <c r="V58" s="37"/>
      <c r="W58" s="37"/>
      <c r="X58" s="37"/>
      <c r="Y58" s="37"/>
      <c r="Z58" s="37"/>
      <c r="AA58" s="37"/>
      <c r="AB58" s="37"/>
      <c r="AC58" s="37"/>
      <c r="AD58" s="37"/>
      <c r="AE58" s="37"/>
    </row>
    <row r="59" spans="1:47" s="2" customFormat="1" ht="15.2" customHeight="1">
      <c r="A59" s="37"/>
      <c r="B59" s="38"/>
      <c r="C59" s="32" t="s">
        <v>28</v>
      </c>
      <c r="D59" s="39"/>
      <c r="E59" s="39"/>
      <c r="F59" s="30" t="str">
        <f>IF(E20="","",E20)</f>
        <v>Vyplň údaj</v>
      </c>
      <c r="G59" s="39"/>
      <c r="H59" s="39"/>
      <c r="I59" s="32" t="s">
        <v>33</v>
      </c>
      <c r="J59" s="35" t="str">
        <f>E26</f>
        <v>Michal Jirka</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156</v>
      </c>
      <c r="D61" s="141"/>
      <c r="E61" s="141"/>
      <c r="F61" s="141"/>
      <c r="G61" s="141"/>
      <c r="H61" s="141"/>
      <c r="I61" s="141"/>
      <c r="J61" s="142" t="s">
        <v>157</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69</v>
      </c>
      <c r="D63" s="39"/>
      <c r="E63" s="39"/>
      <c r="F63" s="39"/>
      <c r="G63" s="39"/>
      <c r="H63" s="39"/>
      <c r="I63" s="39"/>
      <c r="J63" s="80">
        <f>J86</f>
        <v>0</v>
      </c>
      <c r="K63" s="39"/>
      <c r="L63" s="117"/>
      <c r="S63" s="37"/>
      <c r="T63" s="37"/>
      <c r="U63" s="37"/>
      <c r="V63" s="37"/>
      <c r="W63" s="37"/>
      <c r="X63" s="37"/>
      <c r="Y63" s="37"/>
      <c r="Z63" s="37"/>
      <c r="AA63" s="37"/>
      <c r="AB63" s="37"/>
      <c r="AC63" s="37"/>
      <c r="AD63" s="37"/>
      <c r="AE63" s="37"/>
      <c r="AU63" s="20" t="s">
        <v>158</v>
      </c>
    </row>
    <row r="64" spans="1:47" s="9" customFormat="1" ht="24.95" customHeight="1">
      <c r="B64" s="144"/>
      <c r="C64" s="145"/>
      <c r="D64" s="146" t="s">
        <v>2752</v>
      </c>
      <c r="E64" s="147"/>
      <c r="F64" s="147"/>
      <c r="G64" s="147"/>
      <c r="H64" s="147"/>
      <c r="I64" s="147"/>
      <c r="J64" s="148">
        <f>J87</f>
        <v>0</v>
      </c>
      <c r="K64" s="145"/>
      <c r="L64" s="149"/>
    </row>
    <row r="65" spans="1:31" s="2" customFormat="1" ht="21.75" customHeight="1">
      <c r="A65" s="37"/>
      <c r="B65" s="38"/>
      <c r="C65" s="39"/>
      <c r="D65" s="39"/>
      <c r="E65" s="39"/>
      <c r="F65" s="39"/>
      <c r="G65" s="39"/>
      <c r="H65" s="39"/>
      <c r="I65" s="39"/>
      <c r="J65" s="39"/>
      <c r="K65" s="39"/>
      <c r="L65" s="117"/>
      <c r="S65" s="37"/>
      <c r="T65" s="37"/>
      <c r="U65" s="37"/>
      <c r="V65" s="37"/>
      <c r="W65" s="37"/>
      <c r="X65" s="37"/>
      <c r="Y65" s="37"/>
      <c r="Z65" s="37"/>
      <c r="AA65" s="37"/>
      <c r="AB65" s="37"/>
      <c r="AC65" s="37"/>
      <c r="AD65" s="37"/>
      <c r="AE65" s="37"/>
    </row>
    <row r="66" spans="1:31" s="2" customFormat="1" ht="6.95" customHeight="1">
      <c r="A66" s="37"/>
      <c r="B66" s="50"/>
      <c r="C66" s="51"/>
      <c r="D66" s="51"/>
      <c r="E66" s="51"/>
      <c r="F66" s="51"/>
      <c r="G66" s="51"/>
      <c r="H66" s="51"/>
      <c r="I66" s="51"/>
      <c r="J66" s="51"/>
      <c r="K66" s="51"/>
      <c r="L66" s="117"/>
      <c r="S66" s="37"/>
      <c r="T66" s="37"/>
      <c r="U66" s="37"/>
      <c r="V66" s="37"/>
      <c r="W66" s="37"/>
      <c r="X66" s="37"/>
      <c r="Y66" s="37"/>
      <c r="Z66" s="37"/>
      <c r="AA66" s="37"/>
      <c r="AB66" s="37"/>
      <c r="AC66" s="37"/>
      <c r="AD66" s="37"/>
      <c r="AE66" s="37"/>
    </row>
    <row r="70" spans="1:31" s="2" customFormat="1" ht="6.95" customHeight="1">
      <c r="A70" s="37"/>
      <c r="B70" s="52"/>
      <c r="C70" s="53"/>
      <c r="D70" s="53"/>
      <c r="E70" s="53"/>
      <c r="F70" s="53"/>
      <c r="G70" s="53"/>
      <c r="H70" s="53"/>
      <c r="I70" s="53"/>
      <c r="J70" s="53"/>
      <c r="K70" s="53"/>
      <c r="L70" s="117"/>
      <c r="S70" s="37"/>
      <c r="T70" s="37"/>
      <c r="U70" s="37"/>
      <c r="V70" s="37"/>
      <c r="W70" s="37"/>
      <c r="X70" s="37"/>
      <c r="Y70" s="37"/>
      <c r="Z70" s="37"/>
      <c r="AA70" s="37"/>
      <c r="AB70" s="37"/>
      <c r="AC70" s="37"/>
      <c r="AD70" s="37"/>
      <c r="AE70" s="37"/>
    </row>
    <row r="71" spans="1:31" s="2" customFormat="1" ht="24.95" customHeight="1">
      <c r="A71" s="37"/>
      <c r="B71" s="38"/>
      <c r="C71" s="26" t="s">
        <v>195</v>
      </c>
      <c r="D71" s="39"/>
      <c r="E71" s="39"/>
      <c r="F71" s="39"/>
      <c r="G71" s="39"/>
      <c r="H71" s="39"/>
      <c r="I71" s="39"/>
      <c r="J71" s="39"/>
      <c r="K71" s="39"/>
      <c r="L71" s="117"/>
      <c r="S71" s="37"/>
      <c r="T71" s="37"/>
      <c r="U71" s="37"/>
      <c r="V71" s="37"/>
      <c r="W71" s="37"/>
      <c r="X71" s="37"/>
      <c r="Y71" s="37"/>
      <c r="Z71" s="37"/>
      <c r="AA71" s="37"/>
      <c r="AB71" s="37"/>
      <c r="AC71" s="37"/>
      <c r="AD71" s="37"/>
      <c r="AE71" s="37"/>
    </row>
    <row r="72" spans="1:31" s="2" customFormat="1" ht="6.95" customHeight="1">
      <c r="A72" s="37"/>
      <c r="B72" s="38"/>
      <c r="C72" s="39"/>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12" customHeight="1">
      <c r="A73" s="37"/>
      <c r="B73" s="38"/>
      <c r="C73" s="32" t="s">
        <v>16</v>
      </c>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16.5" customHeight="1">
      <c r="A74" s="37"/>
      <c r="B74" s="38"/>
      <c r="C74" s="39"/>
      <c r="D74" s="39"/>
      <c r="E74" s="423" t="str">
        <f>E7</f>
        <v>REKONSTRUKCE ŠKOLNÍ KUCHYNĚ A JÍDELNY GLP</v>
      </c>
      <c r="F74" s="424"/>
      <c r="G74" s="424"/>
      <c r="H74" s="424"/>
      <c r="I74" s="39"/>
      <c r="J74" s="39"/>
      <c r="K74" s="39"/>
      <c r="L74" s="117"/>
      <c r="S74" s="37"/>
      <c r="T74" s="37"/>
      <c r="U74" s="37"/>
      <c r="V74" s="37"/>
      <c r="W74" s="37"/>
      <c r="X74" s="37"/>
      <c r="Y74" s="37"/>
      <c r="Z74" s="37"/>
      <c r="AA74" s="37"/>
      <c r="AB74" s="37"/>
      <c r="AC74" s="37"/>
      <c r="AD74" s="37"/>
      <c r="AE74" s="37"/>
    </row>
    <row r="75" spans="1:31" s="1" customFormat="1" ht="12" customHeight="1">
      <c r="B75" s="24"/>
      <c r="C75" s="32" t="s">
        <v>123</v>
      </c>
      <c r="D75" s="25"/>
      <c r="E75" s="25"/>
      <c r="F75" s="25"/>
      <c r="G75" s="25"/>
      <c r="H75" s="25"/>
      <c r="I75" s="25"/>
      <c r="J75" s="25"/>
      <c r="K75" s="25"/>
      <c r="L75" s="23"/>
    </row>
    <row r="76" spans="1:31" s="2" customFormat="1" ht="16.5" customHeight="1">
      <c r="A76" s="37"/>
      <c r="B76" s="38"/>
      <c r="C76" s="39"/>
      <c r="D76" s="39"/>
      <c r="E76" s="423" t="s">
        <v>1987</v>
      </c>
      <c r="F76" s="425"/>
      <c r="G76" s="425"/>
      <c r="H76" s="425"/>
      <c r="I76" s="39"/>
      <c r="J76" s="39"/>
      <c r="K76" s="39"/>
      <c r="L76" s="117"/>
      <c r="S76" s="37"/>
      <c r="T76" s="37"/>
      <c r="U76" s="37"/>
      <c r="V76" s="37"/>
      <c r="W76" s="37"/>
      <c r="X76" s="37"/>
      <c r="Y76" s="37"/>
      <c r="Z76" s="37"/>
      <c r="AA76" s="37"/>
      <c r="AB76" s="37"/>
      <c r="AC76" s="37"/>
      <c r="AD76" s="37"/>
      <c r="AE76" s="37"/>
    </row>
    <row r="77" spans="1:31" s="2" customFormat="1" ht="12" customHeight="1">
      <c r="A77" s="37"/>
      <c r="B77" s="38"/>
      <c r="C77" s="32" t="s">
        <v>1988</v>
      </c>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16.5" customHeight="1">
      <c r="A78" s="37"/>
      <c r="B78" s="38"/>
      <c r="C78" s="39"/>
      <c r="D78" s="39"/>
      <c r="E78" s="377" t="str">
        <f>E11</f>
        <v>D.1.4.f - Plyn</v>
      </c>
      <c r="F78" s="425"/>
      <c r="G78" s="425"/>
      <c r="H78" s="425"/>
      <c r="I78" s="39"/>
      <c r="J78" s="39"/>
      <c r="K78" s="39"/>
      <c r="L78" s="117"/>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12" customHeight="1">
      <c r="A80" s="37"/>
      <c r="B80" s="38"/>
      <c r="C80" s="32" t="s">
        <v>21</v>
      </c>
      <c r="D80" s="39"/>
      <c r="E80" s="39"/>
      <c r="F80" s="30" t="str">
        <f>F14</f>
        <v>GYMNÁZIUM LUĎKA PIKA, PLZEŇ</v>
      </c>
      <c r="G80" s="39"/>
      <c r="H80" s="39"/>
      <c r="I80" s="32" t="s">
        <v>23</v>
      </c>
      <c r="J80" s="62" t="str">
        <f>IF(J14="","",J14)</f>
        <v>3. 5. 2023</v>
      </c>
      <c r="K80" s="39"/>
      <c r="L80" s="117"/>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65" s="2" customFormat="1" ht="15.2" customHeight="1">
      <c r="A82" s="37"/>
      <c r="B82" s="38"/>
      <c r="C82" s="32" t="s">
        <v>25</v>
      </c>
      <c r="D82" s="39"/>
      <c r="E82" s="39"/>
      <c r="F82" s="30" t="str">
        <f>E17</f>
        <v>GYMNÁZIUM LUĎKA PIKA, PLZEŇ</v>
      </c>
      <c r="G82" s="39"/>
      <c r="H82" s="39"/>
      <c r="I82" s="32" t="s">
        <v>30</v>
      </c>
      <c r="J82" s="35" t="str">
        <f>E23</f>
        <v>ING. MALOTÍN PETR</v>
      </c>
      <c r="K82" s="39"/>
      <c r="L82" s="117"/>
      <c r="S82" s="37"/>
      <c r="T82" s="37"/>
      <c r="U82" s="37"/>
      <c r="V82" s="37"/>
      <c r="W82" s="37"/>
      <c r="X82" s="37"/>
      <c r="Y82" s="37"/>
      <c r="Z82" s="37"/>
      <c r="AA82" s="37"/>
      <c r="AB82" s="37"/>
      <c r="AC82" s="37"/>
      <c r="AD82" s="37"/>
      <c r="AE82" s="37"/>
    </row>
    <row r="83" spans="1:65" s="2" customFormat="1" ht="15.2" customHeight="1">
      <c r="A83" s="37"/>
      <c r="B83" s="38"/>
      <c r="C83" s="32" t="s">
        <v>28</v>
      </c>
      <c r="D83" s="39"/>
      <c r="E83" s="39"/>
      <c r="F83" s="30" t="str">
        <f>IF(E20="","",E20)</f>
        <v>Vyplň údaj</v>
      </c>
      <c r="G83" s="39"/>
      <c r="H83" s="39"/>
      <c r="I83" s="32" t="s">
        <v>33</v>
      </c>
      <c r="J83" s="35" t="str">
        <f>E26</f>
        <v>Michal Jirka</v>
      </c>
      <c r="K83" s="39"/>
      <c r="L83" s="117"/>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65" s="11" customFormat="1" ht="29.25" customHeight="1">
      <c r="A85" s="155"/>
      <c r="B85" s="156"/>
      <c r="C85" s="157" t="s">
        <v>196</v>
      </c>
      <c r="D85" s="158" t="s">
        <v>56</v>
      </c>
      <c r="E85" s="158" t="s">
        <v>52</v>
      </c>
      <c r="F85" s="158" t="s">
        <v>53</v>
      </c>
      <c r="G85" s="158" t="s">
        <v>197</v>
      </c>
      <c r="H85" s="158" t="s">
        <v>198</v>
      </c>
      <c r="I85" s="158" t="s">
        <v>199</v>
      </c>
      <c r="J85" s="158" t="s">
        <v>157</v>
      </c>
      <c r="K85" s="159" t="s">
        <v>200</v>
      </c>
      <c r="L85" s="160"/>
      <c r="M85" s="71" t="s">
        <v>19</v>
      </c>
      <c r="N85" s="72" t="s">
        <v>41</v>
      </c>
      <c r="O85" s="72" t="s">
        <v>201</v>
      </c>
      <c r="P85" s="72" t="s">
        <v>202</v>
      </c>
      <c r="Q85" s="72" t="s">
        <v>203</v>
      </c>
      <c r="R85" s="72" t="s">
        <v>204</v>
      </c>
      <c r="S85" s="72" t="s">
        <v>205</v>
      </c>
      <c r="T85" s="73" t="s">
        <v>206</v>
      </c>
      <c r="U85" s="155"/>
      <c r="V85" s="155"/>
      <c r="W85" s="155"/>
      <c r="X85" s="155"/>
      <c r="Y85" s="155"/>
      <c r="Z85" s="155"/>
      <c r="AA85" s="155"/>
      <c r="AB85" s="155"/>
      <c r="AC85" s="155"/>
      <c r="AD85" s="155"/>
      <c r="AE85" s="155"/>
    </row>
    <row r="86" spans="1:65" s="2" customFormat="1" ht="22.9" customHeight="1">
      <c r="A86" s="37"/>
      <c r="B86" s="38"/>
      <c r="C86" s="78" t="s">
        <v>207</v>
      </c>
      <c r="D86" s="39"/>
      <c r="E86" s="39"/>
      <c r="F86" s="39"/>
      <c r="G86" s="39"/>
      <c r="H86" s="39"/>
      <c r="I86" s="39"/>
      <c r="J86" s="161">
        <f>BK86</f>
        <v>0</v>
      </c>
      <c r="K86" s="39"/>
      <c r="L86" s="42"/>
      <c r="M86" s="74"/>
      <c r="N86" s="162"/>
      <c r="O86" s="75"/>
      <c r="P86" s="163">
        <f>P87</f>
        <v>0</v>
      </c>
      <c r="Q86" s="75"/>
      <c r="R86" s="163">
        <f>R87</f>
        <v>0</v>
      </c>
      <c r="S86" s="75"/>
      <c r="T86" s="164">
        <f>T87</f>
        <v>0</v>
      </c>
      <c r="U86" s="37"/>
      <c r="V86" s="37"/>
      <c r="W86" s="37"/>
      <c r="X86" s="37"/>
      <c r="Y86" s="37"/>
      <c r="Z86" s="37"/>
      <c r="AA86" s="37"/>
      <c r="AB86" s="37"/>
      <c r="AC86" s="37"/>
      <c r="AD86" s="37"/>
      <c r="AE86" s="37"/>
      <c r="AT86" s="20" t="s">
        <v>70</v>
      </c>
      <c r="AU86" s="20" t="s">
        <v>158</v>
      </c>
      <c r="BK86" s="165">
        <f>BK87</f>
        <v>0</v>
      </c>
    </row>
    <row r="87" spans="1:65" s="12" customFormat="1" ht="25.9" customHeight="1">
      <c r="B87" s="166"/>
      <c r="C87" s="167"/>
      <c r="D87" s="168" t="s">
        <v>70</v>
      </c>
      <c r="E87" s="169" t="s">
        <v>2753</v>
      </c>
      <c r="F87" s="169" t="s">
        <v>2754</v>
      </c>
      <c r="G87" s="167"/>
      <c r="H87" s="167"/>
      <c r="I87" s="170"/>
      <c r="J87" s="171">
        <f>BK87</f>
        <v>0</v>
      </c>
      <c r="K87" s="167"/>
      <c r="L87" s="172"/>
      <c r="M87" s="173"/>
      <c r="N87" s="174"/>
      <c r="O87" s="174"/>
      <c r="P87" s="175">
        <f>SUM(P88:P147)</f>
        <v>0</v>
      </c>
      <c r="Q87" s="174"/>
      <c r="R87" s="175">
        <f>SUM(R88:R147)</f>
        <v>0</v>
      </c>
      <c r="S87" s="174"/>
      <c r="T87" s="176">
        <f>SUM(T88:T147)</f>
        <v>0</v>
      </c>
      <c r="AR87" s="177" t="s">
        <v>217</v>
      </c>
      <c r="AT87" s="178" t="s">
        <v>70</v>
      </c>
      <c r="AU87" s="178" t="s">
        <v>71</v>
      </c>
      <c r="AY87" s="177" t="s">
        <v>210</v>
      </c>
      <c r="BK87" s="179">
        <f>SUM(BK88:BK147)</f>
        <v>0</v>
      </c>
    </row>
    <row r="88" spans="1:65" s="2" customFormat="1" ht="16.5" customHeight="1">
      <c r="A88" s="37"/>
      <c r="B88" s="38"/>
      <c r="C88" s="245" t="s">
        <v>79</v>
      </c>
      <c r="D88" s="245" t="s">
        <v>348</v>
      </c>
      <c r="E88" s="246" t="s">
        <v>2755</v>
      </c>
      <c r="F88" s="247" t="s">
        <v>2756</v>
      </c>
      <c r="G88" s="248" t="s">
        <v>461</v>
      </c>
      <c r="H88" s="249">
        <v>1</v>
      </c>
      <c r="I88" s="250"/>
      <c r="J88" s="251">
        <f>ROUND(I88*H88,2)</f>
        <v>0</v>
      </c>
      <c r="K88" s="247" t="s">
        <v>814</v>
      </c>
      <c r="L88" s="252"/>
      <c r="M88" s="253" t="s">
        <v>19</v>
      </c>
      <c r="N88" s="254" t="s">
        <v>42</v>
      </c>
      <c r="O88" s="67"/>
      <c r="P88" s="191">
        <f>O88*H88</f>
        <v>0</v>
      </c>
      <c r="Q88" s="191">
        <v>0</v>
      </c>
      <c r="R88" s="191">
        <f>Q88*H88</f>
        <v>0</v>
      </c>
      <c r="S88" s="191">
        <v>0</v>
      </c>
      <c r="T88" s="192">
        <f>S88*H88</f>
        <v>0</v>
      </c>
      <c r="U88" s="37"/>
      <c r="V88" s="37"/>
      <c r="W88" s="37"/>
      <c r="X88" s="37"/>
      <c r="Y88" s="37"/>
      <c r="Z88" s="37"/>
      <c r="AA88" s="37"/>
      <c r="AB88" s="37"/>
      <c r="AC88" s="37"/>
      <c r="AD88" s="37"/>
      <c r="AE88" s="37"/>
      <c r="AR88" s="193" t="s">
        <v>1982</v>
      </c>
      <c r="AT88" s="193" t="s">
        <v>348</v>
      </c>
      <c r="AU88" s="193" t="s">
        <v>79</v>
      </c>
      <c r="AY88" s="20" t="s">
        <v>210</v>
      </c>
      <c r="BE88" s="194">
        <f>IF(N88="základní",J88,0)</f>
        <v>0</v>
      </c>
      <c r="BF88" s="194">
        <f>IF(N88="snížená",J88,0)</f>
        <v>0</v>
      </c>
      <c r="BG88" s="194">
        <f>IF(N88="zákl. přenesená",J88,0)</f>
        <v>0</v>
      </c>
      <c r="BH88" s="194">
        <f>IF(N88="sníž. přenesená",J88,0)</f>
        <v>0</v>
      </c>
      <c r="BI88" s="194">
        <f>IF(N88="nulová",J88,0)</f>
        <v>0</v>
      </c>
      <c r="BJ88" s="20" t="s">
        <v>79</v>
      </c>
      <c r="BK88" s="194">
        <f>ROUND(I88*H88,2)</f>
        <v>0</v>
      </c>
      <c r="BL88" s="20" t="s">
        <v>1982</v>
      </c>
      <c r="BM88" s="193" t="s">
        <v>2757</v>
      </c>
    </row>
    <row r="89" spans="1:65" s="2" customFormat="1" ht="11.25">
      <c r="A89" s="37"/>
      <c r="B89" s="38"/>
      <c r="C89" s="39"/>
      <c r="D89" s="195" t="s">
        <v>219</v>
      </c>
      <c r="E89" s="39"/>
      <c r="F89" s="196" t="s">
        <v>2756</v>
      </c>
      <c r="G89" s="39"/>
      <c r="H89" s="39"/>
      <c r="I89" s="197"/>
      <c r="J89" s="39"/>
      <c r="K89" s="39"/>
      <c r="L89" s="42"/>
      <c r="M89" s="198"/>
      <c r="N89" s="199"/>
      <c r="O89" s="67"/>
      <c r="P89" s="67"/>
      <c r="Q89" s="67"/>
      <c r="R89" s="67"/>
      <c r="S89" s="67"/>
      <c r="T89" s="68"/>
      <c r="U89" s="37"/>
      <c r="V89" s="37"/>
      <c r="W89" s="37"/>
      <c r="X89" s="37"/>
      <c r="Y89" s="37"/>
      <c r="Z89" s="37"/>
      <c r="AA89" s="37"/>
      <c r="AB89" s="37"/>
      <c r="AC89" s="37"/>
      <c r="AD89" s="37"/>
      <c r="AE89" s="37"/>
      <c r="AT89" s="20" t="s">
        <v>219</v>
      </c>
      <c r="AU89" s="20" t="s">
        <v>79</v>
      </c>
    </row>
    <row r="90" spans="1:65" s="2" customFormat="1" ht="16.5" customHeight="1">
      <c r="A90" s="37"/>
      <c r="B90" s="38"/>
      <c r="C90" s="245" t="s">
        <v>81</v>
      </c>
      <c r="D90" s="245" t="s">
        <v>348</v>
      </c>
      <c r="E90" s="246" t="s">
        <v>2758</v>
      </c>
      <c r="F90" s="247" t="s">
        <v>2759</v>
      </c>
      <c r="G90" s="248" t="s">
        <v>461</v>
      </c>
      <c r="H90" s="249">
        <v>15</v>
      </c>
      <c r="I90" s="250"/>
      <c r="J90" s="251">
        <f>ROUND(I90*H90,2)</f>
        <v>0</v>
      </c>
      <c r="K90" s="247" t="s">
        <v>814</v>
      </c>
      <c r="L90" s="252"/>
      <c r="M90" s="253" t="s">
        <v>19</v>
      </c>
      <c r="N90" s="254" t="s">
        <v>42</v>
      </c>
      <c r="O90" s="67"/>
      <c r="P90" s="191">
        <f>O90*H90</f>
        <v>0</v>
      </c>
      <c r="Q90" s="191">
        <v>0</v>
      </c>
      <c r="R90" s="191">
        <f>Q90*H90</f>
        <v>0</v>
      </c>
      <c r="S90" s="191">
        <v>0</v>
      </c>
      <c r="T90" s="192">
        <f>S90*H90</f>
        <v>0</v>
      </c>
      <c r="U90" s="37"/>
      <c r="V90" s="37"/>
      <c r="W90" s="37"/>
      <c r="X90" s="37"/>
      <c r="Y90" s="37"/>
      <c r="Z90" s="37"/>
      <c r="AA90" s="37"/>
      <c r="AB90" s="37"/>
      <c r="AC90" s="37"/>
      <c r="AD90" s="37"/>
      <c r="AE90" s="37"/>
      <c r="AR90" s="193" t="s">
        <v>1982</v>
      </c>
      <c r="AT90" s="193" t="s">
        <v>348</v>
      </c>
      <c r="AU90" s="193" t="s">
        <v>79</v>
      </c>
      <c r="AY90" s="20" t="s">
        <v>210</v>
      </c>
      <c r="BE90" s="194">
        <f>IF(N90="základní",J90,0)</f>
        <v>0</v>
      </c>
      <c r="BF90" s="194">
        <f>IF(N90="snížená",J90,0)</f>
        <v>0</v>
      </c>
      <c r="BG90" s="194">
        <f>IF(N90="zákl. přenesená",J90,0)</f>
        <v>0</v>
      </c>
      <c r="BH90" s="194">
        <f>IF(N90="sníž. přenesená",J90,0)</f>
        <v>0</v>
      </c>
      <c r="BI90" s="194">
        <f>IF(N90="nulová",J90,0)</f>
        <v>0</v>
      </c>
      <c r="BJ90" s="20" t="s">
        <v>79</v>
      </c>
      <c r="BK90" s="194">
        <f>ROUND(I90*H90,2)</f>
        <v>0</v>
      </c>
      <c r="BL90" s="20" t="s">
        <v>1982</v>
      </c>
      <c r="BM90" s="193" t="s">
        <v>2760</v>
      </c>
    </row>
    <row r="91" spans="1:65" s="2" customFormat="1" ht="11.25">
      <c r="A91" s="37"/>
      <c r="B91" s="38"/>
      <c r="C91" s="39"/>
      <c r="D91" s="195" t="s">
        <v>219</v>
      </c>
      <c r="E91" s="39"/>
      <c r="F91" s="196" t="s">
        <v>2759</v>
      </c>
      <c r="G91" s="39"/>
      <c r="H91" s="39"/>
      <c r="I91" s="197"/>
      <c r="J91" s="39"/>
      <c r="K91" s="39"/>
      <c r="L91" s="42"/>
      <c r="M91" s="198"/>
      <c r="N91" s="199"/>
      <c r="O91" s="67"/>
      <c r="P91" s="67"/>
      <c r="Q91" s="67"/>
      <c r="R91" s="67"/>
      <c r="S91" s="67"/>
      <c r="T91" s="68"/>
      <c r="U91" s="37"/>
      <c r="V91" s="37"/>
      <c r="W91" s="37"/>
      <c r="X91" s="37"/>
      <c r="Y91" s="37"/>
      <c r="Z91" s="37"/>
      <c r="AA91" s="37"/>
      <c r="AB91" s="37"/>
      <c r="AC91" s="37"/>
      <c r="AD91" s="37"/>
      <c r="AE91" s="37"/>
      <c r="AT91" s="20" t="s">
        <v>219</v>
      </c>
      <c r="AU91" s="20" t="s">
        <v>79</v>
      </c>
    </row>
    <row r="92" spans="1:65" s="2" customFormat="1" ht="16.5" customHeight="1">
      <c r="A92" s="37"/>
      <c r="B92" s="38"/>
      <c r="C92" s="245" t="s">
        <v>153</v>
      </c>
      <c r="D92" s="245" t="s">
        <v>348</v>
      </c>
      <c r="E92" s="246" t="s">
        <v>2761</v>
      </c>
      <c r="F92" s="247" t="s">
        <v>2762</v>
      </c>
      <c r="G92" s="248" t="s">
        <v>461</v>
      </c>
      <c r="H92" s="249">
        <v>7</v>
      </c>
      <c r="I92" s="250"/>
      <c r="J92" s="251">
        <f>ROUND(I92*H92,2)</f>
        <v>0</v>
      </c>
      <c r="K92" s="247" t="s">
        <v>814</v>
      </c>
      <c r="L92" s="252"/>
      <c r="M92" s="253" t="s">
        <v>19</v>
      </c>
      <c r="N92" s="254" t="s">
        <v>42</v>
      </c>
      <c r="O92" s="67"/>
      <c r="P92" s="191">
        <f>O92*H92</f>
        <v>0</v>
      </c>
      <c r="Q92" s="191">
        <v>0</v>
      </c>
      <c r="R92" s="191">
        <f>Q92*H92</f>
        <v>0</v>
      </c>
      <c r="S92" s="191">
        <v>0</v>
      </c>
      <c r="T92" s="192">
        <f>S92*H92</f>
        <v>0</v>
      </c>
      <c r="U92" s="37"/>
      <c r="V92" s="37"/>
      <c r="W92" s="37"/>
      <c r="X92" s="37"/>
      <c r="Y92" s="37"/>
      <c r="Z92" s="37"/>
      <c r="AA92" s="37"/>
      <c r="AB92" s="37"/>
      <c r="AC92" s="37"/>
      <c r="AD92" s="37"/>
      <c r="AE92" s="37"/>
      <c r="AR92" s="193" t="s">
        <v>1982</v>
      </c>
      <c r="AT92" s="193" t="s">
        <v>348</v>
      </c>
      <c r="AU92" s="193" t="s">
        <v>79</v>
      </c>
      <c r="AY92" s="20" t="s">
        <v>210</v>
      </c>
      <c r="BE92" s="194">
        <f>IF(N92="základní",J92,0)</f>
        <v>0</v>
      </c>
      <c r="BF92" s="194">
        <f>IF(N92="snížená",J92,0)</f>
        <v>0</v>
      </c>
      <c r="BG92" s="194">
        <f>IF(N92="zákl. přenesená",J92,0)</f>
        <v>0</v>
      </c>
      <c r="BH92" s="194">
        <f>IF(N92="sníž. přenesená",J92,0)</f>
        <v>0</v>
      </c>
      <c r="BI92" s="194">
        <f>IF(N92="nulová",J92,0)</f>
        <v>0</v>
      </c>
      <c r="BJ92" s="20" t="s">
        <v>79</v>
      </c>
      <c r="BK92" s="194">
        <f>ROUND(I92*H92,2)</f>
        <v>0</v>
      </c>
      <c r="BL92" s="20" t="s">
        <v>1982</v>
      </c>
      <c r="BM92" s="193" t="s">
        <v>2763</v>
      </c>
    </row>
    <row r="93" spans="1:65" s="2" customFormat="1" ht="11.25">
      <c r="A93" s="37"/>
      <c r="B93" s="38"/>
      <c r="C93" s="39"/>
      <c r="D93" s="195" t="s">
        <v>219</v>
      </c>
      <c r="E93" s="39"/>
      <c r="F93" s="196" t="s">
        <v>2762</v>
      </c>
      <c r="G93" s="39"/>
      <c r="H93" s="39"/>
      <c r="I93" s="197"/>
      <c r="J93" s="39"/>
      <c r="K93" s="39"/>
      <c r="L93" s="42"/>
      <c r="M93" s="198"/>
      <c r="N93" s="199"/>
      <c r="O93" s="67"/>
      <c r="P93" s="67"/>
      <c r="Q93" s="67"/>
      <c r="R93" s="67"/>
      <c r="S93" s="67"/>
      <c r="T93" s="68"/>
      <c r="U93" s="37"/>
      <c r="V93" s="37"/>
      <c r="W93" s="37"/>
      <c r="X93" s="37"/>
      <c r="Y93" s="37"/>
      <c r="Z93" s="37"/>
      <c r="AA93" s="37"/>
      <c r="AB93" s="37"/>
      <c r="AC93" s="37"/>
      <c r="AD93" s="37"/>
      <c r="AE93" s="37"/>
      <c r="AT93" s="20" t="s">
        <v>219</v>
      </c>
      <c r="AU93" s="20" t="s">
        <v>79</v>
      </c>
    </row>
    <row r="94" spans="1:65" s="2" customFormat="1" ht="16.5" customHeight="1">
      <c r="A94" s="37"/>
      <c r="B94" s="38"/>
      <c r="C94" s="245" t="s">
        <v>217</v>
      </c>
      <c r="D94" s="245" t="s">
        <v>348</v>
      </c>
      <c r="E94" s="246" t="s">
        <v>2764</v>
      </c>
      <c r="F94" s="247" t="s">
        <v>2765</v>
      </c>
      <c r="G94" s="248" t="s">
        <v>461</v>
      </c>
      <c r="H94" s="249">
        <v>1</v>
      </c>
      <c r="I94" s="250"/>
      <c r="J94" s="251">
        <f>ROUND(I94*H94,2)</f>
        <v>0</v>
      </c>
      <c r="K94" s="247" t="s">
        <v>814</v>
      </c>
      <c r="L94" s="252"/>
      <c r="M94" s="253" t="s">
        <v>19</v>
      </c>
      <c r="N94" s="254" t="s">
        <v>42</v>
      </c>
      <c r="O94" s="67"/>
      <c r="P94" s="191">
        <f>O94*H94</f>
        <v>0</v>
      </c>
      <c r="Q94" s="191">
        <v>0</v>
      </c>
      <c r="R94" s="191">
        <f>Q94*H94</f>
        <v>0</v>
      </c>
      <c r="S94" s="191">
        <v>0</v>
      </c>
      <c r="T94" s="192">
        <f>S94*H94</f>
        <v>0</v>
      </c>
      <c r="U94" s="37"/>
      <c r="V94" s="37"/>
      <c r="W94" s="37"/>
      <c r="X94" s="37"/>
      <c r="Y94" s="37"/>
      <c r="Z94" s="37"/>
      <c r="AA94" s="37"/>
      <c r="AB94" s="37"/>
      <c r="AC94" s="37"/>
      <c r="AD94" s="37"/>
      <c r="AE94" s="37"/>
      <c r="AR94" s="193" t="s">
        <v>1982</v>
      </c>
      <c r="AT94" s="193" t="s">
        <v>348</v>
      </c>
      <c r="AU94" s="193" t="s">
        <v>79</v>
      </c>
      <c r="AY94" s="20" t="s">
        <v>210</v>
      </c>
      <c r="BE94" s="194">
        <f>IF(N94="základní",J94,0)</f>
        <v>0</v>
      </c>
      <c r="BF94" s="194">
        <f>IF(N94="snížená",J94,0)</f>
        <v>0</v>
      </c>
      <c r="BG94" s="194">
        <f>IF(N94="zákl. přenesená",J94,0)</f>
        <v>0</v>
      </c>
      <c r="BH94" s="194">
        <f>IF(N94="sníž. přenesená",J94,0)</f>
        <v>0</v>
      </c>
      <c r="BI94" s="194">
        <f>IF(N94="nulová",J94,0)</f>
        <v>0</v>
      </c>
      <c r="BJ94" s="20" t="s">
        <v>79</v>
      </c>
      <c r="BK94" s="194">
        <f>ROUND(I94*H94,2)</f>
        <v>0</v>
      </c>
      <c r="BL94" s="20" t="s">
        <v>1982</v>
      </c>
      <c r="BM94" s="193" t="s">
        <v>2766</v>
      </c>
    </row>
    <row r="95" spans="1:65" s="2" customFormat="1" ht="11.25">
      <c r="A95" s="37"/>
      <c r="B95" s="38"/>
      <c r="C95" s="39"/>
      <c r="D95" s="195" t="s">
        <v>219</v>
      </c>
      <c r="E95" s="39"/>
      <c r="F95" s="196" t="s">
        <v>2765</v>
      </c>
      <c r="G95" s="39"/>
      <c r="H95" s="39"/>
      <c r="I95" s="197"/>
      <c r="J95" s="39"/>
      <c r="K95" s="39"/>
      <c r="L95" s="42"/>
      <c r="M95" s="198"/>
      <c r="N95" s="199"/>
      <c r="O95" s="67"/>
      <c r="P95" s="67"/>
      <c r="Q95" s="67"/>
      <c r="R95" s="67"/>
      <c r="S95" s="67"/>
      <c r="T95" s="68"/>
      <c r="U95" s="37"/>
      <c r="V95" s="37"/>
      <c r="W95" s="37"/>
      <c r="X95" s="37"/>
      <c r="Y95" s="37"/>
      <c r="Z95" s="37"/>
      <c r="AA95" s="37"/>
      <c r="AB95" s="37"/>
      <c r="AC95" s="37"/>
      <c r="AD95" s="37"/>
      <c r="AE95" s="37"/>
      <c r="AT95" s="20" t="s">
        <v>219</v>
      </c>
      <c r="AU95" s="20" t="s">
        <v>79</v>
      </c>
    </row>
    <row r="96" spans="1:65" s="2" customFormat="1" ht="16.5" customHeight="1">
      <c r="A96" s="37"/>
      <c r="B96" s="38"/>
      <c r="C96" s="245" t="s">
        <v>241</v>
      </c>
      <c r="D96" s="245" t="s">
        <v>348</v>
      </c>
      <c r="E96" s="246" t="s">
        <v>2767</v>
      </c>
      <c r="F96" s="247" t="s">
        <v>2768</v>
      </c>
      <c r="G96" s="248" t="s">
        <v>461</v>
      </c>
      <c r="H96" s="249">
        <v>1</v>
      </c>
      <c r="I96" s="250"/>
      <c r="J96" s="251">
        <f>ROUND(I96*H96,2)</f>
        <v>0</v>
      </c>
      <c r="K96" s="247" t="s">
        <v>814</v>
      </c>
      <c r="L96" s="252"/>
      <c r="M96" s="253" t="s">
        <v>19</v>
      </c>
      <c r="N96" s="254" t="s">
        <v>42</v>
      </c>
      <c r="O96" s="67"/>
      <c r="P96" s="191">
        <f>O96*H96</f>
        <v>0</v>
      </c>
      <c r="Q96" s="191">
        <v>0</v>
      </c>
      <c r="R96" s="191">
        <f>Q96*H96</f>
        <v>0</v>
      </c>
      <c r="S96" s="191">
        <v>0</v>
      </c>
      <c r="T96" s="192">
        <f>S96*H96</f>
        <v>0</v>
      </c>
      <c r="U96" s="37"/>
      <c r="V96" s="37"/>
      <c r="W96" s="37"/>
      <c r="X96" s="37"/>
      <c r="Y96" s="37"/>
      <c r="Z96" s="37"/>
      <c r="AA96" s="37"/>
      <c r="AB96" s="37"/>
      <c r="AC96" s="37"/>
      <c r="AD96" s="37"/>
      <c r="AE96" s="37"/>
      <c r="AR96" s="193" t="s">
        <v>1982</v>
      </c>
      <c r="AT96" s="193" t="s">
        <v>348</v>
      </c>
      <c r="AU96" s="193" t="s">
        <v>79</v>
      </c>
      <c r="AY96" s="20" t="s">
        <v>210</v>
      </c>
      <c r="BE96" s="194">
        <f>IF(N96="základní",J96,0)</f>
        <v>0</v>
      </c>
      <c r="BF96" s="194">
        <f>IF(N96="snížená",J96,0)</f>
        <v>0</v>
      </c>
      <c r="BG96" s="194">
        <f>IF(N96="zákl. přenesená",J96,0)</f>
        <v>0</v>
      </c>
      <c r="BH96" s="194">
        <f>IF(N96="sníž. přenesená",J96,0)</f>
        <v>0</v>
      </c>
      <c r="BI96" s="194">
        <f>IF(N96="nulová",J96,0)</f>
        <v>0</v>
      </c>
      <c r="BJ96" s="20" t="s">
        <v>79</v>
      </c>
      <c r="BK96" s="194">
        <f>ROUND(I96*H96,2)</f>
        <v>0</v>
      </c>
      <c r="BL96" s="20" t="s">
        <v>1982</v>
      </c>
      <c r="BM96" s="193" t="s">
        <v>2769</v>
      </c>
    </row>
    <row r="97" spans="1:65" s="2" customFormat="1" ht="11.25">
      <c r="A97" s="37"/>
      <c r="B97" s="38"/>
      <c r="C97" s="39"/>
      <c r="D97" s="195" t="s">
        <v>219</v>
      </c>
      <c r="E97" s="39"/>
      <c r="F97" s="196" t="s">
        <v>2768</v>
      </c>
      <c r="G97" s="39"/>
      <c r="H97" s="39"/>
      <c r="I97" s="197"/>
      <c r="J97" s="39"/>
      <c r="K97" s="39"/>
      <c r="L97" s="42"/>
      <c r="M97" s="198"/>
      <c r="N97" s="199"/>
      <c r="O97" s="67"/>
      <c r="P97" s="67"/>
      <c r="Q97" s="67"/>
      <c r="R97" s="67"/>
      <c r="S97" s="67"/>
      <c r="T97" s="68"/>
      <c r="U97" s="37"/>
      <c r="V97" s="37"/>
      <c r="W97" s="37"/>
      <c r="X97" s="37"/>
      <c r="Y97" s="37"/>
      <c r="Z97" s="37"/>
      <c r="AA97" s="37"/>
      <c r="AB97" s="37"/>
      <c r="AC97" s="37"/>
      <c r="AD97" s="37"/>
      <c r="AE97" s="37"/>
      <c r="AT97" s="20" t="s">
        <v>219</v>
      </c>
      <c r="AU97" s="20" t="s">
        <v>79</v>
      </c>
    </row>
    <row r="98" spans="1:65" s="2" customFormat="1" ht="16.5" customHeight="1">
      <c r="A98" s="37"/>
      <c r="B98" s="38"/>
      <c r="C98" s="245" t="s">
        <v>250</v>
      </c>
      <c r="D98" s="245" t="s">
        <v>348</v>
      </c>
      <c r="E98" s="246" t="s">
        <v>2770</v>
      </c>
      <c r="F98" s="247" t="s">
        <v>2771</v>
      </c>
      <c r="G98" s="248" t="s">
        <v>461</v>
      </c>
      <c r="H98" s="249">
        <v>1</v>
      </c>
      <c r="I98" s="250"/>
      <c r="J98" s="251">
        <f>ROUND(I98*H98,2)</f>
        <v>0</v>
      </c>
      <c r="K98" s="247" t="s">
        <v>814</v>
      </c>
      <c r="L98" s="252"/>
      <c r="M98" s="253" t="s">
        <v>19</v>
      </c>
      <c r="N98" s="254" t="s">
        <v>42</v>
      </c>
      <c r="O98" s="67"/>
      <c r="P98" s="191">
        <f>O98*H98</f>
        <v>0</v>
      </c>
      <c r="Q98" s="191">
        <v>0</v>
      </c>
      <c r="R98" s="191">
        <f>Q98*H98</f>
        <v>0</v>
      </c>
      <c r="S98" s="191">
        <v>0</v>
      </c>
      <c r="T98" s="192">
        <f>S98*H98</f>
        <v>0</v>
      </c>
      <c r="U98" s="37"/>
      <c r="V98" s="37"/>
      <c r="W98" s="37"/>
      <c r="X98" s="37"/>
      <c r="Y98" s="37"/>
      <c r="Z98" s="37"/>
      <c r="AA98" s="37"/>
      <c r="AB98" s="37"/>
      <c r="AC98" s="37"/>
      <c r="AD98" s="37"/>
      <c r="AE98" s="37"/>
      <c r="AR98" s="193" t="s">
        <v>1982</v>
      </c>
      <c r="AT98" s="193" t="s">
        <v>348</v>
      </c>
      <c r="AU98" s="193" t="s">
        <v>79</v>
      </c>
      <c r="AY98" s="20" t="s">
        <v>210</v>
      </c>
      <c r="BE98" s="194">
        <f>IF(N98="základní",J98,0)</f>
        <v>0</v>
      </c>
      <c r="BF98" s="194">
        <f>IF(N98="snížená",J98,0)</f>
        <v>0</v>
      </c>
      <c r="BG98" s="194">
        <f>IF(N98="zákl. přenesená",J98,0)</f>
        <v>0</v>
      </c>
      <c r="BH98" s="194">
        <f>IF(N98="sníž. přenesená",J98,0)</f>
        <v>0</v>
      </c>
      <c r="BI98" s="194">
        <f>IF(N98="nulová",J98,0)</f>
        <v>0</v>
      </c>
      <c r="BJ98" s="20" t="s">
        <v>79</v>
      </c>
      <c r="BK98" s="194">
        <f>ROUND(I98*H98,2)</f>
        <v>0</v>
      </c>
      <c r="BL98" s="20" t="s">
        <v>1982</v>
      </c>
      <c r="BM98" s="193" t="s">
        <v>2772</v>
      </c>
    </row>
    <row r="99" spans="1:65" s="2" customFormat="1" ht="11.25">
      <c r="A99" s="37"/>
      <c r="B99" s="38"/>
      <c r="C99" s="39"/>
      <c r="D99" s="195" t="s">
        <v>219</v>
      </c>
      <c r="E99" s="39"/>
      <c r="F99" s="196" t="s">
        <v>2771</v>
      </c>
      <c r="G99" s="39"/>
      <c r="H99" s="39"/>
      <c r="I99" s="197"/>
      <c r="J99" s="39"/>
      <c r="K99" s="39"/>
      <c r="L99" s="42"/>
      <c r="M99" s="198"/>
      <c r="N99" s="199"/>
      <c r="O99" s="67"/>
      <c r="P99" s="67"/>
      <c r="Q99" s="67"/>
      <c r="R99" s="67"/>
      <c r="S99" s="67"/>
      <c r="T99" s="68"/>
      <c r="U99" s="37"/>
      <c r="V99" s="37"/>
      <c r="W99" s="37"/>
      <c r="X99" s="37"/>
      <c r="Y99" s="37"/>
      <c r="Z99" s="37"/>
      <c r="AA99" s="37"/>
      <c r="AB99" s="37"/>
      <c r="AC99" s="37"/>
      <c r="AD99" s="37"/>
      <c r="AE99" s="37"/>
      <c r="AT99" s="20" t="s">
        <v>219</v>
      </c>
      <c r="AU99" s="20" t="s">
        <v>79</v>
      </c>
    </row>
    <row r="100" spans="1:65" s="2" customFormat="1" ht="16.5" customHeight="1">
      <c r="A100" s="37"/>
      <c r="B100" s="38"/>
      <c r="C100" s="245" t="s">
        <v>257</v>
      </c>
      <c r="D100" s="245" t="s">
        <v>348</v>
      </c>
      <c r="E100" s="246" t="s">
        <v>2773</v>
      </c>
      <c r="F100" s="247" t="s">
        <v>2774</v>
      </c>
      <c r="G100" s="248" t="s">
        <v>367</v>
      </c>
      <c r="H100" s="249">
        <v>4</v>
      </c>
      <c r="I100" s="250"/>
      <c r="J100" s="251">
        <f>ROUND(I100*H100,2)</f>
        <v>0</v>
      </c>
      <c r="K100" s="247" t="s">
        <v>814</v>
      </c>
      <c r="L100" s="252"/>
      <c r="M100" s="253" t="s">
        <v>19</v>
      </c>
      <c r="N100" s="254" t="s">
        <v>42</v>
      </c>
      <c r="O100" s="67"/>
      <c r="P100" s="191">
        <f>O100*H100</f>
        <v>0</v>
      </c>
      <c r="Q100" s="191">
        <v>0</v>
      </c>
      <c r="R100" s="191">
        <f>Q100*H100</f>
        <v>0</v>
      </c>
      <c r="S100" s="191">
        <v>0</v>
      </c>
      <c r="T100" s="192">
        <f>S100*H100</f>
        <v>0</v>
      </c>
      <c r="U100" s="37"/>
      <c r="V100" s="37"/>
      <c r="W100" s="37"/>
      <c r="X100" s="37"/>
      <c r="Y100" s="37"/>
      <c r="Z100" s="37"/>
      <c r="AA100" s="37"/>
      <c r="AB100" s="37"/>
      <c r="AC100" s="37"/>
      <c r="AD100" s="37"/>
      <c r="AE100" s="37"/>
      <c r="AR100" s="193" t="s">
        <v>1982</v>
      </c>
      <c r="AT100" s="193" t="s">
        <v>348</v>
      </c>
      <c r="AU100" s="193" t="s">
        <v>79</v>
      </c>
      <c r="AY100" s="20" t="s">
        <v>210</v>
      </c>
      <c r="BE100" s="194">
        <f>IF(N100="základní",J100,0)</f>
        <v>0</v>
      </c>
      <c r="BF100" s="194">
        <f>IF(N100="snížená",J100,0)</f>
        <v>0</v>
      </c>
      <c r="BG100" s="194">
        <f>IF(N100="zákl. přenesená",J100,0)</f>
        <v>0</v>
      </c>
      <c r="BH100" s="194">
        <f>IF(N100="sníž. přenesená",J100,0)</f>
        <v>0</v>
      </c>
      <c r="BI100" s="194">
        <f>IF(N100="nulová",J100,0)</f>
        <v>0</v>
      </c>
      <c r="BJ100" s="20" t="s">
        <v>79</v>
      </c>
      <c r="BK100" s="194">
        <f>ROUND(I100*H100,2)</f>
        <v>0</v>
      </c>
      <c r="BL100" s="20" t="s">
        <v>1982</v>
      </c>
      <c r="BM100" s="193" t="s">
        <v>2775</v>
      </c>
    </row>
    <row r="101" spans="1:65" s="2" customFormat="1" ht="11.25">
      <c r="A101" s="37"/>
      <c r="B101" s="38"/>
      <c r="C101" s="39"/>
      <c r="D101" s="195" t="s">
        <v>219</v>
      </c>
      <c r="E101" s="39"/>
      <c r="F101" s="196" t="s">
        <v>2774</v>
      </c>
      <c r="G101" s="39"/>
      <c r="H101" s="39"/>
      <c r="I101" s="197"/>
      <c r="J101" s="39"/>
      <c r="K101" s="39"/>
      <c r="L101" s="42"/>
      <c r="M101" s="198"/>
      <c r="N101" s="199"/>
      <c r="O101" s="67"/>
      <c r="P101" s="67"/>
      <c r="Q101" s="67"/>
      <c r="R101" s="67"/>
      <c r="S101" s="67"/>
      <c r="T101" s="68"/>
      <c r="U101" s="37"/>
      <c r="V101" s="37"/>
      <c r="W101" s="37"/>
      <c r="X101" s="37"/>
      <c r="Y101" s="37"/>
      <c r="Z101" s="37"/>
      <c r="AA101" s="37"/>
      <c r="AB101" s="37"/>
      <c r="AC101" s="37"/>
      <c r="AD101" s="37"/>
      <c r="AE101" s="37"/>
      <c r="AT101" s="20" t="s">
        <v>219</v>
      </c>
      <c r="AU101" s="20" t="s">
        <v>79</v>
      </c>
    </row>
    <row r="102" spans="1:65" s="2" customFormat="1" ht="16.5" customHeight="1">
      <c r="A102" s="37"/>
      <c r="B102" s="38"/>
      <c r="C102" s="245" t="s">
        <v>269</v>
      </c>
      <c r="D102" s="245" t="s">
        <v>348</v>
      </c>
      <c r="E102" s="246" t="s">
        <v>2776</v>
      </c>
      <c r="F102" s="247" t="s">
        <v>2777</v>
      </c>
      <c r="G102" s="248" t="s">
        <v>367</v>
      </c>
      <c r="H102" s="249">
        <v>3</v>
      </c>
      <c r="I102" s="250"/>
      <c r="J102" s="251">
        <f>ROUND(I102*H102,2)</f>
        <v>0</v>
      </c>
      <c r="K102" s="247" t="s">
        <v>814</v>
      </c>
      <c r="L102" s="252"/>
      <c r="M102" s="253" t="s">
        <v>19</v>
      </c>
      <c r="N102" s="254" t="s">
        <v>42</v>
      </c>
      <c r="O102" s="67"/>
      <c r="P102" s="191">
        <f>O102*H102</f>
        <v>0</v>
      </c>
      <c r="Q102" s="191">
        <v>0</v>
      </c>
      <c r="R102" s="191">
        <f>Q102*H102</f>
        <v>0</v>
      </c>
      <c r="S102" s="191">
        <v>0</v>
      </c>
      <c r="T102" s="192">
        <f>S102*H102</f>
        <v>0</v>
      </c>
      <c r="U102" s="37"/>
      <c r="V102" s="37"/>
      <c r="W102" s="37"/>
      <c r="X102" s="37"/>
      <c r="Y102" s="37"/>
      <c r="Z102" s="37"/>
      <c r="AA102" s="37"/>
      <c r="AB102" s="37"/>
      <c r="AC102" s="37"/>
      <c r="AD102" s="37"/>
      <c r="AE102" s="37"/>
      <c r="AR102" s="193" t="s">
        <v>1982</v>
      </c>
      <c r="AT102" s="193" t="s">
        <v>348</v>
      </c>
      <c r="AU102" s="193" t="s">
        <v>79</v>
      </c>
      <c r="AY102" s="20" t="s">
        <v>210</v>
      </c>
      <c r="BE102" s="194">
        <f>IF(N102="základní",J102,0)</f>
        <v>0</v>
      </c>
      <c r="BF102" s="194">
        <f>IF(N102="snížená",J102,0)</f>
        <v>0</v>
      </c>
      <c r="BG102" s="194">
        <f>IF(N102="zákl. přenesená",J102,0)</f>
        <v>0</v>
      </c>
      <c r="BH102" s="194">
        <f>IF(N102="sníž. přenesená",J102,0)</f>
        <v>0</v>
      </c>
      <c r="BI102" s="194">
        <f>IF(N102="nulová",J102,0)</f>
        <v>0</v>
      </c>
      <c r="BJ102" s="20" t="s">
        <v>79</v>
      </c>
      <c r="BK102" s="194">
        <f>ROUND(I102*H102,2)</f>
        <v>0</v>
      </c>
      <c r="BL102" s="20" t="s">
        <v>1982</v>
      </c>
      <c r="BM102" s="193" t="s">
        <v>2778</v>
      </c>
    </row>
    <row r="103" spans="1:65" s="2" customFormat="1" ht="11.25">
      <c r="A103" s="37"/>
      <c r="B103" s="38"/>
      <c r="C103" s="39"/>
      <c r="D103" s="195" t="s">
        <v>219</v>
      </c>
      <c r="E103" s="39"/>
      <c r="F103" s="196" t="s">
        <v>2777</v>
      </c>
      <c r="G103" s="39"/>
      <c r="H103" s="39"/>
      <c r="I103" s="197"/>
      <c r="J103" s="39"/>
      <c r="K103" s="39"/>
      <c r="L103" s="42"/>
      <c r="M103" s="198"/>
      <c r="N103" s="199"/>
      <c r="O103" s="67"/>
      <c r="P103" s="67"/>
      <c r="Q103" s="67"/>
      <c r="R103" s="67"/>
      <c r="S103" s="67"/>
      <c r="T103" s="68"/>
      <c r="U103" s="37"/>
      <c r="V103" s="37"/>
      <c r="W103" s="37"/>
      <c r="X103" s="37"/>
      <c r="Y103" s="37"/>
      <c r="Z103" s="37"/>
      <c r="AA103" s="37"/>
      <c r="AB103" s="37"/>
      <c r="AC103" s="37"/>
      <c r="AD103" s="37"/>
      <c r="AE103" s="37"/>
      <c r="AT103" s="20" t="s">
        <v>219</v>
      </c>
      <c r="AU103" s="20" t="s">
        <v>79</v>
      </c>
    </row>
    <row r="104" spans="1:65" s="2" customFormat="1" ht="16.5" customHeight="1">
      <c r="A104" s="37"/>
      <c r="B104" s="38"/>
      <c r="C104" s="245" t="s">
        <v>276</v>
      </c>
      <c r="D104" s="245" t="s">
        <v>348</v>
      </c>
      <c r="E104" s="246" t="s">
        <v>2779</v>
      </c>
      <c r="F104" s="247" t="s">
        <v>2780</v>
      </c>
      <c r="G104" s="248" t="s">
        <v>367</v>
      </c>
      <c r="H104" s="249">
        <v>2</v>
      </c>
      <c r="I104" s="250"/>
      <c r="J104" s="251">
        <f>ROUND(I104*H104,2)</f>
        <v>0</v>
      </c>
      <c r="K104" s="247" t="s">
        <v>814</v>
      </c>
      <c r="L104" s="252"/>
      <c r="M104" s="253" t="s">
        <v>19</v>
      </c>
      <c r="N104" s="254" t="s">
        <v>42</v>
      </c>
      <c r="O104" s="67"/>
      <c r="P104" s="191">
        <f>O104*H104</f>
        <v>0</v>
      </c>
      <c r="Q104" s="191">
        <v>0</v>
      </c>
      <c r="R104" s="191">
        <f>Q104*H104</f>
        <v>0</v>
      </c>
      <c r="S104" s="191">
        <v>0</v>
      </c>
      <c r="T104" s="192">
        <f>S104*H104</f>
        <v>0</v>
      </c>
      <c r="U104" s="37"/>
      <c r="V104" s="37"/>
      <c r="W104" s="37"/>
      <c r="X104" s="37"/>
      <c r="Y104" s="37"/>
      <c r="Z104" s="37"/>
      <c r="AA104" s="37"/>
      <c r="AB104" s="37"/>
      <c r="AC104" s="37"/>
      <c r="AD104" s="37"/>
      <c r="AE104" s="37"/>
      <c r="AR104" s="193" t="s">
        <v>1982</v>
      </c>
      <c r="AT104" s="193" t="s">
        <v>348</v>
      </c>
      <c r="AU104" s="193" t="s">
        <v>79</v>
      </c>
      <c r="AY104" s="20" t="s">
        <v>210</v>
      </c>
      <c r="BE104" s="194">
        <f>IF(N104="základní",J104,0)</f>
        <v>0</v>
      </c>
      <c r="BF104" s="194">
        <f>IF(N104="snížená",J104,0)</f>
        <v>0</v>
      </c>
      <c r="BG104" s="194">
        <f>IF(N104="zákl. přenesená",J104,0)</f>
        <v>0</v>
      </c>
      <c r="BH104" s="194">
        <f>IF(N104="sníž. přenesená",J104,0)</f>
        <v>0</v>
      </c>
      <c r="BI104" s="194">
        <f>IF(N104="nulová",J104,0)</f>
        <v>0</v>
      </c>
      <c r="BJ104" s="20" t="s">
        <v>79</v>
      </c>
      <c r="BK104" s="194">
        <f>ROUND(I104*H104,2)</f>
        <v>0</v>
      </c>
      <c r="BL104" s="20" t="s">
        <v>1982</v>
      </c>
      <c r="BM104" s="193" t="s">
        <v>2781</v>
      </c>
    </row>
    <row r="105" spans="1:65" s="2" customFormat="1" ht="11.25">
      <c r="A105" s="37"/>
      <c r="B105" s="38"/>
      <c r="C105" s="39"/>
      <c r="D105" s="195" t="s">
        <v>219</v>
      </c>
      <c r="E105" s="39"/>
      <c r="F105" s="196" t="s">
        <v>2780</v>
      </c>
      <c r="G105" s="39"/>
      <c r="H105" s="39"/>
      <c r="I105" s="197"/>
      <c r="J105" s="39"/>
      <c r="K105" s="39"/>
      <c r="L105" s="42"/>
      <c r="M105" s="198"/>
      <c r="N105" s="199"/>
      <c r="O105" s="67"/>
      <c r="P105" s="67"/>
      <c r="Q105" s="67"/>
      <c r="R105" s="67"/>
      <c r="S105" s="67"/>
      <c r="T105" s="68"/>
      <c r="U105" s="37"/>
      <c r="V105" s="37"/>
      <c r="W105" s="37"/>
      <c r="X105" s="37"/>
      <c r="Y105" s="37"/>
      <c r="Z105" s="37"/>
      <c r="AA105" s="37"/>
      <c r="AB105" s="37"/>
      <c r="AC105" s="37"/>
      <c r="AD105" s="37"/>
      <c r="AE105" s="37"/>
      <c r="AT105" s="20" t="s">
        <v>219</v>
      </c>
      <c r="AU105" s="20" t="s">
        <v>79</v>
      </c>
    </row>
    <row r="106" spans="1:65" s="2" customFormat="1" ht="16.5" customHeight="1">
      <c r="A106" s="37"/>
      <c r="B106" s="38"/>
      <c r="C106" s="245" t="s">
        <v>282</v>
      </c>
      <c r="D106" s="245" t="s">
        <v>348</v>
      </c>
      <c r="E106" s="246" t="s">
        <v>2782</v>
      </c>
      <c r="F106" s="247" t="s">
        <v>2783</v>
      </c>
      <c r="G106" s="248" t="s">
        <v>367</v>
      </c>
      <c r="H106" s="249">
        <v>1</v>
      </c>
      <c r="I106" s="250"/>
      <c r="J106" s="251">
        <f>ROUND(I106*H106,2)</f>
        <v>0</v>
      </c>
      <c r="K106" s="247" t="s">
        <v>814</v>
      </c>
      <c r="L106" s="252"/>
      <c r="M106" s="253" t="s">
        <v>19</v>
      </c>
      <c r="N106" s="254" t="s">
        <v>42</v>
      </c>
      <c r="O106" s="67"/>
      <c r="P106" s="191">
        <f>O106*H106</f>
        <v>0</v>
      </c>
      <c r="Q106" s="191">
        <v>0</v>
      </c>
      <c r="R106" s="191">
        <f>Q106*H106</f>
        <v>0</v>
      </c>
      <c r="S106" s="191">
        <v>0</v>
      </c>
      <c r="T106" s="192">
        <f>S106*H106</f>
        <v>0</v>
      </c>
      <c r="U106" s="37"/>
      <c r="V106" s="37"/>
      <c r="W106" s="37"/>
      <c r="X106" s="37"/>
      <c r="Y106" s="37"/>
      <c r="Z106" s="37"/>
      <c r="AA106" s="37"/>
      <c r="AB106" s="37"/>
      <c r="AC106" s="37"/>
      <c r="AD106" s="37"/>
      <c r="AE106" s="37"/>
      <c r="AR106" s="193" t="s">
        <v>1982</v>
      </c>
      <c r="AT106" s="193" t="s">
        <v>348</v>
      </c>
      <c r="AU106" s="193" t="s">
        <v>79</v>
      </c>
      <c r="AY106" s="20" t="s">
        <v>210</v>
      </c>
      <c r="BE106" s="194">
        <f>IF(N106="základní",J106,0)</f>
        <v>0</v>
      </c>
      <c r="BF106" s="194">
        <f>IF(N106="snížená",J106,0)</f>
        <v>0</v>
      </c>
      <c r="BG106" s="194">
        <f>IF(N106="zákl. přenesená",J106,0)</f>
        <v>0</v>
      </c>
      <c r="BH106" s="194">
        <f>IF(N106="sníž. přenesená",J106,0)</f>
        <v>0</v>
      </c>
      <c r="BI106" s="194">
        <f>IF(N106="nulová",J106,0)</f>
        <v>0</v>
      </c>
      <c r="BJ106" s="20" t="s">
        <v>79</v>
      </c>
      <c r="BK106" s="194">
        <f>ROUND(I106*H106,2)</f>
        <v>0</v>
      </c>
      <c r="BL106" s="20" t="s">
        <v>1982</v>
      </c>
      <c r="BM106" s="193" t="s">
        <v>2784</v>
      </c>
    </row>
    <row r="107" spans="1:65" s="2" customFormat="1" ht="11.25">
      <c r="A107" s="37"/>
      <c r="B107" s="38"/>
      <c r="C107" s="39"/>
      <c r="D107" s="195" t="s">
        <v>219</v>
      </c>
      <c r="E107" s="39"/>
      <c r="F107" s="196" t="s">
        <v>2783</v>
      </c>
      <c r="G107" s="39"/>
      <c r="H107" s="39"/>
      <c r="I107" s="197"/>
      <c r="J107" s="39"/>
      <c r="K107" s="39"/>
      <c r="L107" s="42"/>
      <c r="M107" s="198"/>
      <c r="N107" s="199"/>
      <c r="O107" s="67"/>
      <c r="P107" s="67"/>
      <c r="Q107" s="67"/>
      <c r="R107" s="67"/>
      <c r="S107" s="67"/>
      <c r="T107" s="68"/>
      <c r="U107" s="37"/>
      <c r="V107" s="37"/>
      <c r="W107" s="37"/>
      <c r="X107" s="37"/>
      <c r="Y107" s="37"/>
      <c r="Z107" s="37"/>
      <c r="AA107" s="37"/>
      <c r="AB107" s="37"/>
      <c r="AC107" s="37"/>
      <c r="AD107" s="37"/>
      <c r="AE107" s="37"/>
      <c r="AT107" s="20" t="s">
        <v>219</v>
      </c>
      <c r="AU107" s="20" t="s">
        <v>79</v>
      </c>
    </row>
    <row r="108" spans="1:65" s="2" customFormat="1" ht="16.5" customHeight="1">
      <c r="A108" s="37"/>
      <c r="B108" s="38"/>
      <c r="C108" s="245" t="s">
        <v>289</v>
      </c>
      <c r="D108" s="245" t="s">
        <v>348</v>
      </c>
      <c r="E108" s="246" t="s">
        <v>2785</v>
      </c>
      <c r="F108" s="247" t="s">
        <v>2786</v>
      </c>
      <c r="G108" s="248" t="s">
        <v>367</v>
      </c>
      <c r="H108" s="249">
        <v>2</v>
      </c>
      <c r="I108" s="250"/>
      <c r="J108" s="251">
        <f>ROUND(I108*H108,2)</f>
        <v>0</v>
      </c>
      <c r="K108" s="247" t="s">
        <v>814</v>
      </c>
      <c r="L108" s="252"/>
      <c r="M108" s="253" t="s">
        <v>19</v>
      </c>
      <c r="N108" s="254" t="s">
        <v>42</v>
      </c>
      <c r="O108" s="67"/>
      <c r="P108" s="191">
        <f>O108*H108</f>
        <v>0</v>
      </c>
      <c r="Q108" s="191">
        <v>0</v>
      </c>
      <c r="R108" s="191">
        <f>Q108*H108</f>
        <v>0</v>
      </c>
      <c r="S108" s="191">
        <v>0</v>
      </c>
      <c r="T108" s="192">
        <f>S108*H108</f>
        <v>0</v>
      </c>
      <c r="U108" s="37"/>
      <c r="V108" s="37"/>
      <c r="W108" s="37"/>
      <c r="X108" s="37"/>
      <c r="Y108" s="37"/>
      <c r="Z108" s="37"/>
      <c r="AA108" s="37"/>
      <c r="AB108" s="37"/>
      <c r="AC108" s="37"/>
      <c r="AD108" s="37"/>
      <c r="AE108" s="37"/>
      <c r="AR108" s="193" t="s">
        <v>1982</v>
      </c>
      <c r="AT108" s="193" t="s">
        <v>348</v>
      </c>
      <c r="AU108" s="193" t="s">
        <v>79</v>
      </c>
      <c r="AY108" s="20" t="s">
        <v>210</v>
      </c>
      <c r="BE108" s="194">
        <f>IF(N108="základní",J108,0)</f>
        <v>0</v>
      </c>
      <c r="BF108" s="194">
        <f>IF(N108="snížená",J108,0)</f>
        <v>0</v>
      </c>
      <c r="BG108" s="194">
        <f>IF(N108="zákl. přenesená",J108,0)</f>
        <v>0</v>
      </c>
      <c r="BH108" s="194">
        <f>IF(N108="sníž. přenesená",J108,0)</f>
        <v>0</v>
      </c>
      <c r="BI108" s="194">
        <f>IF(N108="nulová",J108,0)</f>
        <v>0</v>
      </c>
      <c r="BJ108" s="20" t="s">
        <v>79</v>
      </c>
      <c r="BK108" s="194">
        <f>ROUND(I108*H108,2)</f>
        <v>0</v>
      </c>
      <c r="BL108" s="20" t="s">
        <v>1982</v>
      </c>
      <c r="BM108" s="193" t="s">
        <v>2787</v>
      </c>
    </row>
    <row r="109" spans="1:65" s="2" customFormat="1" ht="11.25">
      <c r="A109" s="37"/>
      <c r="B109" s="38"/>
      <c r="C109" s="39"/>
      <c r="D109" s="195" t="s">
        <v>219</v>
      </c>
      <c r="E109" s="39"/>
      <c r="F109" s="196" t="s">
        <v>2786</v>
      </c>
      <c r="G109" s="39"/>
      <c r="H109" s="39"/>
      <c r="I109" s="197"/>
      <c r="J109" s="39"/>
      <c r="K109" s="39"/>
      <c r="L109" s="42"/>
      <c r="M109" s="198"/>
      <c r="N109" s="199"/>
      <c r="O109" s="67"/>
      <c r="P109" s="67"/>
      <c r="Q109" s="67"/>
      <c r="R109" s="67"/>
      <c r="S109" s="67"/>
      <c r="T109" s="68"/>
      <c r="U109" s="37"/>
      <c r="V109" s="37"/>
      <c r="W109" s="37"/>
      <c r="X109" s="37"/>
      <c r="Y109" s="37"/>
      <c r="Z109" s="37"/>
      <c r="AA109" s="37"/>
      <c r="AB109" s="37"/>
      <c r="AC109" s="37"/>
      <c r="AD109" s="37"/>
      <c r="AE109" s="37"/>
      <c r="AT109" s="20" t="s">
        <v>219</v>
      </c>
      <c r="AU109" s="20" t="s">
        <v>79</v>
      </c>
    </row>
    <row r="110" spans="1:65" s="2" customFormat="1" ht="16.5" customHeight="1">
      <c r="A110" s="37"/>
      <c r="B110" s="38"/>
      <c r="C110" s="245" t="s">
        <v>296</v>
      </c>
      <c r="D110" s="245" t="s">
        <v>348</v>
      </c>
      <c r="E110" s="246" t="s">
        <v>2788</v>
      </c>
      <c r="F110" s="247" t="s">
        <v>2789</v>
      </c>
      <c r="G110" s="248" t="s">
        <v>367</v>
      </c>
      <c r="H110" s="249">
        <v>1</v>
      </c>
      <c r="I110" s="250"/>
      <c r="J110" s="251">
        <f>ROUND(I110*H110,2)</f>
        <v>0</v>
      </c>
      <c r="K110" s="247" t="s">
        <v>814</v>
      </c>
      <c r="L110" s="252"/>
      <c r="M110" s="253" t="s">
        <v>19</v>
      </c>
      <c r="N110" s="254" t="s">
        <v>42</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1982</v>
      </c>
      <c r="AT110" s="193" t="s">
        <v>348</v>
      </c>
      <c r="AU110" s="193" t="s">
        <v>79</v>
      </c>
      <c r="AY110" s="20" t="s">
        <v>210</v>
      </c>
      <c r="BE110" s="194">
        <f>IF(N110="základní",J110,0)</f>
        <v>0</v>
      </c>
      <c r="BF110" s="194">
        <f>IF(N110="snížená",J110,0)</f>
        <v>0</v>
      </c>
      <c r="BG110" s="194">
        <f>IF(N110="zákl. přenesená",J110,0)</f>
        <v>0</v>
      </c>
      <c r="BH110" s="194">
        <f>IF(N110="sníž. přenesená",J110,0)</f>
        <v>0</v>
      </c>
      <c r="BI110" s="194">
        <f>IF(N110="nulová",J110,0)</f>
        <v>0</v>
      </c>
      <c r="BJ110" s="20" t="s">
        <v>79</v>
      </c>
      <c r="BK110" s="194">
        <f>ROUND(I110*H110,2)</f>
        <v>0</v>
      </c>
      <c r="BL110" s="20" t="s">
        <v>1982</v>
      </c>
      <c r="BM110" s="193" t="s">
        <v>2790</v>
      </c>
    </row>
    <row r="111" spans="1:65" s="2" customFormat="1" ht="11.25">
      <c r="A111" s="37"/>
      <c r="B111" s="38"/>
      <c r="C111" s="39"/>
      <c r="D111" s="195" t="s">
        <v>219</v>
      </c>
      <c r="E111" s="39"/>
      <c r="F111" s="196" t="s">
        <v>2789</v>
      </c>
      <c r="G111" s="39"/>
      <c r="H111" s="39"/>
      <c r="I111" s="197"/>
      <c r="J111" s="39"/>
      <c r="K111" s="39"/>
      <c r="L111" s="42"/>
      <c r="M111" s="198"/>
      <c r="N111" s="199"/>
      <c r="O111" s="67"/>
      <c r="P111" s="67"/>
      <c r="Q111" s="67"/>
      <c r="R111" s="67"/>
      <c r="S111" s="67"/>
      <c r="T111" s="68"/>
      <c r="U111" s="37"/>
      <c r="V111" s="37"/>
      <c r="W111" s="37"/>
      <c r="X111" s="37"/>
      <c r="Y111" s="37"/>
      <c r="Z111" s="37"/>
      <c r="AA111" s="37"/>
      <c r="AB111" s="37"/>
      <c r="AC111" s="37"/>
      <c r="AD111" s="37"/>
      <c r="AE111" s="37"/>
      <c r="AT111" s="20" t="s">
        <v>219</v>
      </c>
      <c r="AU111" s="20" t="s">
        <v>79</v>
      </c>
    </row>
    <row r="112" spans="1:65" s="2" customFormat="1" ht="16.5" customHeight="1">
      <c r="A112" s="37"/>
      <c r="B112" s="38"/>
      <c r="C112" s="245" t="s">
        <v>304</v>
      </c>
      <c r="D112" s="245" t="s">
        <v>348</v>
      </c>
      <c r="E112" s="246" t="s">
        <v>2791</v>
      </c>
      <c r="F112" s="247" t="s">
        <v>2792</v>
      </c>
      <c r="G112" s="248" t="s">
        <v>367</v>
      </c>
      <c r="H112" s="249">
        <v>7</v>
      </c>
      <c r="I112" s="250"/>
      <c r="J112" s="251">
        <f>ROUND(I112*H112,2)</f>
        <v>0</v>
      </c>
      <c r="K112" s="247" t="s">
        <v>814</v>
      </c>
      <c r="L112" s="252"/>
      <c r="M112" s="253" t="s">
        <v>19</v>
      </c>
      <c r="N112" s="254" t="s">
        <v>42</v>
      </c>
      <c r="O112" s="67"/>
      <c r="P112" s="191">
        <f>O112*H112</f>
        <v>0</v>
      </c>
      <c r="Q112" s="191">
        <v>0</v>
      </c>
      <c r="R112" s="191">
        <f>Q112*H112</f>
        <v>0</v>
      </c>
      <c r="S112" s="191">
        <v>0</v>
      </c>
      <c r="T112" s="192">
        <f>S112*H112</f>
        <v>0</v>
      </c>
      <c r="U112" s="37"/>
      <c r="V112" s="37"/>
      <c r="W112" s="37"/>
      <c r="X112" s="37"/>
      <c r="Y112" s="37"/>
      <c r="Z112" s="37"/>
      <c r="AA112" s="37"/>
      <c r="AB112" s="37"/>
      <c r="AC112" s="37"/>
      <c r="AD112" s="37"/>
      <c r="AE112" s="37"/>
      <c r="AR112" s="193" t="s">
        <v>1982</v>
      </c>
      <c r="AT112" s="193" t="s">
        <v>348</v>
      </c>
      <c r="AU112" s="193" t="s">
        <v>79</v>
      </c>
      <c r="AY112" s="20" t="s">
        <v>210</v>
      </c>
      <c r="BE112" s="194">
        <f>IF(N112="základní",J112,0)</f>
        <v>0</v>
      </c>
      <c r="BF112" s="194">
        <f>IF(N112="snížená",J112,0)</f>
        <v>0</v>
      </c>
      <c r="BG112" s="194">
        <f>IF(N112="zákl. přenesená",J112,0)</f>
        <v>0</v>
      </c>
      <c r="BH112" s="194">
        <f>IF(N112="sníž. přenesená",J112,0)</f>
        <v>0</v>
      </c>
      <c r="BI112" s="194">
        <f>IF(N112="nulová",J112,0)</f>
        <v>0</v>
      </c>
      <c r="BJ112" s="20" t="s">
        <v>79</v>
      </c>
      <c r="BK112" s="194">
        <f>ROUND(I112*H112,2)</f>
        <v>0</v>
      </c>
      <c r="BL112" s="20" t="s">
        <v>1982</v>
      </c>
      <c r="BM112" s="193" t="s">
        <v>2793</v>
      </c>
    </row>
    <row r="113" spans="1:65" s="2" customFormat="1" ht="11.25">
      <c r="A113" s="37"/>
      <c r="B113" s="38"/>
      <c r="C113" s="39"/>
      <c r="D113" s="195" t="s">
        <v>219</v>
      </c>
      <c r="E113" s="39"/>
      <c r="F113" s="196" t="s">
        <v>2792</v>
      </c>
      <c r="G113" s="39"/>
      <c r="H113" s="39"/>
      <c r="I113" s="197"/>
      <c r="J113" s="39"/>
      <c r="K113" s="39"/>
      <c r="L113" s="42"/>
      <c r="M113" s="198"/>
      <c r="N113" s="199"/>
      <c r="O113" s="67"/>
      <c r="P113" s="67"/>
      <c r="Q113" s="67"/>
      <c r="R113" s="67"/>
      <c r="S113" s="67"/>
      <c r="T113" s="68"/>
      <c r="U113" s="37"/>
      <c r="V113" s="37"/>
      <c r="W113" s="37"/>
      <c r="X113" s="37"/>
      <c r="Y113" s="37"/>
      <c r="Z113" s="37"/>
      <c r="AA113" s="37"/>
      <c r="AB113" s="37"/>
      <c r="AC113" s="37"/>
      <c r="AD113" s="37"/>
      <c r="AE113" s="37"/>
      <c r="AT113" s="20" t="s">
        <v>219</v>
      </c>
      <c r="AU113" s="20" t="s">
        <v>79</v>
      </c>
    </row>
    <row r="114" spans="1:65" s="2" customFormat="1" ht="16.5" customHeight="1">
      <c r="A114" s="37"/>
      <c r="B114" s="38"/>
      <c r="C114" s="245" t="s">
        <v>311</v>
      </c>
      <c r="D114" s="245" t="s">
        <v>348</v>
      </c>
      <c r="E114" s="246" t="s">
        <v>2794</v>
      </c>
      <c r="F114" s="247" t="s">
        <v>2795</v>
      </c>
      <c r="G114" s="248" t="s">
        <v>367</v>
      </c>
      <c r="H114" s="249">
        <v>2</v>
      </c>
      <c r="I114" s="250"/>
      <c r="J114" s="251">
        <f>ROUND(I114*H114,2)</f>
        <v>0</v>
      </c>
      <c r="K114" s="247" t="s">
        <v>814</v>
      </c>
      <c r="L114" s="252"/>
      <c r="M114" s="253" t="s">
        <v>19</v>
      </c>
      <c r="N114" s="254" t="s">
        <v>42</v>
      </c>
      <c r="O114" s="67"/>
      <c r="P114" s="191">
        <f>O114*H114</f>
        <v>0</v>
      </c>
      <c r="Q114" s="191">
        <v>0</v>
      </c>
      <c r="R114" s="191">
        <f>Q114*H114</f>
        <v>0</v>
      </c>
      <c r="S114" s="191">
        <v>0</v>
      </c>
      <c r="T114" s="192">
        <f>S114*H114</f>
        <v>0</v>
      </c>
      <c r="U114" s="37"/>
      <c r="V114" s="37"/>
      <c r="W114" s="37"/>
      <c r="X114" s="37"/>
      <c r="Y114" s="37"/>
      <c r="Z114" s="37"/>
      <c r="AA114" s="37"/>
      <c r="AB114" s="37"/>
      <c r="AC114" s="37"/>
      <c r="AD114" s="37"/>
      <c r="AE114" s="37"/>
      <c r="AR114" s="193" t="s">
        <v>1982</v>
      </c>
      <c r="AT114" s="193" t="s">
        <v>348</v>
      </c>
      <c r="AU114" s="193" t="s">
        <v>79</v>
      </c>
      <c r="AY114" s="20" t="s">
        <v>210</v>
      </c>
      <c r="BE114" s="194">
        <f>IF(N114="základní",J114,0)</f>
        <v>0</v>
      </c>
      <c r="BF114" s="194">
        <f>IF(N114="snížená",J114,0)</f>
        <v>0</v>
      </c>
      <c r="BG114" s="194">
        <f>IF(N114="zákl. přenesená",J114,0)</f>
        <v>0</v>
      </c>
      <c r="BH114" s="194">
        <f>IF(N114="sníž. přenesená",J114,0)</f>
        <v>0</v>
      </c>
      <c r="BI114" s="194">
        <f>IF(N114="nulová",J114,0)</f>
        <v>0</v>
      </c>
      <c r="BJ114" s="20" t="s">
        <v>79</v>
      </c>
      <c r="BK114" s="194">
        <f>ROUND(I114*H114,2)</f>
        <v>0</v>
      </c>
      <c r="BL114" s="20" t="s">
        <v>1982</v>
      </c>
      <c r="BM114" s="193" t="s">
        <v>2796</v>
      </c>
    </row>
    <row r="115" spans="1:65" s="2" customFormat="1" ht="11.25">
      <c r="A115" s="37"/>
      <c r="B115" s="38"/>
      <c r="C115" s="39"/>
      <c r="D115" s="195" t="s">
        <v>219</v>
      </c>
      <c r="E115" s="39"/>
      <c r="F115" s="196" t="s">
        <v>2795</v>
      </c>
      <c r="G115" s="39"/>
      <c r="H115" s="39"/>
      <c r="I115" s="197"/>
      <c r="J115" s="39"/>
      <c r="K115" s="39"/>
      <c r="L115" s="42"/>
      <c r="M115" s="198"/>
      <c r="N115" s="199"/>
      <c r="O115" s="67"/>
      <c r="P115" s="67"/>
      <c r="Q115" s="67"/>
      <c r="R115" s="67"/>
      <c r="S115" s="67"/>
      <c r="T115" s="68"/>
      <c r="U115" s="37"/>
      <c r="V115" s="37"/>
      <c r="W115" s="37"/>
      <c r="X115" s="37"/>
      <c r="Y115" s="37"/>
      <c r="Z115" s="37"/>
      <c r="AA115" s="37"/>
      <c r="AB115" s="37"/>
      <c r="AC115" s="37"/>
      <c r="AD115" s="37"/>
      <c r="AE115" s="37"/>
      <c r="AT115" s="20" t="s">
        <v>219</v>
      </c>
      <c r="AU115" s="20" t="s">
        <v>79</v>
      </c>
    </row>
    <row r="116" spans="1:65" s="2" customFormat="1" ht="16.5" customHeight="1">
      <c r="A116" s="37"/>
      <c r="B116" s="38"/>
      <c r="C116" s="245" t="s">
        <v>8</v>
      </c>
      <c r="D116" s="245" t="s">
        <v>348</v>
      </c>
      <c r="E116" s="246" t="s">
        <v>2797</v>
      </c>
      <c r="F116" s="247" t="s">
        <v>2798</v>
      </c>
      <c r="G116" s="248" t="s">
        <v>367</v>
      </c>
      <c r="H116" s="249">
        <v>2</v>
      </c>
      <c r="I116" s="250"/>
      <c r="J116" s="251">
        <f>ROUND(I116*H116,2)</f>
        <v>0</v>
      </c>
      <c r="K116" s="247" t="s">
        <v>814</v>
      </c>
      <c r="L116" s="252"/>
      <c r="M116" s="253" t="s">
        <v>19</v>
      </c>
      <c r="N116" s="254" t="s">
        <v>42</v>
      </c>
      <c r="O116" s="67"/>
      <c r="P116" s="191">
        <f>O116*H116</f>
        <v>0</v>
      </c>
      <c r="Q116" s="191">
        <v>0</v>
      </c>
      <c r="R116" s="191">
        <f>Q116*H116</f>
        <v>0</v>
      </c>
      <c r="S116" s="191">
        <v>0</v>
      </c>
      <c r="T116" s="192">
        <f>S116*H116</f>
        <v>0</v>
      </c>
      <c r="U116" s="37"/>
      <c r="V116" s="37"/>
      <c r="W116" s="37"/>
      <c r="X116" s="37"/>
      <c r="Y116" s="37"/>
      <c r="Z116" s="37"/>
      <c r="AA116" s="37"/>
      <c r="AB116" s="37"/>
      <c r="AC116" s="37"/>
      <c r="AD116" s="37"/>
      <c r="AE116" s="37"/>
      <c r="AR116" s="193" t="s">
        <v>1982</v>
      </c>
      <c r="AT116" s="193" t="s">
        <v>348</v>
      </c>
      <c r="AU116" s="193" t="s">
        <v>79</v>
      </c>
      <c r="AY116" s="20" t="s">
        <v>210</v>
      </c>
      <c r="BE116" s="194">
        <f>IF(N116="základní",J116,0)</f>
        <v>0</v>
      </c>
      <c r="BF116" s="194">
        <f>IF(N116="snížená",J116,0)</f>
        <v>0</v>
      </c>
      <c r="BG116" s="194">
        <f>IF(N116="zákl. přenesená",J116,0)</f>
        <v>0</v>
      </c>
      <c r="BH116" s="194">
        <f>IF(N116="sníž. přenesená",J116,0)</f>
        <v>0</v>
      </c>
      <c r="BI116" s="194">
        <f>IF(N116="nulová",J116,0)</f>
        <v>0</v>
      </c>
      <c r="BJ116" s="20" t="s">
        <v>79</v>
      </c>
      <c r="BK116" s="194">
        <f>ROUND(I116*H116,2)</f>
        <v>0</v>
      </c>
      <c r="BL116" s="20" t="s">
        <v>1982</v>
      </c>
      <c r="BM116" s="193" t="s">
        <v>2799</v>
      </c>
    </row>
    <row r="117" spans="1:65" s="2" customFormat="1" ht="11.25">
      <c r="A117" s="37"/>
      <c r="B117" s="38"/>
      <c r="C117" s="39"/>
      <c r="D117" s="195" t="s">
        <v>219</v>
      </c>
      <c r="E117" s="39"/>
      <c r="F117" s="196" t="s">
        <v>2798</v>
      </c>
      <c r="G117" s="39"/>
      <c r="H117" s="39"/>
      <c r="I117" s="197"/>
      <c r="J117" s="39"/>
      <c r="K117" s="39"/>
      <c r="L117" s="42"/>
      <c r="M117" s="198"/>
      <c r="N117" s="199"/>
      <c r="O117" s="67"/>
      <c r="P117" s="67"/>
      <c r="Q117" s="67"/>
      <c r="R117" s="67"/>
      <c r="S117" s="67"/>
      <c r="T117" s="68"/>
      <c r="U117" s="37"/>
      <c r="V117" s="37"/>
      <c r="W117" s="37"/>
      <c r="X117" s="37"/>
      <c r="Y117" s="37"/>
      <c r="Z117" s="37"/>
      <c r="AA117" s="37"/>
      <c r="AB117" s="37"/>
      <c r="AC117" s="37"/>
      <c r="AD117" s="37"/>
      <c r="AE117" s="37"/>
      <c r="AT117" s="20" t="s">
        <v>219</v>
      </c>
      <c r="AU117" s="20" t="s">
        <v>79</v>
      </c>
    </row>
    <row r="118" spans="1:65" s="2" customFormat="1" ht="16.5" customHeight="1">
      <c r="A118" s="37"/>
      <c r="B118" s="38"/>
      <c r="C118" s="245" t="s">
        <v>326</v>
      </c>
      <c r="D118" s="245" t="s">
        <v>348</v>
      </c>
      <c r="E118" s="246" t="s">
        <v>2800</v>
      </c>
      <c r="F118" s="247" t="s">
        <v>2801</v>
      </c>
      <c r="G118" s="248" t="s">
        <v>367</v>
      </c>
      <c r="H118" s="249">
        <v>1</v>
      </c>
      <c r="I118" s="250"/>
      <c r="J118" s="251">
        <f>ROUND(I118*H118,2)</f>
        <v>0</v>
      </c>
      <c r="K118" s="247" t="s">
        <v>814</v>
      </c>
      <c r="L118" s="252"/>
      <c r="M118" s="253" t="s">
        <v>19</v>
      </c>
      <c r="N118" s="254" t="s">
        <v>42</v>
      </c>
      <c r="O118" s="67"/>
      <c r="P118" s="191">
        <f>O118*H118</f>
        <v>0</v>
      </c>
      <c r="Q118" s="191">
        <v>0</v>
      </c>
      <c r="R118" s="191">
        <f>Q118*H118</f>
        <v>0</v>
      </c>
      <c r="S118" s="191">
        <v>0</v>
      </c>
      <c r="T118" s="192">
        <f>S118*H118</f>
        <v>0</v>
      </c>
      <c r="U118" s="37"/>
      <c r="V118" s="37"/>
      <c r="W118" s="37"/>
      <c r="X118" s="37"/>
      <c r="Y118" s="37"/>
      <c r="Z118" s="37"/>
      <c r="AA118" s="37"/>
      <c r="AB118" s="37"/>
      <c r="AC118" s="37"/>
      <c r="AD118" s="37"/>
      <c r="AE118" s="37"/>
      <c r="AR118" s="193" t="s">
        <v>1982</v>
      </c>
      <c r="AT118" s="193" t="s">
        <v>348</v>
      </c>
      <c r="AU118" s="193" t="s">
        <v>79</v>
      </c>
      <c r="AY118" s="20" t="s">
        <v>210</v>
      </c>
      <c r="BE118" s="194">
        <f>IF(N118="základní",J118,0)</f>
        <v>0</v>
      </c>
      <c r="BF118" s="194">
        <f>IF(N118="snížená",J118,0)</f>
        <v>0</v>
      </c>
      <c r="BG118" s="194">
        <f>IF(N118="zákl. přenesená",J118,0)</f>
        <v>0</v>
      </c>
      <c r="BH118" s="194">
        <f>IF(N118="sníž. přenesená",J118,0)</f>
        <v>0</v>
      </c>
      <c r="BI118" s="194">
        <f>IF(N118="nulová",J118,0)</f>
        <v>0</v>
      </c>
      <c r="BJ118" s="20" t="s">
        <v>79</v>
      </c>
      <c r="BK118" s="194">
        <f>ROUND(I118*H118,2)</f>
        <v>0</v>
      </c>
      <c r="BL118" s="20" t="s">
        <v>1982</v>
      </c>
      <c r="BM118" s="193" t="s">
        <v>2802</v>
      </c>
    </row>
    <row r="119" spans="1:65" s="2" customFormat="1" ht="11.25">
      <c r="A119" s="37"/>
      <c r="B119" s="38"/>
      <c r="C119" s="39"/>
      <c r="D119" s="195" t="s">
        <v>219</v>
      </c>
      <c r="E119" s="39"/>
      <c r="F119" s="196" t="s">
        <v>2801</v>
      </c>
      <c r="G119" s="39"/>
      <c r="H119" s="39"/>
      <c r="I119" s="197"/>
      <c r="J119" s="39"/>
      <c r="K119" s="39"/>
      <c r="L119" s="42"/>
      <c r="M119" s="198"/>
      <c r="N119" s="199"/>
      <c r="O119" s="67"/>
      <c r="P119" s="67"/>
      <c r="Q119" s="67"/>
      <c r="R119" s="67"/>
      <c r="S119" s="67"/>
      <c r="T119" s="68"/>
      <c r="U119" s="37"/>
      <c r="V119" s="37"/>
      <c r="W119" s="37"/>
      <c r="X119" s="37"/>
      <c r="Y119" s="37"/>
      <c r="Z119" s="37"/>
      <c r="AA119" s="37"/>
      <c r="AB119" s="37"/>
      <c r="AC119" s="37"/>
      <c r="AD119" s="37"/>
      <c r="AE119" s="37"/>
      <c r="AT119" s="20" t="s">
        <v>219</v>
      </c>
      <c r="AU119" s="20" t="s">
        <v>79</v>
      </c>
    </row>
    <row r="120" spans="1:65" s="2" customFormat="1" ht="16.5" customHeight="1">
      <c r="A120" s="37"/>
      <c r="B120" s="38"/>
      <c r="C120" s="245" t="s">
        <v>333</v>
      </c>
      <c r="D120" s="245" t="s">
        <v>348</v>
      </c>
      <c r="E120" s="246" t="s">
        <v>2803</v>
      </c>
      <c r="F120" s="247" t="s">
        <v>2804</v>
      </c>
      <c r="G120" s="248" t="s">
        <v>367</v>
      </c>
      <c r="H120" s="249">
        <v>1</v>
      </c>
      <c r="I120" s="250"/>
      <c r="J120" s="251">
        <f>ROUND(I120*H120,2)</f>
        <v>0</v>
      </c>
      <c r="K120" s="247" t="s">
        <v>814</v>
      </c>
      <c r="L120" s="252"/>
      <c r="M120" s="253" t="s">
        <v>19</v>
      </c>
      <c r="N120" s="254" t="s">
        <v>42</v>
      </c>
      <c r="O120" s="67"/>
      <c r="P120" s="191">
        <f>O120*H120</f>
        <v>0</v>
      </c>
      <c r="Q120" s="191">
        <v>0</v>
      </c>
      <c r="R120" s="191">
        <f>Q120*H120</f>
        <v>0</v>
      </c>
      <c r="S120" s="191">
        <v>0</v>
      </c>
      <c r="T120" s="192">
        <f>S120*H120</f>
        <v>0</v>
      </c>
      <c r="U120" s="37"/>
      <c r="V120" s="37"/>
      <c r="W120" s="37"/>
      <c r="X120" s="37"/>
      <c r="Y120" s="37"/>
      <c r="Z120" s="37"/>
      <c r="AA120" s="37"/>
      <c r="AB120" s="37"/>
      <c r="AC120" s="37"/>
      <c r="AD120" s="37"/>
      <c r="AE120" s="37"/>
      <c r="AR120" s="193" t="s">
        <v>1982</v>
      </c>
      <c r="AT120" s="193" t="s">
        <v>348</v>
      </c>
      <c r="AU120" s="193" t="s">
        <v>79</v>
      </c>
      <c r="AY120" s="20" t="s">
        <v>210</v>
      </c>
      <c r="BE120" s="194">
        <f>IF(N120="základní",J120,0)</f>
        <v>0</v>
      </c>
      <c r="BF120" s="194">
        <f>IF(N120="snížená",J120,0)</f>
        <v>0</v>
      </c>
      <c r="BG120" s="194">
        <f>IF(N120="zákl. přenesená",J120,0)</f>
        <v>0</v>
      </c>
      <c r="BH120" s="194">
        <f>IF(N120="sníž. přenesená",J120,0)</f>
        <v>0</v>
      </c>
      <c r="BI120" s="194">
        <f>IF(N120="nulová",J120,0)</f>
        <v>0</v>
      </c>
      <c r="BJ120" s="20" t="s">
        <v>79</v>
      </c>
      <c r="BK120" s="194">
        <f>ROUND(I120*H120,2)</f>
        <v>0</v>
      </c>
      <c r="BL120" s="20" t="s">
        <v>1982</v>
      </c>
      <c r="BM120" s="193" t="s">
        <v>2805</v>
      </c>
    </row>
    <row r="121" spans="1:65" s="2" customFormat="1" ht="11.25">
      <c r="A121" s="37"/>
      <c r="B121" s="38"/>
      <c r="C121" s="39"/>
      <c r="D121" s="195" t="s">
        <v>219</v>
      </c>
      <c r="E121" s="39"/>
      <c r="F121" s="196" t="s">
        <v>2804</v>
      </c>
      <c r="G121" s="39"/>
      <c r="H121" s="39"/>
      <c r="I121" s="197"/>
      <c r="J121" s="39"/>
      <c r="K121" s="39"/>
      <c r="L121" s="42"/>
      <c r="M121" s="198"/>
      <c r="N121" s="199"/>
      <c r="O121" s="67"/>
      <c r="P121" s="67"/>
      <c r="Q121" s="67"/>
      <c r="R121" s="67"/>
      <c r="S121" s="67"/>
      <c r="T121" s="68"/>
      <c r="U121" s="37"/>
      <c r="V121" s="37"/>
      <c r="W121" s="37"/>
      <c r="X121" s="37"/>
      <c r="Y121" s="37"/>
      <c r="Z121" s="37"/>
      <c r="AA121" s="37"/>
      <c r="AB121" s="37"/>
      <c r="AC121" s="37"/>
      <c r="AD121" s="37"/>
      <c r="AE121" s="37"/>
      <c r="AT121" s="20" t="s">
        <v>219</v>
      </c>
      <c r="AU121" s="20" t="s">
        <v>79</v>
      </c>
    </row>
    <row r="122" spans="1:65" s="2" customFormat="1" ht="16.5" customHeight="1">
      <c r="A122" s="37"/>
      <c r="B122" s="38"/>
      <c r="C122" s="245" t="s">
        <v>340</v>
      </c>
      <c r="D122" s="245" t="s">
        <v>348</v>
      </c>
      <c r="E122" s="246" t="s">
        <v>2806</v>
      </c>
      <c r="F122" s="247" t="s">
        <v>2807</v>
      </c>
      <c r="G122" s="248" t="s">
        <v>367</v>
      </c>
      <c r="H122" s="249">
        <v>1</v>
      </c>
      <c r="I122" s="250"/>
      <c r="J122" s="251">
        <f>ROUND(I122*H122,2)</f>
        <v>0</v>
      </c>
      <c r="K122" s="247" t="s">
        <v>814</v>
      </c>
      <c r="L122" s="252"/>
      <c r="M122" s="253" t="s">
        <v>19</v>
      </c>
      <c r="N122" s="254" t="s">
        <v>42</v>
      </c>
      <c r="O122" s="67"/>
      <c r="P122" s="191">
        <f>O122*H122</f>
        <v>0</v>
      </c>
      <c r="Q122" s="191">
        <v>0</v>
      </c>
      <c r="R122" s="191">
        <f>Q122*H122</f>
        <v>0</v>
      </c>
      <c r="S122" s="191">
        <v>0</v>
      </c>
      <c r="T122" s="192">
        <f>S122*H122</f>
        <v>0</v>
      </c>
      <c r="U122" s="37"/>
      <c r="V122" s="37"/>
      <c r="W122" s="37"/>
      <c r="X122" s="37"/>
      <c r="Y122" s="37"/>
      <c r="Z122" s="37"/>
      <c r="AA122" s="37"/>
      <c r="AB122" s="37"/>
      <c r="AC122" s="37"/>
      <c r="AD122" s="37"/>
      <c r="AE122" s="37"/>
      <c r="AR122" s="193" t="s">
        <v>1982</v>
      </c>
      <c r="AT122" s="193" t="s">
        <v>348</v>
      </c>
      <c r="AU122" s="193" t="s">
        <v>79</v>
      </c>
      <c r="AY122" s="20" t="s">
        <v>210</v>
      </c>
      <c r="BE122" s="194">
        <f>IF(N122="základní",J122,0)</f>
        <v>0</v>
      </c>
      <c r="BF122" s="194">
        <f>IF(N122="snížená",J122,0)</f>
        <v>0</v>
      </c>
      <c r="BG122" s="194">
        <f>IF(N122="zákl. přenesená",J122,0)</f>
        <v>0</v>
      </c>
      <c r="BH122" s="194">
        <f>IF(N122="sníž. přenesená",J122,0)</f>
        <v>0</v>
      </c>
      <c r="BI122" s="194">
        <f>IF(N122="nulová",J122,0)</f>
        <v>0</v>
      </c>
      <c r="BJ122" s="20" t="s">
        <v>79</v>
      </c>
      <c r="BK122" s="194">
        <f>ROUND(I122*H122,2)</f>
        <v>0</v>
      </c>
      <c r="BL122" s="20" t="s">
        <v>1982</v>
      </c>
      <c r="BM122" s="193" t="s">
        <v>2808</v>
      </c>
    </row>
    <row r="123" spans="1:65" s="2" customFormat="1" ht="11.25">
      <c r="A123" s="37"/>
      <c r="B123" s="38"/>
      <c r="C123" s="39"/>
      <c r="D123" s="195" t="s">
        <v>219</v>
      </c>
      <c r="E123" s="39"/>
      <c r="F123" s="196" t="s">
        <v>2807</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219</v>
      </c>
      <c r="AU123" s="20" t="s">
        <v>79</v>
      </c>
    </row>
    <row r="124" spans="1:65" s="2" customFormat="1" ht="16.5" customHeight="1">
      <c r="A124" s="37"/>
      <c r="B124" s="38"/>
      <c r="C124" s="245" t="s">
        <v>347</v>
      </c>
      <c r="D124" s="245" t="s">
        <v>348</v>
      </c>
      <c r="E124" s="246" t="s">
        <v>2809</v>
      </c>
      <c r="F124" s="247" t="s">
        <v>2810</v>
      </c>
      <c r="G124" s="248" t="s">
        <v>367</v>
      </c>
      <c r="H124" s="249">
        <v>2</v>
      </c>
      <c r="I124" s="250"/>
      <c r="J124" s="251">
        <f>ROUND(I124*H124,2)</f>
        <v>0</v>
      </c>
      <c r="K124" s="247" t="s">
        <v>814</v>
      </c>
      <c r="L124" s="252"/>
      <c r="M124" s="253" t="s">
        <v>19</v>
      </c>
      <c r="N124" s="254" t="s">
        <v>42</v>
      </c>
      <c r="O124" s="67"/>
      <c r="P124" s="191">
        <f>O124*H124</f>
        <v>0</v>
      </c>
      <c r="Q124" s="191">
        <v>0</v>
      </c>
      <c r="R124" s="191">
        <f>Q124*H124</f>
        <v>0</v>
      </c>
      <c r="S124" s="191">
        <v>0</v>
      </c>
      <c r="T124" s="192">
        <f>S124*H124</f>
        <v>0</v>
      </c>
      <c r="U124" s="37"/>
      <c r="V124" s="37"/>
      <c r="W124" s="37"/>
      <c r="X124" s="37"/>
      <c r="Y124" s="37"/>
      <c r="Z124" s="37"/>
      <c r="AA124" s="37"/>
      <c r="AB124" s="37"/>
      <c r="AC124" s="37"/>
      <c r="AD124" s="37"/>
      <c r="AE124" s="37"/>
      <c r="AR124" s="193" t="s">
        <v>1982</v>
      </c>
      <c r="AT124" s="193" t="s">
        <v>348</v>
      </c>
      <c r="AU124" s="193" t="s">
        <v>79</v>
      </c>
      <c r="AY124" s="20" t="s">
        <v>210</v>
      </c>
      <c r="BE124" s="194">
        <f>IF(N124="základní",J124,0)</f>
        <v>0</v>
      </c>
      <c r="BF124" s="194">
        <f>IF(N124="snížená",J124,0)</f>
        <v>0</v>
      </c>
      <c r="BG124" s="194">
        <f>IF(N124="zákl. přenesená",J124,0)</f>
        <v>0</v>
      </c>
      <c r="BH124" s="194">
        <f>IF(N124="sníž. přenesená",J124,0)</f>
        <v>0</v>
      </c>
      <c r="BI124" s="194">
        <f>IF(N124="nulová",J124,0)</f>
        <v>0</v>
      </c>
      <c r="BJ124" s="20" t="s">
        <v>79</v>
      </c>
      <c r="BK124" s="194">
        <f>ROUND(I124*H124,2)</f>
        <v>0</v>
      </c>
      <c r="BL124" s="20" t="s">
        <v>1982</v>
      </c>
      <c r="BM124" s="193" t="s">
        <v>2811</v>
      </c>
    </row>
    <row r="125" spans="1:65" s="2" customFormat="1" ht="11.25">
      <c r="A125" s="37"/>
      <c r="B125" s="38"/>
      <c r="C125" s="39"/>
      <c r="D125" s="195" t="s">
        <v>219</v>
      </c>
      <c r="E125" s="39"/>
      <c r="F125" s="196" t="s">
        <v>2810</v>
      </c>
      <c r="G125" s="39"/>
      <c r="H125" s="39"/>
      <c r="I125" s="197"/>
      <c r="J125" s="39"/>
      <c r="K125" s="39"/>
      <c r="L125" s="42"/>
      <c r="M125" s="198"/>
      <c r="N125" s="199"/>
      <c r="O125" s="67"/>
      <c r="P125" s="67"/>
      <c r="Q125" s="67"/>
      <c r="R125" s="67"/>
      <c r="S125" s="67"/>
      <c r="T125" s="68"/>
      <c r="U125" s="37"/>
      <c r="V125" s="37"/>
      <c r="W125" s="37"/>
      <c r="X125" s="37"/>
      <c r="Y125" s="37"/>
      <c r="Z125" s="37"/>
      <c r="AA125" s="37"/>
      <c r="AB125" s="37"/>
      <c r="AC125" s="37"/>
      <c r="AD125" s="37"/>
      <c r="AE125" s="37"/>
      <c r="AT125" s="20" t="s">
        <v>219</v>
      </c>
      <c r="AU125" s="20" t="s">
        <v>79</v>
      </c>
    </row>
    <row r="126" spans="1:65" s="2" customFormat="1" ht="16.5" customHeight="1">
      <c r="A126" s="37"/>
      <c r="B126" s="38"/>
      <c r="C126" s="245" t="s">
        <v>355</v>
      </c>
      <c r="D126" s="245" t="s">
        <v>348</v>
      </c>
      <c r="E126" s="246" t="s">
        <v>2812</v>
      </c>
      <c r="F126" s="247" t="s">
        <v>2813</v>
      </c>
      <c r="G126" s="248" t="s">
        <v>367</v>
      </c>
      <c r="H126" s="249">
        <v>1</v>
      </c>
      <c r="I126" s="250"/>
      <c r="J126" s="251">
        <f>ROUND(I126*H126,2)</f>
        <v>0</v>
      </c>
      <c r="K126" s="247" t="s">
        <v>814</v>
      </c>
      <c r="L126" s="252"/>
      <c r="M126" s="253" t="s">
        <v>19</v>
      </c>
      <c r="N126" s="254" t="s">
        <v>42</v>
      </c>
      <c r="O126" s="67"/>
      <c r="P126" s="191">
        <f>O126*H126</f>
        <v>0</v>
      </c>
      <c r="Q126" s="191">
        <v>0</v>
      </c>
      <c r="R126" s="191">
        <f>Q126*H126</f>
        <v>0</v>
      </c>
      <c r="S126" s="191">
        <v>0</v>
      </c>
      <c r="T126" s="192">
        <f>S126*H126</f>
        <v>0</v>
      </c>
      <c r="U126" s="37"/>
      <c r="V126" s="37"/>
      <c r="W126" s="37"/>
      <c r="X126" s="37"/>
      <c r="Y126" s="37"/>
      <c r="Z126" s="37"/>
      <c r="AA126" s="37"/>
      <c r="AB126" s="37"/>
      <c r="AC126" s="37"/>
      <c r="AD126" s="37"/>
      <c r="AE126" s="37"/>
      <c r="AR126" s="193" t="s">
        <v>1982</v>
      </c>
      <c r="AT126" s="193" t="s">
        <v>348</v>
      </c>
      <c r="AU126" s="193" t="s">
        <v>79</v>
      </c>
      <c r="AY126" s="20" t="s">
        <v>210</v>
      </c>
      <c r="BE126" s="194">
        <f>IF(N126="základní",J126,0)</f>
        <v>0</v>
      </c>
      <c r="BF126" s="194">
        <f>IF(N126="snížená",J126,0)</f>
        <v>0</v>
      </c>
      <c r="BG126" s="194">
        <f>IF(N126="zákl. přenesená",J126,0)</f>
        <v>0</v>
      </c>
      <c r="BH126" s="194">
        <f>IF(N126="sníž. přenesená",J126,0)</f>
        <v>0</v>
      </c>
      <c r="BI126" s="194">
        <f>IF(N126="nulová",J126,0)</f>
        <v>0</v>
      </c>
      <c r="BJ126" s="20" t="s">
        <v>79</v>
      </c>
      <c r="BK126" s="194">
        <f>ROUND(I126*H126,2)</f>
        <v>0</v>
      </c>
      <c r="BL126" s="20" t="s">
        <v>1982</v>
      </c>
      <c r="BM126" s="193" t="s">
        <v>2814</v>
      </c>
    </row>
    <row r="127" spans="1:65" s="2" customFormat="1" ht="11.25">
      <c r="A127" s="37"/>
      <c r="B127" s="38"/>
      <c r="C127" s="39"/>
      <c r="D127" s="195" t="s">
        <v>219</v>
      </c>
      <c r="E127" s="39"/>
      <c r="F127" s="196" t="s">
        <v>2813</v>
      </c>
      <c r="G127" s="39"/>
      <c r="H127" s="39"/>
      <c r="I127" s="197"/>
      <c r="J127" s="39"/>
      <c r="K127" s="39"/>
      <c r="L127" s="42"/>
      <c r="M127" s="198"/>
      <c r="N127" s="199"/>
      <c r="O127" s="67"/>
      <c r="P127" s="67"/>
      <c r="Q127" s="67"/>
      <c r="R127" s="67"/>
      <c r="S127" s="67"/>
      <c r="T127" s="68"/>
      <c r="U127" s="37"/>
      <c r="V127" s="37"/>
      <c r="W127" s="37"/>
      <c r="X127" s="37"/>
      <c r="Y127" s="37"/>
      <c r="Z127" s="37"/>
      <c r="AA127" s="37"/>
      <c r="AB127" s="37"/>
      <c r="AC127" s="37"/>
      <c r="AD127" s="37"/>
      <c r="AE127" s="37"/>
      <c r="AT127" s="20" t="s">
        <v>219</v>
      </c>
      <c r="AU127" s="20" t="s">
        <v>79</v>
      </c>
    </row>
    <row r="128" spans="1:65" s="2" customFormat="1" ht="16.5" customHeight="1">
      <c r="A128" s="37"/>
      <c r="B128" s="38"/>
      <c r="C128" s="245" t="s">
        <v>7</v>
      </c>
      <c r="D128" s="245" t="s">
        <v>348</v>
      </c>
      <c r="E128" s="246" t="s">
        <v>2815</v>
      </c>
      <c r="F128" s="247" t="s">
        <v>2816</v>
      </c>
      <c r="G128" s="248" t="s">
        <v>367</v>
      </c>
      <c r="H128" s="249">
        <v>1</v>
      </c>
      <c r="I128" s="250"/>
      <c r="J128" s="251">
        <f>ROUND(I128*H128,2)</f>
        <v>0</v>
      </c>
      <c r="K128" s="247" t="s">
        <v>814</v>
      </c>
      <c r="L128" s="252"/>
      <c r="M128" s="253" t="s">
        <v>19</v>
      </c>
      <c r="N128" s="254" t="s">
        <v>42</v>
      </c>
      <c r="O128" s="67"/>
      <c r="P128" s="191">
        <f>O128*H128</f>
        <v>0</v>
      </c>
      <c r="Q128" s="191">
        <v>0</v>
      </c>
      <c r="R128" s="191">
        <f>Q128*H128</f>
        <v>0</v>
      </c>
      <c r="S128" s="191">
        <v>0</v>
      </c>
      <c r="T128" s="192">
        <f>S128*H128</f>
        <v>0</v>
      </c>
      <c r="U128" s="37"/>
      <c r="V128" s="37"/>
      <c r="W128" s="37"/>
      <c r="X128" s="37"/>
      <c r="Y128" s="37"/>
      <c r="Z128" s="37"/>
      <c r="AA128" s="37"/>
      <c r="AB128" s="37"/>
      <c r="AC128" s="37"/>
      <c r="AD128" s="37"/>
      <c r="AE128" s="37"/>
      <c r="AR128" s="193" t="s">
        <v>1982</v>
      </c>
      <c r="AT128" s="193" t="s">
        <v>348</v>
      </c>
      <c r="AU128" s="193" t="s">
        <v>79</v>
      </c>
      <c r="AY128" s="20" t="s">
        <v>210</v>
      </c>
      <c r="BE128" s="194">
        <f>IF(N128="základní",J128,0)</f>
        <v>0</v>
      </c>
      <c r="BF128" s="194">
        <f>IF(N128="snížená",J128,0)</f>
        <v>0</v>
      </c>
      <c r="BG128" s="194">
        <f>IF(N128="zákl. přenesená",J128,0)</f>
        <v>0</v>
      </c>
      <c r="BH128" s="194">
        <f>IF(N128="sníž. přenesená",J128,0)</f>
        <v>0</v>
      </c>
      <c r="BI128" s="194">
        <f>IF(N128="nulová",J128,0)</f>
        <v>0</v>
      </c>
      <c r="BJ128" s="20" t="s">
        <v>79</v>
      </c>
      <c r="BK128" s="194">
        <f>ROUND(I128*H128,2)</f>
        <v>0</v>
      </c>
      <c r="BL128" s="20" t="s">
        <v>1982</v>
      </c>
      <c r="BM128" s="193" t="s">
        <v>2817</v>
      </c>
    </row>
    <row r="129" spans="1:65" s="2" customFormat="1" ht="11.25">
      <c r="A129" s="37"/>
      <c r="B129" s="38"/>
      <c r="C129" s="39"/>
      <c r="D129" s="195" t="s">
        <v>219</v>
      </c>
      <c r="E129" s="39"/>
      <c r="F129" s="196" t="s">
        <v>2816</v>
      </c>
      <c r="G129" s="39"/>
      <c r="H129" s="39"/>
      <c r="I129" s="197"/>
      <c r="J129" s="39"/>
      <c r="K129" s="39"/>
      <c r="L129" s="42"/>
      <c r="M129" s="198"/>
      <c r="N129" s="199"/>
      <c r="O129" s="67"/>
      <c r="P129" s="67"/>
      <c r="Q129" s="67"/>
      <c r="R129" s="67"/>
      <c r="S129" s="67"/>
      <c r="T129" s="68"/>
      <c r="U129" s="37"/>
      <c r="V129" s="37"/>
      <c r="W129" s="37"/>
      <c r="X129" s="37"/>
      <c r="Y129" s="37"/>
      <c r="Z129" s="37"/>
      <c r="AA129" s="37"/>
      <c r="AB129" s="37"/>
      <c r="AC129" s="37"/>
      <c r="AD129" s="37"/>
      <c r="AE129" s="37"/>
      <c r="AT129" s="20" t="s">
        <v>219</v>
      </c>
      <c r="AU129" s="20" t="s">
        <v>79</v>
      </c>
    </row>
    <row r="130" spans="1:65" s="2" customFormat="1" ht="16.5" customHeight="1">
      <c r="A130" s="37"/>
      <c r="B130" s="38"/>
      <c r="C130" s="245" t="s">
        <v>372</v>
      </c>
      <c r="D130" s="245" t="s">
        <v>348</v>
      </c>
      <c r="E130" s="246" t="s">
        <v>2818</v>
      </c>
      <c r="F130" s="247" t="s">
        <v>2819</v>
      </c>
      <c r="G130" s="248" t="s">
        <v>367</v>
      </c>
      <c r="H130" s="249">
        <v>1</v>
      </c>
      <c r="I130" s="250"/>
      <c r="J130" s="251">
        <f>ROUND(I130*H130,2)</f>
        <v>0</v>
      </c>
      <c r="K130" s="247" t="s">
        <v>814</v>
      </c>
      <c r="L130" s="252"/>
      <c r="M130" s="253" t="s">
        <v>19</v>
      </c>
      <c r="N130" s="254" t="s">
        <v>42</v>
      </c>
      <c r="O130" s="67"/>
      <c r="P130" s="191">
        <f>O130*H130</f>
        <v>0</v>
      </c>
      <c r="Q130" s="191">
        <v>0</v>
      </c>
      <c r="R130" s="191">
        <f>Q130*H130</f>
        <v>0</v>
      </c>
      <c r="S130" s="191">
        <v>0</v>
      </c>
      <c r="T130" s="192">
        <f>S130*H130</f>
        <v>0</v>
      </c>
      <c r="U130" s="37"/>
      <c r="V130" s="37"/>
      <c r="W130" s="37"/>
      <c r="X130" s="37"/>
      <c r="Y130" s="37"/>
      <c r="Z130" s="37"/>
      <c r="AA130" s="37"/>
      <c r="AB130" s="37"/>
      <c r="AC130" s="37"/>
      <c r="AD130" s="37"/>
      <c r="AE130" s="37"/>
      <c r="AR130" s="193" t="s">
        <v>1982</v>
      </c>
      <c r="AT130" s="193" t="s">
        <v>348</v>
      </c>
      <c r="AU130" s="193" t="s">
        <v>79</v>
      </c>
      <c r="AY130" s="20" t="s">
        <v>210</v>
      </c>
      <c r="BE130" s="194">
        <f>IF(N130="základní",J130,0)</f>
        <v>0</v>
      </c>
      <c r="BF130" s="194">
        <f>IF(N130="snížená",J130,0)</f>
        <v>0</v>
      </c>
      <c r="BG130" s="194">
        <f>IF(N130="zákl. přenesená",J130,0)</f>
        <v>0</v>
      </c>
      <c r="BH130" s="194">
        <f>IF(N130="sníž. přenesená",J130,0)</f>
        <v>0</v>
      </c>
      <c r="BI130" s="194">
        <f>IF(N130="nulová",J130,0)</f>
        <v>0</v>
      </c>
      <c r="BJ130" s="20" t="s">
        <v>79</v>
      </c>
      <c r="BK130" s="194">
        <f>ROUND(I130*H130,2)</f>
        <v>0</v>
      </c>
      <c r="BL130" s="20" t="s">
        <v>1982</v>
      </c>
      <c r="BM130" s="193" t="s">
        <v>2820</v>
      </c>
    </row>
    <row r="131" spans="1:65" s="2" customFormat="1" ht="11.25">
      <c r="A131" s="37"/>
      <c r="B131" s="38"/>
      <c r="C131" s="39"/>
      <c r="D131" s="195" t="s">
        <v>219</v>
      </c>
      <c r="E131" s="39"/>
      <c r="F131" s="196" t="s">
        <v>2819</v>
      </c>
      <c r="G131" s="39"/>
      <c r="H131" s="39"/>
      <c r="I131" s="197"/>
      <c r="J131" s="39"/>
      <c r="K131" s="39"/>
      <c r="L131" s="42"/>
      <c r="M131" s="198"/>
      <c r="N131" s="199"/>
      <c r="O131" s="67"/>
      <c r="P131" s="67"/>
      <c r="Q131" s="67"/>
      <c r="R131" s="67"/>
      <c r="S131" s="67"/>
      <c r="T131" s="68"/>
      <c r="U131" s="37"/>
      <c r="V131" s="37"/>
      <c r="W131" s="37"/>
      <c r="X131" s="37"/>
      <c r="Y131" s="37"/>
      <c r="Z131" s="37"/>
      <c r="AA131" s="37"/>
      <c r="AB131" s="37"/>
      <c r="AC131" s="37"/>
      <c r="AD131" s="37"/>
      <c r="AE131" s="37"/>
      <c r="AT131" s="20" t="s">
        <v>219</v>
      </c>
      <c r="AU131" s="20" t="s">
        <v>79</v>
      </c>
    </row>
    <row r="132" spans="1:65" s="2" customFormat="1" ht="16.5" customHeight="1">
      <c r="A132" s="37"/>
      <c r="B132" s="38"/>
      <c r="C132" s="182" t="s">
        <v>383</v>
      </c>
      <c r="D132" s="182" t="s">
        <v>212</v>
      </c>
      <c r="E132" s="183" t="s">
        <v>2821</v>
      </c>
      <c r="F132" s="184" t="s">
        <v>2822</v>
      </c>
      <c r="G132" s="185" t="s">
        <v>461</v>
      </c>
      <c r="H132" s="186">
        <v>19</v>
      </c>
      <c r="I132" s="187"/>
      <c r="J132" s="188">
        <f>ROUND(I132*H132,2)</f>
        <v>0</v>
      </c>
      <c r="K132" s="184" t="s">
        <v>814</v>
      </c>
      <c r="L132" s="42"/>
      <c r="M132" s="189" t="s">
        <v>19</v>
      </c>
      <c r="N132" s="190" t="s">
        <v>42</v>
      </c>
      <c r="O132" s="67"/>
      <c r="P132" s="191">
        <f>O132*H132</f>
        <v>0</v>
      </c>
      <c r="Q132" s="191">
        <v>0</v>
      </c>
      <c r="R132" s="191">
        <f>Q132*H132</f>
        <v>0</v>
      </c>
      <c r="S132" s="191">
        <v>0</v>
      </c>
      <c r="T132" s="192">
        <f>S132*H132</f>
        <v>0</v>
      </c>
      <c r="U132" s="37"/>
      <c r="V132" s="37"/>
      <c r="W132" s="37"/>
      <c r="X132" s="37"/>
      <c r="Y132" s="37"/>
      <c r="Z132" s="37"/>
      <c r="AA132" s="37"/>
      <c r="AB132" s="37"/>
      <c r="AC132" s="37"/>
      <c r="AD132" s="37"/>
      <c r="AE132" s="37"/>
      <c r="AR132" s="193" t="s">
        <v>1982</v>
      </c>
      <c r="AT132" s="193" t="s">
        <v>212</v>
      </c>
      <c r="AU132" s="193" t="s">
        <v>79</v>
      </c>
      <c r="AY132" s="20" t="s">
        <v>210</v>
      </c>
      <c r="BE132" s="194">
        <f>IF(N132="základní",J132,0)</f>
        <v>0</v>
      </c>
      <c r="BF132" s="194">
        <f>IF(N132="snížená",J132,0)</f>
        <v>0</v>
      </c>
      <c r="BG132" s="194">
        <f>IF(N132="zákl. přenesená",J132,0)</f>
        <v>0</v>
      </c>
      <c r="BH132" s="194">
        <f>IF(N132="sníž. přenesená",J132,0)</f>
        <v>0</v>
      </c>
      <c r="BI132" s="194">
        <f>IF(N132="nulová",J132,0)</f>
        <v>0</v>
      </c>
      <c r="BJ132" s="20" t="s">
        <v>79</v>
      </c>
      <c r="BK132" s="194">
        <f>ROUND(I132*H132,2)</f>
        <v>0</v>
      </c>
      <c r="BL132" s="20" t="s">
        <v>1982</v>
      </c>
      <c r="BM132" s="193" t="s">
        <v>2823</v>
      </c>
    </row>
    <row r="133" spans="1:65" s="2" customFormat="1" ht="11.25">
      <c r="A133" s="37"/>
      <c r="B133" s="38"/>
      <c r="C133" s="39"/>
      <c r="D133" s="195" t="s">
        <v>219</v>
      </c>
      <c r="E133" s="39"/>
      <c r="F133" s="196" t="s">
        <v>2822</v>
      </c>
      <c r="G133" s="39"/>
      <c r="H133" s="39"/>
      <c r="I133" s="197"/>
      <c r="J133" s="39"/>
      <c r="K133" s="39"/>
      <c r="L133" s="42"/>
      <c r="M133" s="198"/>
      <c r="N133" s="199"/>
      <c r="O133" s="67"/>
      <c r="P133" s="67"/>
      <c r="Q133" s="67"/>
      <c r="R133" s="67"/>
      <c r="S133" s="67"/>
      <c r="T133" s="68"/>
      <c r="U133" s="37"/>
      <c r="V133" s="37"/>
      <c r="W133" s="37"/>
      <c r="X133" s="37"/>
      <c r="Y133" s="37"/>
      <c r="Z133" s="37"/>
      <c r="AA133" s="37"/>
      <c r="AB133" s="37"/>
      <c r="AC133" s="37"/>
      <c r="AD133" s="37"/>
      <c r="AE133" s="37"/>
      <c r="AT133" s="20" t="s">
        <v>219</v>
      </c>
      <c r="AU133" s="20" t="s">
        <v>79</v>
      </c>
    </row>
    <row r="134" spans="1:65" s="2" customFormat="1" ht="16.5" customHeight="1">
      <c r="A134" s="37"/>
      <c r="B134" s="38"/>
      <c r="C134" s="182" t="s">
        <v>392</v>
      </c>
      <c r="D134" s="182" t="s">
        <v>212</v>
      </c>
      <c r="E134" s="183" t="s">
        <v>2824</v>
      </c>
      <c r="F134" s="184" t="s">
        <v>2825</v>
      </c>
      <c r="G134" s="185" t="s">
        <v>367</v>
      </c>
      <c r="H134" s="186">
        <v>1</v>
      </c>
      <c r="I134" s="187"/>
      <c r="J134" s="188">
        <f>ROUND(I134*H134,2)</f>
        <v>0</v>
      </c>
      <c r="K134" s="184" t="s">
        <v>814</v>
      </c>
      <c r="L134" s="42"/>
      <c r="M134" s="189" t="s">
        <v>19</v>
      </c>
      <c r="N134" s="190" t="s">
        <v>42</v>
      </c>
      <c r="O134" s="67"/>
      <c r="P134" s="191">
        <f>O134*H134</f>
        <v>0</v>
      </c>
      <c r="Q134" s="191">
        <v>0</v>
      </c>
      <c r="R134" s="191">
        <f>Q134*H134</f>
        <v>0</v>
      </c>
      <c r="S134" s="191">
        <v>0</v>
      </c>
      <c r="T134" s="192">
        <f>S134*H134</f>
        <v>0</v>
      </c>
      <c r="U134" s="37"/>
      <c r="V134" s="37"/>
      <c r="W134" s="37"/>
      <c r="X134" s="37"/>
      <c r="Y134" s="37"/>
      <c r="Z134" s="37"/>
      <c r="AA134" s="37"/>
      <c r="AB134" s="37"/>
      <c r="AC134" s="37"/>
      <c r="AD134" s="37"/>
      <c r="AE134" s="37"/>
      <c r="AR134" s="193" t="s">
        <v>1982</v>
      </c>
      <c r="AT134" s="193" t="s">
        <v>212</v>
      </c>
      <c r="AU134" s="193" t="s">
        <v>79</v>
      </c>
      <c r="AY134" s="20" t="s">
        <v>210</v>
      </c>
      <c r="BE134" s="194">
        <f>IF(N134="základní",J134,0)</f>
        <v>0</v>
      </c>
      <c r="BF134" s="194">
        <f>IF(N134="snížená",J134,0)</f>
        <v>0</v>
      </c>
      <c r="BG134" s="194">
        <f>IF(N134="zákl. přenesená",J134,0)</f>
        <v>0</v>
      </c>
      <c r="BH134" s="194">
        <f>IF(N134="sníž. přenesená",J134,0)</f>
        <v>0</v>
      </c>
      <c r="BI134" s="194">
        <f>IF(N134="nulová",J134,0)</f>
        <v>0</v>
      </c>
      <c r="BJ134" s="20" t="s">
        <v>79</v>
      </c>
      <c r="BK134" s="194">
        <f>ROUND(I134*H134,2)</f>
        <v>0</v>
      </c>
      <c r="BL134" s="20" t="s">
        <v>1982</v>
      </c>
      <c r="BM134" s="193" t="s">
        <v>2826</v>
      </c>
    </row>
    <row r="135" spans="1:65" s="2" customFormat="1" ht="11.25">
      <c r="A135" s="37"/>
      <c r="B135" s="38"/>
      <c r="C135" s="39"/>
      <c r="D135" s="195" t="s">
        <v>219</v>
      </c>
      <c r="E135" s="39"/>
      <c r="F135" s="196" t="s">
        <v>2825</v>
      </c>
      <c r="G135" s="39"/>
      <c r="H135" s="39"/>
      <c r="I135" s="197"/>
      <c r="J135" s="39"/>
      <c r="K135" s="39"/>
      <c r="L135" s="42"/>
      <c r="M135" s="198"/>
      <c r="N135" s="199"/>
      <c r="O135" s="67"/>
      <c r="P135" s="67"/>
      <c r="Q135" s="67"/>
      <c r="R135" s="67"/>
      <c r="S135" s="67"/>
      <c r="T135" s="68"/>
      <c r="U135" s="37"/>
      <c r="V135" s="37"/>
      <c r="W135" s="37"/>
      <c r="X135" s="37"/>
      <c r="Y135" s="37"/>
      <c r="Z135" s="37"/>
      <c r="AA135" s="37"/>
      <c r="AB135" s="37"/>
      <c r="AC135" s="37"/>
      <c r="AD135" s="37"/>
      <c r="AE135" s="37"/>
      <c r="AT135" s="20" t="s">
        <v>219</v>
      </c>
      <c r="AU135" s="20" t="s">
        <v>79</v>
      </c>
    </row>
    <row r="136" spans="1:65" s="2" customFormat="1" ht="16.5" customHeight="1">
      <c r="A136" s="37"/>
      <c r="B136" s="38"/>
      <c r="C136" s="182" t="s">
        <v>399</v>
      </c>
      <c r="D136" s="182" t="s">
        <v>212</v>
      </c>
      <c r="E136" s="183" t="s">
        <v>2827</v>
      </c>
      <c r="F136" s="184" t="s">
        <v>2828</v>
      </c>
      <c r="G136" s="185" t="s">
        <v>367</v>
      </c>
      <c r="H136" s="186">
        <v>1</v>
      </c>
      <c r="I136" s="187"/>
      <c r="J136" s="188">
        <f>ROUND(I136*H136,2)</f>
        <v>0</v>
      </c>
      <c r="K136" s="184" t="s">
        <v>814</v>
      </c>
      <c r="L136" s="42"/>
      <c r="M136" s="189" t="s">
        <v>19</v>
      </c>
      <c r="N136" s="190" t="s">
        <v>42</v>
      </c>
      <c r="O136" s="67"/>
      <c r="P136" s="191">
        <f>O136*H136</f>
        <v>0</v>
      </c>
      <c r="Q136" s="191">
        <v>0</v>
      </c>
      <c r="R136" s="191">
        <f>Q136*H136</f>
        <v>0</v>
      </c>
      <c r="S136" s="191">
        <v>0</v>
      </c>
      <c r="T136" s="192">
        <f>S136*H136</f>
        <v>0</v>
      </c>
      <c r="U136" s="37"/>
      <c r="V136" s="37"/>
      <c r="W136" s="37"/>
      <c r="X136" s="37"/>
      <c r="Y136" s="37"/>
      <c r="Z136" s="37"/>
      <c r="AA136" s="37"/>
      <c r="AB136" s="37"/>
      <c r="AC136" s="37"/>
      <c r="AD136" s="37"/>
      <c r="AE136" s="37"/>
      <c r="AR136" s="193" t="s">
        <v>1982</v>
      </c>
      <c r="AT136" s="193" t="s">
        <v>212</v>
      </c>
      <c r="AU136" s="193" t="s">
        <v>79</v>
      </c>
      <c r="AY136" s="20" t="s">
        <v>210</v>
      </c>
      <c r="BE136" s="194">
        <f>IF(N136="základní",J136,0)</f>
        <v>0</v>
      </c>
      <c r="BF136" s="194">
        <f>IF(N136="snížená",J136,0)</f>
        <v>0</v>
      </c>
      <c r="BG136" s="194">
        <f>IF(N136="zákl. přenesená",J136,0)</f>
        <v>0</v>
      </c>
      <c r="BH136" s="194">
        <f>IF(N136="sníž. přenesená",J136,0)</f>
        <v>0</v>
      </c>
      <c r="BI136" s="194">
        <f>IF(N136="nulová",J136,0)</f>
        <v>0</v>
      </c>
      <c r="BJ136" s="20" t="s">
        <v>79</v>
      </c>
      <c r="BK136" s="194">
        <f>ROUND(I136*H136,2)</f>
        <v>0</v>
      </c>
      <c r="BL136" s="20" t="s">
        <v>1982</v>
      </c>
      <c r="BM136" s="193" t="s">
        <v>2829</v>
      </c>
    </row>
    <row r="137" spans="1:65" s="2" customFormat="1" ht="11.25">
      <c r="A137" s="37"/>
      <c r="B137" s="38"/>
      <c r="C137" s="39"/>
      <c r="D137" s="195" t="s">
        <v>219</v>
      </c>
      <c r="E137" s="39"/>
      <c r="F137" s="196" t="s">
        <v>2828</v>
      </c>
      <c r="G137" s="39"/>
      <c r="H137" s="39"/>
      <c r="I137" s="197"/>
      <c r="J137" s="39"/>
      <c r="K137" s="39"/>
      <c r="L137" s="42"/>
      <c r="M137" s="198"/>
      <c r="N137" s="199"/>
      <c r="O137" s="67"/>
      <c r="P137" s="67"/>
      <c r="Q137" s="67"/>
      <c r="R137" s="67"/>
      <c r="S137" s="67"/>
      <c r="T137" s="68"/>
      <c r="U137" s="37"/>
      <c r="V137" s="37"/>
      <c r="W137" s="37"/>
      <c r="X137" s="37"/>
      <c r="Y137" s="37"/>
      <c r="Z137" s="37"/>
      <c r="AA137" s="37"/>
      <c r="AB137" s="37"/>
      <c r="AC137" s="37"/>
      <c r="AD137" s="37"/>
      <c r="AE137" s="37"/>
      <c r="AT137" s="20" t="s">
        <v>219</v>
      </c>
      <c r="AU137" s="20" t="s">
        <v>79</v>
      </c>
    </row>
    <row r="138" spans="1:65" s="2" customFormat="1" ht="16.5" customHeight="1">
      <c r="A138" s="37"/>
      <c r="B138" s="38"/>
      <c r="C138" s="182" t="s">
        <v>406</v>
      </c>
      <c r="D138" s="182" t="s">
        <v>212</v>
      </c>
      <c r="E138" s="183" t="s">
        <v>2830</v>
      </c>
      <c r="F138" s="184" t="s">
        <v>1087</v>
      </c>
      <c r="G138" s="185" t="s">
        <v>367</v>
      </c>
      <c r="H138" s="186">
        <v>1</v>
      </c>
      <c r="I138" s="187"/>
      <c r="J138" s="188">
        <f>ROUND(I138*H138,2)</f>
        <v>0</v>
      </c>
      <c r="K138" s="184" t="s">
        <v>814</v>
      </c>
      <c r="L138" s="42"/>
      <c r="M138" s="189" t="s">
        <v>19</v>
      </c>
      <c r="N138" s="190" t="s">
        <v>42</v>
      </c>
      <c r="O138" s="67"/>
      <c r="P138" s="191">
        <f>O138*H138</f>
        <v>0</v>
      </c>
      <c r="Q138" s="191">
        <v>0</v>
      </c>
      <c r="R138" s="191">
        <f>Q138*H138</f>
        <v>0</v>
      </c>
      <c r="S138" s="191">
        <v>0</v>
      </c>
      <c r="T138" s="192">
        <f>S138*H138</f>
        <v>0</v>
      </c>
      <c r="U138" s="37"/>
      <c r="V138" s="37"/>
      <c r="W138" s="37"/>
      <c r="X138" s="37"/>
      <c r="Y138" s="37"/>
      <c r="Z138" s="37"/>
      <c r="AA138" s="37"/>
      <c r="AB138" s="37"/>
      <c r="AC138" s="37"/>
      <c r="AD138" s="37"/>
      <c r="AE138" s="37"/>
      <c r="AR138" s="193" t="s">
        <v>1982</v>
      </c>
      <c r="AT138" s="193" t="s">
        <v>212</v>
      </c>
      <c r="AU138" s="193" t="s">
        <v>79</v>
      </c>
      <c r="AY138" s="20" t="s">
        <v>210</v>
      </c>
      <c r="BE138" s="194">
        <f>IF(N138="základní",J138,0)</f>
        <v>0</v>
      </c>
      <c r="BF138" s="194">
        <f>IF(N138="snížená",J138,0)</f>
        <v>0</v>
      </c>
      <c r="BG138" s="194">
        <f>IF(N138="zákl. přenesená",J138,0)</f>
        <v>0</v>
      </c>
      <c r="BH138" s="194">
        <f>IF(N138="sníž. přenesená",J138,0)</f>
        <v>0</v>
      </c>
      <c r="BI138" s="194">
        <f>IF(N138="nulová",J138,0)</f>
        <v>0</v>
      </c>
      <c r="BJ138" s="20" t="s">
        <v>79</v>
      </c>
      <c r="BK138" s="194">
        <f>ROUND(I138*H138,2)</f>
        <v>0</v>
      </c>
      <c r="BL138" s="20" t="s">
        <v>1982</v>
      </c>
      <c r="BM138" s="193" t="s">
        <v>2831</v>
      </c>
    </row>
    <row r="139" spans="1:65" s="2" customFormat="1" ht="11.25">
      <c r="A139" s="37"/>
      <c r="B139" s="38"/>
      <c r="C139" s="39"/>
      <c r="D139" s="195" t="s">
        <v>219</v>
      </c>
      <c r="E139" s="39"/>
      <c r="F139" s="196" t="s">
        <v>1087</v>
      </c>
      <c r="G139" s="39"/>
      <c r="H139" s="39"/>
      <c r="I139" s="197"/>
      <c r="J139" s="39"/>
      <c r="K139" s="39"/>
      <c r="L139" s="42"/>
      <c r="M139" s="198"/>
      <c r="N139" s="199"/>
      <c r="O139" s="67"/>
      <c r="P139" s="67"/>
      <c r="Q139" s="67"/>
      <c r="R139" s="67"/>
      <c r="S139" s="67"/>
      <c r="T139" s="68"/>
      <c r="U139" s="37"/>
      <c r="V139" s="37"/>
      <c r="W139" s="37"/>
      <c r="X139" s="37"/>
      <c r="Y139" s="37"/>
      <c r="Z139" s="37"/>
      <c r="AA139" s="37"/>
      <c r="AB139" s="37"/>
      <c r="AC139" s="37"/>
      <c r="AD139" s="37"/>
      <c r="AE139" s="37"/>
      <c r="AT139" s="20" t="s">
        <v>219</v>
      </c>
      <c r="AU139" s="20" t="s">
        <v>79</v>
      </c>
    </row>
    <row r="140" spans="1:65" s="2" customFormat="1" ht="16.5" customHeight="1">
      <c r="A140" s="37"/>
      <c r="B140" s="38"/>
      <c r="C140" s="182" t="s">
        <v>414</v>
      </c>
      <c r="D140" s="182" t="s">
        <v>212</v>
      </c>
      <c r="E140" s="183" t="s">
        <v>2832</v>
      </c>
      <c r="F140" s="184" t="s">
        <v>2580</v>
      </c>
      <c r="G140" s="185" t="s">
        <v>367</v>
      </c>
      <c r="H140" s="186">
        <v>1</v>
      </c>
      <c r="I140" s="187"/>
      <c r="J140" s="188">
        <f>ROUND(I140*H140,2)</f>
        <v>0</v>
      </c>
      <c r="K140" s="184" t="s">
        <v>814</v>
      </c>
      <c r="L140" s="42"/>
      <c r="M140" s="189" t="s">
        <v>19</v>
      </c>
      <c r="N140" s="190" t="s">
        <v>42</v>
      </c>
      <c r="O140" s="67"/>
      <c r="P140" s="191">
        <f>O140*H140</f>
        <v>0</v>
      </c>
      <c r="Q140" s="191">
        <v>0</v>
      </c>
      <c r="R140" s="191">
        <f>Q140*H140</f>
        <v>0</v>
      </c>
      <c r="S140" s="191">
        <v>0</v>
      </c>
      <c r="T140" s="192">
        <f>S140*H140</f>
        <v>0</v>
      </c>
      <c r="U140" s="37"/>
      <c r="V140" s="37"/>
      <c r="W140" s="37"/>
      <c r="X140" s="37"/>
      <c r="Y140" s="37"/>
      <c r="Z140" s="37"/>
      <c r="AA140" s="37"/>
      <c r="AB140" s="37"/>
      <c r="AC140" s="37"/>
      <c r="AD140" s="37"/>
      <c r="AE140" s="37"/>
      <c r="AR140" s="193" t="s">
        <v>1982</v>
      </c>
      <c r="AT140" s="193" t="s">
        <v>212</v>
      </c>
      <c r="AU140" s="193" t="s">
        <v>79</v>
      </c>
      <c r="AY140" s="20" t="s">
        <v>210</v>
      </c>
      <c r="BE140" s="194">
        <f>IF(N140="základní",J140,0)</f>
        <v>0</v>
      </c>
      <c r="BF140" s="194">
        <f>IF(N140="snížená",J140,0)</f>
        <v>0</v>
      </c>
      <c r="BG140" s="194">
        <f>IF(N140="zákl. přenesená",J140,0)</f>
        <v>0</v>
      </c>
      <c r="BH140" s="194">
        <f>IF(N140="sníž. přenesená",J140,0)</f>
        <v>0</v>
      </c>
      <c r="BI140" s="194">
        <f>IF(N140="nulová",J140,0)</f>
        <v>0</v>
      </c>
      <c r="BJ140" s="20" t="s">
        <v>79</v>
      </c>
      <c r="BK140" s="194">
        <f>ROUND(I140*H140,2)</f>
        <v>0</v>
      </c>
      <c r="BL140" s="20" t="s">
        <v>1982</v>
      </c>
      <c r="BM140" s="193" t="s">
        <v>2833</v>
      </c>
    </row>
    <row r="141" spans="1:65" s="2" customFormat="1" ht="11.25">
      <c r="A141" s="37"/>
      <c r="B141" s="38"/>
      <c r="C141" s="39"/>
      <c r="D141" s="195" t="s">
        <v>219</v>
      </c>
      <c r="E141" s="39"/>
      <c r="F141" s="196" t="s">
        <v>2580</v>
      </c>
      <c r="G141" s="39"/>
      <c r="H141" s="39"/>
      <c r="I141" s="197"/>
      <c r="J141" s="39"/>
      <c r="K141" s="39"/>
      <c r="L141" s="42"/>
      <c r="M141" s="198"/>
      <c r="N141" s="199"/>
      <c r="O141" s="67"/>
      <c r="P141" s="67"/>
      <c r="Q141" s="67"/>
      <c r="R141" s="67"/>
      <c r="S141" s="67"/>
      <c r="T141" s="68"/>
      <c r="U141" s="37"/>
      <c r="V141" s="37"/>
      <c r="W141" s="37"/>
      <c r="X141" s="37"/>
      <c r="Y141" s="37"/>
      <c r="Z141" s="37"/>
      <c r="AA141" s="37"/>
      <c r="AB141" s="37"/>
      <c r="AC141" s="37"/>
      <c r="AD141" s="37"/>
      <c r="AE141" s="37"/>
      <c r="AT141" s="20" t="s">
        <v>219</v>
      </c>
      <c r="AU141" s="20" t="s">
        <v>79</v>
      </c>
    </row>
    <row r="142" spans="1:65" s="2" customFormat="1" ht="16.5" customHeight="1">
      <c r="A142" s="37"/>
      <c r="B142" s="38"/>
      <c r="C142" s="182" t="s">
        <v>430</v>
      </c>
      <c r="D142" s="182" t="s">
        <v>212</v>
      </c>
      <c r="E142" s="183" t="s">
        <v>2834</v>
      </c>
      <c r="F142" s="184" t="s">
        <v>2468</v>
      </c>
      <c r="G142" s="185" t="s">
        <v>367</v>
      </c>
      <c r="H142" s="186">
        <v>1</v>
      </c>
      <c r="I142" s="187"/>
      <c r="J142" s="188">
        <f>ROUND(I142*H142,2)</f>
        <v>0</v>
      </c>
      <c r="K142" s="184" t="s">
        <v>814</v>
      </c>
      <c r="L142" s="42"/>
      <c r="M142" s="189" t="s">
        <v>19</v>
      </c>
      <c r="N142" s="190" t="s">
        <v>42</v>
      </c>
      <c r="O142" s="67"/>
      <c r="P142" s="191">
        <f>O142*H142</f>
        <v>0</v>
      </c>
      <c r="Q142" s="191">
        <v>0</v>
      </c>
      <c r="R142" s="191">
        <f>Q142*H142</f>
        <v>0</v>
      </c>
      <c r="S142" s="191">
        <v>0</v>
      </c>
      <c r="T142" s="192">
        <f>S142*H142</f>
        <v>0</v>
      </c>
      <c r="U142" s="37"/>
      <c r="V142" s="37"/>
      <c r="W142" s="37"/>
      <c r="X142" s="37"/>
      <c r="Y142" s="37"/>
      <c r="Z142" s="37"/>
      <c r="AA142" s="37"/>
      <c r="AB142" s="37"/>
      <c r="AC142" s="37"/>
      <c r="AD142" s="37"/>
      <c r="AE142" s="37"/>
      <c r="AR142" s="193" t="s">
        <v>1982</v>
      </c>
      <c r="AT142" s="193" t="s">
        <v>212</v>
      </c>
      <c r="AU142" s="193" t="s">
        <v>79</v>
      </c>
      <c r="AY142" s="20" t="s">
        <v>210</v>
      </c>
      <c r="BE142" s="194">
        <f>IF(N142="základní",J142,0)</f>
        <v>0</v>
      </c>
      <c r="BF142" s="194">
        <f>IF(N142="snížená",J142,0)</f>
        <v>0</v>
      </c>
      <c r="BG142" s="194">
        <f>IF(N142="zákl. přenesená",J142,0)</f>
        <v>0</v>
      </c>
      <c r="BH142" s="194">
        <f>IF(N142="sníž. přenesená",J142,0)</f>
        <v>0</v>
      </c>
      <c r="BI142" s="194">
        <f>IF(N142="nulová",J142,0)</f>
        <v>0</v>
      </c>
      <c r="BJ142" s="20" t="s">
        <v>79</v>
      </c>
      <c r="BK142" s="194">
        <f>ROUND(I142*H142,2)</f>
        <v>0</v>
      </c>
      <c r="BL142" s="20" t="s">
        <v>1982</v>
      </c>
      <c r="BM142" s="193" t="s">
        <v>2835</v>
      </c>
    </row>
    <row r="143" spans="1:65" s="2" customFormat="1" ht="11.25">
      <c r="A143" s="37"/>
      <c r="B143" s="38"/>
      <c r="C143" s="39"/>
      <c r="D143" s="195" t="s">
        <v>219</v>
      </c>
      <c r="E143" s="39"/>
      <c r="F143" s="196" t="s">
        <v>2468</v>
      </c>
      <c r="G143" s="39"/>
      <c r="H143" s="39"/>
      <c r="I143" s="197"/>
      <c r="J143" s="39"/>
      <c r="K143" s="39"/>
      <c r="L143" s="42"/>
      <c r="M143" s="198"/>
      <c r="N143" s="199"/>
      <c r="O143" s="67"/>
      <c r="P143" s="67"/>
      <c r="Q143" s="67"/>
      <c r="R143" s="67"/>
      <c r="S143" s="67"/>
      <c r="T143" s="68"/>
      <c r="U143" s="37"/>
      <c r="V143" s="37"/>
      <c r="W143" s="37"/>
      <c r="X143" s="37"/>
      <c r="Y143" s="37"/>
      <c r="Z143" s="37"/>
      <c r="AA143" s="37"/>
      <c r="AB143" s="37"/>
      <c r="AC143" s="37"/>
      <c r="AD143" s="37"/>
      <c r="AE143" s="37"/>
      <c r="AT143" s="20" t="s">
        <v>219</v>
      </c>
      <c r="AU143" s="20" t="s">
        <v>79</v>
      </c>
    </row>
    <row r="144" spans="1:65" s="2" customFormat="1" ht="16.5" customHeight="1">
      <c r="A144" s="37"/>
      <c r="B144" s="38"/>
      <c r="C144" s="182" t="s">
        <v>439</v>
      </c>
      <c r="D144" s="182" t="s">
        <v>212</v>
      </c>
      <c r="E144" s="183" t="s">
        <v>2836</v>
      </c>
      <c r="F144" s="184" t="s">
        <v>2837</v>
      </c>
      <c r="G144" s="185" t="s">
        <v>367</v>
      </c>
      <c r="H144" s="186">
        <v>1</v>
      </c>
      <c r="I144" s="187"/>
      <c r="J144" s="188">
        <f>ROUND(I144*H144,2)</f>
        <v>0</v>
      </c>
      <c r="K144" s="184" t="s">
        <v>814</v>
      </c>
      <c r="L144" s="42"/>
      <c r="M144" s="189" t="s">
        <v>19</v>
      </c>
      <c r="N144" s="190" t="s">
        <v>42</v>
      </c>
      <c r="O144" s="67"/>
      <c r="P144" s="191">
        <f>O144*H144</f>
        <v>0</v>
      </c>
      <c r="Q144" s="191">
        <v>0</v>
      </c>
      <c r="R144" s="191">
        <f>Q144*H144</f>
        <v>0</v>
      </c>
      <c r="S144" s="191">
        <v>0</v>
      </c>
      <c r="T144" s="192">
        <f>S144*H144</f>
        <v>0</v>
      </c>
      <c r="U144" s="37"/>
      <c r="V144" s="37"/>
      <c r="W144" s="37"/>
      <c r="X144" s="37"/>
      <c r="Y144" s="37"/>
      <c r="Z144" s="37"/>
      <c r="AA144" s="37"/>
      <c r="AB144" s="37"/>
      <c r="AC144" s="37"/>
      <c r="AD144" s="37"/>
      <c r="AE144" s="37"/>
      <c r="AR144" s="193" t="s">
        <v>1982</v>
      </c>
      <c r="AT144" s="193" t="s">
        <v>212</v>
      </c>
      <c r="AU144" s="193" t="s">
        <v>79</v>
      </c>
      <c r="AY144" s="20" t="s">
        <v>210</v>
      </c>
      <c r="BE144" s="194">
        <f>IF(N144="základní",J144,0)</f>
        <v>0</v>
      </c>
      <c r="BF144" s="194">
        <f>IF(N144="snížená",J144,0)</f>
        <v>0</v>
      </c>
      <c r="BG144" s="194">
        <f>IF(N144="zákl. přenesená",J144,0)</f>
        <v>0</v>
      </c>
      <c r="BH144" s="194">
        <f>IF(N144="sníž. přenesená",J144,0)</f>
        <v>0</v>
      </c>
      <c r="BI144" s="194">
        <f>IF(N144="nulová",J144,0)</f>
        <v>0</v>
      </c>
      <c r="BJ144" s="20" t="s">
        <v>79</v>
      </c>
      <c r="BK144" s="194">
        <f>ROUND(I144*H144,2)</f>
        <v>0</v>
      </c>
      <c r="BL144" s="20" t="s">
        <v>1982</v>
      </c>
      <c r="BM144" s="193" t="s">
        <v>2838</v>
      </c>
    </row>
    <row r="145" spans="1:65" s="2" customFormat="1" ht="11.25">
      <c r="A145" s="37"/>
      <c r="B145" s="38"/>
      <c r="C145" s="39"/>
      <c r="D145" s="195" t="s">
        <v>219</v>
      </c>
      <c r="E145" s="39"/>
      <c r="F145" s="196" t="s">
        <v>2837</v>
      </c>
      <c r="G145" s="39"/>
      <c r="H145" s="39"/>
      <c r="I145" s="197"/>
      <c r="J145" s="39"/>
      <c r="K145" s="39"/>
      <c r="L145" s="42"/>
      <c r="M145" s="198"/>
      <c r="N145" s="199"/>
      <c r="O145" s="67"/>
      <c r="P145" s="67"/>
      <c r="Q145" s="67"/>
      <c r="R145" s="67"/>
      <c r="S145" s="67"/>
      <c r="T145" s="68"/>
      <c r="U145" s="37"/>
      <c r="V145" s="37"/>
      <c r="W145" s="37"/>
      <c r="X145" s="37"/>
      <c r="Y145" s="37"/>
      <c r="Z145" s="37"/>
      <c r="AA145" s="37"/>
      <c r="AB145" s="37"/>
      <c r="AC145" s="37"/>
      <c r="AD145" s="37"/>
      <c r="AE145" s="37"/>
      <c r="AT145" s="20" t="s">
        <v>219</v>
      </c>
      <c r="AU145" s="20" t="s">
        <v>79</v>
      </c>
    </row>
    <row r="146" spans="1:65" s="2" customFormat="1" ht="16.5" customHeight="1">
      <c r="A146" s="37"/>
      <c r="B146" s="38"/>
      <c r="C146" s="182" t="s">
        <v>447</v>
      </c>
      <c r="D146" s="182" t="s">
        <v>212</v>
      </c>
      <c r="E146" s="183" t="s">
        <v>2839</v>
      </c>
      <c r="F146" s="184" t="s">
        <v>2840</v>
      </c>
      <c r="G146" s="185" t="s">
        <v>367</v>
      </c>
      <c r="H146" s="186">
        <v>1</v>
      </c>
      <c r="I146" s="187"/>
      <c r="J146" s="188">
        <f>ROUND(I146*H146,2)</f>
        <v>0</v>
      </c>
      <c r="K146" s="184" t="s">
        <v>814</v>
      </c>
      <c r="L146" s="42"/>
      <c r="M146" s="189" t="s">
        <v>19</v>
      </c>
      <c r="N146" s="190" t="s">
        <v>42</v>
      </c>
      <c r="O146" s="67"/>
      <c r="P146" s="191">
        <f>O146*H146</f>
        <v>0</v>
      </c>
      <c r="Q146" s="191">
        <v>0</v>
      </c>
      <c r="R146" s="191">
        <f>Q146*H146</f>
        <v>0</v>
      </c>
      <c r="S146" s="191">
        <v>0</v>
      </c>
      <c r="T146" s="192">
        <f>S146*H146</f>
        <v>0</v>
      </c>
      <c r="U146" s="37"/>
      <c r="V146" s="37"/>
      <c r="W146" s="37"/>
      <c r="X146" s="37"/>
      <c r="Y146" s="37"/>
      <c r="Z146" s="37"/>
      <c r="AA146" s="37"/>
      <c r="AB146" s="37"/>
      <c r="AC146" s="37"/>
      <c r="AD146" s="37"/>
      <c r="AE146" s="37"/>
      <c r="AR146" s="193" t="s">
        <v>1982</v>
      </c>
      <c r="AT146" s="193" t="s">
        <v>212</v>
      </c>
      <c r="AU146" s="193" t="s">
        <v>79</v>
      </c>
      <c r="AY146" s="20" t="s">
        <v>210</v>
      </c>
      <c r="BE146" s="194">
        <f>IF(N146="základní",J146,0)</f>
        <v>0</v>
      </c>
      <c r="BF146" s="194">
        <f>IF(N146="snížená",J146,0)</f>
        <v>0</v>
      </c>
      <c r="BG146" s="194">
        <f>IF(N146="zákl. přenesená",J146,0)</f>
        <v>0</v>
      </c>
      <c r="BH146" s="194">
        <f>IF(N146="sníž. přenesená",J146,0)</f>
        <v>0</v>
      </c>
      <c r="BI146" s="194">
        <f>IF(N146="nulová",J146,0)</f>
        <v>0</v>
      </c>
      <c r="BJ146" s="20" t="s">
        <v>79</v>
      </c>
      <c r="BK146" s="194">
        <f>ROUND(I146*H146,2)</f>
        <v>0</v>
      </c>
      <c r="BL146" s="20" t="s">
        <v>1982</v>
      </c>
      <c r="BM146" s="193" t="s">
        <v>2841</v>
      </c>
    </row>
    <row r="147" spans="1:65" s="2" customFormat="1" ht="11.25">
      <c r="A147" s="37"/>
      <c r="B147" s="38"/>
      <c r="C147" s="39"/>
      <c r="D147" s="195" t="s">
        <v>219</v>
      </c>
      <c r="E147" s="39"/>
      <c r="F147" s="196" t="s">
        <v>2840</v>
      </c>
      <c r="G147" s="39"/>
      <c r="H147" s="39"/>
      <c r="I147" s="197"/>
      <c r="J147" s="39"/>
      <c r="K147" s="39"/>
      <c r="L147" s="42"/>
      <c r="M147" s="272"/>
      <c r="N147" s="273"/>
      <c r="O147" s="274"/>
      <c r="P147" s="274"/>
      <c r="Q147" s="274"/>
      <c r="R147" s="274"/>
      <c r="S147" s="274"/>
      <c r="T147" s="275"/>
      <c r="U147" s="37"/>
      <c r="V147" s="37"/>
      <c r="W147" s="37"/>
      <c r="X147" s="37"/>
      <c r="Y147" s="37"/>
      <c r="Z147" s="37"/>
      <c r="AA147" s="37"/>
      <c r="AB147" s="37"/>
      <c r="AC147" s="37"/>
      <c r="AD147" s="37"/>
      <c r="AE147" s="37"/>
      <c r="AT147" s="20" t="s">
        <v>219</v>
      </c>
      <c r="AU147" s="20" t="s">
        <v>79</v>
      </c>
    </row>
    <row r="148" spans="1:65" s="2" customFormat="1" ht="6.95" customHeight="1">
      <c r="A148" s="37"/>
      <c r="B148" s="50"/>
      <c r="C148" s="51"/>
      <c r="D148" s="51"/>
      <c r="E148" s="51"/>
      <c r="F148" s="51"/>
      <c r="G148" s="51"/>
      <c r="H148" s="51"/>
      <c r="I148" s="51"/>
      <c r="J148" s="51"/>
      <c r="K148" s="51"/>
      <c r="L148" s="42"/>
      <c r="M148" s="37"/>
      <c r="O148" s="37"/>
      <c r="P148" s="37"/>
      <c r="Q148" s="37"/>
      <c r="R148" s="37"/>
      <c r="S148" s="37"/>
      <c r="T148" s="37"/>
      <c r="U148" s="37"/>
      <c r="V148" s="37"/>
      <c r="W148" s="37"/>
      <c r="X148" s="37"/>
      <c r="Y148" s="37"/>
      <c r="Z148" s="37"/>
      <c r="AA148" s="37"/>
      <c r="AB148" s="37"/>
      <c r="AC148" s="37"/>
      <c r="AD148" s="37"/>
      <c r="AE148" s="37"/>
    </row>
  </sheetData>
  <sheetProtection algorithmName="SHA-512" hashValue="zlOk51hC5juo515ttce8u/pLO4tQ70lfKIeyv6J9Q07+3EgkzsaR0bs8rfbbPxe+p1fi9oe9UqQ4zujucbOi4w==" saltValue="6/Ld7JfB35Zq8OcIq3czJ1KoamIqTyuda5JjgLtYc+slgx8PwRGnK6bMxZ4rDwwhR8mxSLOVYIuNts3EPjsSWg==" spinCount="100000" sheet="1" objects="1" scenarios="1" formatColumns="0" formatRows="0" autoFilter="0"/>
  <autoFilter ref="C85:K147"/>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sheetPr>
    <pageSetUpPr fitToPage="1"/>
  </sheetPr>
  <dimension ref="A2:BM61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9"/>
      <c r="M2" s="399"/>
      <c r="N2" s="399"/>
      <c r="O2" s="399"/>
      <c r="P2" s="399"/>
      <c r="Q2" s="399"/>
      <c r="R2" s="399"/>
      <c r="S2" s="399"/>
      <c r="T2" s="399"/>
      <c r="U2" s="399"/>
      <c r="V2" s="399"/>
      <c r="AT2" s="20" t="s">
        <v>106</v>
      </c>
    </row>
    <row r="3" spans="1:46" s="1" customFormat="1" ht="6.95" customHeight="1">
      <c r="B3" s="112"/>
      <c r="C3" s="113"/>
      <c r="D3" s="113"/>
      <c r="E3" s="113"/>
      <c r="F3" s="113"/>
      <c r="G3" s="113"/>
      <c r="H3" s="113"/>
      <c r="I3" s="113"/>
      <c r="J3" s="113"/>
      <c r="K3" s="113"/>
      <c r="L3" s="23"/>
      <c r="AT3" s="20" t="s">
        <v>81</v>
      </c>
    </row>
    <row r="4" spans="1:46" s="1" customFormat="1" ht="24.95" customHeight="1">
      <c r="B4" s="23"/>
      <c r="D4" s="114" t="s">
        <v>114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6" t="str">
        <f>'Rekapitulace stavby'!K6</f>
        <v>REKONSTRUKCE ŠKOLNÍ KUCHYNĚ A JÍDELNY GLP</v>
      </c>
      <c r="F7" s="417"/>
      <c r="G7" s="417"/>
      <c r="H7" s="417"/>
      <c r="L7" s="23"/>
    </row>
    <row r="8" spans="1:46" s="2" customFormat="1" ht="12" customHeight="1">
      <c r="A8" s="37"/>
      <c r="B8" s="42"/>
      <c r="C8" s="37"/>
      <c r="D8" s="116" t="s">
        <v>123</v>
      </c>
      <c r="E8" s="37"/>
      <c r="F8" s="37"/>
      <c r="G8" s="37"/>
      <c r="H8" s="37"/>
      <c r="I8" s="37"/>
      <c r="J8" s="37"/>
      <c r="K8" s="37"/>
      <c r="L8" s="117"/>
      <c r="S8" s="37"/>
      <c r="T8" s="37"/>
      <c r="U8" s="37"/>
      <c r="V8" s="37"/>
      <c r="W8" s="37"/>
      <c r="X8" s="37"/>
      <c r="Y8" s="37"/>
      <c r="Z8" s="37"/>
      <c r="AA8" s="37"/>
      <c r="AB8" s="37"/>
      <c r="AC8" s="37"/>
      <c r="AD8" s="37"/>
      <c r="AE8" s="37"/>
    </row>
    <row r="9" spans="1:46" s="2" customFormat="1" ht="16.5" customHeight="1">
      <c r="A9" s="37"/>
      <c r="B9" s="42"/>
      <c r="C9" s="37"/>
      <c r="D9" s="37"/>
      <c r="E9" s="418" t="s">
        <v>2842</v>
      </c>
      <c r="F9" s="419"/>
      <c r="G9" s="419"/>
      <c r="H9" s="419"/>
      <c r="I9" s="37"/>
      <c r="J9" s="37"/>
      <c r="K9" s="37"/>
      <c r="L9" s="117"/>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6" t="s">
        <v>19</v>
      </c>
      <c r="G11" s="37"/>
      <c r="H11" s="37"/>
      <c r="I11" s="116" t="s">
        <v>20</v>
      </c>
      <c r="J11" s="106" t="s">
        <v>19</v>
      </c>
      <c r="K11" s="37"/>
      <c r="L11" s="117"/>
      <c r="S11" s="37"/>
      <c r="T11" s="37"/>
      <c r="U11" s="37"/>
      <c r="V11" s="37"/>
      <c r="W11" s="37"/>
      <c r="X11" s="37"/>
      <c r="Y11" s="37"/>
      <c r="Z11" s="37"/>
      <c r="AA11" s="37"/>
      <c r="AB11" s="37"/>
      <c r="AC11" s="37"/>
      <c r="AD11" s="37"/>
      <c r="AE11" s="37"/>
    </row>
    <row r="12" spans="1:46" s="2" customFormat="1" ht="12" customHeight="1">
      <c r="A12" s="37"/>
      <c r="B12" s="42"/>
      <c r="C12" s="37"/>
      <c r="D12" s="116" t="s">
        <v>21</v>
      </c>
      <c r="E12" s="37"/>
      <c r="F12" s="106" t="s">
        <v>22</v>
      </c>
      <c r="G12" s="37"/>
      <c r="H12" s="37"/>
      <c r="I12" s="116" t="s">
        <v>23</v>
      </c>
      <c r="J12" s="118" t="str">
        <f>'Rekapitulace stavby'!AN8</f>
        <v>3. 5. 2023</v>
      </c>
      <c r="K12" s="37"/>
      <c r="L12" s="117"/>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46" s="2" customFormat="1" ht="12" customHeight="1">
      <c r="A14" s="37"/>
      <c r="B14" s="42"/>
      <c r="C14" s="37"/>
      <c r="D14" s="116" t="s">
        <v>25</v>
      </c>
      <c r="E14" s="37"/>
      <c r="F14" s="37"/>
      <c r="G14" s="37"/>
      <c r="H14" s="37"/>
      <c r="I14" s="116" t="s">
        <v>26</v>
      </c>
      <c r="J14" s="106" t="s">
        <v>19</v>
      </c>
      <c r="K14" s="37"/>
      <c r="L14" s="117"/>
      <c r="S14" s="37"/>
      <c r="T14" s="37"/>
      <c r="U14" s="37"/>
      <c r="V14" s="37"/>
      <c r="W14" s="37"/>
      <c r="X14" s="37"/>
      <c r="Y14" s="37"/>
      <c r="Z14" s="37"/>
      <c r="AA14" s="37"/>
      <c r="AB14" s="37"/>
      <c r="AC14" s="37"/>
      <c r="AD14" s="37"/>
      <c r="AE14" s="37"/>
    </row>
    <row r="15" spans="1:46" s="2" customFormat="1" ht="18" customHeight="1">
      <c r="A15" s="37"/>
      <c r="B15" s="42"/>
      <c r="C15" s="37"/>
      <c r="D15" s="37"/>
      <c r="E15" s="106" t="s">
        <v>22</v>
      </c>
      <c r="F15" s="37"/>
      <c r="G15" s="37"/>
      <c r="H15" s="37"/>
      <c r="I15" s="116" t="s">
        <v>27</v>
      </c>
      <c r="J15" s="106" t="s">
        <v>19</v>
      </c>
      <c r="K15" s="37"/>
      <c r="L15" s="117"/>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28</v>
      </c>
      <c r="E17" s="37"/>
      <c r="F17" s="37"/>
      <c r="G17" s="37"/>
      <c r="H17" s="37"/>
      <c r="I17" s="116" t="s">
        <v>26</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20" t="str">
        <f>'Rekapitulace stavby'!E14</f>
        <v>Vyplň údaj</v>
      </c>
      <c r="F18" s="421"/>
      <c r="G18" s="421"/>
      <c r="H18" s="421"/>
      <c r="I18" s="116" t="s">
        <v>27</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30</v>
      </c>
      <c r="E20" s="37"/>
      <c r="F20" s="37"/>
      <c r="G20" s="37"/>
      <c r="H20" s="37"/>
      <c r="I20" s="116" t="s">
        <v>26</v>
      </c>
      <c r="J20" s="106" t="s">
        <v>19</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6" t="s">
        <v>31</v>
      </c>
      <c r="F21" s="37"/>
      <c r="G21" s="37"/>
      <c r="H21" s="37"/>
      <c r="I21" s="116" t="s">
        <v>27</v>
      </c>
      <c r="J21" s="106" t="s">
        <v>19</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33</v>
      </c>
      <c r="E23" s="37"/>
      <c r="F23" s="37"/>
      <c r="G23" s="37"/>
      <c r="H23" s="37"/>
      <c r="I23" s="116" t="s">
        <v>26</v>
      </c>
      <c r="J23" s="106" t="str">
        <f>IF('Rekapitulace stavby'!AN19="","",'Rekapitulace stavby'!AN19)</f>
        <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Michal Jirka</v>
      </c>
      <c r="F24" s="37"/>
      <c r="G24" s="37"/>
      <c r="H24" s="37"/>
      <c r="I24" s="116" t="s">
        <v>27</v>
      </c>
      <c r="J24" s="106" t="str">
        <f>IF('Rekapitulace stavby'!AN20="","",'Rekapitulace stavby'!AN20)</f>
        <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35</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71.25" customHeight="1">
      <c r="A27" s="119"/>
      <c r="B27" s="120"/>
      <c r="C27" s="119"/>
      <c r="D27" s="119"/>
      <c r="E27" s="422" t="s">
        <v>36</v>
      </c>
      <c r="F27" s="422"/>
      <c r="G27" s="422"/>
      <c r="H27" s="422"/>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2"/>
      <c r="E29" s="122"/>
      <c r="F29" s="122"/>
      <c r="G29" s="122"/>
      <c r="H29" s="122"/>
      <c r="I29" s="122"/>
      <c r="J29" s="122"/>
      <c r="K29" s="122"/>
      <c r="L29" s="117"/>
      <c r="S29" s="37"/>
      <c r="T29" s="37"/>
      <c r="U29" s="37"/>
      <c r="V29" s="37"/>
      <c r="W29" s="37"/>
      <c r="X29" s="37"/>
      <c r="Y29" s="37"/>
      <c r="Z29" s="37"/>
      <c r="AA29" s="37"/>
      <c r="AB29" s="37"/>
      <c r="AC29" s="37"/>
      <c r="AD29" s="37"/>
      <c r="AE29" s="37"/>
    </row>
    <row r="30" spans="1:31" s="2" customFormat="1" ht="25.35" customHeight="1">
      <c r="A30" s="37"/>
      <c r="B30" s="42"/>
      <c r="C30" s="37"/>
      <c r="D30" s="123" t="s">
        <v>37</v>
      </c>
      <c r="E30" s="37"/>
      <c r="F30" s="37"/>
      <c r="G30" s="37"/>
      <c r="H30" s="37"/>
      <c r="I30" s="37"/>
      <c r="J30" s="124">
        <f>ROUND(J85,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5" t="s">
        <v>39</v>
      </c>
      <c r="G32" s="37"/>
      <c r="H32" s="37"/>
      <c r="I32" s="125" t="s">
        <v>38</v>
      </c>
      <c r="J32" s="125" t="s">
        <v>40</v>
      </c>
      <c r="K32" s="37"/>
      <c r="L32" s="117"/>
      <c r="S32" s="37"/>
      <c r="T32" s="37"/>
      <c r="U32" s="37"/>
      <c r="V32" s="37"/>
      <c r="W32" s="37"/>
      <c r="X32" s="37"/>
      <c r="Y32" s="37"/>
      <c r="Z32" s="37"/>
      <c r="AA32" s="37"/>
      <c r="AB32" s="37"/>
      <c r="AC32" s="37"/>
      <c r="AD32" s="37"/>
      <c r="AE32" s="37"/>
    </row>
    <row r="33" spans="1:31" s="2" customFormat="1" ht="14.45" customHeight="1">
      <c r="A33" s="37"/>
      <c r="B33" s="42"/>
      <c r="C33" s="37"/>
      <c r="D33" s="126" t="s">
        <v>41</v>
      </c>
      <c r="E33" s="116" t="s">
        <v>42</v>
      </c>
      <c r="F33" s="127">
        <f>ROUND((SUM(BE85:BE615)),  2)</f>
        <v>0</v>
      </c>
      <c r="G33" s="37"/>
      <c r="H33" s="37"/>
      <c r="I33" s="128">
        <v>0.21</v>
      </c>
      <c r="J33" s="127">
        <f>ROUND(((SUM(BE85:BE615))*I33),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43</v>
      </c>
      <c r="F34" s="127">
        <f>ROUND((SUM(BF85:BF615)),  2)</f>
        <v>0</v>
      </c>
      <c r="G34" s="37"/>
      <c r="H34" s="37"/>
      <c r="I34" s="128">
        <v>0.15</v>
      </c>
      <c r="J34" s="127">
        <f>ROUND(((SUM(BF85:BF615))*I34),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44</v>
      </c>
      <c r="F35" s="127">
        <f>ROUND((SUM(BG85:BG615)),  2)</f>
        <v>0</v>
      </c>
      <c r="G35" s="37"/>
      <c r="H35" s="37"/>
      <c r="I35" s="128">
        <v>0.21</v>
      </c>
      <c r="J35" s="127">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45</v>
      </c>
      <c r="F36" s="127">
        <f>ROUND((SUM(BH85:BH615)),  2)</f>
        <v>0</v>
      </c>
      <c r="G36" s="37"/>
      <c r="H36" s="37"/>
      <c r="I36" s="128">
        <v>0.15</v>
      </c>
      <c r="J36" s="127">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46</v>
      </c>
      <c r="F37" s="127">
        <f>ROUND((SUM(BI85:BI615)),  2)</f>
        <v>0</v>
      </c>
      <c r="G37" s="37"/>
      <c r="H37" s="37"/>
      <c r="I37" s="128">
        <v>0</v>
      </c>
      <c r="J37" s="127">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29"/>
      <c r="D39" s="130" t="s">
        <v>47</v>
      </c>
      <c r="E39" s="131"/>
      <c r="F39" s="131"/>
      <c r="G39" s="132" t="s">
        <v>48</v>
      </c>
      <c r="H39" s="133" t="s">
        <v>49</v>
      </c>
      <c r="I39" s="131"/>
      <c r="J39" s="134">
        <f>SUM(J30:J37)</f>
        <v>0</v>
      </c>
      <c r="K39" s="135"/>
      <c r="L39" s="117"/>
      <c r="S39" s="37"/>
      <c r="T39" s="37"/>
      <c r="U39" s="37"/>
      <c r="V39" s="37"/>
      <c r="W39" s="37"/>
      <c r="X39" s="37"/>
      <c r="Y39" s="37"/>
      <c r="Z39" s="37"/>
      <c r="AA39" s="37"/>
      <c r="AB39" s="37"/>
      <c r="AC39" s="37"/>
      <c r="AD39" s="37"/>
      <c r="AE39" s="37"/>
    </row>
    <row r="40" spans="1:31" s="2" customFormat="1" ht="14.45" customHeight="1">
      <c r="A40" s="37"/>
      <c r="B40" s="136"/>
      <c r="C40" s="137"/>
      <c r="D40" s="137"/>
      <c r="E40" s="137"/>
      <c r="F40" s="137"/>
      <c r="G40" s="137"/>
      <c r="H40" s="137"/>
      <c r="I40" s="137"/>
      <c r="J40" s="137"/>
      <c r="K40" s="137"/>
      <c r="L40" s="117"/>
      <c r="S40" s="37"/>
      <c r="T40" s="37"/>
      <c r="U40" s="37"/>
      <c r="V40" s="37"/>
      <c r="W40" s="37"/>
      <c r="X40" s="37"/>
      <c r="Y40" s="37"/>
      <c r="Z40" s="37"/>
      <c r="AA40" s="37"/>
      <c r="AB40" s="37"/>
      <c r="AC40" s="37"/>
      <c r="AD40" s="37"/>
      <c r="AE40" s="37"/>
    </row>
    <row r="44" spans="1:31" s="2" customFormat="1" ht="6.95" customHeight="1">
      <c r="A44" s="37"/>
      <c r="B44" s="138"/>
      <c r="C44" s="139"/>
      <c r="D44" s="139"/>
      <c r="E44" s="139"/>
      <c r="F44" s="139"/>
      <c r="G44" s="139"/>
      <c r="H44" s="139"/>
      <c r="I44" s="139"/>
      <c r="J44" s="139"/>
      <c r="K44" s="139"/>
      <c r="L44" s="117"/>
      <c r="S44" s="37"/>
      <c r="T44" s="37"/>
      <c r="U44" s="37"/>
      <c r="V44" s="37"/>
      <c r="W44" s="37"/>
      <c r="X44" s="37"/>
      <c r="Y44" s="37"/>
      <c r="Z44" s="37"/>
      <c r="AA44" s="37"/>
      <c r="AB44" s="37"/>
      <c r="AC44" s="37"/>
      <c r="AD44" s="37"/>
      <c r="AE44" s="37"/>
    </row>
    <row r="45" spans="1:31" s="2" customFormat="1" ht="24.95" customHeight="1">
      <c r="A45" s="37"/>
      <c r="B45" s="38"/>
      <c r="C45" s="26" t="s">
        <v>155</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23" t="str">
        <f>E7</f>
        <v>REKONSTRUKCE ŠKOLNÍ KUCHYNĚ A JÍDELNY GLP</v>
      </c>
      <c r="F48" s="424"/>
      <c r="G48" s="424"/>
      <c r="H48" s="424"/>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123</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377" t="str">
        <f>E9</f>
        <v>D.1.5. - Gastrotechnologie</v>
      </c>
      <c r="F50" s="425"/>
      <c r="G50" s="425"/>
      <c r="H50" s="425"/>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GYMNÁZIUM LUĎKA PIKA, PLZEŇ</v>
      </c>
      <c r="G52" s="39"/>
      <c r="H52" s="39"/>
      <c r="I52" s="32" t="s">
        <v>23</v>
      </c>
      <c r="J52" s="62" t="str">
        <f>IF(J12="","",J12)</f>
        <v>3. 5. 2023</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5.2" customHeight="1">
      <c r="A54" s="37"/>
      <c r="B54" s="38"/>
      <c r="C54" s="32" t="s">
        <v>25</v>
      </c>
      <c r="D54" s="39"/>
      <c r="E54" s="39"/>
      <c r="F54" s="30" t="str">
        <f>E15</f>
        <v>GYMNÁZIUM LUĎKA PIKA, PLZEŇ</v>
      </c>
      <c r="G54" s="39"/>
      <c r="H54" s="39"/>
      <c r="I54" s="32" t="s">
        <v>30</v>
      </c>
      <c r="J54" s="35" t="str">
        <f>E21</f>
        <v>ING. MALOTÍN PETR</v>
      </c>
      <c r="K54" s="39"/>
      <c r="L54" s="117"/>
      <c r="S54" s="37"/>
      <c r="T54" s="37"/>
      <c r="U54" s="37"/>
      <c r="V54" s="37"/>
      <c r="W54" s="37"/>
      <c r="X54" s="37"/>
      <c r="Y54" s="37"/>
      <c r="Z54" s="37"/>
      <c r="AA54" s="37"/>
      <c r="AB54" s="37"/>
      <c r="AC54" s="37"/>
      <c r="AD54" s="37"/>
      <c r="AE54" s="37"/>
    </row>
    <row r="55" spans="1:47" s="2" customFormat="1" ht="15.2" customHeight="1">
      <c r="A55" s="37"/>
      <c r="B55" s="38"/>
      <c r="C55" s="32" t="s">
        <v>28</v>
      </c>
      <c r="D55" s="39"/>
      <c r="E55" s="39"/>
      <c r="F55" s="30" t="str">
        <f>IF(E18="","",E18)</f>
        <v>Vyplň údaj</v>
      </c>
      <c r="G55" s="39"/>
      <c r="H55" s="39"/>
      <c r="I55" s="32" t="s">
        <v>33</v>
      </c>
      <c r="J55" s="35" t="str">
        <f>E24</f>
        <v>Michal Jirka</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0" t="s">
        <v>156</v>
      </c>
      <c r="D57" s="141"/>
      <c r="E57" s="141"/>
      <c r="F57" s="141"/>
      <c r="G57" s="141"/>
      <c r="H57" s="141"/>
      <c r="I57" s="141"/>
      <c r="J57" s="142" t="s">
        <v>157</v>
      </c>
      <c r="K57" s="141"/>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3" t="s">
        <v>69</v>
      </c>
      <c r="D59" s="39"/>
      <c r="E59" s="39"/>
      <c r="F59" s="39"/>
      <c r="G59" s="39"/>
      <c r="H59" s="39"/>
      <c r="I59" s="39"/>
      <c r="J59" s="80">
        <f>J85</f>
        <v>0</v>
      </c>
      <c r="K59" s="39"/>
      <c r="L59" s="117"/>
      <c r="S59" s="37"/>
      <c r="T59" s="37"/>
      <c r="U59" s="37"/>
      <c r="V59" s="37"/>
      <c r="W59" s="37"/>
      <c r="X59" s="37"/>
      <c r="Y59" s="37"/>
      <c r="Z59" s="37"/>
      <c r="AA59" s="37"/>
      <c r="AB59" s="37"/>
      <c r="AC59" s="37"/>
      <c r="AD59" s="37"/>
      <c r="AE59" s="37"/>
      <c r="AU59" s="20" t="s">
        <v>158</v>
      </c>
    </row>
    <row r="60" spans="1:47" s="9" customFormat="1" ht="24.95" customHeight="1">
      <c r="B60" s="144"/>
      <c r="C60" s="145"/>
      <c r="D60" s="146" t="s">
        <v>2843</v>
      </c>
      <c r="E60" s="147"/>
      <c r="F60" s="147"/>
      <c r="G60" s="147"/>
      <c r="H60" s="147"/>
      <c r="I60" s="147"/>
      <c r="J60" s="148">
        <f>J86</f>
        <v>0</v>
      </c>
      <c r="K60" s="145"/>
      <c r="L60" s="149"/>
    </row>
    <row r="61" spans="1:47" s="9" customFormat="1" ht="24.95" customHeight="1">
      <c r="B61" s="144"/>
      <c r="C61" s="145"/>
      <c r="D61" s="146" t="s">
        <v>2844</v>
      </c>
      <c r="E61" s="147"/>
      <c r="F61" s="147"/>
      <c r="G61" s="147"/>
      <c r="H61" s="147"/>
      <c r="I61" s="147"/>
      <c r="J61" s="148">
        <f>J133</f>
        <v>0</v>
      </c>
      <c r="K61" s="145"/>
      <c r="L61" s="149"/>
    </row>
    <row r="62" spans="1:47" s="10" customFormat="1" ht="19.899999999999999" customHeight="1">
      <c r="B62" s="150"/>
      <c r="C62" s="100"/>
      <c r="D62" s="151" t="s">
        <v>2845</v>
      </c>
      <c r="E62" s="152"/>
      <c r="F62" s="152"/>
      <c r="G62" s="152"/>
      <c r="H62" s="152"/>
      <c r="I62" s="152"/>
      <c r="J62" s="153">
        <f>J218</f>
        <v>0</v>
      </c>
      <c r="K62" s="100"/>
      <c r="L62" s="154"/>
    </row>
    <row r="63" spans="1:47" s="9" customFormat="1" ht="24.95" customHeight="1">
      <c r="B63" s="144"/>
      <c r="C63" s="145"/>
      <c r="D63" s="146" t="s">
        <v>2846</v>
      </c>
      <c r="E63" s="147"/>
      <c r="F63" s="147"/>
      <c r="G63" s="147"/>
      <c r="H63" s="147"/>
      <c r="I63" s="147"/>
      <c r="J63" s="148">
        <f>J303</f>
        <v>0</v>
      </c>
      <c r="K63" s="145"/>
      <c r="L63" s="149"/>
    </row>
    <row r="64" spans="1:47" s="9" customFormat="1" ht="24.95" customHeight="1">
      <c r="B64" s="144"/>
      <c r="C64" s="145"/>
      <c r="D64" s="146" t="s">
        <v>2847</v>
      </c>
      <c r="E64" s="147"/>
      <c r="F64" s="147"/>
      <c r="G64" s="147"/>
      <c r="H64" s="147"/>
      <c r="I64" s="147"/>
      <c r="J64" s="148">
        <f>J316</f>
        <v>0</v>
      </c>
      <c r="K64" s="145"/>
      <c r="L64" s="149"/>
    </row>
    <row r="65" spans="1:31" s="9" customFormat="1" ht="24.95" customHeight="1">
      <c r="B65" s="144"/>
      <c r="C65" s="145"/>
      <c r="D65" s="146" t="s">
        <v>2848</v>
      </c>
      <c r="E65" s="147"/>
      <c r="F65" s="147"/>
      <c r="G65" s="147"/>
      <c r="H65" s="147"/>
      <c r="I65" s="147"/>
      <c r="J65" s="148">
        <f>J611</f>
        <v>0</v>
      </c>
      <c r="K65" s="145"/>
      <c r="L65" s="149"/>
    </row>
    <row r="66" spans="1:31" s="2" customFormat="1" ht="21.7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31" s="2" customFormat="1" ht="6.95" customHeight="1">
      <c r="A67" s="37"/>
      <c r="B67" s="50"/>
      <c r="C67" s="51"/>
      <c r="D67" s="51"/>
      <c r="E67" s="51"/>
      <c r="F67" s="51"/>
      <c r="G67" s="51"/>
      <c r="H67" s="51"/>
      <c r="I67" s="51"/>
      <c r="J67" s="51"/>
      <c r="K67" s="51"/>
      <c r="L67" s="117"/>
      <c r="S67" s="37"/>
      <c r="T67" s="37"/>
      <c r="U67" s="37"/>
      <c r="V67" s="37"/>
      <c r="W67" s="37"/>
      <c r="X67" s="37"/>
      <c r="Y67" s="37"/>
      <c r="Z67" s="37"/>
      <c r="AA67" s="37"/>
      <c r="AB67" s="37"/>
      <c r="AC67" s="37"/>
      <c r="AD67" s="37"/>
      <c r="AE67" s="37"/>
    </row>
    <row r="71" spans="1:31" s="2" customFormat="1" ht="6.95" customHeight="1">
      <c r="A71" s="37"/>
      <c r="B71" s="52"/>
      <c r="C71" s="53"/>
      <c r="D71" s="53"/>
      <c r="E71" s="53"/>
      <c r="F71" s="53"/>
      <c r="G71" s="53"/>
      <c r="H71" s="53"/>
      <c r="I71" s="53"/>
      <c r="J71" s="53"/>
      <c r="K71" s="53"/>
      <c r="L71" s="117"/>
      <c r="S71" s="37"/>
      <c r="T71" s="37"/>
      <c r="U71" s="37"/>
      <c r="V71" s="37"/>
      <c r="W71" s="37"/>
      <c r="X71" s="37"/>
      <c r="Y71" s="37"/>
      <c r="Z71" s="37"/>
      <c r="AA71" s="37"/>
      <c r="AB71" s="37"/>
      <c r="AC71" s="37"/>
      <c r="AD71" s="37"/>
      <c r="AE71" s="37"/>
    </row>
    <row r="72" spans="1:31" s="2" customFormat="1" ht="24.95" customHeight="1">
      <c r="A72" s="37"/>
      <c r="B72" s="38"/>
      <c r="C72" s="26" t="s">
        <v>195</v>
      </c>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6.95" customHeight="1">
      <c r="A73" s="37"/>
      <c r="B73" s="38"/>
      <c r="C73" s="39"/>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12" customHeight="1">
      <c r="A74" s="37"/>
      <c r="B74" s="38"/>
      <c r="C74" s="32" t="s">
        <v>16</v>
      </c>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16.5" customHeight="1">
      <c r="A75" s="37"/>
      <c r="B75" s="38"/>
      <c r="C75" s="39"/>
      <c r="D75" s="39"/>
      <c r="E75" s="423" t="str">
        <f>E7</f>
        <v>REKONSTRUKCE ŠKOLNÍ KUCHYNĚ A JÍDELNY GLP</v>
      </c>
      <c r="F75" s="424"/>
      <c r="G75" s="424"/>
      <c r="H75" s="424"/>
      <c r="I75" s="39"/>
      <c r="J75" s="39"/>
      <c r="K75" s="39"/>
      <c r="L75" s="117"/>
      <c r="S75" s="37"/>
      <c r="T75" s="37"/>
      <c r="U75" s="37"/>
      <c r="V75" s="37"/>
      <c r="W75" s="37"/>
      <c r="X75" s="37"/>
      <c r="Y75" s="37"/>
      <c r="Z75" s="37"/>
      <c r="AA75" s="37"/>
      <c r="AB75" s="37"/>
      <c r="AC75" s="37"/>
      <c r="AD75" s="37"/>
      <c r="AE75" s="37"/>
    </row>
    <row r="76" spans="1:31" s="2" customFormat="1" ht="12" customHeight="1">
      <c r="A76" s="37"/>
      <c r="B76" s="38"/>
      <c r="C76" s="32" t="s">
        <v>123</v>
      </c>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16.5" customHeight="1">
      <c r="A77" s="37"/>
      <c r="B77" s="38"/>
      <c r="C77" s="39"/>
      <c r="D77" s="39"/>
      <c r="E77" s="377" t="str">
        <f>E9</f>
        <v>D.1.5. - Gastrotechnologie</v>
      </c>
      <c r="F77" s="425"/>
      <c r="G77" s="425"/>
      <c r="H77" s="425"/>
      <c r="I77" s="39"/>
      <c r="J77" s="39"/>
      <c r="K77" s="39"/>
      <c r="L77" s="117"/>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2" customHeight="1">
      <c r="A79" s="37"/>
      <c r="B79" s="38"/>
      <c r="C79" s="32" t="s">
        <v>21</v>
      </c>
      <c r="D79" s="39"/>
      <c r="E79" s="39"/>
      <c r="F79" s="30" t="str">
        <f>F12</f>
        <v>GYMNÁZIUM LUĎKA PIKA, PLZEŇ</v>
      </c>
      <c r="G79" s="39"/>
      <c r="H79" s="39"/>
      <c r="I79" s="32" t="s">
        <v>23</v>
      </c>
      <c r="J79" s="62" t="str">
        <f>IF(J12="","",J12)</f>
        <v>3. 5. 2023</v>
      </c>
      <c r="K79" s="39"/>
      <c r="L79" s="117"/>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65" s="2" customFormat="1" ht="15.2" customHeight="1">
      <c r="A81" s="37"/>
      <c r="B81" s="38"/>
      <c r="C81" s="32" t="s">
        <v>25</v>
      </c>
      <c r="D81" s="39"/>
      <c r="E81" s="39"/>
      <c r="F81" s="30" t="str">
        <f>E15</f>
        <v>GYMNÁZIUM LUĎKA PIKA, PLZEŇ</v>
      </c>
      <c r="G81" s="39"/>
      <c r="H81" s="39"/>
      <c r="I81" s="32" t="s">
        <v>30</v>
      </c>
      <c r="J81" s="35" t="str">
        <f>E21</f>
        <v>ING. MALOTÍN PETR</v>
      </c>
      <c r="K81" s="39"/>
      <c r="L81" s="117"/>
      <c r="S81" s="37"/>
      <c r="T81" s="37"/>
      <c r="U81" s="37"/>
      <c r="V81" s="37"/>
      <c r="W81" s="37"/>
      <c r="X81" s="37"/>
      <c r="Y81" s="37"/>
      <c r="Z81" s="37"/>
      <c r="AA81" s="37"/>
      <c r="AB81" s="37"/>
      <c r="AC81" s="37"/>
      <c r="AD81" s="37"/>
      <c r="AE81" s="37"/>
    </row>
    <row r="82" spans="1:65" s="2" customFormat="1" ht="15.2" customHeight="1">
      <c r="A82" s="37"/>
      <c r="B82" s="38"/>
      <c r="C82" s="32" t="s">
        <v>28</v>
      </c>
      <c r="D82" s="39"/>
      <c r="E82" s="39"/>
      <c r="F82" s="30" t="str">
        <f>IF(E18="","",E18)</f>
        <v>Vyplň údaj</v>
      </c>
      <c r="G82" s="39"/>
      <c r="H82" s="39"/>
      <c r="I82" s="32" t="s">
        <v>33</v>
      </c>
      <c r="J82" s="35" t="str">
        <f>E24</f>
        <v>Michal Jirka</v>
      </c>
      <c r="K82" s="39"/>
      <c r="L82" s="117"/>
      <c r="S82" s="37"/>
      <c r="T82" s="37"/>
      <c r="U82" s="37"/>
      <c r="V82" s="37"/>
      <c r="W82" s="37"/>
      <c r="X82" s="37"/>
      <c r="Y82" s="37"/>
      <c r="Z82" s="37"/>
      <c r="AA82" s="37"/>
      <c r="AB82" s="37"/>
      <c r="AC82" s="37"/>
      <c r="AD82" s="37"/>
      <c r="AE82" s="37"/>
    </row>
    <row r="83" spans="1:65" s="2" customFormat="1" ht="10.35" customHeight="1">
      <c r="A83" s="37"/>
      <c r="B83" s="38"/>
      <c r="C83" s="39"/>
      <c r="D83" s="39"/>
      <c r="E83" s="39"/>
      <c r="F83" s="39"/>
      <c r="G83" s="39"/>
      <c r="H83" s="39"/>
      <c r="I83" s="39"/>
      <c r="J83" s="39"/>
      <c r="K83" s="39"/>
      <c r="L83" s="117"/>
      <c r="S83" s="37"/>
      <c r="T83" s="37"/>
      <c r="U83" s="37"/>
      <c r="V83" s="37"/>
      <c r="W83" s="37"/>
      <c r="X83" s="37"/>
      <c r="Y83" s="37"/>
      <c r="Z83" s="37"/>
      <c r="AA83" s="37"/>
      <c r="AB83" s="37"/>
      <c r="AC83" s="37"/>
      <c r="AD83" s="37"/>
      <c r="AE83" s="37"/>
    </row>
    <row r="84" spans="1:65" s="11" customFormat="1" ht="29.25" customHeight="1">
      <c r="A84" s="155"/>
      <c r="B84" s="156"/>
      <c r="C84" s="157" t="s">
        <v>196</v>
      </c>
      <c r="D84" s="158" t="s">
        <v>56</v>
      </c>
      <c r="E84" s="158" t="s">
        <v>52</v>
      </c>
      <c r="F84" s="158" t="s">
        <v>53</v>
      </c>
      <c r="G84" s="158" t="s">
        <v>197</v>
      </c>
      <c r="H84" s="158" t="s">
        <v>198</v>
      </c>
      <c r="I84" s="158" t="s">
        <v>199</v>
      </c>
      <c r="J84" s="158" t="s">
        <v>157</v>
      </c>
      <c r="K84" s="159" t="s">
        <v>200</v>
      </c>
      <c r="L84" s="160"/>
      <c r="M84" s="71" t="s">
        <v>19</v>
      </c>
      <c r="N84" s="72" t="s">
        <v>41</v>
      </c>
      <c r="O84" s="72" t="s">
        <v>201</v>
      </c>
      <c r="P84" s="72" t="s">
        <v>202</v>
      </c>
      <c r="Q84" s="72" t="s">
        <v>203</v>
      </c>
      <c r="R84" s="72" t="s">
        <v>204</v>
      </c>
      <c r="S84" s="72" t="s">
        <v>205</v>
      </c>
      <c r="T84" s="73" t="s">
        <v>206</v>
      </c>
      <c r="U84" s="155"/>
      <c r="V84" s="155"/>
      <c r="W84" s="155"/>
      <c r="X84" s="155"/>
      <c r="Y84" s="155"/>
      <c r="Z84" s="155"/>
      <c r="AA84" s="155"/>
      <c r="AB84" s="155"/>
      <c r="AC84" s="155"/>
      <c r="AD84" s="155"/>
      <c r="AE84" s="155"/>
    </row>
    <row r="85" spans="1:65" s="2" customFormat="1" ht="22.9" customHeight="1">
      <c r="A85" s="37"/>
      <c r="B85" s="38"/>
      <c r="C85" s="78" t="s">
        <v>207</v>
      </c>
      <c r="D85" s="39"/>
      <c r="E85" s="39"/>
      <c r="F85" s="39"/>
      <c r="G85" s="39"/>
      <c r="H85" s="39"/>
      <c r="I85" s="39"/>
      <c r="J85" s="161">
        <f>BK85</f>
        <v>0</v>
      </c>
      <c r="K85" s="39"/>
      <c r="L85" s="42"/>
      <c r="M85" s="74"/>
      <c r="N85" s="162"/>
      <c r="O85" s="75"/>
      <c r="P85" s="163">
        <f>P86+P133+P303+P316+P611</f>
        <v>0</v>
      </c>
      <c r="Q85" s="75"/>
      <c r="R85" s="163">
        <f>R86+R133+R303+R316+R611</f>
        <v>0</v>
      </c>
      <c r="S85" s="75"/>
      <c r="T85" s="164">
        <f>T86+T133+T303+T316+T611</f>
        <v>0</v>
      </c>
      <c r="U85" s="37"/>
      <c r="V85" s="37"/>
      <c r="W85" s="37"/>
      <c r="X85" s="37"/>
      <c r="Y85" s="37"/>
      <c r="Z85" s="37"/>
      <c r="AA85" s="37"/>
      <c r="AB85" s="37"/>
      <c r="AC85" s="37"/>
      <c r="AD85" s="37"/>
      <c r="AE85" s="37"/>
      <c r="AT85" s="20" t="s">
        <v>70</v>
      </c>
      <c r="AU85" s="20" t="s">
        <v>158</v>
      </c>
      <c r="BK85" s="165">
        <f>BK86+BK133+BK303+BK316+BK611</f>
        <v>0</v>
      </c>
    </row>
    <row r="86" spans="1:65" s="12" customFormat="1" ht="25.9" customHeight="1">
      <c r="B86" s="166"/>
      <c r="C86" s="167"/>
      <c r="D86" s="168" t="s">
        <v>70</v>
      </c>
      <c r="E86" s="169" t="s">
        <v>1422</v>
      </c>
      <c r="F86" s="169" t="s">
        <v>2849</v>
      </c>
      <c r="G86" s="167"/>
      <c r="H86" s="167"/>
      <c r="I86" s="170"/>
      <c r="J86" s="171">
        <f>BK86</f>
        <v>0</v>
      </c>
      <c r="K86" s="167"/>
      <c r="L86" s="172"/>
      <c r="M86" s="173"/>
      <c r="N86" s="174"/>
      <c r="O86" s="174"/>
      <c r="P86" s="175">
        <f>SUM(P87:P132)</f>
        <v>0</v>
      </c>
      <c r="Q86" s="174"/>
      <c r="R86" s="175">
        <f>SUM(R87:R132)</f>
        <v>0</v>
      </c>
      <c r="S86" s="174"/>
      <c r="T86" s="176">
        <f>SUM(T87:T132)</f>
        <v>0</v>
      </c>
      <c r="AR86" s="177" t="s">
        <v>79</v>
      </c>
      <c r="AT86" s="178" t="s">
        <v>70</v>
      </c>
      <c r="AU86" s="178" t="s">
        <v>71</v>
      </c>
      <c r="AY86" s="177" t="s">
        <v>210</v>
      </c>
      <c r="BK86" s="179">
        <f>SUM(BK87:BK132)</f>
        <v>0</v>
      </c>
    </row>
    <row r="87" spans="1:65" s="2" customFormat="1" ht="16.5" customHeight="1">
      <c r="A87" s="37"/>
      <c r="B87" s="38"/>
      <c r="C87" s="245" t="s">
        <v>79</v>
      </c>
      <c r="D87" s="245" t="s">
        <v>348</v>
      </c>
      <c r="E87" s="246" t="s">
        <v>2850</v>
      </c>
      <c r="F87" s="247" t="s">
        <v>2851</v>
      </c>
      <c r="G87" s="248" t="s">
        <v>367</v>
      </c>
      <c r="H87" s="249">
        <v>1</v>
      </c>
      <c r="I87" s="250"/>
      <c r="J87" s="251">
        <f>ROUND(I87*H87,2)</f>
        <v>0</v>
      </c>
      <c r="K87" s="247" t="s">
        <v>814</v>
      </c>
      <c r="L87" s="252"/>
      <c r="M87" s="253" t="s">
        <v>19</v>
      </c>
      <c r="N87" s="254" t="s">
        <v>42</v>
      </c>
      <c r="O87" s="67"/>
      <c r="P87" s="191">
        <f>O87*H87</f>
        <v>0</v>
      </c>
      <c r="Q87" s="191">
        <v>0</v>
      </c>
      <c r="R87" s="191">
        <f>Q87*H87</f>
        <v>0</v>
      </c>
      <c r="S87" s="191">
        <v>0</v>
      </c>
      <c r="T87" s="192">
        <f>S87*H87</f>
        <v>0</v>
      </c>
      <c r="U87" s="37"/>
      <c r="V87" s="37"/>
      <c r="W87" s="37"/>
      <c r="X87" s="37"/>
      <c r="Y87" s="37"/>
      <c r="Z87" s="37"/>
      <c r="AA87" s="37"/>
      <c r="AB87" s="37"/>
      <c r="AC87" s="37"/>
      <c r="AD87" s="37"/>
      <c r="AE87" s="37"/>
      <c r="AR87" s="193" t="s">
        <v>269</v>
      </c>
      <c r="AT87" s="193" t="s">
        <v>348</v>
      </c>
      <c r="AU87" s="193" t="s">
        <v>79</v>
      </c>
      <c r="AY87" s="20" t="s">
        <v>210</v>
      </c>
      <c r="BE87" s="194">
        <f>IF(N87="základní",J87,0)</f>
        <v>0</v>
      </c>
      <c r="BF87" s="194">
        <f>IF(N87="snížená",J87,0)</f>
        <v>0</v>
      </c>
      <c r="BG87" s="194">
        <f>IF(N87="zákl. přenesená",J87,0)</f>
        <v>0</v>
      </c>
      <c r="BH87" s="194">
        <f>IF(N87="sníž. přenesená",J87,0)</f>
        <v>0</v>
      </c>
      <c r="BI87" s="194">
        <f>IF(N87="nulová",J87,0)</f>
        <v>0</v>
      </c>
      <c r="BJ87" s="20" t="s">
        <v>79</v>
      </c>
      <c r="BK87" s="194">
        <f>ROUND(I87*H87,2)</f>
        <v>0</v>
      </c>
      <c r="BL87" s="20" t="s">
        <v>217</v>
      </c>
      <c r="BM87" s="193" t="s">
        <v>81</v>
      </c>
    </row>
    <row r="88" spans="1:65" s="2" customFormat="1" ht="11.25">
      <c r="A88" s="37"/>
      <c r="B88" s="38"/>
      <c r="C88" s="39"/>
      <c r="D88" s="195" t="s">
        <v>219</v>
      </c>
      <c r="E88" s="39"/>
      <c r="F88" s="196" t="s">
        <v>2851</v>
      </c>
      <c r="G88" s="39"/>
      <c r="H88" s="39"/>
      <c r="I88" s="197"/>
      <c r="J88" s="39"/>
      <c r="K88" s="39"/>
      <c r="L88" s="42"/>
      <c r="M88" s="198"/>
      <c r="N88" s="199"/>
      <c r="O88" s="67"/>
      <c r="P88" s="67"/>
      <c r="Q88" s="67"/>
      <c r="R88" s="67"/>
      <c r="S88" s="67"/>
      <c r="T88" s="68"/>
      <c r="U88" s="37"/>
      <c r="V88" s="37"/>
      <c r="W88" s="37"/>
      <c r="X88" s="37"/>
      <c r="Y88" s="37"/>
      <c r="Z88" s="37"/>
      <c r="AA88" s="37"/>
      <c r="AB88" s="37"/>
      <c r="AC88" s="37"/>
      <c r="AD88" s="37"/>
      <c r="AE88" s="37"/>
      <c r="AT88" s="20" t="s">
        <v>219</v>
      </c>
      <c r="AU88" s="20" t="s">
        <v>79</v>
      </c>
    </row>
    <row r="89" spans="1:65" s="2" customFormat="1" ht="48.75">
      <c r="A89" s="37"/>
      <c r="B89" s="38"/>
      <c r="C89" s="39"/>
      <c r="D89" s="195" t="s">
        <v>1060</v>
      </c>
      <c r="E89" s="39"/>
      <c r="F89" s="268" t="s">
        <v>2852</v>
      </c>
      <c r="G89" s="39"/>
      <c r="H89" s="39"/>
      <c r="I89" s="197"/>
      <c r="J89" s="39"/>
      <c r="K89" s="39"/>
      <c r="L89" s="42"/>
      <c r="M89" s="198"/>
      <c r="N89" s="199"/>
      <c r="O89" s="67"/>
      <c r="P89" s="67"/>
      <c r="Q89" s="67"/>
      <c r="R89" s="67"/>
      <c r="S89" s="67"/>
      <c r="T89" s="68"/>
      <c r="U89" s="37"/>
      <c r="V89" s="37"/>
      <c r="W89" s="37"/>
      <c r="X89" s="37"/>
      <c r="Y89" s="37"/>
      <c r="Z89" s="37"/>
      <c r="AA89" s="37"/>
      <c r="AB89" s="37"/>
      <c r="AC89" s="37"/>
      <c r="AD89" s="37"/>
      <c r="AE89" s="37"/>
      <c r="AT89" s="20" t="s">
        <v>1060</v>
      </c>
      <c r="AU89" s="20" t="s">
        <v>79</v>
      </c>
    </row>
    <row r="90" spans="1:65" s="2" customFormat="1" ht="16.5" customHeight="1">
      <c r="A90" s="37"/>
      <c r="B90" s="38"/>
      <c r="C90" s="245" t="s">
        <v>81</v>
      </c>
      <c r="D90" s="245" t="s">
        <v>348</v>
      </c>
      <c r="E90" s="246" t="s">
        <v>2853</v>
      </c>
      <c r="F90" s="247" t="s">
        <v>2854</v>
      </c>
      <c r="G90" s="248" t="s">
        <v>367</v>
      </c>
      <c r="H90" s="249">
        <v>2</v>
      </c>
      <c r="I90" s="250"/>
      <c r="J90" s="251">
        <f>ROUND(I90*H90,2)</f>
        <v>0</v>
      </c>
      <c r="K90" s="247" t="s">
        <v>814</v>
      </c>
      <c r="L90" s="252"/>
      <c r="M90" s="253" t="s">
        <v>19</v>
      </c>
      <c r="N90" s="254" t="s">
        <v>42</v>
      </c>
      <c r="O90" s="67"/>
      <c r="P90" s="191">
        <f>O90*H90</f>
        <v>0</v>
      </c>
      <c r="Q90" s="191">
        <v>0</v>
      </c>
      <c r="R90" s="191">
        <f>Q90*H90</f>
        <v>0</v>
      </c>
      <c r="S90" s="191">
        <v>0</v>
      </c>
      <c r="T90" s="192">
        <f>S90*H90</f>
        <v>0</v>
      </c>
      <c r="U90" s="37"/>
      <c r="V90" s="37"/>
      <c r="W90" s="37"/>
      <c r="X90" s="37"/>
      <c r="Y90" s="37"/>
      <c r="Z90" s="37"/>
      <c r="AA90" s="37"/>
      <c r="AB90" s="37"/>
      <c r="AC90" s="37"/>
      <c r="AD90" s="37"/>
      <c r="AE90" s="37"/>
      <c r="AR90" s="193" t="s">
        <v>269</v>
      </c>
      <c r="AT90" s="193" t="s">
        <v>348</v>
      </c>
      <c r="AU90" s="193" t="s">
        <v>79</v>
      </c>
      <c r="AY90" s="20" t="s">
        <v>210</v>
      </c>
      <c r="BE90" s="194">
        <f>IF(N90="základní",J90,0)</f>
        <v>0</v>
      </c>
      <c r="BF90" s="194">
        <f>IF(N90="snížená",J90,0)</f>
        <v>0</v>
      </c>
      <c r="BG90" s="194">
        <f>IF(N90="zákl. přenesená",J90,0)</f>
        <v>0</v>
      </c>
      <c r="BH90" s="194">
        <f>IF(N90="sníž. přenesená",J90,0)</f>
        <v>0</v>
      </c>
      <c r="BI90" s="194">
        <f>IF(N90="nulová",J90,0)</f>
        <v>0</v>
      </c>
      <c r="BJ90" s="20" t="s">
        <v>79</v>
      </c>
      <c r="BK90" s="194">
        <f>ROUND(I90*H90,2)</f>
        <v>0</v>
      </c>
      <c r="BL90" s="20" t="s">
        <v>217</v>
      </c>
      <c r="BM90" s="193" t="s">
        <v>217</v>
      </c>
    </row>
    <row r="91" spans="1:65" s="2" customFormat="1" ht="11.25">
      <c r="A91" s="37"/>
      <c r="B91" s="38"/>
      <c r="C91" s="39"/>
      <c r="D91" s="195" t="s">
        <v>219</v>
      </c>
      <c r="E91" s="39"/>
      <c r="F91" s="196" t="s">
        <v>2854</v>
      </c>
      <c r="G91" s="39"/>
      <c r="H91" s="39"/>
      <c r="I91" s="197"/>
      <c r="J91" s="39"/>
      <c r="K91" s="39"/>
      <c r="L91" s="42"/>
      <c r="M91" s="198"/>
      <c r="N91" s="199"/>
      <c r="O91" s="67"/>
      <c r="P91" s="67"/>
      <c r="Q91" s="67"/>
      <c r="R91" s="67"/>
      <c r="S91" s="67"/>
      <c r="T91" s="68"/>
      <c r="U91" s="37"/>
      <c r="V91" s="37"/>
      <c r="W91" s="37"/>
      <c r="X91" s="37"/>
      <c r="Y91" s="37"/>
      <c r="Z91" s="37"/>
      <c r="AA91" s="37"/>
      <c r="AB91" s="37"/>
      <c r="AC91" s="37"/>
      <c r="AD91" s="37"/>
      <c r="AE91" s="37"/>
      <c r="AT91" s="20" t="s">
        <v>219</v>
      </c>
      <c r="AU91" s="20" t="s">
        <v>79</v>
      </c>
    </row>
    <row r="92" spans="1:65" s="2" customFormat="1" ht="107.25">
      <c r="A92" s="37"/>
      <c r="B92" s="38"/>
      <c r="C92" s="39"/>
      <c r="D92" s="195" t="s">
        <v>1060</v>
      </c>
      <c r="E92" s="39"/>
      <c r="F92" s="268" t="s">
        <v>2855</v>
      </c>
      <c r="G92" s="39"/>
      <c r="H92" s="39"/>
      <c r="I92" s="197"/>
      <c r="J92" s="39"/>
      <c r="K92" s="39"/>
      <c r="L92" s="42"/>
      <c r="M92" s="198"/>
      <c r="N92" s="199"/>
      <c r="O92" s="67"/>
      <c r="P92" s="67"/>
      <c r="Q92" s="67"/>
      <c r="R92" s="67"/>
      <c r="S92" s="67"/>
      <c r="T92" s="68"/>
      <c r="U92" s="37"/>
      <c r="V92" s="37"/>
      <c r="W92" s="37"/>
      <c r="X92" s="37"/>
      <c r="Y92" s="37"/>
      <c r="Z92" s="37"/>
      <c r="AA92" s="37"/>
      <c r="AB92" s="37"/>
      <c r="AC92" s="37"/>
      <c r="AD92" s="37"/>
      <c r="AE92" s="37"/>
      <c r="AT92" s="20" t="s">
        <v>1060</v>
      </c>
      <c r="AU92" s="20" t="s">
        <v>79</v>
      </c>
    </row>
    <row r="93" spans="1:65" s="2" customFormat="1" ht="24.2" customHeight="1">
      <c r="A93" s="37"/>
      <c r="B93" s="38"/>
      <c r="C93" s="245" t="s">
        <v>153</v>
      </c>
      <c r="D93" s="245" t="s">
        <v>348</v>
      </c>
      <c r="E93" s="246" t="s">
        <v>2856</v>
      </c>
      <c r="F93" s="247" t="s">
        <v>2857</v>
      </c>
      <c r="G93" s="248" t="s">
        <v>367</v>
      </c>
      <c r="H93" s="249">
        <v>2</v>
      </c>
      <c r="I93" s="250"/>
      <c r="J93" s="251">
        <f>ROUND(I93*H93,2)</f>
        <v>0</v>
      </c>
      <c r="K93" s="247" t="s">
        <v>814</v>
      </c>
      <c r="L93" s="252"/>
      <c r="M93" s="253" t="s">
        <v>19</v>
      </c>
      <c r="N93" s="254" t="s">
        <v>42</v>
      </c>
      <c r="O93" s="67"/>
      <c r="P93" s="191">
        <f>O93*H93</f>
        <v>0</v>
      </c>
      <c r="Q93" s="191">
        <v>0</v>
      </c>
      <c r="R93" s="191">
        <f>Q93*H93</f>
        <v>0</v>
      </c>
      <c r="S93" s="191">
        <v>0</v>
      </c>
      <c r="T93" s="192">
        <f>S93*H93</f>
        <v>0</v>
      </c>
      <c r="U93" s="37"/>
      <c r="V93" s="37"/>
      <c r="W93" s="37"/>
      <c r="X93" s="37"/>
      <c r="Y93" s="37"/>
      <c r="Z93" s="37"/>
      <c r="AA93" s="37"/>
      <c r="AB93" s="37"/>
      <c r="AC93" s="37"/>
      <c r="AD93" s="37"/>
      <c r="AE93" s="37"/>
      <c r="AR93" s="193" t="s">
        <v>269</v>
      </c>
      <c r="AT93" s="193" t="s">
        <v>348</v>
      </c>
      <c r="AU93" s="193" t="s">
        <v>79</v>
      </c>
      <c r="AY93" s="20" t="s">
        <v>210</v>
      </c>
      <c r="BE93" s="194">
        <f>IF(N93="základní",J93,0)</f>
        <v>0</v>
      </c>
      <c r="BF93" s="194">
        <f>IF(N93="snížená",J93,0)</f>
        <v>0</v>
      </c>
      <c r="BG93" s="194">
        <f>IF(N93="zákl. přenesená",J93,0)</f>
        <v>0</v>
      </c>
      <c r="BH93" s="194">
        <f>IF(N93="sníž. přenesená",J93,0)</f>
        <v>0</v>
      </c>
      <c r="BI93" s="194">
        <f>IF(N93="nulová",J93,0)</f>
        <v>0</v>
      </c>
      <c r="BJ93" s="20" t="s">
        <v>79</v>
      </c>
      <c r="BK93" s="194">
        <f>ROUND(I93*H93,2)</f>
        <v>0</v>
      </c>
      <c r="BL93" s="20" t="s">
        <v>217</v>
      </c>
      <c r="BM93" s="193" t="s">
        <v>250</v>
      </c>
    </row>
    <row r="94" spans="1:65" s="2" customFormat="1" ht="19.5">
      <c r="A94" s="37"/>
      <c r="B94" s="38"/>
      <c r="C94" s="39"/>
      <c r="D94" s="195" t="s">
        <v>219</v>
      </c>
      <c r="E94" s="39"/>
      <c r="F94" s="196" t="s">
        <v>2857</v>
      </c>
      <c r="G94" s="39"/>
      <c r="H94" s="39"/>
      <c r="I94" s="197"/>
      <c r="J94" s="39"/>
      <c r="K94" s="39"/>
      <c r="L94" s="42"/>
      <c r="M94" s="198"/>
      <c r="N94" s="199"/>
      <c r="O94" s="67"/>
      <c r="P94" s="67"/>
      <c r="Q94" s="67"/>
      <c r="R94" s="67"/>
      <c r="S94" s="67"/>
      <c r="T94" s="68"/>
      <c r="U94" s="37"/>
      <c r="V94" s="37"/>
      <c r="W94" s="37"/>
      <c r="X94" s="37"/>
      <c r="Y94" s="37"/>
      <c r="Z94" s="37"/>
      <c r="AA94" s="37"/>
      <c r="AB94" s="37"/>
      <c r="AC94" s="37"/>
      <c r="AD94" s="37"/>
      <c r="AE94" s="37"/>
      <c r="AT94" s="20" t="s">
        <v>219</v>
      </c>
      <c r="AU94" s="20" t="s">
        <v>79</v>
      </c>
    </row>
    <row r="95" spans="1:65" s="2" customFormat="1" ht="87.75">
      <c r="A95" s="37"/>
      <c r="B95" s="38"/>
      <c r="C95" s="39"/>
      <c r="D95" s="195" t="s">
        <v>1060</v>
      </c>
      <c r="E95" s="39"/>
      <c r="F95" s="268" t="s">
        <v>2858</v>
      </c>
      <c r="G95" s="39"/>
      <c r="H95" s="39"/>
      <c r="I95" s="197"/>
      <c r="J95" s="39"/>
      <c r="K95" s="39"/>
      <c r="L95" s="42"/>
      <c r="M95" s="198"/>
      <c r="N95" s="199"/>
      <c r="O95" s="67"/>
      <c r="P95" s="67"/>
      <c r="Q95" s="67"/>
      <c r="R95" s="67"/>
      <c r="S95" s="67"/>
      <c r="T95" s="68"/>
      <c r="U95" s="37"/>
      <c r="V95" s="37"/>
      <c r="W95" s="37"/>
      <c r="X95" s="37"/>
      <c r="Y95" s="37"/>
      <c r="Z95" s="37"/>
      <c r="AA95" s="37"/>
      <c r="AB95" s="37"/>
      <c r="AC95" s="37"/>
      <c r="AD95" s="37"/>
      <c r="AE95" s="37"/>
      <c r="AT95" s="20" t="s">
        <v>1060</v>
      </c>
      <c r="AU95" s="20" t="s">
        <v>79</v>
      </c>
    </row>
    <row r="96" spans="1:65" s="2" customFormat="1" ht="16.5" customHeight="1">
      <c r="A96" s="37"/>
      <c r="B96" s="38"/>
      <c r="C96" s="245" t="s">
        <v>217</v>
      </c>
      <c r="D96" s="245" t="s">
        <v>348</v>
      </c>
      <c r="E96" s="246" t="s">
        <v>2859</v>
      </c>
      <c r="F96" s="247" t="s">
        <v>2860</v>
      </c>
      <c r="G96" s="248" t="s">
        <v>367</v>
      </c>
      <c r="H96" s="249">
        <v>2</v>
      </c>
      <c r="I96" s="250"/>
      <c r="J96" s="251">
        <f>ROUND(I96*H96,2)</f>
        <v>0</v>
      </c>
      <c r="K96" s="247" t="s">
        <v>814</v>
      </c>
      <c r="L96" s="252"/>
      <c r="M96" s="253" t="s">
        <v>19</v>
      </c>
      <c r="N96" s="254" t="s">
        <v>42</v>
      </c>
      <c r="O96" s="67"/>
      <c r="P96" s="191">
        <f>O96*H96</f>
        <v>0</v>
      </c>
      <c r="Q96" s="191">
        <v>0</v>
      </c>
      <c r="R96" s="191">
        <f>Q96*H96</f>
        <v>0</v>
      </c>
      <c r="S96" s="191">
        <v>0</v>
      </c>
      <c r="T96" s="192">
        <f>S96*H96</f>
        <v>0</v>
      </c>
      <c r="U96" s="37"/>
      <c r="V96" s="37"/>
      <c r="W96" s="37"/>
      <c r="X96" s="37"/>
      <c r="Y96" s="37"/>
      <c r="Z96" s="37"/>
      <c r="AA96" s="37"/>
      <c r="AB96" s="37"/>
      <c r="AC96" s="37"/>
      <c r="AD96" s="37"/>
      <c r="AE96" s="37"/>
      <c r="AR96" s="193" t="s">
        <v>269</v>
      </c>
      <c r="AT96" s="193" t="s">
        <v>348</v>
      </c>
      <c r="AU96" s="193" t="s">
        <v>79</v>
      </c>
      <c r="AY96" s="20" t="s">
        <v>210</v>
      </c>
      <c r="BE96" s="194">
        <f>IF(N96="základní",J96,0)</f>
        <v>0</v>
      </c>
      <c r="BF96" s="194">
        <f>IF(N96="snížená",J96,0)</f>
        <v>0</v>
      </c>
      <c r="BG96" s="194">
        <f>IF(N96="zákl. přenesená",J96,0)</f>
        <v>0</v>
      </c>
      <c r="BH96" s="194">
        <f>IF(N96="sníž. přenesená",J96,0)</f>
        <v>0</v>
      </c>
      <c r="BI96" s="194">
        <f>IF(N96="nulová",J96,0)</f>
        <v>0</v>
      </c>
      <c r="BJ96" s="20" t="s">
        <v>79</v>
      </c>
      <c r="BK96" s="194">
        <f>ROUND(I96*H96,2)</f>
        <v>0</v>
      </c>
      <c r="BL96" s="20" t="s">
        <v>217</v>
      </c>
      <c r="BM96" s="193" t="s">
        <v>269</v>
      </c>
    </row>
    <row r="97" spans="1:65" s="2" customFormat="1" ht="11.25">
      <c r="A97" s="37"/>
      <c r="B97" s="38"/>
      <c r="C97" s="39"/>
      <c r="D97" s="195" t="s">
        <v>219</v>
      </c>
      <c r="E97" s="39"/>
      <c r="F97" s="196" t="s">
        <v>2860</v>
      </c>
      <c r="G97" s="39"/>
      <c r="H97" s="39"/>
      <c r="I97" s="197"/>
      <c r="J97" s="39"/>
      <c r="K97" s="39"/>
      <c r="L97" s="42"/>
      <c r="M97" s="198"/>
      <c r="N97" s="199"/>
      <c r="O97" s="67"/>
      <c r="P97" s="67"/>
      <c r="Q97" s="67"/>
      <c r="R97" s="67"/>
      <c r="S97" s="67"/>
      <c r="T97" s="68"/>
      <c r="U97" s="37"/>
      <c r="V97" s="37"/>
      <c r="W97" s="37"/>
      <c r="X97" s="37"/>
      <c r="Y97" s="37"/>
      <c r="Z97" s="37"/>
      <c r="AA97" s="37"/>
      <c r="AB97" s="37"/>
      <c r="AC97" s="37"/>
      <c r="AD97" s="37"/>
      <c r="AE97" s="37"/>
      <c r="AT97" s="20" t="s">
        <v>219</v>
      </c>
      <c r="AU97" s="20" t="s">
        <v>79</v>
      </c>
    </row>
    <row r="98" spans="1:65" s="2" customFormat="1" ht="16.5" customHeight="1">
      <c r="A98" s="37"/>
      <c r="B98" s="38"/>
      <c r="C98" s="245" t="s">
        <v>241</v>
      </c>
      <c r="D98" s="245" t="s">
        <v>348</v>
      </c>
      <c r="E98" s="246" t="s">
        <v>2861</v>
      </c>
      <c r="F98" s="247" t="s">
        <v>2862</v>
      </c>
      <c r="G98" s="248" t="s">
        <v>367</v>
      </c>
      <c r="H98" s="249">
        <v>1</v>
      </c>
      <c r="I98" s="250"/>
      <c r="J98" s="251">
        <f>ROUND(I98*H98,2)</f>
        <v>0</v>
      </c>
      <c r="K98" s="247" t="s">
        <v>814</v>
      </c>
      <c r="L98" s="252"/>
      <c r="M98" s="253" t="s">
        <v>19</v>
      </c>
      <c r="N98" s="254" t="s">
        <v>42</v>
      </c>
      <c r="O98" s="67"/>
      <c r="P98" s="191">
        <f>O98*H98</f>
        <v>0</v>
      </c>
      <c r="Q98" s="191">
        <v>0</v>
      </c>
      <c r="R98" s="191">
        <f>Q98*H98</f>
        <v>0</v>
      </c>
      <c r="S98" s="191">
        <v>0</v>
      </c>
      <c r="T98" s="192">
        <f>S98*H98</f>
        <v>0</v>
      </c>
      <c r="U98" s="37"/>
      <c r="V98" s="37"/>
      <c r="W98" s="37"/>
      <c r="X98" s="37"/>
      <c r="Y98" s="37"/>
      <c r="Z98" s="37"/>
      <c r="AA98" s="37"/>
      <c r="AB98" s="37"/>
      <c r="AC98" s="37"/>
      <c r="AD98" s="37"/>
      <c r="AE98" s="37"/>
      <c r="AR98" s="193" t="s">
        <v>269</v>
      </c>
      <c r="AT98" s="193" t="s">
        <v>348</v>
      </c>
      <c r="AU98" s="193" t="s">
        <v>79</v>
      </c>
      <c r="AY98" s="20" t="s">
        <v>210</v>
      </c>
      <c r="BE98" s="194">
        <f>IF(N98="základní",J98,0)</f>
        <v>0</v>
      </c>
      <c r="BF98" s="194">
        <f>IF(N98="snížená",J98,0)</f>
        <v>0</v>
      </c>
      <c r="BG98" s="194">
        <f>IF(N98="zákl. přenesená",J98,0)</f>
        <v>0</v>
      </c>
      <c r="BH98" s="194">
        <f>IF(N98="sníž. přenesená",J98,0)</f>
        <v>0</v>
      </c>
      <c r="BI98" s="194">
        <f>IF(N98="nulová",J98,0)</f>
        <v>0</v>
      </c>
      <c r="BJ98" s="20" t="s">
        <v>79</v>
      </c>
      <c r="BK98" s="194">
        <f>ROUND(I98*H98,2)</f>
        <v>0</v>
      </c>
      <c r="BL98" s="20" t="s">
        <v>217</v>
      </c>
      <c r="BM98" s="193" t="s">
        <v>282</v>
      </c>
    </row>
    <row r="99" spans="1:65" s="2" customFormat="1" ht="11.25">
      <c r="A99" s="37"/>
      <c r="B99" s="38"/>
      <c r="C99" s="39"/>
      <c r="D99" s="195" t="s">
        <v>219</v>
      </c>
      <c r="E99" s="39"/>
      <c r="F99" s="196" t="s">
        <v>2862</v>
      </c>
      <c r="G99" s="39"/>
      <c r="H99" s="39"/>
      <c r="I99" s="197"/>
      <c r="J99" s="39"/>
      <c r="K99" s="39"/>
      <c r="L99" s="42"/>
      <c r="M99" s="198"/>
      <c r="N99" s="199"/>
      <c r="O99" s="67"/>
      <c r="P99" s="67"/>
      <c r="Q99" s="67"/>
      <c r="R99" s="67"/>
      <c r="S99" s="67"/>
      <c r="T99" s="68"/>
      <c r="U99" s="37"/>
      <c r="V99" s="37"/>
      <c r="W99" s="37"/>
      <c r="X99" s="37"/>
      <c r="Y99" s="37"/>
      <c r="Z99" s="37"/>
      <c r="AA99" s="37"/>
      <c r="AB99" s="37"/>
      <c r="AC99" s="37"/>
      <c r="AD99" s="37"/>
      <c r="AE99" s="37"/>
      <c r="AT99" s="20" t="s">
        <v>219</v>
      </c>
      <c r="AU99" s="20" t="s">
        <v>79</v>
      </c>
    </row>
    <row r="100" spans="1:65" s="2" customFormat="1" ht="19.5">
      <c r="A100" s="37"/>
      <c r="B100" s="38"/>
      <c r="C100" s="39"/>
      <c r="D100" s="195" t="s">
        <v>1060</v>
      </c>
      <c r="E100" s="39"/>
      <c r="F100" s="268" t="s">
        <v>2863</v>
      </c>
      <c r="G100" s="39"/>
      <c r="H100" s="39"/>
      <c r="I100" s="197"/>
      <c r="J100" s="39"/>
      <c r="K100" s="39"/>
      <c r="L100" s="42"/>
      <c r="M100" s="198"/>
      <c r="N100" s="199"/>
      <c r="O100" s="67"/>
      <c r="P100" s="67"/>
      <c r="Q100" s="67"/>
      <c r="R100" s="67"/>
      <c r="S100" s="67"/>
      <c r="T100" s="68"/>
      <c r="U100" s="37"/>
      <c r="V100" s="37"/>
      <c r="W100" s="37"/>
      <c r="X100" s="37"/>
      <c r="Y100" s="37"/>
      <c r="Z100" s="37"/>
      <c r="AA100" s="37"/>
      <c r="AB100" s="37"/>
      <c r="AC100" s="37"/>
      <c r="AD100" s="37"/>
      <c r="AE100" s="37"/>
      <c r="AT100" s="20" t="s">
        <v>1060</v>
      </c>
      <c r="AU100" s="20" t="s">
        <v>79</v>
      </c>
    </row>
    <row r="101" spans="1:65" s="2" customFormat="1" ht="16.5" customHeight="1">
      <c r="A101" s="37"/>
      <c r="B101" s="38"/>
      <c r="C101" s="245" t="s">
        <v>250</v>
      </c>
      <c r="D101" s="245" t="s">
        <v>348</v>
      </c>
      <c r="E101" s="246" t="s">
        <v>2864</v>
      </c>
      <c r="F101" s="247" t="s">
        <v>2865</v>
      </c>
      <c r="G101" s="248" t="s">
        <v>367</v>
      </c>
      <c r="H101" s="249">
        <v>1</v>
      </c>
      <c r="I101" s="250"/>
      <c r="J101" s="251">
        <f>ROUND(I101*H101,2)</f>
        <v>0</v>
      </c>
      <c r="K101" s="247" t="s">
        <v>814</v>
      </c>
      <c r="L101" s="252"/>
      <c r="M101" s="253" t="s">
        <v>19</v>
      </c>
      <c r="N101" s="254" t="s">
        <v>42</v>
      </c>
      <c r="O101" s="67"/>
      <c r="P101" s="191">
        <f>O101*H101</f>
        <v>0</v>
      </c>
      <c r="Q101" s="191">
        <v>0</v>
      </c>
      <c r="R101" s="191">
        <f>Q101*H101</f>
        <v>0</v>
      </c>
      <c r="S101" s="191">
        <v>0</v>
      </c>
      <c r="T101" s="192">
        <f>S101*H101</f>
        <v>0</v>
      </c>
      <c r="U101" s="37"/>
      <c r="V101" s="37"/>
      <c r="W101" s="37"/>
      <c r="X101" s="37"/>
      <c r="Y101" s="37"/>
      <c r="Z101" s="37"/>
      <c r="AA101" s="37"/>
      <c r="AB101" s="37"/>
      <c r="AC101" s="37"/>
      <c r="AD101" s="37"/>
      <c r="AE101" s="37"/>
      <c r="AR101" s="193" t="s">
        <v>269</v>
      </c>
      <c r="AT101" s="193" t="s">
        <v>348</v>
      </c>
      <c r="AU101" s="193" t="s">
        <v>79</v>
      </c>
      <c r="AY101" s="20" t="s">
        <v>210</v>
      </c>
      <c r="BE101" s="194">
        <f>IF(N101="základní",J101,0)</f>
        <v>0</v>
      </c>
      <c r="BF101" s="194">
        <f>IF(N101="snížená",J101,0)</f>
        <v>0</v>
      </c>
      <c r="BG101" s="194">
        <f>IF(N101="zákl. přenesená",J101,0)</f>
        <v>0</v>
      </c>
      <c r="BH101" s="194">
        <f>IF(N101="sníž. přenesená",J101,0)</f>
        <v>0</v>
      </c>
      <c r="BI101" s="194">
        <f>IF(N101="nulová",J101,0)</f>
        <v>0</v>
      </c>
      <c r="BJ101" s="20" t="s">
        <v>79</v>
      </c>
      <c r="BK101" s="194">
        <f>ROUND(I101*H101,2)</f>
        <v>0</v>
      </c>
      <c r="BL101" s="20" t="s">
        <v>217</v>
      </c>
      <c r="BM101" s="193" t="s">
        <v>296</v>
      </c>
    </row>
    <row r="102" spans="1:65" s="2" customFormat="1" ht="11.25">
      <c r="A102" s="37"/>
      <c r="B102" s="38"/>
      <c r="C102" s="39"/>
      <c r="D102" s="195" t="s">
        <v>219</v>
      </c>
      <c r="E102" s="39"/>
      <c r="F102" s="196" t="s">
        <v>2865</v>
      </c>
      <c r="G102" s="39"/>
      <c r="H102" s="39"/>
      <c r="I102" s="197"/>
      <c r="J102" s="39"/>
      <c r="K102" s="39"/>
      <c r="L102" s="42"/>
      <c r="M102" s="198"/>
      <c r="N102" s="199"/>
      <c r="O102" s="67"/>
      <c r="P102" s="67"/>
      <c r="Q102" s="67"/>
      <c r="R102" s="67"/>
      <c r="S102" s="67"/>
      <c r="T102" s="68"/>
      <c r="U102" s="37"/>
      <c r="V102" s="37"/>
      <c r="W102" s="37"/>
      <c r="X102" s="37"/>
      <c r="Y102" s="37"/>
      <c r="Z102" s="37"/>
      <c r="AA102" s="37"/>
      <c r="AB102" s="37"/>
      <c r="AC102" s="37"/>
      <c r="AD102" s="37"/>
      <c r="AE102" s="37"/>
      <c r="AT102" s="20" t="s">
        <v>219</v>
      </c>
      <c r="AU102" s="20" t="s">
        <v>79</v>
      </c>
    </row>
    <row r="103" spans="1:65" s="2" customFormat="1" ht="48.75">
      <c r="A103" s="37"/>
      <c r="B103" s="38"/>
      <c r="C103" s="39"/>
      <c r="D103" s="195" t="s">
        <v>1060</v>
      </c>
      <c r="E103" s="39"/>
      <c r="F103" s="268" t="s">
        <v>2866</v>
      </c>
      <c r="G103" s="39"/>
      <c r="H103" s="39"/>
      <c r="I103" s="197"/>
      <c r="J103" s="39"/>
      <c r="K103" s="39"/>
      <c r="L103" s="42"/>
      <c r="M103" s="198"/>
      <c r="N103" s="199"/>
      <c r="O103" s="67"/>
      <c r="P103" s="67"/>
      <c r="Q103" s="67"/>
      <c r="R103" s="67"/>
      <c r="S103" s="67"/>
      <c r="T103" s="68"/>
      <c r="U103" s="37"/>
      <c r="V103" s="37"/>
      <c r="W103" s="37"/>
      <c r="X103" s="37"/>
      <c r="Y103" s="37"/>
      <c r="Z103" s="37"/>
      <c r="AA103" s="37"/>
      <c r="AB103" s="37"/>
      <c r="AC103" s="37"/>
      <c r="AD103" s="37"/>
      <c r="AE103" s="37"/>
      <c r="AT103" s="20" t="s">
        <v>1060</v>
      </c>
      <c r="AU103" s="20" t="s">
        <v>79</v>
      </c>
    </row>
    <row r="104" spans="1:65" s="2" customFormat="1" ht="16.5" customHeight="1">
      <c r="A104" s="37"/>
      <c r="B104" s="38"/>
      <c r="C104" s="245" t="s">
        <v>257</v>
      </c>
      <c r="D104" s="245" t="s">
        <v>348</v>
      </c>
      <c r="E104" s="246" t="s">
        <v>2867</v>
      </c>
      <c r="F104" s="247" t="s">
        <v>2868</v>
      </c>
      <c r="G104" s="248" t="s">
        <v>367</v>
      </c>
      <c r="H104" s="249">
        <v>1</v>
      </c>
      <c r="I104" s="250"/>
      <c r="J104" s="251">
        <f>ROUND(I104*H104,2)</f>
        <v>0</v>
      </c>
      <c r="K104" s="247" t="s">
        <v>814</v>
      </c>
      <c r="L104" s="252"/>
      <c r="M104" s="253" t="s">
        <v>19</v>
      </c>
      <c r="N104" s="254" t="s">
        <v>42</v>
      </c>
      <c r="O104" s="67"/>
      <c r="P104" s="191">
        <f>O104*H104</f>
        <v>0</v>
      </c>
      <c r="Q104" s="191">
        <v>0</v>
      </c>
      <c r="R104" s="191">
        <f>Q104*H104</f>
        <v>0</v>
      </c>
      <c r="S104" s="191">
        <v>0</v>
      </c>
      <c r="T104" s="192">
        <f>S104*H104</f>
        <v>0</v>
      </c>
      <c r="U104" s="37"/>
      <c r="V104" s="37"/>
      <c r="W104" s="37"/>
      <c r="X104" s="37"/>
      <c r="Y104" s="37"/>
      <c r="Z104" s="37"/>
      <c r="AA104" s="37"/>
      <c r="AB104" s="37"/>
      <c r="AC104" s="37"/>
      <c r="AD104" s="37"/>
      <c r="AE104" s="37"/>
      <c r="AR104" s="193" t="s">
        <v>269</v>
      </c>
      <c r="AT104" s="193" t="s">
        <v>348</v>
      </c>
      <c r="AU104" s="193" t="s">
        <v>79</v>
      </c>
      <c r="AY104" s="20" t="s">
        <v>210</v>
      </c>
      <c r="BE104" s="194">
        <f>IF(N104="základní",J104,0)</f>
        <v>0</v>
      </c>
      <c r="BF104" s="194">
        <f>IF(N104="snížená",J104,0)</f>
        <v>0</v>
      </c>
      <c r="BG104" s="194">
        <f>IF(N104="zákl. přenesená",J104,0)</f>
        <v>0</v>
      </c>
      <c r="BH104" s="194">
        <f>IF(N104="sníž. přenesená",J104,0)</f>
        <v>0</v>
      </c>
      <c r="BI104" s="194">
        <f>IF(N104="nulová",J104,0)</f>
        <v>0</v>
      </c>
      <c r="BJ104" s="20" t="s">
        <v>79</v>
      </c>
      <c r="BK104" s="194">
        <f>ROUND(I104*H104,2)</f>
        <v>0</v>
      </c>
      <c r="BL104" s="20" t="s">
        <v>217</v>
      </c>
      <c r="BM104" s="193" t="s">
        <v>311</v>
      </c>
    </row>
    <row r="105" spans="1:65" s="2" customFormat="1" ht="11.25">
      <c r="A105" s="37"/>
      <c r="B105" s="38"/>
      <c r="C105" s="39"/>
      <c r="D105" s="195" t="s">
        <v>219</v>
      </c>
      <c r="E105" s="39"/>
      <c r="F105" s="196" t="s">
        <v>2868</v>
      </c>
      <c r="G105" s="39"/>
      <c r="H105" s="39"/>
      <c r="I105" s="197"/>
      <c r="J105" s="39"/>
      <c r="K105" s="39"/>
      <c r="L105" s="42"/>
      <c r="M105" s="198"/>
      <c r="N105" s="199"/>
      <c r="O105" s="67"/>
      <c r="P105" s="67"/>
      <c r="Q105" s="67"/>
      <c r="R105" s="67"/>
      <c r="S105" s="67"/>
      <c r="T105" s="68"/>
      <c r="U105" s="37"/>
      <c r="V105" s="37"/>
      <c r="W105" s="37"/>
      <c r="X105" s="37"/>
      <c r="Y105" s="37"/>
      <c r="Z105" s="37"/>
      <c r="AA105" s="37"/>
      <c r="AB105" s="37"/>
      <c r="AC105" s="37"/>
      <c r="AD105" s="37"/>
      <c r="AE105" s="37"/>
      <c r="AT105" s="20" t="s">
        <v>219</v>
      </c>
      <c r="AU105" s="20" t="s">
        <v>79</v>
      </c>
    </row>
    <row r="106" spans="1:65" s="2" customFormat="1" ht="19.5">
      <c r="A106" s="37"/>
      <c r="B106" s="38"/>
      <c r="C106" s="39"/>
      <c r="D106" s="195" t="s">
        <v>1060</v>
      </c>
      <c r="E106" s="39"/>
      <c r="F106" s="268" t="s">
        <v>2869</v>
      </c>
      <c r="G106" s="39"/>
      <c r="H106" s="39"/>
      <c r="I106" s="197"/>
      <c r="J106" s="39"/>
      <c r="K106" s="39"/>
      <c r="L106" s="42"/>
      <c r="M106" s="198"/>
      <c r="N106" s="199"/>
      <c r="O106" s="67"/>
      <c r="P106" s="67"/>
      <c r="Q106" s="67"/>
      <c r="R106" s="67"/>
      <c r="S106" s="67"/>
      <c r="T106" s="68"/>
      <c r="U106" s="37"/>
      <c r="V106" s="37"/>
      <c r="W106" s="37"/>
      <c r="X106" s="37"/>
      <c r="Y106" s="37"/>
      <c r="Z106" s="37"/>
      <c r="AA106" s="37"/>
      <c r="AB106" s="37"/>
      <c r="AC106" s="37"/>
      <c r="AD106" s="37"/>
      <c r="AE106" s="37"/>
      <c r="AT106" s="20" t="s">
        <v>1060</v>
      </c>
      <c r="AU106" s="20" t="s">
        <v>79</v>
      </c>
    </row>
    <row r="107" spans="1:65" s="2" customFormat="1" ht="16.5" customHeight="1">
      <c r="A107" s="37"/>
      <c r="B107" s="38"/>
      <c r="C107" s="245" t="s">
        <v>269</v>
      </c>
      <c r="D107" s="245" t="s">
        <v>348</v>
      </c>
      <c r="E107" s="246" t="s">
        <v>2870</v>
      </c>
      <c r="F107" s="247" t="s">
        <v>2871</v>
      </c>
      <c r="G107" s="248" t="s">
        <v>367</v>
      </c>
      <c r="H107" s="249">
        <v>1</v>
      </c>
      <c r="I107" s="250"/>
      <c r="J107" s="251">
        <f>ROUND(I107*H107,2)</f>
        <v>0</v>
      </c>
      <c r="K107" s="247" t="s">
        <v>814</v>
      </c>
      <c r="L107" s="252"/>
      <c r="M107" s="253" t="s">
        <v>19</v>
      </c>
      <c r="N107" s="254" t="s">
        <v>42</v>
      </c>
      <c r="O107" s="67"/>
      <c r="P107" s="191">
        <f>O107*H107</f>
        <v>0</v>
      </c>
      <c r="Q107" s="191">
        <v>0</v>
      </c>
      <c r="R107" s="191">
        <f>Q107*H107</f>
        <v>0</v>
      </c>
      <c r="S107" s="191">
        <v>0</v>
      </c>
      <c r="T107" s="192">
        <f>S107*H107</f>
        <v>0</v>
      </c>
      <c r="U107" s="37"/>
      <c r="V107" s="37"/>
      <c r="W107" s="37"/>
      <c r="X107" s="37"/>
      <c r="Y107" s="37"/>
      <c r="Z107" s="37"/>
      <c r="AA107" s="37"/>
      <c r="AB107" s="37"/>
      <c r="AC107" s="37"/>
      <c r="AD107" s="37"/>
      <c r="AE107" s="37"/>
      <c r="AR107" s="193" t="s">
        <v>269</v>
      </c>
      <c r="AT107" s="193" t="s">
        <v>348</v>
      </c>
      <c r="AU107" s="193" t="s">
        <v>79</v>
      </c>
      <c r="AY107" s="20" t="s">
        <v>210</v>
      </c>
      <c r="BE107" s="194">
        <f>IF(N107="základní",J107,0)</f>
        <v>0</v>
      </c>
      <c r="BF107" s="194">
        <f>IF(N107="snížená",J107,0)</f>
        <v>0</v>
      </c>
      <c r="BG107" s="194">
        <f>IF(N107="zákl. přenesená",J107,0)</f>
        <v>0</v>
      </c>
      <c r="BH107" s="194">
        <f>IF(N107="sníž. přenesená",J107,0)</f>
        <v>0</v>
      </c>
      <c r="BI107" s="194">
        <f>IF(N107="nulová",J107,0)</f>
        <v>0</v>
      </c>
      <c r="BJ107" s="20" t="s">
        <v>79</v>
      </c>
      <c r="BK107" s="194">
        <f>ROUND(I107*H107,2)</f>
        <v>0</v>
      </c>
      <c r="BL107" s="20" t="s">
        <v>217</v>
      </c>
      <c r="BM107" s="193" t="s">
        <v>326</v>
      </c>
    </row>
    <row r="108" spans="1:65" s="2" customFormat="1" ht="11.25">
      <c r="A108" s="37"/>
      <c r="B108" s="38"/>
      <c r="C108" s="39"/>
      <c r="D108" s="195" t="s">
        <v>219</v>
      </c>
      <c r="E108" s="39"/>
      <c r="F108" s="196" t="s">
        <v>2871</v>
      </c>
      <c r="G108" s="39"/>
      <c r="H108" s="39"/>
      <c r="I108" s="197"/>
      <c r="J108" s="39"/>
      <c r="K108" s="39"/>
      <c r="L108" s="42"/>
      <c r="M108" s="198"/>
      <c r="N108" s="199"/>
      <c r="O108" s="67"/>
      <c r="P108" s="67"/>
      <c r="Q108" s="67"/>
      <c r="R108" s="67"/>
      <c r="S108" s="67"/>
      <c r="T108" s="68"/>
      <c r="U108" s="37"/>
      <c r="V108" s="37"/>
      <c r="W108" s="37"/>
      <c r="X108" s="37"/>
      <c r="Y108" s="37"/>
      <c r="Z108" s="37"/>
      <c r="AA108" s="37"/>
      <c r="AB108" s="37"/>
      <c r="AC108" s="37"/>
      <c r="AD108" s="37"/>
      <c r="AE108" s="37"/>
      <c r="AT108" s="20" t="s">
        <v>219</v>
      </c>
      <c r="AU108" s="20" t="s">
        <v>79</v>
      </c>
    </row>
    <row r="109" spans="1:65" s="2" customFormat="1" ht="39">
      <c r="A109" s="37"/>
      <c r="B109" s="38"/>
      <c r="C109" s="39"/>
      <c r="D109" s="195" t="s">
        <v>1060</v>
      </c>
      <c r="E109" s="39"/>
      <c r="F109" s="268" t="s">
        <v>2872</v>
      </c>
      <c r="G109" s="39"/>
      <c r="H109" s="39"/>
      <c r="I109" s="197"/>
      <c r="J109" s="39"/>
      <c r="K109" s="39"/>
      <c r="L109" s="42"/>
      <c r="M109" s="198"/>
      <c r="N109" s="199"/>
      <c r="O109" s="67"/>
      <c r="P109" s="67"/>
      <c r="Q109" s="67"/>
      <c r="R109" s="67"/>
      <c r="S109" s="67"/>
      <c r="T109" s="68"/>
      <c r="U109" s="37"/>
      <c r="V109" s="37"/>
      <c r="W109" s="37"/>
      <c r="X109" s="37"/>
      <c r="Y109" s="37"/>
      <c r="Z109" s="37"/>
      <c r="AA109" s="37"/>
      <c r="AB109" s="37"/>
      <c r="AC109" s="37"/>
      <c r="AD109" s="37"/>
      <c r="AE109" s="37"/>
      <c r="AT109" s="20" t="s">
        <v>1060</v>
      </c>
      <c r="AU109" s="20" t="s">
        <v>79</v>
      </c>
    </row>
    <row r="110" spans="1:65" s="2" customFormat="1" ht="16.5" customHeight="1">
      <c r="A110" s="37"/>
      <c r="B110" s="38"/>
      <c r="C110" s="245" t="s">
        <v>276</v>
      </c>
      <c r="D110" s="245" t="s">
        <v>348</v>
      </c>
      <c r="E110" s="246" t="s">
        <v>2873</v>
      </c>
      <c r="F110" s="247" t="s">
        <v>2874</v>
      </c>
      <c r="G110" s="248" t="s">
        <v>367</v>
      </c>
      <c r="H110" s="249">
        <v>1</v>
      </c>
      <c r="I110" s="250"/>
      <c r="J110" s="251">
        <f>ROUND(I110*H110,2)</f>
        <v>0</v>
      </c>
      <c r="K110" s="247" t="s">
        <v>814</v>
      </c>
      <c r="L110" s="252"/>
      <c r="M110" s="253" t="s">
        <v>19</v>
      </c>
      <c r="N110" s="254" t="s">
        <v>42</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269</v>
      </c>
      <c r="AT110" s="193" t="s">
        <v>348</v>
      </c>
      <c r="AU110" s="193" t="s">
        <v>79</v>
      </c>
      <c r="AY110" s="20" t="s">
        <v>210</v>
      </c>
      <c r="BE110" s="194">
        <f>IF(N110="základní",J110,0)</f>
        <v>0</v>
      </c>
      <c r="BF110" s="194">
        <f>IF(N110="snížená",J110,0)</f>
        <v>0</v>
      </c>
      <c r="BG110" s="194">
        <f>IF(N110="zákl. přenesená",J110,0)</f>
        <v>0</v>
      </c>
      <c r="BH110" s="194">
        <f>IF(N110="sníž. přenesená",J110,0)</f>
        <v>0</v>
      </c>
      <c r="BI110" s="194">
        <f>IF(N110="nulová",J110,0)</f>
        <v>0</v>
      </c>
      <c r="BJ110" s="20" t="s">
        <v>79</v>
      </c>
      <c r="BK110" s="194">
        <f>ROUND(I110*H110,2)</f>
        <v>0</v>
      </c>
      <c r="BL110" s="20" t="s">
        <v>217</v>
      </c>
      <c r="BM110" s="193" t="s">
        <v>340</v>
      </c>
    </row>
    <row r="111" spans="1:65" s="2" customFormat="1" ht="11.25">
      <c r="A111" s="37"/>
      <c r="B111" s="38"/>
      <c r="C111" s="39"/>
      <c r="D111" s="195" t="s">
        <v>219</v>
      </c>
      <c r="E111" s="39"/>
      <c r="F111" s="196" t="s">
        <v>2874</v>
      </c>
      <c r="G111" s="39"/>
      <c r="H111" s="39"/>
      <c r="I111" s="197"/>
      <c r="J111" s="39"/>
      <c r="K111" s="39"/>
      <c r="L111" s="42"/>
      <c r="M111" s="198"/>
      <c r="N111" s="199"/>
      <c r="O111" s="67"/>
      <c r="P111" s="67"/>
      <c r="Q111" s="67"/>
      <c r="R111" s="67"/>
      <c r="S111" s="67"/>
      <c r="T111" s="68"/>
      <c r="U111" s="37"/>
      <c r="V111" s="37"/>
      <c r="W111" s="37"/>
      <c r="X111" s="37"/>
      <c r="Y111" s="37"/>
      <c r="Z111" s="37"/>
      <c r="AA111" s="37"/>
      <c r="AB111" s="37"/>
      <c r="AC111" s="37"/>
      <c r="AD111" s="37"/>
      <c r="AE111" s="37"/>
      <c r="AT111" s="20" t="s">
        <v>219</v>
      </c>
      <c r="AU111" s="20" t="s">
        <v>79</v>
      </c>
    </row>
    <row r="112" spans="1:65" s="2" customFormat="1" ht="195">
      <c r="A112" s="37"/>
      <c r="B112" s="38"/>
      <c r="C112" s="39"/>
      <c r="D112" s="195" t="s">
        <v>1060</v>
      </c>
      <c r="E112" s="39"/>
      <c r="F112" s="268" t="s">
        <v>2875</v>
      </c>
      <c r="G112" s="39"/>
      <c r="H112" s="39"/>
      <c r="I112" s="197"/>
      <c r="J112" s="39"/>
      <c r="K112" s="39"/>
      <c r="L112" s="42"/>
      <c r="M112" s="198"/>
      <c r="N112" s="199"/>
      <c r="O112" s="67"/>
      <c r="P112" s="67"/>
      <c r="Q112" s="67"/>
      <c r="R112" s="67"/>
      <c r="S112" s="67"/>
      <c r="T112" s="68"/>
      <c r="U112" s="37"/>
      <c r="V112" s="37"/>
      <c r="W112" s="37"/>
      <c r="X112" s="37"/>
      <c r="Y112" s="37"/>
      <c r="Z112" s="37"/>
      <c r="AA112" s="37"/>
      <c r="AB112" s="37"/>
      <c r="AC112" s="37"/>
      <c r="AD112" s="37"/>
      <c r="AE112" s="37"/>
      <c r="AT112" s="20" t="s">
        <v>1060</v>
      </c>
      <c r="AU112" s="20" t="s">
        <v>79</v>
      </c>
    </row>
    <row r="113" spans="1:65" s="2" customFormat="1" ht="16.5" customHeight="1">
      <c r="A113" s="37"/>
      <c r="B113" s="38"/>
      <c r="C113" s="245" t="s">
        <v>282</v>
      </c>
      <c r="D113" s="245" t="s">
        <v>348</v>
      </c>
      <c r="E113" s="246" t="s">
        <v>2876</v>
      </c>
      <c r="F113" s="247" t="s">
        <v>2877</v>
      </c>
      <c r="G113" s="248" t="s">
        <v>367</v>
      </c>
      <c r="H113" s="249">
        <v>1</v>
      </c>
      <c r="I113" s="250"/>
      <c r="J113" s="251">
        <f>ROUND(I113*H113,2)</f>
        <v>0</v>
      </c>
      <c r="K113" s="247" t="s">
        <v>814</v>
      </c>
      <c r="L113" s="252"/>
      <c r="M113" s="253" t="s">
        <v>19</v>
      </c>
      <c r="N113" s="254" t="s">
        <v>42</v>
      </c>
      <c r="O113" s="67"/>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269</v>
      </c>
      <c r="AT113" s="193" t="s">
        <v>348</v>
      </c>
      <c r="AU113" s="193" t="s">
        <v>79</v>
      </c>
      <c r="AY113" s="20" t="s">
        <v>210</v>
      </c>
      <c r="BE113" s="194">
        <f>IF(N113="základní",J113,0)</f>
        <v>0</v>
      </c>
      <c r="BF113" s="194">
        <f>IF(N113="snížená",J113,0)</f>
        <v>0</v>
      </c>
      <c r="BG113" s="194">
        <f>IF(N113="zákl. přenesená",J113,0)</f>
        <v>0</v>
      </c>
      <c r="BH113" s="194">
        <f>IF(N113="sníž. přenesená",J113,0)</f>
        <v>0</v>
      </c>
      <c r="BI113" s="194">
        <f>IF(N113="nulová",J113,0)</f>
        <v>0</v>
      </c>
      <c r="BJ113" s="20" t="s">
        <v>79</v>
      </c>
      <c r="BK113" s="194">
        <f>ROUND(I113*H113,2)</f>
        <v>0</v>
      </c>
      <c r="BL113" s="20" t="s">
        <v>217</v>
      </c>
      <c r="BM113" s="193" t="s">
        <v>355</v>
      </c>
    </row>
    <row r="114" spans="1:65" s="2" customFormat="1" ht="11.25">
      <c r="A114" s="37"/>
      <c r="B114" s="38"/>
      <c r="C114" s="39"/>
      <c r="D114" s="195" t="s">
        <v>219</v>
      </c>
      <c r="E114" s="39"/>
      <c r="F114" s="196" t="s">
        <v>2877</v>
      </c>
      <c r="G114" s="39"/>
      <c r="H114" s="39"/>
      <c r="I114" s="197"/>
      <c r="J114" s="39"/>
      <c r="K114" s="39"/>
      <c r="L114" s="42"/>
      <c r="M114" s="198"/>
      <c r="N114" s="199"/>
      <c r="O114" s="67"/>
      <c r="P114" s="67"/>
      <c r="Q114" s="67"/>
      <c r="R114" s="67"/>
      <c r="S114" s="67"/>
      <c r="T114" s="68"/>
      <c r="U114" s="37"/>
      <c r="V114" s="37"/>
      <c r="W114" s="37"/>
      <c r="X114" s="37"/>
      <c r="Y114" s="37"/>
      <c r="Z114" s="37"/>
      <c r="AA114" s="37"/>
      <c r="AB114" s="37"/>
      <c r="AC114" s="37"/>
      <c r="AD114" s="37"/>
      <c r="AE114" s="37"/>
      <c r="AT114" s="20" t="s">
        <v>219</v>
      </c>
      <c r="AU114" s="20" t="s">
        <v>79</v>
      </c>
    </row>
    <row r="115" spans="1:65" s="2" customFormat="1" ht="19.5">
      <c r="A115" s="37"/>
      <c r="B115" s="38"/>
      <c r="C115" s="39"/>
      <c r="D115" s="195" t="s">
        <v>1060</v>
      </c>
      <c r="E115" s="39"/>
      <c r="F115" s="268" t="s">
        <v>2878</v>
      </c>
      <c r="G115" s="39"/>
      <c r="H115" s="39"/>
      <c r="I115" s="197"/>
      <c r="J115" s="39"/>
      <c r="K115" s="39"/>
      <c r="L115" s="42"/>
      <c r="M115" s="198"/>
      <c r="N115" s="199"/>
      <c r="O115" s="67"/>
      <c r="P115" s="67"/>
      <c r="Q115" s="67"/>
      <c r="R115" s="67"/>
      <c r="S115" s="67"/>
      <c r="T115" s="68"/>
      <c r="U115" s="37"/>
      <c r="V115" s="37"/>
      <c r="W115" s="37"/>
      <c r="X115" s="37"/>
      <c r="Y115" s="37"/>
      <c r="Z115" s="37"/>
      <c r="AA115" s="37"/>
      <c r="AB115" s="37"/>
      <c r="AC115" s="37"/>
      <c r="AD115" s="37"/>
      <c r="AE115" s="37"/>
      <c r="AT115" s="20" t="s">
        <v>1060</v>
      </c>
      <c r="AU115" s="20" t="s">
        <v>79</v>
      </c>
    </row>
    <row r="116" spans="1:65" s="2" customFormat="1" ht="33" customHeight="1">
      <c r="A116" s="37"/>
      <c r="B116" s="38"/>
      <c r="C116" s="245" t="s">
        <v>289</v>
      </c>
      <c r="D116" s="245" t="s">
        <v>348</v>
      </c>
      <c r="E116" s="246" t="s">
        <v>2879</v>
      </c>
      <c r="F116" s="247" t="s">
        <v>2880</v>
      </c>
      <c r="G116" s="248" t="s">
        <v>367</v>
      </c>
      <c r="H116" s="249">
        <v>1</v>
      </c>
      <c r="I116" s="250"/>
      <c r="J116" s="251">
        <f>ROUND(I116*H116,2)</f>
        <v>0</v>
      </c>
      <c r="K116" s="247" t="s">
        <v>814</v>
      </c>
      <c r="L116" s="252"/>
      <c r="M116" s="253" t="s">
        <v>19</v>
      </c>
      <c r="N116" s="254" t="s">
        <v>42</v>
      </c>
      <c r="O116" s="67"/>
      <c r="P116" s="191">
        <f>O116*H116</f>
        <v>0</v>
      </c>
      <c r="Q116" s="191">
        <v>0</v>
      </c>
      <c r="R116" s="191">
        <f>Q116*H116</f>
        <v>0</v>
      </c>
      <c r="S116" s="191">
        <v>0</v>
      </c>
      <c r="T116" s="192">
        <f>S116*H116</f>
        <v>0</v>
      </c>
      <c r="U116" s="37"/>
      <c r="V116" s="37"/>
      <c r="W116" s="37"/>
      <c r="X116" s="37"/>
      <c r="Y116" s="37"/>
      <c r="Z116" s="37"/>
      <c r="AA116" s="37"/>
      <c r="AB116" s="37"/>
      <c r="AC116" s="37"/>
      <c r="AD116" s="37"/>
      <c r="AE116" s="37"/>
      <c r="AR116" s="193" t="s">
        <v>269</v>
      </c>
      <c r="AT116" s="193" t="s">
        <v>348</v>
      </c>
      <c r="AU116" s="193" t="s">
        <v>79</v>
      </c>
      <c r="AY116" s="20" t="s">
        <v>210</v>
      </c>
      <c r="BE116" s="194">
        <f>IF(N116="základní",J116,0)</f>
        <v>0</v>
      </c>
      <c r="BF116" s="194">
        <f>IF(N116="snížená",J116,0)</f>
        <v>0</v>
      </c>
      <c r="BG116" s="194">
        <f>IF(N116="zákl. přenesená",J116,0)</f>
        <v>0</v>
      </c>
      <c r="BH116" s="194">
        <f>IF(N116="sníž. přenesená",J116,0)</f>
        <v>0</v>
      </c>
      <c r="BI116" s="194">
        <f>IF(N116="nulová",J116,0)</f>
        <v>0</v>
      </c>
      <c r="BJ116" s="20" t="s">
        <v>79</v>
      </c>
      <c r="BK116" s="194">
        <f>ROUND(I116*H116,2)</f>
        <v>0</v>
      </c>
      <c r="BL116" s="20" t="s">
        <v>217</v>
      </c>
      <c r="BM116" s="193" t="s">
        <v>372</v>
      </c>
    </row>
    <row r="117" spans="1:65" s="2" customFormat="1" ht="19.5">
      <c r="A117" s="37"/>
      <c r="B117" s="38"/>
      <c r="C117" s="39"/>
      <c r="D117" s="195" t="s">
        <v>219</v>
      </c>
      <c r="E117" s="39"/>
      <c r="F117" s="196" t="s">
        <v>2880</v>
      </c>
      <c r="G117" s="39"/>
      <c r="H117" s="39"/>
      <c r="I117" s="197"/>
      <c r="J117" s="39"/>
      <c r="K117" s="39"/>
      <c r="L117" s="42"/>
      <c r="M117" s="198"/>
      <c r="N117" s="199"/>
      <c r="O117" s="67"/>
      <c r="P117" s="67"/>
      <c r="Q117" s="67"/>
      <c r="R117" s="67"/>
      <c r="S117" s="67"/>
      <c r="T117" s="68"/>
      <c r="U117" s="37"/>
      <c r="V117" s="37"/>
      <c r="W117" s="37"/>
      <c r="X117" s="37"/>
      <c r="Y117" s="37"/>
      <c r="Z117" s="37"/>
      <c r="AA117" s="37"/>
      <c r="AB117" s="37"/>
      <c r="AC117" s="37"/>
      <c r="AD117" s="37"/>
      <c r="AE117" s="37"/>
      <c r="AT117" s="20" t="s">
        <v>219</v>
      </c>
      <c r="AU117" s="20" t="s">
        <v>79</v>
      </c>
    </row>
    <row r="118" spans="1:65" s="2" customFormat="1" ht="78">
      <c r="A118" s="37"/>
      <c r="B118" s="38"/>
      <c r="C118" s="39"/>
      <c r="D118" s="195" t="s">
        <v>1060</v>
      </c>
      <c r="E118" s="39"/>
      <c r="F118" s="268" t="s">
        <v>2881</v>
      </c>
      <c r="G118" s="39"/>
      <c r="H118" s="39"/>
      <c r="I118" s="197"/>
      <c r="J118" s="39"/>
      <c r="K118" s="39"/>
      <c r="L118" s="42"/>
      <c r="M118" s="198"/>
      <c r="N118" s="199"/>
      <c r="O118" s="67"/>
      <c r="P118" s="67"/>
      <c r="Q118" s="67"/>
      <c r="R118" s="67"/>
      <c r="S118" s="67"/>
      <c r="T118" s="68"/>
      <c r="U118" s="37"/>
      <c r="V118" s="37"/>
      <c r="W118" s="37"/>
      <c r="X118" s="37"/>
      <c r="Y118" s="37"/>
      <c r="Z118" s="37"/>
      <c r="AA118" s="37"/>
      <c r="AB118" s="37"/>
      <c r="AC118" s="37"/>
      <c r="AD118" s="37"/>
      <c r="AE118" s="37"/>
      <c r="AT118" s="20" t="s">
        <v>1060</v>
      </c>
      <c r="AU118" s="20" t="s">
        <v>79</v>
      </c>
    </row>
    <row r="119" spans="1:65" s="2" customFormat="1" ht="24.2" customHeight="1">
      <c r="A119" s="37"/>
      <c r="B119" s="38"/>
      <c r="C119" s="245" t="s">
        <v>296</v>
      </c>
      <c r="D119" s="245" t="s">
        <v>348</v>
      </c>
      <c r="E119" s="246" t="s">
        <v>2882</v>
      </c>
      <c r="F119" s="247" t="s">
        <v>2883</v>
      </c>
      <c r="G119" s="248" t="s">
        <v>367</v>
      </c>
      <c r="H119" s="249">
        <v>1</v>
      </c>
      <c r="I119" s="250"/>
      <c r="J119" s="251">
        <f>ROUND(I119*H119,2)</f>
        <v>0</v>
      </c>
      <c r="K119" s="247" t="s">
        <v>814</v>
      </c>
      <c r="L119" s="252"/>
      <c r="M119" s="253" t="s">
        <v>19</v>
      </c>
      <c r="N119" s="254" t="s">
        <v>42</v>
      </c>
      <c r="O119" s="67"/>
      <c r="P119" s="191">
        <f>O119*H119</f>
        <v>0</v>
      </c>
      <c r="Q119" s="191">
        <v>0</v>
      </c>
      <c r="R119" s="191">
        <f>Q119*H119</f>
        <v>0</v>
      </c>
      <c r="S119" s="191">
        <v>0</v>
      </c>
      <c r="T119" s="192">
        <f>S119*H119</f>
        <v>0</v>
      </c>
      <c r="U119" s="37"/>
      <c r="V119" s="37"/>
      <c r="W119" s="37"/>
      <c r="X119" s="37"/>
      <c r="Y119" s="37"/>
      <c r="Z119" s="37"/>
      <c r="AA119" s="37"/>
      <c r="AB119" s="37"/>
      <c r="AC119" s="37"/>
      <c r="AD119" s="37"/>
      <c r="AE119" s="37"/>
      <c r="AR119" s="193" t="s">
        <v>269</v>
      </c>
      <c r="AT119" s="193" t="s">
        <v>348</v>
      </c>
      <c r="AU119" s="193" t="s">
        <v>79</v>
      </c>
      <c r="AY119" s="20" t="s">
        <v>210</v>
      </c>
      <c r="BE119" s="194">
        <f>IF(N119="základní",J119,0)</f>
        <v>0</v>
      </c>
      <c r="BF119" s="194">
        <f>IF(N119="snížená",J119,0)</f>
        <v>0</v>
      </c>
      <c r="BG119" s="194">
        <f>IF(N119="zákl. přenesená",J119,0)</f>
        <v>0</v>
      </c>
      <c r="BH119" s="194">
        <f>IF(N119="sníž. přenesená",J119,0)</f>
        <v>0</v>
      </c>
      <c r="BI119" s="194">
        <f>IF(N119="nulová",J119,0)</f>
        <v>0</v>
      </c>
      <c r="BJ119" s="20" t="s">
        <v>79</v>
      </c>
      <c r="BK119" s="194">
        <f>ROUND(I119*H119,2)</f>
        <v>0</v>
      </c>
      <c r="BL119" s="20" t="s">
        <v>217</v>
      </c>
      <c r="BM119" s="193" t="s">
        <v>392</v>
      </c>
    </row>
    <row r="120" spans="1:65" s="2" customFormat="1" ht="11.25">
      <c r="A120" s="37"/>
      <c r="B120" s="38"/>
      <c r="C120" s="39"/>
      <c r="D120" s="195" t="s">
        <v>219</v>
      </c>
      <c r="E120" s="39"/>
      <c r="F120" s="196" t="s">
        <v>2883</v>
      </c>
      <c r="G120" s="39"/>
      <c r="H120" s="39"/>
      <c r="I120" s="197"/>
      <c r="J120" s="39"/>
      <c r="K120" s="39"/>
      <c r="L120" s="42"/>
      <c r="M120" s="198"/>
      <c r="N120" s="199"/>
      <c r="O120" s="67"/>
      <c r="P120" s="67"/>
      <c r="Q120" s="67"/>
      <c r="R120" s="67"/>
      <c r="S120" s="67"/>
      <c r="T120" s="68"/>
      <c r="U120" s="37"/>
      <c r="V120" s="37"/>
      <c r="W120" s="37"/>
      <c r="X120" s="37"/>
      <c r="Y120" s="37"/>
      <c r="Z120" s="37"/>
      <c r="AA120" s="37"/>
      <c r="AB120" s="37"/>
      <c r="AC120" s="37"/>
      <c r="AD120" s="37"/>
      <c r="AE120" s="37"/>
      <c r="AT120" s="20" t="s">
        <v>219</v>
      </c>
      <c r="AU120" s="20" t="s">
        <v>79</v>
      </c>
    </row>
    <row r="121" spans="1:65" s="2" customFormat="1" ht="39">
      <c r="A121" s="37"/>
      <c r="B121" s="38"/>
      <c r="C121" s="39"/>
      <c r="D121" s="195" t="s">
        <v>1060</v>
      </c>
      <c r="E121" s="39"/>
      <c r="F121" s="268" t="s">
        <v>2884</v>
      </c>
      <c r="G121" s="39"/>
      <c r="H121" s="39"/>
      <c r="I121" s="197"/>
      <c r="J121" s="39"/>
      <c r="K121" s="39"/>
      <c r="L121" s="42"/>
      <c r="M121" s="198"/>
      <c r="N121" s="199"/>
      <c r="O121" s="67"/>
      <c r="P121" s="67"/>
      <c r="Q121" s="67"/>
      <c r="R121" s="67"/>
      <c r="S121" s="67"/>
      <c r="T121" s="68"/>
      <c r="U121" s="37"/>
      <c r="V121" s="37"/>
      <c r="W121" s="37"/>
      <c r="X121" s="37"/>
      <c r="Y121" s="37"/>
      <c r="Z121" s="37"/>
      <c r="AA121" s="37"/>
      <c r="AB121" s="37"/>
      <c r="AC121" s="37"/>
      <c r="AD121" s="37"/>
      <c r="AE121" s="37"/>
      <c r="AT121" s="20" t="s">
        <v>1060</v>
      </c>
      <c r="AU121" s="20" t="s">
        <v>79</v>
      </c>
    </row>
    <row r="122" spans="1:65" s="2" customFormat="1" ht="16.5" customHeight="1">
      <c r="A122" s="37"/>
      <c r="B122" s="38"/>
      <c r="C122" s="245" t="s">
        <v>304</v>
      </c>
      <c r="D122" s="245" t="s">
        <v>348</v>
      </c>
      <c r="E122" s="246" t="s">
        <v>2885</v>
      </c>
      <c r="F122" s="247" t="s">
        <v>2886</v>
      </c>
      <c r="G122" s="248" t="s">
        <v>367</v>
      </c>
      <c r="H122" s="249">
        <v>1</v>
      </c>
      <c r="I122" s="250"/>
      <c r="J122" s="251">
        <f>ROUND(I122*H122,2)</f>
        <v>0</v>
      </c>
      <c r="K122" s="247" t="s">
        <v>814</v>
      </c>
      <c r="L122" s="252"/>
      <c r="M122" s="253" t="s">
        <v>19</v>
      </c>
      <c r="N122" s="254" t="s">
        <v>42</v>
      </c>
      <c r="O122" s="67"/>
      <c r="P122" s="191">
        <f>O122*H122</f>
        <v>0</v>
      </c>
      <c r="Q122" s="191">
        <v>0</v>
      </c>
      <c r="R122" s="191">
        <f>Q122*H122</f>
        <v>0</v>
      </c>
      <c r="S122" s="191">
        <v>0</v>
      </c>
      <c r="T122" s="192">
        <f>S122*H122</f>
        <v>0</v>
      </c>
      <c r="U122" s="37"/>
      <c r="V122" s="37"/>
      <c r="W122" s="37"/>
      <c r="X122" s="37"/>
      <c r="Y122" s="37"/>
      <c r="Z122" s="37"/>
      <c r="AA122" s="37"/>
      <c r="AB122" s="37"/>
      <c r="AC122" s="37"/>
      <c r="AD122" s="37"/>
      <c r="AE122" s="37"/>
      <c r="AR122" s="193" t="s">
        <v>269</v>
      </c>
      <c r="AT122" s="193" t="s">
        <v>348</v>
      </c>
      <c r="AU122" s="193" t="s">
        <v>79</v>
      </c>
      <c r="AY122" s="20" t="s">
        <v>210</v>
      </c>
      <c r="BE122" s="194">
        <f>IF(N122="základní",J122,0)</f>
        <v>0</v>
      </c>
      <c r="BF122" s="194">
        <f>IF(N122="snížená",J122,0)</f>
        <v>0</v>
      </c>
      <c r="BG122" s="194">
        <f>IF(N122="zákl. přenesená",J122,0)</f>
        <v>0</v>
      </c>
      <c r="BH122" s="194">
        <f>IF(N122="sníž. přenesená",J122,0)</f>
        <v>0</v>
      </c>
      <c r="BI122" s="194">
        <f>IF(N122="nulová",J122,0)</f>
        <v>0</v>
      </c>
      <c r="BJ122" s="20" t="s">
        <v>79</v>
      </c>
      <c r="BK122" s="194">
        <f>ROUND(I122*H122,2)</f>
        <v>0</v>
      </c>
      <c r="BL122" s="20" t="s">
        <v>217</v>
      </c>
      <c r="BM122" s="193" t="s">
        <v>406</v>
      </c>
    </row>
    <row r="123" spans="1:65" s="2" customFormat="1" ht="11.25">
      <c r="A123" s="37"/>
      <c r="B123" s="38"/>
      <c r="C123" s="39"/>
      <c r="D123" s="195" t="s">
        <v>219</v>
      </c>
      <c r="E123" s="39"/>
      <c r="F123" s="196" t="s">
        <v>2886</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219</v>
      </c>
      <c r="AU123" s="20" t="s">
        <v>79</v>
      </c>
    </row>
    <row r="124" spans="1:65" s="2" customFormat="1" ht="107.25">
      <c r="A124" s="37"/>
      <c r="B124" s="38"/>
      <c r="C124" s="39"/>
      <c r="D124" s="195" t="s">
        <v>1060</v>
      </c>
      <c r="E124" s="39"/>
      <c r="F124" s="268" t="s">
        <v>2887</v>
      </c>
      <c r="G124" s="39"/>
      <c r="H124" s="39"/>
      <c r="I124" s="197"/>
      <c r="J124" s="39"/>
      <c r="K124" s="39"/>
      <c r="L124" s="42"/>
      <c r="M124" s="198"/>
      <c r="N124" s="199"/>
      <c r="O124" s="67"/>
      <c r="P124" s="67"/>
      <c r="Q124" s="67"/>
      <c r="R124" s="67"/>
      <c r="S124" s="67"/>
      <c r="T124" s="68"/>
      <c r="U124" s="37"/>
      <c r="V124" s="37"/>
      <c r="W124" s="37"/>
      <c r="X124" s="37"/>
      <c r="Y124" s="37"/>
      <c r="Z124" s="37"/>
      <c r="AA124" s="37"/>
      <c r="AB124" s="37"/>
      <c r="AC124" s="37"/>
      <c r="AD124" s="37"/>
      <c r="AE124" s="37"/>
      <c r="AT124" s="20" t="s">
        <v>1060</v>
      </c>
      <c r="AU124" s="20" t="s">
        <v>79</v>
      </c>
    </row>
    <row r="125" spans="1:65" s="2" customFormat="1" ht="16.5" customHeight="1">
      <c r="A125" s="37"/>
      <c r="B125" s="38"/>
      <c r="C125" s="245" t="s">
        <v>311</v>
      </c>
      <c r="D125" s="245" t="s">
        <v>348</v>
      </c>
      <c r="E125" s="246" t="s">
        <v>2888</v>
      </c>
      <c r="F125" s="247" t="s">
        <v>2889</v>
      </c>
      <c r="G125" s="248" t="s">
        <v>367</v>
      </c>
      <c r="H125" s="249">
        <v>1</v>
      </c>
      <c r="I125" s="250"/>
      <c r="J125" s="251">
        <f>ROUND(I125*H125,2)</f>
        <v>0</v>
      </c>
      <c r="K125" s="247" t="s">
        <v>814</v>
      </c>
      <c r="L125" s="252"/>
      <c r="M125" s="253" t="s">
        <v>19</v>
      </c>
      <c r="N125" s="254" t="s">
        <v>42</v>
      </c>
      <c r="O125" s="67"/>
      <c r="P125" s="191">
        <f>O125*H125</f>
        <v>0</v>
      </c>
      <c r="Q125" s="191">
        <v>0</v>
      </c>
      <c r="R125" s="191">
        <f>Q125*H125</f>
        <v>0</v>
      </c>
      <c r="S125" s="191">
        <v>0</v>
      </c>
      <c r="T125" s="192">
        <f>S125*H125</f>
        <v>0</v>
      </c>
      <c r="U125" s="37"/>
      <c r="V125" s="37"/>
      <c r="W125" s="37"/>
      <c r="X125" s="37"/>
      <c r="Y125" s="37"/>
      <c r="Z125" s="37"/>
      <c r="AA125" s="37"/>
      <c r="AB125" s="37"/>
      <c r="AC125" s="37"/>
      <c r="AD125" s="37"/>
      <c r="AE125" s="37"/>
      <c r="AR125" s="193" t="s">
        <v>269</v>
      </c>
      <c r="AT125" s="193" t="s">
        <v>348</v>
      </c>
      <c r="AU125" s="193" t="s">
        <v>79</v>
      </c>
      <c r="AY125" s="20" t="s">
        <v>210</v>
      </c>
      <c r="BE125" s="194">
        <f>IF(N125="základní",J125,0)</f>
        <v>0</v>
      </c>
      <c r="BF125" s="194">
        <f>IF(N125="snížená",J125,0)</f>
        <v>0</v>
      </c>
      <c r="BG125" s="194">
        <f>IF(N125="zákl. přenesená",J125,0)</f>
        <v>0</v>
      </c>
      <c r="BH125" s="194">
        <f>IF(N125="sníž. přenesená",J125,0)</f>
        <v>0</v>
      </c>
      <c r="BI125" s="194">
        <f>IF(N125="nulová",J125,0)</f>
        <v>0</v>
      </c>
      <c r="BJ125" s="20" t="s">
        <v>79</v>
      </c>
      <c r="BK125" s="194">
        <f>ROUND(I125*H125,2)</f>
        <v>0</v>
      </c>
      <c r="BL125" s="20" t="s">
        <v>217</v>
      </c>
      <c r="BM125" s="193" t="s">
        <v>430</v>
      </c>
    </row>
    <row r="126" spans="1:65" s="2" customFormat="1" ht="11.25">
      <c r="A126" s="37"/>
      <c r="B126" s="38"/>
      <c r="C126" s="39"/>
      <c r="D126" s="195" t="s">
        <v>219</v>
      </c>
      <c r="E126" s="39"/>
      <c r="F126" s="196" t="s">
        <v>2889</v>
      </c>
      <c r="G126" s="39"/>
      <c r="H126" s="39"/>
      <c r="I126" s="197"/>
      <c r="J126" s="39"/>
      <c r="K126" s="39"/>
      <c r="L126" s="42"/>
      <c r="M126" s="198"/>
      <c r="N126" s="199"/>
      <c r="O126" s="67"/>
      <c r="P126" s="67"/>
      <c r="Q126" s="67"/>
      <c r="R126" s="67"/>
      <c r="S126" s="67"/>
      <c r="T126" s="68"/>
      <c r="U126" s="37"/>
      <c r="V126" s="37"/>
      <c r="W126" s="37"/>
      <c r="X126" s="37"/>
      <c r="Y126" s="37"/>
      <c r="Z126" s="37"/>
      <c r="AA126" s="37"/>
      <c r="AB126" s="37"/>
      <c r="AC126" s="37"/>
      <c r="AD126" s="37"/>
      <c r="AE126" s="37"/>
      <c r="AT126" s="20" t="s">
        <v>219</v>
      </c>
      <c r="AU126" s="20" t="s">
        <v>79</v>
      </c>
    </row>
    <row r="127" spans="1:65" s="2" customFormat="1" ht="16.5" customHeight="1">
      <c r="A127" s="37"/>
      <c r="B127" s="38"/>
      <c r="C127" s="245" t="s">
        <v>8</v>
      </c>
      <c r="D127" s="245" t="s">
        <v>348</v>
      </c>
      <c r="E127" s="246" t="s">
        <v>2890</v>
      </c>
      <c r="F127" s="247" t="s">
        <v>2891</v>
      </c>
      <c r="G127" s="248" t="s">
        <v>367</v>
      </c>
      <c r="H127" s="249">
        <v>3</v>
      </c>
      <c r="I127" s="250"/>
      <c r="J127" s="251">
        <f>ROUND(I127*H127,2)</f>
        <v>0</v>
      </c>
      <c r="K127" s="247" t="s">
        <v>814</v>
      </c>
      <c r="L127" s="252"/>
      <c r="M127" s="253" t="s">
        <v>19</v>
      </c>
      <c r="N127" s="254" t="s">
        <v>42</v>
      </c>
      <c r="O127" s="67"/>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269</v>
      </c>
      <c r="AT127" s="193" t="s">
        <v>348</v>
      </c>
      <c r="AU127" s="193" t="s">
        <v>79</v>
      </c>
      <c r="AY127" s="20" t="s">
        <v>210</v>
      </c>
      <c r="BE127" s="194">
        <f>IF(N127="základní",J127,0)</f>
        <v>0</v>
      </c>
      <c r="BF127" s="194">
        <f>IF(N127="snížená",J127,0)</f>
        <v>0</v>
      </c>
      <c r="BG127" s="194">
        <f>IF(N127="zákl. přenesená",J127,0)</f>
        <v>0</v>
      </c>
      <c r="BH127" s="194">
        <f>IF(N127="sníž. přenesená",J127,0)</f>
        <v>0</v>
      </c>
      <c r="BI127" s="194">
        <f>IF(N127="nulová",J127,0)</f>
        <v>0</v>
      </c>
      <c r="BJ127" s="20" t="s">
        <v>79</v>
      </c>
      <c r="BK127" s="194">
        <f>ROUND(I127*H127,2)</f>
        <v>0</v>
      </c>
      <c r="BL127" s="20" t="s">
        <v>217</v>
      </c>
      <c r="BM127" s="193" t="s">
        <v>447</v>
      </c>
    </row>
    <row r="128" spans="1:65" s="2" customFormat="1" ht="11.25">
      <c r="A128" s="37"/>
      <c r="B128" s="38"/>
      <c r="C128" s="39"/>
      <c r="D128" s="195" t="s">
        <v>219</v>
      </c>
      <c r="E128" s="39"/>
      <c r="F128" s="196" t="s">
        <v>2891</v>
      </c>
      <c r="G128" s="39"/>
      <c r="H128" s="39"/>
      <c r="I128" s="197"/>
      <c r="J128" s="39"/>
      <c r="K128" s="39"/>
      <c r="L128" s="42"/>
      <c r="M128" s="198"/>
      <c r="N128" s="199"/>
      <c r="O128" s="67"/>
      <c r="P128" s="67"/>
      <c r="Q128" s="67"/>
      <c r="R128" s="67"/>
      <c r="S128" s="67"/>
      <c r="T128" s="68"/>
      <c r="U128" s="37"/>
      <c r="V128" s="37"/>
      <c r="W128" s="37"/>
      <c r="X128" s="37"/>
      <c r="Y128" s="37"/>
      <c r="Z128" s="37"/>
      <c r="AA128" s="37"/>
      <c r="AB128" s="37"/>
      <c r="AC128" s="37"/>
      <c r="AD128" s="37"/>
      <c r="AE128" s="37"/>
      <c r="AT128" s="20" t="s">
        <v>219</v>
      </c>
      <c r="AU128" s="20" t="s">
        <v>79</v>
      </c>
    </row>
    <row r="129" spans="1:65" s="2" customFormat="1" ht="97.5">
      <c r="A129" s="37"/>
      <c r="B129" s="38"/>
      <c r="C129" s="39"/>
      <c r="D129" s="195" t="s">
        <v>1060</v>
      </c>
      <c r="E129" s="39"/>
      <c r="F129" s="268" t="s">
        <v>2892</v>
      </c>
      <c r="G129" s="39"/>
      <c r="H129" s="39"/>
      <c r="I129" s="197"/>
      <c r="J129" s="39"/>
      <c r="K129" s="39"/>
      <c r="L129" s="42"/>
      <c r="M129" s="198"/>
      <c r="N129" s="199"/>
      <c r="O129" s="67"/>
      <c r="P129" s="67"/>
      <c r="Q129" s="67"/>
      <c r="R129" s="67"/>
      <c r="S129" s="67"/>
      <c r="T129" s="68"/>
      <c r="U129" s="37"/>
      <c r="V129" s="37"/>
      <c r="W129" s="37"/>
      <c r="X129" s="37"/>
      <c r="Y129" s="37"/>
      <c r="Z129" s="37"/>
      <c r="AA129" s="37"/>
      <c r="AB129" s="37"/>
      <c r="AC129" s="37"/>
      <c r="AD129" s="37"/>
      <c r="AE129" s="37"/>
      <c r="AT129" s="20" t="s">
        <v>1060</v>
      </c>
      <c r="AU129" s="20" t="s">
        <v>79</v>
      </c>
    </row>
    <row r="130" spans="1:65" s="2" customFormat="1" ht="24.2" customHeight="1">
      <c r="A130" s="37"/>
      <c r="B130" s="38"/>
      <c r="C130" s="245" t="s">
        <v>326</v>
      </c>
      <c r="D130" s="245" t="s">
        <v>348</v>
      </c>
      <c r="E130" s="246" t="s">
        <v>2893</v>
      </c>
      <c r="F130" s="247" t="s">
        <v>2894</v>
      </c>
      <c r="G130" s="248" t="s">
        <v>367</v>
      </c>
      <c r="H130" s="249">
        <v>1</v>
      </c>
      <c r="I130" s="250"/>
      <c r="J130" s="251">
        <f>ROUND(I130*H130,2)</f>
        <v>0</v>
      </c>
      <c r="K130" s="247" t="s">
        <v>814</v>
      </c>
      <c r="L130" s="252"/>
      <c r="M130" s="253" t="s">
        <v>19</v>
      </c>
      <c r="N130" s="254" t="s">
        <v>42</v>
      </c>
      <c r="O130" s="67"/>
      <c r="P130" s="191">
        <f>O130*H130</f>
        <v>0</v>
      </c>
      <c r="Q130" s="191">
        <v>0</v>
      </c>
      <c r="R130" s="191">
        <f>Q130*H130</f>
        <v>0</v>
      </c>
      <c r="S130" s="191">
        <v>0</v>
      </c>
      <c r="T130" s="192">
        <f>S130*H130</f>
        <v>0</v>
      </c>
      <c r="U130" s="37"/>
      <c r="V130" s="37"/>
      <c r="W130" s="37"/>
      <c r="X130" s="37"/>
      <c r="Y130" s="37"/>
      <c r="Z130" s="37"/>
      <c r="AA130" s="37"/>
      <c r="AB130" s="37"/>
      <c r="AC130" s="37"/>
      <c r="AD130" s="37"/>
      <c r="AE130" s="37"/>
      <c r="AR130" s="193" t="s">
        <v>269</v>
      </c>
      <c r="AT130" s="193" t="s">
        <v>348</v>
      </c>
      <c r="AU130" s="193" t="s">
        <v>79</v>
      </c>
      <c r="AY130" s="20" t="s">
        <v>210</v>
      </c>
      <c r="BE130" s="194">
        <f>IF(N130="základní",J130,0)</f>
        <v>0</v>
      </c>
      <c r="BF130" s="194">
        <f>IF(N130="snížená",J130,0)</f>
        <v>0</v>
      </c>
      <c r="BG130" s="194">
        <f>IF(N130="zákl. přenesená",J130,0)</f>
        <v>0</v>
      </c>
      <c r="BH130" s="194">
        <f>IF(N130="sníž. přenesená",J130,0)</f>
        <v>0</v>
      </c>
      <c r="BI130" s="194">
        <f>IF(N130="nulová",J130,0)</f>
        <v>0</v>
      </c>
      <c r="BJ130" s="20" t="s">
        <v>79</v>
      </c>
      <c r="BK130" s="194">
        <f>ROUND(I130*H130,2)</f>
        <v>0</v>
      </c>
      <c r="BL130" s="20" t="s">
        <v>217</v>
      </c>
      <c r="BM130" s="193" t="s">
        <v>467</v>
      </c>
    </row>
    <row r="131" spans="1:65" s="2" customFormat="1" ht="19.5">
      <c r="A131" s="37"/>
      <c r="B131" s="38"/>
      <c r="C131" s="39"/>
      <c r="D131" s="195" t="s">
        <v>219</v>
      </c>
      <c r="E131" s="39"/>
      <c r="F131" s="196" t="s">
        <v>2894</v>
      </c>
      <c r="G131" s="39"/>
      <c r="H131" s="39"/>
      <c r="I131" s="197"/>
      <c r="J131" s="39"/>
      <c r="K131" s="39"/>
      <c r="L131" s="42"/>
      <c r="M131" s="198"/>
      <c r="N131" s="199"/>
      <c r="O131" s="67"/>
      <c r="P131" s="67"/>
      <c r="Q131" s="67"/>
      <c r="R131" s="67"/>
      <c r="S131" s="67"/>
      <c r="T131" s="68"/>
      <c r="U131" s="37"/>
      <c r="V131" s="37"/>
      <c r="W131" s="37"/>
      <c r="X131" s="37"/>
      <c r="Y131" s="37"/>
      <c r="Z131" s="37"/>
      <c r="AA131" s="37"/>
      <c r="AB131" s="37"/>
      <c r="AC131" s="37"/>
      <c r="AD131" s="37"/>
      <c r="AE131" s="37"/>
      <c r="AT131" s="20" t="s">
        <v>219</v>
      </c>
      <c r="AU131" s="20" t="s">
        <v>79</v>
      </c>
    </row>
    <row r="132" spans="1:65" s="2" customFormat="1" ht="78">
      <c r="A132" s="37"/>
      <c r="B132" s="38"/>
      <c r="C132" s="39"/>
      <c r="D132" s="195" t="s">
        <v>1060</v>
      </c>
      <c r="E132" s="39"/>
      <c r="F132" s="268" t="s">
        <v>2895</v>
      </c>
      <c r="G132" s="39"/>
      <c r="H132" s="39"/>
      <c r="I132" s="197"/>
      <c r="J132" s="39"/>
      <c r="K132" s="39"/>
      <c r="L132" s="42"/>
      <c r="M132" s="198"/>
      <c r="N132" s="199"/>
      <c r="O132" s="67"/>
      <c r="P132" s="67"/>
      <c r="Q132" s="67"/>
      <c r="R132" s="67"/>
      <c r="S132" s="67"/>
      <c r="T132" s="68"/>
      <c r="U132" s="37"/>
      <c r="V132" s="37"/>
      <c r="W132" s="37"/>
      <c r="X132" s="37"/>
      <c r="Y132" s="37"/>
      <c r="Z132" s="37"/>
      <c r="AA132" s="37"/>
      <c r="AB132" s="37"/>
      <c r="AC132" s="37"/>
      <c r="AD132" s="37"/>
      <c r="AE132" s="37"/>
      <c r="AT132" s="20" t="s">
        <v>1060</v>
      </c>
      <c r="AU132" s="20" t="s">
        <v>79</v>
      </c>
    </row>
    <row r="133" spans="1:65" s="12" customFormat="1" ht="25.9" customHeight="1">
      <c r="B133" s="166"/>
      <c r="C133" s="167"/>
      <c r="D133" s="168" t="s">
        <v>70</v>
      </c>
      <c r="E133" s="169" t="s">
        <v>2009</v>
      </c>
      <c r="F133" s="169" t="s">
        <v>2896</v>
      </c>
      <c r="G133" s="167"/>
      <c r="H133" s="167"/>
      <c r="I133" s="170"/>
      <c r="J133" s="171">
        <f>BK133</f>
        <v>0</v>
      </c>
      <c r="K133" s="167"/>
      <c r="L133" s="172"/>
      <c r="M133" s="173"/>
      <c r="N133" s="174"/>
      <c r="O133" s="174"/>
      <c r="P133" s="175">
        <f>P134+SUM(P135:P218)</f>
        <v>0</v>
      </c>
      <c r="Q133" s="174"/>
      <c r="R133" s="175">
        <f>R134+SUM(R135:R218)</f>
        <v>0</v>
      </c>
      <c r="S133" s="174"/>
      <c r="T133" s="176">
        <f>T134+SUM(T135:T218)</f>
        <v>0</v>
      </c>
      <c r="AR133" s="177" t="s">
        <v>79</v>
      </c>
      <c r="AT133" s="178" t="s">
        <v>70</v>
      </c>
      <c r="AU133" s="178" t="s">
        <v>71</v>
      </c>
      <c r="AY133" s="177" t="s">
        <v>210</v>
      </c>
      <c r="BK133" s="179">
        <f>BK134+SUM(BK135:BK218)</f>
        <v>0</v>
      </c>
    </row>
    <row r="134" spans="1:65" s="2" customFormat="1" ht="16.5" customHeight="1">
      <c r="A134" s="37"/>
      <c r="B134" s="38"/>
      <c r="C134" s="245" t="s">
        <v>333</v>
      </c>
      <c r="D134" s="245" t="s">
        <v>348</v>
      </c>
      <c r="E134" s="246" t="s">
        <v>2897</v>
      </c>
      <c r="F134" s="247" t="s">
        <v>2898</v>
      </c>
      <c r="G134" s="248" t="s">
        <v>367</v>
      </c>
      <c r="H134" s="249">
        <v>1</v>
      </c>
      <c r="I134" s="250"/>
      <c r="J134" s="251">
        <f>ROUND(I134*H134,2)</f>
        <v>0</v>
      </c>
      <c r="K134" s="247" t="s">
        <v>814</v>
      </c>
      <c r="L134" s="252"/>
      <c r="M134" s="253" t="s">
        <v>19</v>
      </c>
      <c r="N134" s="254" t="s">
        <v>42</v>
      </c>
      <c r="O134" s="67"/>
      <c r="P134" s="191">
        <f>O134*H134</f>
        <v>0</v>
      </c>
      <c r="Q134" s="191">
        <v>0</v>
      </c>
      <c r="R134" s="191">
        <f>Q134*H134</f>
        <v>0</v>
      </c>
      <c r="S134" s="191">
        <v>0</v>
      </c>
      <c r="T134" s="192">
        <f>S134*H134</f>
        <v>0</v>
      </c>
      <c r="U134" s="37"/>
      <c r="V134" s="37"/>
      <c r="W134" s="37"/>
      <c r="X134" s="37"/>
      <c r="Y134" s="37"/>
      <c r="Z134" s="37"/>
      <c r="AA134" s="37"/>
      <c r="AB134" s="37"/>
      <c r="AC134" s="37"/>
      <c r="AD134" s="37"/>
      <c r="AE134" s="37"/>
      <c r="AR134" s="193" t="s">
        <v>269</v>
      </c>
      <c r="AT134" s="193" t="s">
        <v>348</v>
      </c>
      <c r="AU134" s="193" t="s">
        <v>79</v>
      </c>
      <c r="AY134" s="20" t="s">
        <v>210</v>
      </c>
      <c r="BE134" s="194">
        <f>IF(N134="základní",J134,0)</f>
        <v>0</v>
      </c>
      <c r="BF134" s="194">
        <f>IF(N134="snížená",J134,0)</f>
        <v>0</v>
      </c>
      <c r="BG134" s="194">
        <f>IF(N134="zákl. přenesená",J134,0)</f>
        <v>0</v>
      </c>
      <c r="BH134" s="194">
        <f>IF(N134="sníž. přenesená",J134,0)</f>
        <v>0</v>
      </c>
      <c r="BI134" s="194">
        <f>IF(N134="nulová",J134,0)</f>
        <v>0</v>
      </c>
      <c r="BJ134" s="20" t="s">
        <v>79</v>
      </c>
      <c r="BK134" s="194">
        <f>ROUND(I134*H134,2)</f>
        <v>0</v>
      </c>
      <c r="BL134" s="20" t="s">
        <v>217</v>
      </c>
      <c r="BM134" s="193" t="s">
        <v>481</v>
      </c>
    </row>
    <row r="135" spans="1:65" s="2" customFormat="1" ht="11.25">
      <c r="A135" s="37"/>
      <c r="B135" s="38"/>
      <c r="C135" s="39"/>
      <c r="D135" s="195" t="s">
        <v>219</v>
      </c>
      <c r="E135" s="39"/>
      <c r="F135" s="196" t="s">
        <v>2898</v>
      </c>
      <c r="G135" s="39"/>
      <c r="H135" s="39"/>
      <c r="I135" s="197"/>
      <c r="J135" s="39"/>
      <c r="K135" s="39"/>
      <c r="L135" s="42"/>
      <c r="M135" s="198"/>
      <c r="N135" s="199"/>
      <c r="O135" s="67"/>
      <c r="P135" s="67"/>
      <c r="Q135" s="67"/>
      <c r="R135" s="67"/>
      <c r="S135" s="67"/>
      <c r="T135" s="68"/>
      <c r="U135" s="37"/>
      <c r="V135" s="37"/>
      <c r="W135" s="37"/>
      <c r="X135" s="37"/>
      <c r="Y135" s="37"/>
      <c r="Z135" s="37"/>
      <c r="AA135" s="37"/>
      <c r="AB135" s="37"/>
      <c r="AC135" s="37"/>
      <c r="AD135" s="37"/>
      <c r="AE135" s="37"/>
      <c r="AT135" s="20" t="s">
        <v>219</v>
      </c>
      <c r="AU135" s="20" t="s">
        <v>79</v>
      </c>
    </row>
    <row r="136" spans="1:65" s="2" customFormat="1" ht="39">
      <c r="A136" s="37"/>
      <c r="B136" s="38"/>
      <c r="C136" s="39"/>
      <c r="D136" s="195" t="s">
        <v>1060</v>
      </c>
      <c r="E136" s="39"/>
      <c r="F136" s="268" t="s">
        <v>2899</v>
      </c>
      <c r="G136" s="39"/>
      <c r="H136" s="39"/>
      <c r="I136" s="197"/>
      <c r="J136" s="39"/>
      <c r="K136" s="39"/>
      <c r="L136" s="42"/>
      <c r="M136" s="198"/>
      <c r="N136" s="199"/>
      <c r="O136" s="67"/>
      <c r="P136" s="67"/>
      <c r="Q136" s="67"/>
      <c r="R136" s="67"/>
      <c r="S136" s="67"/>
      <c r="T136" s="68"/>
      <c r="U136" s="37"/>
      <c r="V136" s="37"/>
      <c r="W136" s="37"/>
      <c r="X136" s="37"/>
      <c r="Y136" s="37"/>
      <c r="Z136" s="37"/>
      <c r="AA136" s="37"/>
      <c r="AB136" s="37"/>
      <c r="AC136" s="37"/>
      <c r="AD136" s="37"/>
      <c r="AE136" s="37"/>
      <c r="AT136" s="20" t="s">
        <v>1060</v>
      </c>
      <c r="AU136" s="20" t="s">
        <v>79</v>
      </c>
    </row>
    <row r="137" spans="1:65" s="2" customFormat="1" ht="16.5" customHeight="1">
      <c r="A137" s="37"/>
      <c r="B137" s="38"/>
      <c r="C137" s="245" t="s">
        <v>340</v>
      </c>
      <c r="D137" s="245" t="s">
        <v>348</v>
      </c>
      <c r="E137" s="246" t="s">
        <v>2900</v>
      </c>
      <c r="F137" s="247" t="s">
        <v>2901</v>
      </c>
      <c r="G137" s="248" t="s">
        <v>367</v>
      </c>
      <c r="H137" s="249">
        <v>2</v>
      </c>
      <c r="I137" s="250"/>
      <c r="J137" s="251">
        <f>ROUND(I137*H137,2)</f>
        <v>0</v>
      </c>
      <c r="K137" s="247" t="s">
        <v>814</v>
      </c>
      <c r="L137" s="252"/>
      <c r="M137" s="253" t="s">
        <v>19</v>
      </c>
      <c r="N137" s="254" t="s">
        <v>42</v>
      </c>
      <c r="O137" s="67"/>
      <c r="P137" s="191">
        <f>O137*H137</f>
        <v>0</v>
      </c>
      <c r="Q137" s="191">
        <v>0</v>
      </c>
      <c r="R137" s="191">
        <f>Q137*H137</f>
        <v>0</v>
      </c>
      <c r="S137" s="191">
        <v>0</v>
      </c>
      <c r="T137" s="192">
        <f>S137*H137</f>
        <v>0</v>
      </c>
      <c r="U137" s="37"/>
      <c r="V137" s="37"/>
      <c r="W137" s="37"/>
      <c r="X137" s="37"/>
      <c r="Y137" s="37"/>
      <c r="Z137" s="37"/>
      <c r="AA137" s="37"/>
      <c r="AB137" s="37"/>
      <c r="AC137" s="37"/>
      <c r="AD137" s="37"/>
      <c r="AE137" s="37"/>
      <c r="AR137" s="193" t="s">
        <v>269</v>
      </c>
      <c r="AT137" s="193" t="s">
        <v>348</v>
      </c>
      <c r="AU137" s="193" t="s">
        <v>79</v>
      </c>
      <c r="AY137" s="20" t="s">
        <v>210</v>
      </c>
      <c r="BE137" s="194">
        <f>IF(N137="základní",J137,0)</f>
        <v>0</v>
      </c>
      <c r="BF137" s="194">
        <f>IF(N137="snížená",J137,0)</f>
        <v>0</v>
      </c>
      <c r="BG137" s="194">
        <f>IF(N137="zákl. přenesená",J137,0)</f>
        <v>0</v>
      </c>
      <c r="BH137" s="194">
        <f>IF(N137="sníž. přenesená",J137,0)</f>
        <v>0</v>
      </c>
      <c r="BI137" s="194">
        <f>IF(N137="nulová",J137,0)</f>
        <v>0</v>
      </c>
      <c r="BJ137" s="20" t="s">
        <v>79</v>
      </c>
      <c r="BK137" s="194">
        <f>ROUND(I137*H137,2)</f>
        <v>0</v>
      </c>
      <c r="BL137" s="20" t="s">
        <v>217</v>
      </c>
      <c r="BM137" s="193" t="s">
        <v>500</v>
      </c>
    </row>
    <row r="138" spans="1:65" s="2" customFormat="1" ht="11.25">
      <c r="A138" s="37"/>
      <c r="B138" s="38"/>
      <c r="C138" s="39"/>
      <c r="D138" s="195" t="s">
        <v>219</v>
      </c>
      <c r="E138" s="39"/>
      <c r="F138" s="196" t="s">
        <v>2901</v>
      </c>
      <c r="G138" s="39"/>
      <c r="H138" s="39"/>
      <c r="I138" s="197"/>
      <c r="J138" s="39"/>
      <c r="K138" s="39"/>
      <c r="L138" s="42"/>
      <c r="M138" s="198"/>
      <c r="N138" s="199"/>
      <c r="O138" s="67"/>
      <c r="P138" s="67"/>
      <c r="Q138" s="67"/>
      <c r="R138" s="67"/>
      <c r="S138" s="67"/>
      <c r="T138" s="68"/>
      <c r="U138" s="37"/>
      <c r="V138" s="37"/>
      <c r="W138" s="37"/>
      <c r="X138" s="37"/>
      <c r="Y138" s="37"/>
      <c r="Z138" s="37"/>
      <c r="AA138" s="37"/>
      <c r="AB138" s="37"/>
      <c r="AC138" s="37"/>
      <c r="AD138" s="37"/>
      <c r="AE138" s="37"/>
      <c r="AT138" s="20" t="s">
        <v>219</v>
      </c>
      <c r="AU138" s="20" t="s">
        <v>79</v>
      </c>
    </row>
    <row r="139" spans="1:65" s="2" customFormat="1" ht="39">
      <c r="A139" s="37"/>
      <c r="B139" s="38"/>
      <c r="C139" s="39"/>
      <c r="D139" s="195" t="s">
        <v>1060</v>
      </c>
      <c r="E139" s="39"/>
      <c r="F139" s="268" t="s">
        <v>2902</v>
      </c>
      <c r="G139" s="39"/>
      <c r="H139" s="39"/>
      <c r="I139" s="197"/>
      <c r="J139" s="39"/>
      <c r="K139" s="39"/>
      <c r="L139" s="42"/>
      <c r="M139" s="198"/>
      <c r="N139" s="199"/>
      <c r="O139" s="67"/>
      <c r="P139" s="67"/>
      <c r="Q139" s="67"/>
      <c r="R139" s="67"/>
      <c r="S139" s="67"/>
      <c r="T139" s="68"/>
      <c r="U139" s="37"/>
      <c r="V139" s="37"/>
      <c r="W139" s="37"/>
      <c r="X139" s="37"/>
      <c r="Y139" s="37"/>
      <c r="Z139" s="37"/>
      <c r="AA139" s="37"/>
      <c r="AB139" s="37"/>
      <c r="AC139" s="37"/>
      <c r="AD139" s="37"/>
      <c r="AE139" s="37"/>
      <c r="AT139" s="20" t="s">
        <v>1060</v>
      </c>
      <c r="AU139" s="20" t="s">
        <v>79</v>
      </c>
    </row>
    <row r="140" spans="1:65" s="2" customFormat="1" ht="24.2" customHeight="1">
      <c r="A140" s="37"/>
      <c r="B140" s="38"/>
      <c r="C140" s="245" t="s">
        <v>347</v>
      </c>
      <c r="D140" s="245" t="s">
        <v>348</v>
      </c>
      <c r="E140" s="246" t="s">
        <v>2903</v>
      </c>
      <c r="F140" s="247" t="s">
        <v>2904</v>
      </c>
      <c r="G140" s="248" t="s">
        <v>367</v>
      </c>
      <c r="H140" s="249">
        <v>1</v>
      </c>
      <c r="I140" s="250"/>
      <c r="J140" s="251">
        <f>ROUND(I140*H140,2)</f>
        <v>0</v>
      </c>
      <c r="K140" s="247" t="s">
        <v>814</v>
      </c>
      <c r="L140" s="252"/>
      <c r="M140" s="253" t="s">
        <v>19</v>
      </c>
      <c r="N140" s="254" t="s">
        <v>42</v>
      </c>
      <c r="O140" s="67"/>
      <c r="P140" s="191">
        <f>O140*H140</f>
        <v>0</v>
      </c>
      <c r="Q140" s="191">
        <v>0</v>
      </c>
      <c r="R140" s="191">
        <f>Q140*H140</f>
        <v>0</v>
      </c>
      <c r="S140" s="191">
        <v>0</v>
      </c>
      <c r="T140" s="192">
        <f>S140*H140</f>
        <v>0</v>
      </c>
      <c r="U140" s="37"/>
      <c r="V140" s="37"/>
      <c r="W140" s="37"/>
      <c r="X140" s="37"/>
      <c r="Y140" s="37"/>
      <c r="Z140" s="37"/>
      <c r="AA140" s="37"/>
      <c r="AB140" s="37"/>
      <c r="AC140" s="37"/>
      <c r="AD140" s="37"/>
      <c r="AE140" s="37"/>
      <c r="AR140" s="193" t="s">
        <v>269</v>
      </c>
      <c r="AT140" s="193" t="s">
        <v>348</v>
      </c>
      <c r="AU140" s="193" t="s">
        <v>79</v>
      </c>
      <c r="AY140" s="20" t="s">
        <v>210</v>
      </c>
      <c r="BE140" s="194">
        <f>IF(N140="základní",J140,0)</f>
        <v>0</v>
      </c>
      <c r="BF140" s="194">
        <f>IF(N140="snížená",J140,0)</f>
        <v>0</v>
      </c>
      <c r="BG140" s="194">
        <f>IF(N140="zákl. přenesená",J140,0)</f>
        <v>0</v>
      </c>
      <c r="BH140" s="194">
        <f>IF(N140="sníž. přenesená",J140,0)</f>
        <v>0</v>
      </c>
      <c r="BI140" s="194">
        <f>IF(N140="nulová",J140,0)</f>
        <v>0</v>
      </c>
      <c r="BJ140" s="20" t="s">
        <v>79</v>
      </c>
      <c r="BK140" s="194">
        <f>ROUND(I140*H140,2)</f>
        <v>0</v>
      </c>
      <c r="BL140" s="20" t="s">
        <v>217</v>
      </c>
      <c r="BM140" s="193" t="s">
        <v>521</v>
      </c>
    </row>
    <row r="141" spans="1:65" s="2" customFormat="1" ht="11.25">
      <c r="A141" s="37"/>
      <c r="B141" s="38"/>
      <c r="C141" s="39"/>
      <c r="D141" s="195" t="s">
        <v>219</v>
      </c>
      <c r="E141" s="39"/>
      <c r="F141" s="196" t="s">
        <v>2904</v>
      </c>
      <c r="G141" s="39"/>
      <c r="H141" s="39"/>
      <c r="I141" s="197"/>
      <c r="J141" s="39"/>
      <c r="K141" s="39"/>
      <c r="L141" s="42"/>
      <c r="M141" s="198"/>
      <c r="N141" s="199"/>
      <c r="O141" s="67"/>
      <c r="P141" s="67"/>
      <c r="Q141" s="67"/>
      <c r="R141" s="67"/>
      <c r="S141" s="67"/>
      <c r="T141" s="68"/>
      <c r="U141" s="37"/>
      <c r="V141" s="37"/>
      <c r="W141" s="37"/>
      <c r="X141" s="37"/>
      <c r="Y141" s="37"/>
      <c r="Z141" s="37"/>
      <c r="AA141" s="37"/>
      <c r="AB141" s="37"/>
      <c r="AC141" s="37"/>
      <c r="AD141" s="37"/>
      <c r="AE141" s="37"/>
      <c r="AT141" s="20" t="s">
        <v>219</v>
      </c>
      <c r="AU141" s="20" t="s">
        <v>79</v>
      </c>
    </row>
    <row r="142" spans="1:65" s="2" customFormat="1" ht="136.5">
      <c r="A142" s="37"/>
      <c r="B142" s="38"/>
      <c r="C142" s="39"/>
      <c r="D142" s="195" t="s">
        <v>1060</v>
      </c>
      <c r="E142" s="39"/>
      <c r="F142" s="268" t="s">
        <v>2905</v>
      </c>
      <c r="G142" s="39"/>
      <c r="H142" s="39"/>
      <c r="I142" s="197"/>
      <c r="J142" s="39"/>
      <c r="K142" s="39"/>
      <c r="L142" s="42"/>
      <c r="M142" s="198"/>
      <c r="N142" s="199"/>
      <c r="O142" s="67"/>
      <c r="P142" s="67"/>
      <c r="Q142" s="67"/>
      <c r="R142" s="67"/>
      <c r="S142" s="67"/>
      <c r="T142" s="68"/>
      <c r="U142" s="37"/>
      <c r="V142" s="37"/>
      <c r="W142" s="37"/>
      <c r="X142" s="37"/>
      <c r="Y142" s="37"/>
      <c r="Z142" s="37"/>
      <c r="AA142" s="37"/>
      <c r="AB142" s="37"/>
      <c r="AC142" s="37"/>
      <c r="AD142" s="37"/>
      <c r="AE142" s="37"/>
      <c r="AT142" s="20" t="s">
        <v>1060</v>
      </c>
      <c r="AU142" s="20" t="s">
        <v>79</v>
      </c>
    </row>
    <row r="143" spans="1:65" s="2" customFormat="1" ht="24.2" customHeight="1">
      <c r="A143" s="37"/>
      <c r="B143" s="38"/>
      <c r="C143" s="245" t="s">
        <v>355</v>
      </c>
      <c r="D143" s="245" t="s">
        <v>348</v>
      </c>
      <c r="E143" s="246" t="s">
        <v>2906</v>
      </c>
      <c r="F143" s="247" t="s">
        <v>2907</v>
      </c>
      <c r="G143" s="248" t="s">
        <v>367</v>
      </c>
      <c r="H143" s="249">
        <v>1</v>
      </c>
      <c r="I143" s="250"/>
      <c r="J143" s="251">
        <f>ROUND(I143*H143,2)</f>
        <v>0</v>
      </c>
      <c r="K143" s="247" t="s">
        <v>814</v>
      </c>
      <c r="L143" s="252"/>
      <c r="M143" s="253" t="s">
        <v>19</v>
      </c>
      <c r="N143" s="254" t="s">
        <v>42</v>
      </c>
      <c r="O143" s="67"/>
      <c r="P143" s="191">
        <f>O143*H143</f>
        <v>0</v>
      </c>
      <c r="Q143" s="191">
        <v>0</v>
      </c>
      <c r="R143" s="191">
        <f>Q143*H143</f>
        <v>0</v>
      </c>
      <c r="S143" s="191">
        <v>0</v>
      </c>
      <c r="T143" s="192">
        <f>S143*H143</f>
        <v>0</v>
      </c>
      <c r="U143" s="37"/>
      <c r="V143" s="37"/>
      <c r="W143" s="37"/>
      <c r="X143" s="37"/>
      <c r="Y143" s="37"/>
      <c r="Z143" s="37"/>
      <c r="AA143" s="37"/>
      <c r="AB143" s="37"/>
      <c r="AC143" s="37"/>
      <c r="AD143" s="37"/>
      <c r="AE143" s="37"/>
      <c r="AR143" s="193" t="s">
        <v>269</v>
      </c>
      <c r="AT143" s="193" t="s">
        <v>348</v>
      </c>
      <c r="AU143" s="193" t="s">
        <v>79</v>
      </c>
      <c r="AY143" s="20" t="s">
        <v>210</v>
      </c>
      <c r="BE143" s="194">
        <f>IF(N143="základní",J143,0)</f>
        <v>0</v>
      </c>
      <c r="BF143" s="194">
        <f>IF(N143="snížená",J143,0)</f>
        <v>0</v>
      </c>
      <c r="BG143" s="194">
        <f>IF(N143="zákl. přenesená",J143,0)</f>
        <v>0</v>
      </c>
      <c r="BH143" s="194">
        <f>IF(N143="sníž. přenesená",J143,0)</f>
        <v>0</v>
      </c>
      <c r="BI143" s="194">
        <f>IF(N143="nulová",J143,0)</f>
        <v>0</v>
      </c>
      <c r="BJ143" s="20" t="s">
        <v>79</v>
      </c>
      <c r="BK143" s="194">
        <f>ROUND(I143*H143,2)</f>
        <v>0</v>
      </c>
      <c r="BL143" s="20" t="s">
        <v>217</v>
      </c>
      <c r="BM143" s="193" t="s">
        <v>534</v>
      </c>
    </row>
    <row r="144" spans="1:65" s="2" customFormat="1" ht="11.25">
      <c r="A144" s="37"/>
      <c r="B144" s="38"/>
      <c r="C144" s="39"/>
      <c r="D144" s="195" t="s">
        <v>219</v>
      </c>
      <c r="E144" s="39"/>
      <c r="F144" s="196" t="s">
        <v>2907</v>
      </c>
      <c r="G144" s="39"/>
      <c r="H144" s="39"/>
      <c r="I144" s="197"/>
      <c r="J144" s="39"/>
      <c r="K144" s="39"/>
      <c r="L144" s="42"/>
      <c r="M144" s="198"/>
      <c r="N144" s="199"/>
      <c r="O144" s="67"/>
      <c r="P144" s="67"/>
      <c r="Q144" s="67"/>
      <c r="R144" s="67"/>
      <c r="S144" s="67"/>
      <c r="T144" s="68"/>
      <c r="U144" s="37"/>
      <c r="V144" s="37"/>
      <c r="W144" s="37"/>
      <c r="X144" s="37"/>
      <c r="Y144" s="37"/>
      <c r="Z144" s="37"/>
      <c r="AA144" s="37"/>
      <c r="AB144" s="37"/>
      <c r="AC144" s="37"/>
      <c r="AD144" s="37"/>
      <c r="AE144" s="37"/>
      <c r="AT144" s="20" t="s">
        <v>219</v>
      </c>
      <c r="AU144" s="20" t="s">
        <v>79</v>
      </c>
    </row>
    <row r="145" spans="1:65" s="2" customFormat="1" ht="29.25">
      <c r="A145" s="37"/>
      <c r="B145" s="38"/>
      <c r="C145" s="39"/>
      <c r="D145" s="195" t="s">
        <v>1060</v>
      </c>
      <c r="E145" s="39"/>
      <c r="F145" s="268" t="s">
        <v>2908</v>
      </c>
      <c r="G145" s="39"/>
      <c r="H145" s="39"/>
      <c r="I145" s="197"/>
      <c r="J145" s="39"/>
      <c r="K145" s="39"/>
      <c r="L145" s="42"/>
      <c r="M145" s="198"/>
      <c r="N145" s="199"/>
      <c r="O145" s="67"/>
      <c r="P145" s="67"/>
      <c r="Q145" s="67"/>
      <c r="R145" s="67"/>
      <c r="S145" s="67"/>
      <c r="T145" s="68"/>
      <c r="U145" s="37"/>
      <c r="V145" s="37"/>
      <c r="W145" s="37"/>
      <c r="X145" s="37"/>
      <c r="Y145" s="37"/>
      <c r="Z145" s="37"/>
      <c r="AA145" s="37"/>
      <c r="AB145" s="37"/>
      <c r="AC145" s="37"/>
      <c r="AD145" s="37"/>
      <c r="AE145" s="37"/>
      <c r="AT145" s="20" t="s">
        <v>1060</v>
      </c>
      <c r="AU145" s="20" t="s">
        <v>79</v>
      </c>
    </row>
    <row r="146" spans="1:65" s="2" customFormat="1" ht="16.5" customHeight="1">
      <c r="A146" s="37"/>
      <c r="B146" s="38"/>
      <c r="C146" s="245" t="s">
        <v>7</v>
      </c>
      <c r="D146" s="245" t="s">
        <v>348</v>
      </c>
      <c r="E146" s="246" t="s">
        <v>2909</v>
      </c>
      <c r="F146" s="247" t="s">
        <v>2910</v>
      </c>
      <c r="G146" s="248" t="s">
        <v>367</v>
      </c>
      <c r="H146" s="249">
        <v>1</v>
      </c>
      <c r="I146" s="250"/>
      <c r="J146" s="251">
        <f>ROUND(I146*H146,2)</f>
        <v>0</v>
      </c>
      <c r="K146" s="247" t="s">
        <v>814</v>
      </c>
      <c r="L146" s="252"/>
      <c r="M146" s="253" t="s">
        <v>19</v>
      </c>
      <c r="N146" s="254" t="s">
        <v>42</v>
      </c>
      <c r="O146" s="67"/>
      <c r="P146" s="191">
        <f>O146*H146</f>
        <v>0</v>
      </c>
      <c r="Q146" s="191">
        <v>0</v>
      </c>
      <c r="R146" s="191">
        <f>Q146*H146</f>
        <v>0</v>
      </c>
      <c r="S146" s="191">
        <v>0</v>
      </c>
      <c r="T146" s="192">
        <f>S146*H146</f>
        <v>0</v>
      </c>
      <c r="U146" s="37"/>
      <c r="V146" s="37"/>
      <c r="W146" s="37"/>
      <c r="X146" s="37"/>
      <c r="Y146" s="37"/>
      <c r="Z146" s="37"/>
      <c r="AA146" s="37"/>
      <c r="AB146" s="37"/>
      <c r="AC146" s="37"/>
      <c r="AD146" s="37"/>
      <c r="AE146" s="37"/>
      <c r="AR146" s="193" t="s">
        <v>269</v>
      </c>
      <c r="AT146" s="193" t="s">
        <v>348</v>
      </c>
      <c r="AU146" s="193" t="s">
        <v>79</v>
      </c>
      <c r="AY146" s="20" t="s">
        <v>210</v>
      </c>
      <c r="BE146" s="194">
        <f>IF(N146="základní",J146,0)</f>
        <v>0</v>
      </c>
      <c r="BF146" s="194">
        <f>IF(N146="snížená",J146,0)</f>
        <v>0</v>
      </c>
      <c r="BG146" s="194">
        <f>IF(N146="zákl. přenesená",J146,0)</f>
        <v>0</v>
      </c>
      <c r="BH146" s="194">
        <f>IF(N146="sníž. přenesená",J146,0)</f>
        <v>0</v>
      </c>
      <c r="BI146" s="194">
        <f>IF(N146="nulová",J146,0)</f>
        <v>0</v>
      </c>
      <c r="BJ146" s="20" t="s">
        <v>79</v>
      </c>
      <c r="BK146" s="194">
        <f>ROUND(I146*H146,2)</f>
        <v>0</v>
      </c>
      <c r="BL146" s="20" t="s">
        <v>217</v>
      </c>
      <c r="BM146" s="193" t="s">
        <v>545</v>
      </c>
    </row>
    <row r="147" spans="1:65" s="2" customFormat="1" ht="11.25">
      <c r="A147" s="37"/>
      <c r="B147" s="38"/>
      <c r="C147" s="39"/>
      <c r="D147" s="195" t="s">
        <v>219</v>
      </c>
      <c r="E147" s="39"/>
      <c r="F147" s="196" t="s">
        <v>2910</v>
      </c>
      <c r="G147" s="39"/>
      <c r="H147" s="39"/>
      <c r="I147" s="197"/>
      <c r="J147" s="39"/>
      <c r="K147" s="39"/>
      <c r="L147" s="42"/>
      <c r="M147" s="198"/>
      <c r="N147" s="199"/>
      <c r="O147" s="67"/>
      <c r="P147" s="67"/>
      <c r="Q147" s="67"/>
      <c r="R147" s="67"/>
      <c r="S147" s="67"/>
      <c r="T147" s="68"/>
      <c r="U147" s="37"/>
      <c r="V147" s="37"/>
      <c r="W147" s="37"/>
      <c r="X147" s="37"/>
      <c r="Y147" s="37"/>
      <c r="Z147" s="37"/>
      <c r="AA147" s="37"/>
      <c r="AB147" s="37"/>
      <c r="AC147" s="37"/>
      <c r="AD147" s="37"/>
      <c r="AE147" s="37"/>
      <c r="AT147" s="20" t="s">
        <v>219</v>
      </c>
      <c r="AU147" s="20" t="s">
        <v>79</v>
      </c>
    </row>
    <row r="148" spans="1:65" s="2" customFormat="1" ht="39">
      <c r="A148" s="37"/>
      <c r="B148" s="38"/>
      <c r="C148" s="39"/>
      <c r="D148" s="195" t="s">
        <v>1060</v>
      </c>
      <c r="E148" s="39"/>
      <c r="F148" s="268" t="s">
        <v>2911</v>
      </c>
      <c r="G148" s="39"/>
      <c r="H148" s="39"/>
      <c r="I148" s="197"/>
      <c r="J148" s="39"/>
      <c r="K148" s="39"/>
      <c r="L148" s="42"/>
      <c r="M148" s="198"/>
      <c r="N148" s="199"/>
      <c r="O148" s="67"/>
      <c r="P148" s="67"/>
      <c r="Q148" s="67"/>
      <c r="R148" s="67"/>
      <c r="S148" s="67"/>
      <c r="T148" s="68"/>
      <c r="U148" s="37"/>
      <c r="V148" s="37"/>
      <c r="W148" s="37"/>
      <c r="X148" s="37"/>
      <c r="Y148" s="37"/>
      <c r="Z148" s="37"/>
      <c r="AA148" s="37"/>
      <c r="AB148" s="37"/>
      <c r="AC148" s="37"/>
      <c r="AD148" s="37"/>
      <c r="AE148" s="37"/>
      <c r="AT148" s="20" t="s">
        <v>1060</v>
      </c>
      <c r="AU148" s="20" t="s">
        <v>79</v>
      </c>
    </row>
    <row r="149" spans="1:65" s="2" customFormat="1" ht="24.2" customHeight="1">
      <c r="A149" s="37"/>
      <c r="B149" s="38"/>
      <c r="C149" s="245" t="s">
        <v>372</v>
      </c>
      <c r="D149" s="245" t="s">
        <v>348</v>
      </c>
      <c r="E149" s="246" t="s">
        <v>2903</v>
      </c>
      <c r="F149" s="247" t="s">
        <v>2904</v>
      </c>
      <c r="G149" s="248" t="s">
        <v>367</v>
      </c>
      <c r="H149" s="249">
        <v>1</v>
      </c>
      <c r="I149" s="250"/>
      <c r="J149" s="251">
        <f>ROUND(I149*H149,2)</f>
        <v>0</v>
      </c>
      <c r="K149" s="247" t="s">
        <v>814</v>
      </c>
      <c r="L149" s="252"/>
      <c r="M149" s="253" t="s">
        <v>19</v>
      </c>
      <c r="N149" s="254" t="s">
        <v>42</v>
      </c>
      <c r="O149" s="67"/>
      <c r="P149" s="191">
        <f>O149*H149</f>
        <v>0</v>
      </c>
      <c r="Q149" s="191">
        <v>0</v>
      </c>
      <c r="R149" s="191">
        <f>Q149*H149</f>
        <v>0</v>
      </c>
      <c r="S149" s="191">
        <v>0</v>
      </c>
      <c r="T149" s="192">
        <f>S149*H149</f>
        <v>0</v>
      </c>
      <c r="U149" s="37"/>
      <c r="V149" s="37"/>
      <c r="W149" s="37"/>
      <c r="X149" s="37"/>
      <c r="Y149" s="37"/>
      <c r="Z149" s="37"/>
      <c r="AA149" s="37"/>
      <c r="AB149" s="37"/>
      <c r="AC149" s="37"/>
      <c r="AD149" s="37"/>
      <c r="AE149" s="37"/>
      <c r="AR149" s="193" t="s">
        <v>269</v>
      </c>
      <c r="AT149" s="193" t="s">
        <v>348</v>
      </c>
      <c r="AU149" s="193" t="s">
        <v>79</v>
      </c>
      <c r="AY149" s="20" t="s">
        <v>210</v>
      </c>
      <c r="BE149" s="194">
        <f>IF(N149="základní",J149,0)</f>
        <v>0</v>
      </c>
      <c r="BF149" s="194">
        <f>IF(N149="snížená",J149,0)</f>
        <v>0</v>
      </c>
      <c r="BG149" s="194">
        <f>IF(N149="zákl. přenesená",J149,0)</f>
        <v>0</v>
      </c>
      <c r="BH149" s="194">
        <f>IF(N149="sníž. přenesená",J149,0)</f>
        <v>0</v>
      </c>
      <c r="BI149" s="194">
        <f>IF(N149="nulová",J149,0)</f>
        <v>0</v>
      </c>
      <c r="BJ149" s="20" t="s">
        <v>79</v>
      </c>
      <c r="BK149" s="194">
        <f>ROUND(I149*H149,2)</f>
        <v>0</v>
      </c>
      <c r="BL149" s="20" t="s">
        <v>217</v>
      </c>
      <c r="BM149" s="193" t="s">
        <v>560</v>
      </c>
    </row>
    <row r="150" spans="1:65" s="2" customFormat="1" ht="11.25">
      <c r="A150" s="37"/>
      <c r="B150" s="38"/>
      <c r="C150" s="39"/>
      <c r="D150" s="195" t="s">
        <v>219</v>
      </c>
      <c r="E150" s="39"/>
      <c r="F150" s="196" t="s">
        <v>2904</v>
      </c>
      <c r="G150" s="39"/>
      <c r="H150" s="39"/>
      <c r="I150" s="197"/>
      <c r="J150" s="39"/>
      <c r="K150" s="39"/>
      <c r="L150" s="42"/>
      <c r="M150" s="198"/>
      <c r="N150" s="199"/>
      <c r="O150" s="67"/>
      <c r="P150" s="67"/>
      <c r="Q150" s="67"/>
      <c r="R150" s="67"/>
      <c r="S150" s="67"/>
      <c r="T150" s="68"/>
      <c r="U150" s="37"/>
      <c r="V150" s="37"/>
      <c r="W150" s="37"/>
      <c r="X150" s="37"/>
      <c r="Y150" s="37"/>
      <c r="Z150" s="37"/>
      <c r="AA150" s="37"/>
      <c r="AB150" s="37"/>
      <c r="AC150" s="37"/>
      <c r="AD150" s="37"/>
      <c r="AE150" s="37"/>
      <c r="AT150" s="20" t="s">
        <v>219</v>
      </c>
      <c r="AU150" s="20" t="s">
        <v>79</v>
      </c>
    </row>
    <row r="151" spans="1:65" s="2" customFormat="1" ht="78">
      <c r="A151" s="37"/>
      <c r="B151" s="38"/>
      <c r="C151" s="39"/>
      <c r="D151" s="195" t="s">
        <v>1060</v>
      </c>
      <c r="E151" s="39"/>
      <c r="F151" s="268" t="s">
        <v>2912</v>
      </c>
      <c r="G151" s="39"/>
      <c r="H151" s="39"/>
      <c r="I151" s="197"/>
      <c r="J151" s="39"/>
      <c r="K151" s="39"/>
      <c r="L151" s="42"/>
      <c r="M151" s="198"/>
      <c r="N151" s="199"/>
      <c r="O151" s="67"/>
      <c r="P151" s="67"/>
      <c r="Q151" s="67"/>
      <c r="R151" s="67"/>
      <c r="S151" s="67"/>
      <c r="T151" s="68"/>
      <c r="U151" s="37"/>
      <c r="V151" s="37"/>
      <c r="W151" s="37"/>
      <c r="X151" s="37"/>
      <c r="Y151" s="37"/>
      <c r="Z151" s="37"/>
      <c r="AA151" s="37"/>
      <c r="AB151" s="37"/>
      <c r="AC151" s="37"/>
      <c r="AD151" s="37"/>
      <c r="AE151" s="37"/>
      <c r="AT151" s="20" t="s">
        <v>1060</v>
      </c>
      <c r="AU151" s="20" t="s">
        <v>79</v>
      </c>
    </row>
    <row r="152" spans="1:65" s="2" customFormat="1" ht="16.5" customHeight="1">
      <c r="A152" s="37"/>
      <c r="B152" s="38"/>
      <c r="C152" s="245" t="s">
        <v>383</v>
      </c>
      <c r="D152" s="245" t="s">
        <v>348</v>
      </c>
      <c r="E152" s="246" t="s">
        <v>2913</v>
      </c>
      <c r="F152" s="247" t="s">
        <v>2914</v>
      </c>
      <c r="G152" s="248" t="s">
        <v>367</v>
      </c>
      <c r="H152" s="249">
        <v>1</v>
      </c>
      <c r="I152" s="250"/>
      <c r="J152" s="251">
        <f>ROUND(I152*H152,2)</f>
        <v>0</v>
      </c>
      <c r="K152" s="247" t="s">
        <v>814</v>
      </c>
      <c r="L152" s="252"/>
      <c r="M152" s="253" t="s">
        <v>19</v>
      </c>
      <c r="N152" s="254" t="s">
        <v>42</v>
      </c>
      <c r="O152" s="67"/>
      <c r="P152" s="191">
        <f>O152*H152</f>
        <v>0</v>
      </c>
      <c r="Q152" s="191">
        <v>0</v>
      </c>
      <c r="R152" s="191">
        <f>Q152*H152</f>
        <v>0</v>
      </c>
      <c r="S152" s="191">
        <v>0</v>
      </c>
      <c r="T152" s="192">
        <f>S152*H152</f>
        <v>0</v>
      </c>
      <c r="U152" s="37"/>
      <c r="V152" s="37"/>
      <c r="W152" s="37"/>
      <c r="X152" s="37"/>
      <c r="Y152" s="37"/>
      <c r="Z152" s="37"/>
      <c r="AA152" s="37"/>
      <c r="AB152" s="37"/>
      <c r="AC152" s="37"/>
      <c r="AD152" s="37"/>
      <c r="AE152" s="37"/>
      <c r="AR152" s="193" t="s">
        <v>269</v>
      </c>
      <c r="AT152" s="193" t="s">
        <v>348</v>
      </c>
      <c r="AU152" s="193" t="s">
        <v>79</v>
      </c>
      <c r="AY152" s="20" t="s">
        <v>210</v>
      </c>
      <c r="BE152" s="194">
        <f>IF(N152="základní",J152,0)</f>
        <v>0</v>
      </c>
      <c r="BF152" s="194">
        <f>IF(N152="snížená",J152,0)</f>
        <v>0</v>
      </c>
      <c r="BG152" s="194">
        <f>IF(N152="zákl. přenesená",J152,0)</f>
        <v>0</v>
      </c>
      <c r="BH152" s="194">
        <f>IF(N152="sníž. přenesená",J152,0)</f>
        <v>0</v>
      </c>
      <c r="BI152" s="194">
        <f>IF(N152="nulová",J152,0)</f>
        <v>0</v>
      </c>
      <c r="BJ152" s="20" t="s">
        <v>79</v>
      </c>
      <c r="BK152" s="194">
        <f>ROUND(I152*H152,2)</f>
        <v>0</v>
      </c>
      <c r="BL152" s="20" t="s">
        <v>217</v>
      </c>
      <c r="BM152" s="193" t="s">
        <v>571</v>
      </c>
    </row>
    <row r="153" spans="1:65" s="2" customFormat="1" ht="11.25">
      <c r="A153" s="37"/>
      <c r="B153" s="38"/>
      <c r="C153" s="39"/>
      <c r="D153" s="195" t="s">
        <v>219</v>
      </c>
      <c r="E153" s="39"/>
      <c r="F153" s="196" t="s">
        <v>2914</v>
      </c>
      <c r="G153" s="39"/>
      <c r="H153" s="39"/>
      <c r="I153" s="197"/>
      <c r="J153" s="39"/>
      <c r="K153" s="39"/>
      <c r="L153" s="42"/>
      <c r="M153" s="198"/>
      <c r="N153" s="199"/>
      <c r="O153" s="67"/>
      <c r="P153" s="67"/>
      <c r="Q153" s="67"/>
      <c r="R153" s="67"/>
      <c r="S153" s="67"/>
      <c r="T153" s="68"/>
      <c r="U153" s="37"/>
      <c r="V153" s="37"/>
      <c r="W153" s="37"/>
      <c r="X153" s="37"/>
      <c r="Y153" s="37"/>
      <c r="Z153" s="37"/>
      <c r="AA153" s="37"/>
      <c r="AB153" s="37"/>
      <c r="AC153" s="37"/>
      <c r="AD153" s="37"/>
      <c r="AE153" s="37"/>
      <c r="AT153" s="20" t="s">
        <v>219</v>
      </c>
      <c r="AU153" s="20" t="s">
        <v>79</v>
      </c>
    </row>
    <row r="154" spans="1:65" s="2" customFormat="1" ht="136.5">
      <c r="A154" s="37"/>
      <c r="B154" s="38"/>
      <c r="C154" s="39"/>
      <c r="D154" s="195" t="s">
        <v>1060</v>
      </c>
      <c r="E154" s="39"/>
      <c r="F154" s="268" t="s">
        <v>2915</v>
      </c>
      <c r="G154" s="39"/>
      <c r="H154" s="39"/>
      <c r="I154" s="197"/>
      <c r="J154" s="39"/>
      <c r="K154" s="39"/>
      <c r="L154" s="42"/>
      <c r="M154" s="198"/>
      <c r="N154" s="199"/>
      <c r="O154" s="67"/>
      <c r="P154" s="67"/>
      <c r="Q154" s="67"/>
      <c r="R154" s="67"/>
      <c r="S154" s="67"/>
      <c r="T154" s="68"/>
      <c r="U154" s="37"/>
      <c r="V154" s="37"/>
      <c r="W154" s="37"/>
      <c r="X154" s="37"/>
      <c r="Y154" s="37"/>
      <c r="Z154" s="37"/>
      <c r="AA154" s="37"/>
      <c r="AB154" s="37"/>
      <c r="AC154" s="37"/>
      <c r="AD154" s="37"/>
      <c r="AE154" s="37"/>
      <c r="AT154" s="20" t="s">
        <v>1060</v>
      </c>
      <c r="AU154" s="20" t="s">
        <v>79</v>
      </c>
    </row>
    <row r="155" spans="1:65" s="2" customFormat="1" ht="24.2" customHeight="1">
      <c r="A155" s="37"/>
      <c r="B155" s="38"/>
      <c r="C155" s="245" t="s">
        <v>392</v>
      </c>
      <c r="D155" s="245" t="s">
        <v>348</v>
      </c>
      <c r="E155" s="246" t="s">
        <v>2906</v>
      </c>
      <c r="F155" s="247" t="s">
        <v>2907</v>
      </c>
      <c r="G155" s="248" t="s">
        <v>367</v>
      </c>
      <c r="H155" s="249">
        <v>1</v>
      </c>
      <c r="I155" s="250"/>
      <c r="J155" s="251">
        <f>ROUND(I155*H155,2)</f>
        <v>0</v>
      </c>
      <c r="K155" s="247" t="s">
        <v>814</v>
      </c>
      <c r="L155" s="252"/>
      <c r="M155" s="253" t="s">
        <v>19</v>
      </c>
      <c r="N155" s="254" t="s">
        <v>42</v>
      </c>
      <c r="O155" s="67"/>
      <c r="P155" s="191">
        <f>O155*H155</f>
        <v>0</v>
      </c>
      <c r="Q155" s="191">
        <v>0</v>
      </c>
      <c r="R155" s="191">
        <f>Q155*H155</f>
        <v>0</v>
      </c>
      <c r="S155" s="191">
        <v>0</v>
      </c>
      <c r="T155" s="192">
        <f>S155*H155</f>
        <v>0</v>
      </c>
      <c r="U155" s="37"/>
      <c r="V155" s="37"/>
      <c r="W155" s="37"/>
      <c r="X155" s="37"/>
      <c r="Y155" s="37"/>
      <c r="Z155" s="37"/>
      <c r="AA155" s="37"/>
      <c r="AB155" s="37"/>
      <c r="AC155" s="37"/>
      <c r="AD155" s="37"/>
      <c r="AE155" s="37"/>
      <c r="AR155" s="193" t="s">
        <v>269</v>
      </c>
      <c r="AT155" s="193" t="s">
        <v>348</v>
      </c>
      <c r="AU155" s="193" t="s">
        <v>79</v>
      </c>
      <c r="AY155" s="20" t="s">
        <v>210</v>
      </c>
      <c r="BE155" s="194">
        <f>IF(N155="základní",J155,0)</f>
        <v>0</v>
      </c>
      <c r="BF155" s="194">
        <f>IF(N155="snížená",J155,0)</f>
        <v>0</v>
      </c>
      <c r="BG155" s="194">
        <f>IF(N155="zákl. přenesená",J155,0)</f>
        <v>0</v>
      </c>
      <c r="BH155" s="194">
        <f>IF(N155="sníž. přenesená",J155,0)</f>
        <v>0</v>
      </c>
      <c r="BI155" s="194">
        <f>IF(N155="nulová",J155,0)</f>
        <v>0</v>
      </c>
      <c r="BJ155" s="20" t="s">
        <v>79</v>
      </c>
      <c r="BK155" s="194">
        <f>ROUND(I155*H155,2)</f>
        <v>0</v>
      </c>
      <c r="BL155" s="20" t="s">
        <v>217</v>
      </c>
      <c r="BM155" s="193" t="s">
        <v>583</v>
      </c>
    </row>
    <row r="156" spans="1:65" s="2" customFormat="1" ht="11.25">
      <c r="A156" s="37"/>
      <c r="B156" s="38"/>
      <c r="C156" s="39"/>
      <c r="D156" s="195" t="s">
        <v>219</v>
      </c>
      <c r="E156" s="39"/>
      <c r="F156" s="196" t="s">
        <v>2907</v>
      </c>
      <c r="G156" s="39"/>
      <c r="H156" s="39"/>
      <c r="I156" s="197"/>
      <c r="J156" s="39"/>
      <c r="K156" s="39"/>
      <c r="L156" s="42"/>
      <c r="M156" s="198"/>
      <c r="N156" s="199"/>
      <c r="O156" s="67"/>
      <c r="P156" s="67"/>
      <c r="Q156" s="67"/>
      <c r="R156" s="67"/>
      <c r="S156" s="67"/>
      <c r="T156" s="68"/>
      <c r="U156" s="37"/>
      <c r="V156" s="37"/>
      <c r="W156" s="37"/>
      <c r="X156" s="37"/>
      <c r="Y156" s="37"/>
      <c r="Z156" s="37"/>
      <c r="AA156" s="37"/>
      <c r="AB156" s="37"/>
      <c r="AC156" s="37"/>
      <c r="AD156" s="37"/>
      <c r="AE156" s="37"/>
      <c r="AT156" s="20" t="s">
        <v>219</v>
      </c>
      <c r="AU156" s="20" t="s">
        <v>79</v>
      </c>
    </row>
    <row r="157" spans="1:65" s="2" customFormat="1" ht="29.25">
      <c r="A157" s="37"/>
      <c r="B157" s="38"/>
      <c r="C157" s="39"/>
      <c r="D157" s="195" t="s">
        <v>1060</v>
      </c>
      <c r="E157" s="39"/>
      <c r="F157" s="268" t="s">
        <v>2916</v>
      </c>
      <c r="G157" s="39"/>
      <c r="H157" s="39"/>
      <c r="I157" s="197"/>
      <c r="J157" s="39"/>
      <c r="K157" s="39"/>
      <c r="L157" s="42"/>
      <c r="M157" s="198"/>
      <c r="N157" s="199"/>
      <c r="O157" s="67"/>
      <c r="P157" s="67"/>
      <c r="Q157" s="67"/>
      <c r="R157" s="67"/>
      <c r="S157" s="67"/>
      <c r="T157" s="68"/>
      <c r="U157" s="37"/>
      <c r="V157" s="37"/>
      <c r="W157" s="37"/>
      <c r="X157" s="37"/>
      <c r="Y157" s="37"/>
      <c r="Z157" s="37"/>
      <c r="AA157" s="37"/>
      <c r="AB157" s="37"/>
      <c r="AC157" s="37"/>
      <c r="AD157" s="37"/>
      <c r="AE157" s="37"/>
      <c r="AT157" s="20" t="s">
        <v>1060</v>
      </c>
      <c r="AU157" s="20" t="s">
        <v>79</v>
      </c>
    </row>
    <row r="158" spans="1:65" s="2" customFormat="1" ht="16.5" customHeight="1">
      <c r="A158" s="37"/>
      <c r="B158" s="38"/>
      <c r="C158" s="245" t="s">
        <v>399</v>
      </c>
      <c r="D158" s="245" t="s">
        <v>348</v>
      </c>
      <c r="E158" s="246" t="s">
        <v>2917</v>
      </c>
      <c r="F158" s="247" t="s">
        <v>2918</v>
      </c>
      <c r="G158" s="248" t="s">
        <v>367</v>
      </c>
      <c r="H158" s="249">
        <v>1</v>
      </c>
      <c r="I158" s="250"/>
      <c r="J158" s="251">
        <f>ROUND(I158*H158,2)</f>
        <v>0</v>
      </c>
      <c r="K158" s="247" t="s">
        <v>814</v>
      </c>
      <c r="L158" s="252"/>
      <c r="M158" s="253" t="s">
        <v>19</v>
      </c>
      <c r="N158" s="254" t="s">
        <v>42</v>
      </c>
      <c r="O158" s="67"/>
      <c r="P158" s="191">
        <f>O158*H158</f>
        <v>0</v>
      </c>
      <c r="Q158" s="191">
        <v>0</v>
      </c>
      <c r="R158" s="191">
        <f>Q158*H158</f>
        <v>0</v>
      </c>
      <c r="S158" s="191">
        <v>0</v>
      </c>
      <c r="T158" s="192">
        <f>S158*H158</f>
        <v>0</v>
      </c>
      <c r="U158" s="37"/>
      <c r="V158" s="37"/>
      <c r="W158" s="37"/>
      <c r="X158" s="37"/>
      <c r="Y158" s="37"/>
      <c r="Z158" s="37"/>
      <c r="AA158" s="37"/>
      <c r="AB158" s="37"/>
      <c r="AC158" s="37"/>
      <c r="AD158" s="37"/>
      <c r="AE158" s="37"/>
      <c r="AR158" s="193" t="s">
        <v>269</v>
      </c>
      <c r="AT158" s="193" t="s">
        <v>348</v>
      </c>
      <c r="AU158" s="193" t="s">
        <v>79</v>
      </c>
      <c r="AY158" s="20" t="s">
        <v>210</v>
      </c>
      <c r="BE158" s="194">
        <f>IF(N158="základní",J158,0)</f>
        <v>0</v>
      </c>
      <c r="BF158" s="194">
        <f>IF(N158="snížená",J158,0)</f>
        <v>0</v>
      </c>
      <c r="BG158" s="194">
        <f>IF(N158="zákl. přenesená",J158,0)</f>
        <v>0</v>
      </c>
      <c r="BH158" s="194">
        <f>IF(N158="sníž. přenesená",J158,0)</f>
        <v>0</v>
      </c>
      <c r="BI158" s="194">
        <f>IF(N158="nulová",J158,0)</f>
        <v>0</v>
      </c>
      <c r="BJ158" s="20" t="s">
        <v>79</v>
      </c>
      <c r="BK158" s="194">
        <f>ROUND(I158*H158,2)</f>
        <v>0</v>
      </c>
      <c r="BL158" s="20" t="s">
        <v>217</v>
      </c>
      <c r="BM158" s="193" t="s">
        <v>598</v>
      </c>
    </row>
    <row r="159" spans="1:65" s="2" customFormat="1" ht="11.25">
      <c r="A159" s="37"/>
      <c r="B159" s="38"/>
      <c r="C159" s="39"/>
      <c r="D159" s="195" t="s">
        <v>219</v>
      </c>
      <c r="E159" s="39"/>
      <c r="F159" s="196" t="s">
        <v>2918</v>
      </c>
      <c r="G159" s="39"/>
      <c r="H159" s="39"/>
      <c r="I159" s="197"/>
      <c r="J159" s="39"/>
      <c r="K159" s="39"/>
      <c r="L159" s="42"/>
      <c r="M159" s="198"/>
      <c r="N159" s="199"/>
      <c r="O159" s="67"/>
      <c r="P159" s="67"/>
      <c r="Q159" s="67"/>
      <c r="R159" s="67"/>
      <c r="S159" s="67"/>
      <c r="T159" s="68"/>
      <c r="U159" s="37"/>
      <c r="V159" s="37"/>
      <c r="W159" s="37"/>
      <c r="X159" s="37"/>
      <c r="Y159" s="37"/>
      <c r="Z159" s="37"/>
      <c r="AA159" s="37"/>
      <c r="AB159" s="37"/>
      <c r="AC159" s="37"/>
      <c r="AD159" s="37"/>
      <c r="AE159" s="37"/>
      <c r="AT159" s="20" t="s">
        <v>219</v>
      </c>
      <c r="AU159" s="20" t="s">
        <v>79</v>
      </c>
    </row>
    <row r="160" spans="1:65" s="2" customFormat="1" ht="117">
      <c r="A160" s="37"/>
      <c r="B160" s="38"/>
      <c r="C160" s="39"/>
      <c r="D160" s="195" t="s">
        <v>1060</v>
      </c>
      <c r="E160" s="39"/>
      <c r="F160" s="268" t="s">
        <v>2919</v>
      </c>
      <c r="G160" s="39"/>
      <c r="H160" s="39"/>
      <c r="I160" s="197"/>
      <c r="J160" s="39"/>
      <c r="K160" s="39"/>
      <c r="L160" s="42"/>
      <c r="M160" s="198"/>
      <c r="N160" s="199"/>
      <c r="O160" s="67"/>
      <c r="P160" s="67"/>
      <c r="Q160" s="67"/>
      <c r="R160" s="67"/>
      <c r="S160" s="67"/>
      <c r="T160" s="68"/>
      <c r="U160" s="37"/>
      <c r="V160" s="37"/>
      <c r="W160" s="37"/>
      <c r="X160" s="37"/>
      <c r="Y160" s="37"/>
      <c r="Z160" s="37"/>
      <c r="AA160" s="37"/>
      <c r="AB160" s="37"/>
      <c r="AC160" s="37"/>
      <c r="AD160" s="37"/>
      <c r="AE160" s="37"/>
      <c r="AT160" s="20" t="s">
        <v>1060</v>
      </c>
      <c r="AU160" s="20" t="s">
        <v>79</v>
      </c>
    </row>
    <row r="161" spans="1:65" s="2" customFormat="1" ht="21.75" customHeight="1">
      <c r="A161" s="37"/>
      <c r="B161" s="38"/>
      <c r="C161" s="245" t="s">
        <v>406</v>
      </c>
      <c r="D161" s="245" t="s">
        <v>348</v>
      </c>
      <c r="E161" s="246" t="s">
        <v>2920</v>
      </c>
      <c r="F161" s="247" t="s">
        <v>2921</v>
      </c>
      <c r="G161" s="248" t="s">
        <v>367</v>
      </c>
      <c r="H161" s="249">
        <v>1</v>
      </c>
      <c r="I161" s="250"/>
      <c r="J161" s="251">
        <f>ROUND(I161*H161,2)</f>
        <v>0</v>
      </c>
      <c r="K161" s="247" t="s">
        <v>814</v>
      </c>
      <c r="L161" s="252"/>
      <c r="M161" s="253" t="s">
        <v>19</v>
      </c>
      <c r="N161" s="254" t="s">
        <v>42</v>
      </c>
      <c r="O161" s="67"/>
      <c r="P161" s="191">
        <f>O161*H161</f>
        <v>0</v>
      </c>
      <c r="Q161" s="191">
        <v>0</v>
      </c>
      <c r="R161" s="191">
        <f>Q161*H161</f>
        <v>0</v>
      </c>
      <c r="S161" s="191">
        <v>0</v>
      </c>
      <c r="T161" s="192">
        <f>S161*H161</f>
        <v>0</v>
      </c>
      <c r="U161" s="37"/>
      <c r="V161" s="37"/>
      <c r="W161" s="37"/>
      <c r="X161" s="37"/>
      <c r="Y161" s="37"/>
      <c r="Z161" s="37"/>
      <c r="AA161" s="37"/>
      <c r="AB161" s="37"/>
      <c r="AC161" s="37"/>
      <c r="AD161" s="37"/>
      <c r="AE161" s="37"/>
      <c r="AR161" s="193" t="s">
        <v>269</v>
      </c>
      <c r="AT161" s="193" t="s">
        <v>348</v>
      </c>
      <c r="AU161" s="193" t="s">
        <v>79</v>
      </c>
      <c r="AY161" s="20" t="s">
        <v>210</v>
      </c>
      <c r="BE161" s="194">
        <f>IF(N161="základní",J161,0)</f>
        <v>0</v>
      </c>
      <c r="BF161" s="194">
        <f>IF(N161="snížená",J161,0)</f>
        <v>0</v>
      </c>
      <c r="BG161" s="194">
        <f>IF(N161="zákl. přenesená",J161,0)</f>
        <v>0</v>
      </c>
      <c r="BH161" s="194">
        <f>IF(N161="sníž. přenesená",J161,0)</f>
        <v>0</v>
      </c>
      <c r="BI161" s="194">
        <f>IF(N161="nulová",J161,0)</f>
        <v>0</v>
      </c>
      <c r="BJ161" s="20" t="s">
        <v>79</v>
      </c>
      <c r="BK161" s="194">
        <f>ROUND(I161*H161,2)</f>
        <v>0</v>
      </c>
      <c r="BL161" s="20" t="s">
        <v>217</v>
      </c>
      <c r="BM161" s="193" t="s">
        <v>668</v>
      </c>
    </row>
    <row r="162" spans="1:65" s="2" customFormat="1" ht="11.25">
      <c r="A162" s="37"/>
      <c r="B162" s="38"/>
      <c r="C162" s="39"/>
      <c r="D162" s="195" t="s">
        <v>219</v>
      </c>
      <c r="E162" s="39"/>
      <c r="F162" s="196" t="s">
        <v>2921</v>
      </c>
      <c r="G162" s="39"/>
      <c r="H162" s="39"/>
      <c r="I162" s="197"/>
      <c r="J162" s="39"/>
      <c r="K162" s="39"/>
      <c r="L162" s="42"/>
      <c r="M162" s="198"/>
      <c r="N162" s="199"/>
      <c r="O162" s="67"/>
      <c r="P162" s="67"/>
      <c r="Q162" s="67"/>
      <c r="R162" s="67"/>
      <c r="S162" s="67"/>
      <c r="T162" s="68"/>
      <c r="U162" s="37"/>
      <c r="V162" s="37"/>
      <c r="W162" s="37"/>
      <c r="X162" s="37"/>
      <c r="Y162" s="37"/>
      <c r="Z162" s="37"/>
      <c r="AA162" s="37"/>
      <c r="AB162" s="37"/>
      <c r="AC162" s="37"/>
      <c r="AD162" s="37"/>
      <c r="AE162" s="37"/>
      <c r="AT162" s="20" t="s">
        <v>219</v>
      </c>
      <c r="AU162" s="20" t="s">
        <v>79</v>
      </c>
    </row>
    <row r="163" spans="1:65" s="2" customFormat="1" ht="29.25">
      <c r="A163" s="37"/>
      <c r="B163" s="38"/>
      <c r="C163" s="39"/>
      <c r="D163" s="195" t="s">
        <v>1060</v>
      </c>
      <c r="E163" s="39"/>
      <c r="F163" s="268" t="s">
        <v>2922</v>
      </c>
      <c r="G163" s="39"/>
      <c r="H163" s="39"/>
      <c r="I163" s="197"/>
      <c r="J163" s="39"/>
      <c r="K163" s="39"/>
      <c r="L163" s="42"/>
      <c r="M163" s="198"/>
      <c r="N163" s="199"/>
      <c r="O163" s="67"/>
      <c r="P163" s="67"/>
      <c r="Q163" s="67"/>
      <c r="R163" s="67"/>
      <c r="S163" s="67"/>
      <c r="T163" s="68"/>
      <c r="U163" s="37"/>
      <c r="V163" s="37"/>
      <c r="W163" s="37"/>
      <c r="X163" s="37"/>
      <c r="Y163" s="37"/>
      <c r="Z163" s="37"/>
      <c r="AA163" s="37"/>
      <c r="AB163" s="37"/>
      <c r="AC163" s="37"/>
      <c r="AD163" s="37"/>
      <c r="AE163" s="37"/>
      <c r="AT163" s="20" t="s">
        <v>1060</v>
      </c>
      <c r="AU163" s="20" t="s">
        <v>79</v>
      </c>
    </row>
    <row r="164" spans="1:65" s="2" customFormat="1" ht="21.75" customHeight="1">
      <c r="A164" s="37"/>
      <c r="B164" s="38"/>
      <c r="C164" s="245" t="s">
        <v>414</v>
      </c>
      <c r="D164" s="245" t="s">
        <v>348</v>
      </c>
      <c r="E164" s="246" t="s">
        <v>2920</v>
      </c>
      <c r="F164" s="247" t="s">
        <v>2921</v>
      </c>
      <c r="G164" s="248" t="s">
        <v>367</v>
      </c>
      <c r="H164" s="249">
        <v>1</v>
      </c>
      <c r="I164" s="250"/>
      <c r="J164" s="251">
        <f>ROUND(I164*H164,2)</f>
        <v>0</v>
      </c>
      <c r="K164" s="247" t="s">
        <v>814</v>
      </c>
      <c r="L164" s="252"/>
      <c r="M164" s="253" t="s">
        <v>19</v>
      </c>
      <c r="N164" s="254" t="s">
        <v>42</v>
      </c>
      <c r="O164" s="67"/>
      <c r="P164" s="191">
        <f>O164*H164</f>
        <v>0</v>
      </c>
      <c r="Q164" s="191">
        <v>0</v>
      </c>
      <c r="R164" s="191">
        <f>Q164*H164</f>
        <v>0</v>
      </c>
      <c r="S164" s="191">
        <v>0</v>
      </c>
      <c r="T164" s="192">
        <f>S164*H164</f>
        <v>0</v>
      </c>
      <c r="U164" s="37"/>
      <c r="V164" s="37"/>
      <c r="W164" s="37"/>
      <c r="X164" s="37"/>
      <c r="Y164" s="37"/>
      <c r="Z164" s="37"/>
      <c r="AA164" s="37"/>
      <c r="AB164" s="37"/>
      <c r="AC164" s="37"/>
      <c r="AD164" s="37"/>
      <c r="AE164" s="37"/>
      <c r="AR164" s="193" t="s">
        <v>269</v>
      </c>
      <c r="AT164" s="193" t="s">
        <v>348</v>
      </c>
      <c r="AU164" s="193" t="s">
        <v>79</v>
      </c>
      <c r="AY164" s="20" t="s">
        <v>210</v>
      </c>
      <c r="BE164" s="194">
        <f>IF(N164="základní",J164,0)</f>
        <v>0</v>
      </c>
      <c r="BF164" s="194">
        <f>IF(N164="snížená",J164,0)</f>
        <v>0</v>
      </c>
      <c r="BG164" s="194">
        <f>IF(N164="zákl. přenesená",J164,0)</f>
        <v>0</v>
      </c>
      <c r="BH164" s="194">
        <f>IF(N164="sníž. přenesená",J164,0)</f>
        <v>0</v>
      </c>
      <c r="BI164" s="194">
        <f>IF(N164="nulová",J164,0)</f>
        <v>0</v>
      </c>
      <c r="BJ164" s="20" t="s">
        <v>79</v>
      </c>
      <c r="BK164" s="194">
        <f>ROUND(I164*H164,2)</f>
        <v>0</v>
      </c>
      <c r="BL164" s="20" t="s">
        <v>217</v>
      </c>
      <c r="BM164" s="193" t="s">
        <v>700</v>
      </c>
    </row>
    <row r="165" spans="1:65" s="2" customFormat="1" ht="11.25">
      <c r="A165" s="37"/>
      <c r="B165" s="38"/>
      <c r="C165" s="39"/>
      <c r="D165" s="195" t="s">
        <v>219</v>
      </c>
      <c r="E165" s="39"/>
      <c r="F165" s="196" t="s">
        <v>2921</v>
      </c>
      <c r="G165" s="39"/>
      <c r="H165" s="39"/>
      <c r="I165" s="197"/>
      <c r="J165" s="39"/>
      <c r="K165" s="39"/>
      <c r="L165" s="42"/>
      <c r="M165" s="198"/>
      <c r="N165" s="199"/>
      <c r="O165" s="67"/>
      <c r="P165" s="67"/>
      <c r="Q165" s="67"/>
      <c r="R165" s="67"/>
      <c r="S165" s="67"/>
      <c r="T165" s="68"/>
      <c r="U165" s="37"/>
      <c r="V165" s="37"/>
      <c r="W165" s="37"/>
      <c r="X165" s="37"/>
      <c r="Y165" s="37"/>
      <c r="Z165" s="37"/>
      <c r="AA165" s="37"/>
      <c r="AB165" s="37"/>
      <c r="AC165" s="37"/>
      <c r="AD165" s="37"/>
      <c r="AE165" s="37"/>
      <c r="AT165" s="20" t="s">
        <v>219</v>
      </c>
      <c r="AU165" s="20" t="s">
        <v>79</v>
      </c>
    </row>
    <row r="166" spans="1:65" s="2" customFormat="1" ht="29.25">
      <c r="A166" s="37"/>
      <c r="B166" s="38"/>
      <c r="C166" s="39"/>
      <c r="D166" s="195" t="s">
        <v>1060</v>
      </c>
      <c r="E166" s="39"/>
      <c r="F166" s="268" t="s">
        <v>2923</v>
      </c>
      <c r="G166" s="39"/>
      <c r="H166" s="39"/>
      <c r="I166" s="197"/>
      <c r="J166" s="39"/>
      <c r="K166" s="39"/>
      <c r="L166" s="42"/>
      <c r="M166" s="198"/>
      <c r="N166" s="199"/>
      <c r="O166" s="67"/>
      <c r="P166" s="67"/>
      <c r="Q166" s="67"/>
      <c r="R166" s="67"/>
      <c r="S166" s="67"/>
      <c r="T166" s="68"/>
      <c r="U166" s="37"/>
      <c r="V166" s="37"/>
      <c r="W166" s="37"/>
      <c r="X166" s="37"/>
      <c r="Y166" s="37"/>
      <c r="Z166" s="37"/>
      <c r="AA166" s="37"/>
      <c r="AB166" s="37"/>
      <c r="AC166" s="37"/>
      <c r="AD166" s="37"/>
      <c r="AE166" s="37"/>
      <c r="AT166" s="20" t="s">
        <v>1060</v>
      </c>
      <c r="AU166" s="20" t="s">
        <v>79</v>
      </c>
    </row>
    <row r="167" spans="1:65" s="2" customFormat="1" ht="16.5" customHeight="1">
      <c r="A167" s="37"/>
      <c r="B167" s="38"/>
      <c r="C167" s="245" t="s">
        <v>430</v>
      </c>
      <c r="D167" s="245" t="s">
        <v>348</v>
      </c>
      <c r="E167" s="246" t="s">
        <v>2924</v>
      </c>
      <c r="F167" s="247" t="s">
        <v>2925</v>
      </c>
      <c r="G167" s="248" t="s">
        <v>367</v>
      </c>
      <c r="H167" s="249">
        <v>1</v>
      </c>
      <c r="I167" s="250"/>
      <c r="J167" s="251">
        <f>ROUND(I167*H167,2)</f>
        <v>0</v>
      </c>
      <c r="K167" s="247" t="s">
        <v>814</v>
      </c>
      <c r="L167" s="252"/>
      <c r="M167" s="253" t="s">
        <v>19</v>
      </c>
      <c r="N167" s="254" t="s">
        <v>42</v>
      </c>
      <c r="O167" s="67"/>
      <c r="P167" s="191">
        <f>O167*H167</f>
        <v>0</v>
      </c>
      <c r="Q167" s="191">
        <v>0</v>
      </c>
      <c r="R167" s="191">
        <f>Q167*H167</f>
        <v>0</v>
      </c>
      <c r="S167" s="191">
        <v>0</v>
      </c>
      <c r="T167" s="192">
        <f>S167*H167</f>
        <v>0</v>
      </c>
      <c r="U167" s="37"/>
      <c r="V167" s="37"/>
      <c r="W167" s="37"/>
      <c r="X167" s="37"/>
      <c r="Y167" s="37"/>
      <c r="Z167" s="37"/>
      <c r="AA167" s="37"/>
      <c r="AB167" s="37"/>
      <c r="AC167" s="37"/>
      <c r="AD167" s="37"/>
      <c r="AE167" s="37"/>
      <c r="AR167" s="193" t="s">
        <v>269</v>
      </c>
      <c r="AT167" s="193" t="s">
        <v>348</v>
      </c>
      <c r="AU167" s="193" t="s">
        <v>79</v>
      </c>
      <c r="AY167" s="20" t="s">
        <v>210</v>
      </c>
      <c r="BE167" s="194">
        <f>IF(N167="základní",J167,0)</f>
        <v>0</v>
      </c>
      <c r="BF167" s="194">
        <f>IF(N167="snížená",J167,0)</f>
        <v>0</v>
      </c>
      <c r="BG167" s="194">
        <f>IF(N167="zákl. přenesená",J167,0)</f>
        <v>0</v>
      </c>
      <c r="BH167" s="194">
        <f>IF(N167="sníž. přenesená",J167,0)</f>
        <v>0</v>
      </c>
      <c r="BI167" s="194">
        <f>IF(N167="nulová",J167,0)</f>
        <v>0</v>
      </c>
      <c r="BJ167" s="20" t="s">
        <v>79</v>
      </c>
      <c r="BK167" s="194">
        <f>ROUND(I167*H167,2)</f>
        <v>0</v>
      </c>
      <c r="BL167" s="20" t="s">
        <v>217</v>
      </c>
      <c r="BM167" s="193" t="s">
        <v>712</v>
      </c>
    </row>
    <row r="168" spans="1:65" s="2" customFormat="1" ht="11.25">
      <c r="A168" s="37"/>
      <c r="B168" s="38"/>
      <c r="C168" s="39"/>
      <c r="D168" s="195" t="s">
        <v>219</v>
      </c>
      <c r="E168" s="39"/>
      <c r="F168" s="196" t="s">
        <v>2925</v>
      </c>
      <c r="G168" s="39"/>
      <c r="H168" s="39"/>
      <c r="I168" s="197"/>
      <c r="J168" s="39"/>
      <c r="K168" s="39"/>
      <c r="L168" s="42"/>
      <c r="M168" s="198"/>
      <c r="N168" s="199"/>
      <c r="O168" s="67"/>
      <c r="P168" s="67"/>
      <c r="Q168" s="67"/>
      <c r="R168" s="67"/>
      <c r="S168" s="67"/>
      <c r="T168" s="68"/>
      <c r="U168" s="37"/>
      <c r="V168" s="37"/>
      <c r="W168" s="37"/>
      <c r="X168" s="37"/>
      <c r="Y168" s="37"/>
      <c r="Z168" s="37"/>
      <c r="AA168" s="37"/>
      <c r="AB168" s="37"/>
      <c r="AC168" s="37"/>
      <c r="AD168" s="37"/>
      <c r="AE168" s="37"/>
      <c r="AT168" s="20" t="s">
        <v>219</v>
      </c>
      <c r="AU168" s="20" t="s">
        <v>79</v>
      </c>
    </row>
    <row r="169" spans="1:65" s="2" customFormat="1" ht="68.25">
      <c r="A169" s="37"/>
      <c r="B169" s="38"/>
      <c r="C169" s="39"/>
      <c r="D169" s="195" t="s">
        <v>1060</v>
      </c>
      <c r="E169" s="39"/>
      <c r="F169" s="268" t="s">
        <v>2926</v>
      </c>
      <c r="G169" s="39"/>
      <c r="H169" s="39"/>
      <c r="I169" s="197"/>
      <c r="J169" s="39"/>
      <c r="K169" s="39"/>
      <c r="L169" s="42"/>
      <c r="M169" s="198"/>
      <c r="N169" s="199"/>
      <c r="O169" s="67"/>
      <c r="P169" s="67"/>
      <c r="Q169" s="67"/>
      <c r="R169" s="67"/>
      <c r="S169" s="67"/>
      <c r="T169" s="68"/>
      <c r="U169" s="37"/>
      <c r="V169" s="37"/>
      <c r="W169" s="37"/>
      <c r="X169" s="37"/>
      <c r="Y169" s="37"/>
      <c r="Z169" s="37"/>
      <c r="AA169" s="37"/>
      <c r="AB169" s="37"/>
      <c r="AC169" s="37"/>
      <c r="AD169" s="37"/>
      <c r="AE169" s="37"/>
      <c r="AT169" s="20" t="s">
        <v>1060</v>
      </c>
      <c r="AU169" s="20" t="s">
        <v>79</v>
      </c>
    </row>
    <row r="170" spans="1:65" s="2" customFormat="1" ht="16.5" customHeight="1">
      <c r="A170" s="37"/>
      <c r="B170" s="38"/>
      <c r="C170" s="245" t="s">
        <v>439</v>
      </c>
      <c r="D170" s="245" t="s">
        <v>348</v>
      </c>
      <c r="E170" s="246" t="s">
        <v>2927</v>
      </c>
      <c r="F170" s="247" t="s">
        <v>2928</v>
      </c>
      <c r="G170" s="248" t="s">
        <v>367</v>
      </c>
      <c r="H170" s="249">
        <v>1</v>
      </c>
      <c r="I170" s="250"/>
      <c r="J170" s="251">
        <f>ROUND(I170*H170,2)</f>
        <v>0</v>
      </c>
      <c r="K170" s="247" t="s">
        <v>814</v>
      </c>
      <c r="L170" s="252"/>
      <c r="M170" s="253" t="s">
        <v>19</v>
      </c>
      <c r="N170" s="254" t="s">
        <v>42</v>
      </c>
      <c r="O170" s="67"/>
      <c r="P170" s="191">
        <f>O170*H170</f>
        <v>0</v>
      </c>
      <c r="Q170" s="191">
        <v>0</v>
      </c>
      <c r="R170" s="191">
        <f>Q170*H170</f>
        <v>0</v>
      </c>
      <c r="S170" s="191">
        <v>0</v>
      </c>
      <c r="T170" s="192">
        <f>S170*H170</f>
        <v>0</v>
      </c>
      <c r="U170" s="37"/>
      <c r="V170" s="37"/>
      <c r="W170" s="37"/>
      <c r="X170" s="37"/>
      <c r="Y170" s="37"/>
      <c r="Z170" s="37"/>
      <c r="AA170" s="37"/>
      <c r="AB170" s="37"/>
      <c r="AC170" s="37"/>
      <c r="AD170" s="37"/>
      <c r="AE170" s="37"/>
      <c r="AR170" s="193" t="s">
        <v>269</v>
      </c>
      <c r="AT170" s="193" t="s">
        <v>348</v>
      </c>
      <c r="AU170" s="193" t="s">
        <v>79</v>
      </c>
      <c r="AY170" s="20" t="s">
        <v>210</v>
      </c>
      <c r="BE170" s="194">
        <f>IF(N170="základní",J170,0)</f>
        <v>0</v>
      </c>
      <c r="BF170" s="194">
        <f>IF(N170="snížená",J170,0)</f>
        <v>0</v>
      </c>
      <c r="BG170" s="194">
        <f>IF(N170="zákl. přenesená",J170,0)</f>
        <v>0</v>
      </c>
      <c r="BH170" s="194">
        <f>IF(N170="sníž. přenesená",J170,0)</f>
        <v>0</v>
      </c>
      <c r="BI170" s="194">
        <f>IF(N170="nulová",J170,0)</f>
        <v>0</v>
      </c>
      <c r="BJ170" s="20" t="s">
        <v>79</v>
      </c>
      <c r="BK170" s="194">
        <f>ROUND(I170*H170,2)</f>
        <v>0</v>
      </c>
      <c r="BL170" s="20" t="s">
        <v>217</v>
      </c>
      <c r="BM170" s="193" t="s">
        <v>726</v>
      </c>
    </row>
    <row r="171" spans="1:65" s="2" customFormat="1" ht="11.25">
      <c r="A171" s="37"/>
      <c r="B171" s="38"/>
      <c r="C171" s="39"/>
      <c r="D171" s="195" t="s">
        <v>219</v>
      </c>
      <c r="E171" s="39"/>
      <c r="F171" s="196" t="s">
        <v>2928</v>
      </c>
      <c r="G171" s="39"/>
      <c r="H171" s="39"/>
      <c r="I171" s="197"/>
      <c r="J171" s="39"/>
      <c r="K171" s="39"/>
      <c r="L171" s="42"/>
      <c r="M171" s="198"/>
      <c r="N171" s="199"/>
      <c r="O171" s="67"/>
      <c r="P171" s="67"/>
      <c r="Q171" s="67"/>
      <c r="R171" s="67"/>
      <c r="S171" s="67"/>
      <c r="T171" s="68"/>
      <c r="U171" s="37"/>
      <c r="V171" s="37"/>
      <c r="W171" s="37"/>
      <c r="X171" s="37"/>
      <c r="Y171" s="37"/>
      <c r="Z171" s="37"/>
      <c r="AA171" s="37"/>
      <c r="AB171" s="37"/>
      <c r="AC171" s="37"/>
      <c r="AD171" s="37"/>
      <c r="AE171" s="37"/>
      <c r="AT171" s="20" t="s">
        <v>219</v>
      </c>
      <c r="AU171" s="20" t="s">
        <v>79</v>
      </c>
    </row>
    <row r="172" spans="1:65" s="2" customFormat="1" ht="48.75">
      <c r="A172" s="37"/>
      <c r="B172" s="38"/>
      <c r="C172" s="39"/>
      <c r="D172" s="195" t="s">
        <v>1060</v>
      </c>
      <c r="E172" s="39"/>
      <c r="F172" s="268" t="s">
        <v>2929</v>
      </c>
      <c r="G172" s="39"/>
      <c r="H172" s="39"/>
      <c r="I172" s="197"/>
      <c r="J172" s="39"/>
      <c r="K172" s="39"/>
      <c r="L172" s="42"/>
      <c r="M172" s="198"/>
      <c r="N172" s="199"/>
      <c r="O172" s="67"/>
      <c r="P172" s="67"/>
      <c r="Q172" s="67"/>
      <c r="R172" s="67"/>
      <c r="S172" s="67"/>
      <c r="T172" s="68"/>
      <c r="U172" s="37"/>
      <c r="V172" s="37"/>
      <c r="W172" s="37"/>
      <c r="X172" s="37"/>
      <c r="Y172" s="37"/>
      <c r="Z172" s="37"/>
      <c r="AA172" s="37"/>
      <c r="AB172" s="37"/>
      <c r="AC172" s="37"/>
      <c r="AD172" s="37"/>
      <c r="AE172" s="37"/>
      <c r="AT172" s="20" t="s">
        <v>1060</v>
      </c>
      <c r="AU172" s="20" t="s">
        <v>79</v>
      </c>
    </row>
    <row r="173" spans="1:65" s="2" customFormat="1" ht="16.5" customHeight="1">
      <c r="A173" s="37"/>
      <c r="B173" s="38"/>
      <c r="C173" s="245" t="s">
        <v>447</v>
      </c>
      <c r="D173" s="245" t="s">
        <v>348</v>
      </c>
      <c r="E173" s="246" t="s">
        <v>2930</v>
      </c>
      <c r="F173" s="247" t="s">
        <v>2931</v>
      </c>
      <c r="G173" s="248" t="s">
        <v>367</v>
      </c>
      <c r="H173" s="249">
        <v>1</v>
      </c>
      <c r="I173" s="250"/>
      <c r="J173" s="251">
        <f>ROUND(I173*H173,2)</f>
        <v>0</v>
      </c>
      <c r="K173" s="247" t="s">
        <v>814</v>
      </c>
      <c r="L173" s="252"/>
      <c r="M173" s="253" t="s">
        <v>19</v>
      </c>
      <c r="N173" s="254" t="s">
        <v>42</v>
      </c>
      <c r="O173" s="67"/>
      <c r="P173" s="191">
        <f>O173*H173</f>
        <v>0</v>
      </c>
      <c r="Q173" s="191">
        <v>0</v>
      </c>
      <c r="R173" s="191">
        <f>Q173*H173</f>
        <v>0</v>
      </c>
      <c r="S173" s="191">
        <v>0</v>
      </c>
      <c r="T173" s="192">
        <f>S173*H173</f>
        <v>0</v>
      </c>
      <c r="U173" s="37"/>
      <c r="V173" s="37"/>
      <c r="W173" s="37"/>
      <c r="X173" s="37"/>
      <c r="Y173" s="37"/>
      <c r="Z173" s="37"/>
      <c r="AA173" s="37"/>
      <c r="AB173" s="37"/>
      <c r="AC173" s="37"/>
      <c r="AD173" s="37"/>
      <c r="AE173" s="37"/>
      <c r="AR173" s="193" t="s">
        <v>269</v>
      </c>
      <c r="AT173" s="193" t="s">
        <v>348</v>
      </c>
      <c r="AU173" s="193" t="s">
        <v>79</v>
      </c>
      <c r="AY173" s="20" t="s">
        <v>210</v>
      </c>
      <c r="BE173" s="194">
        <f>IF(N173="základní",J173,0)</f>
        <v>0</v>
      </c>
      <c r="BF173" s="194">
        <f>IF(N173="snížená",J173,0)</f>
        <v>0</v>
      </c>
      <c r="BG173" s="194">
        <f>IF(N173="zákl. přenesená",J173,0)</f>
        <v>0</v>
      </c>
      <c r="BH173" s="194">
        <f>IF(N173="sníž. přenesená",J173,0)</f>
        <v>0</v>
      </c>
      <c r="BI173" s="194">
        <f>IF(N173="nulová",J173,0)</f>
        <v>0</v>
      </c>
      <c r="BJ173" s="20" t="s">
        <v>79</v>
      </c>
      <c r="BK173" s="194">
        <f>ROUND(I173*H173,2)</f>
        <v>0</v>
      </c>
      <c r="BL173" s="20" t="s">
        <v>217</v>
      </c>
      <c r="BM173" s="193" t="s">
        <v>634</v>
      </c>
    </row>
    <row r="174" spans="1:65" s="2" customFormat="1" ht="11.25">
      <c r="A174" s="37"/>
      <c r="B174" s="38"/>
      <c r="C174" s="39"/>
      <c r="D174" s="195" t="s">
        <v>219</v>
      </c>
      <c r="E174" s="39"/>
      <c r="F174" s="196" t="s">
        <v>2931</v>
      </c>
      <c r="G174" s="39"/>
      <c r="H174" s="39"/>
      <c r="I174" s="197"/>
      <c r="J174" s="39"/>
      <c r="K174" s="39"/>
      <c r="L174" s="42"/>
      <c r="M174" s="198"/>
      <c r="N174" s="199"/>
      <c r="O174" s="67"/>
      <c r="P174" s="67"/>
      <c r="Q174" s="67"/>
      <c r="R174" s="67"/>
      <c r="S174" s="67"/>
      <c r="T174" s="68"/>
      <c r="U174" s="37"/>
      <c r="V174" s="37"/>
      <c r="W174" s="37"/>
      <c r="X174" s="37"/>
      <c r="Y174" s="37"/>
      <c r="Z174" s="37"/>
      <c r="AA174" s="37"/>
      <c r="AB174" s="37"/>
      <c r="AC174" s="37"/>
      <c r="AD174" s="37"/>
      <c r="AE174" s="37"/>
      <c r="AT174" s="20" t="s">
        <v>219</v>
      </c>
      <c r="AU174" s="20" t="s">
        <v>79</v>
      </c>
    </row>
    <row r="175" spans="1:65" s="2" customFormat="1" ht="19.5">
      <c r="A175" s="37"/>
      <c r="B175" s="38"/>
      <c r="C175" s="39"/>
      <c r="D175" s="195" t="s">
        <v>1060</v>
      </c>
      <c r="E175" s="39"/>
      <c r="F175" s="268" t="s">
        <v>2932</v>
      </c>
      <c r="G175" s="39"/>
      <c r="H175" s="39"/>
      <c r="I175" s="197"/>
      <c r="J175" s="39"/>
      <c r="K175" s="39"/>
      <c r="L175" s="42"/>
      <c r="M175" s="198"/>
      <c r="N175" s="199"/>
      <c r="O175" s="67"/>
      <c r="P175" s="67"/>
      <c r="Q175" s="67"/>
      <c r="R175" s="67"/>
      <c r="S175" s="67"/>
      <c r="T175" s="68"/>
      <c r="U175" s="37"/>
      <c r="V175" s="37"/>
      <c r="W175" s="37"/>
      <c r="X175" s="37"/>
      <c r="Y175" s="37"/>
      <c r="Z175" s="37"/>
      <c r="AA175" s="37"/>
      <c r="AB175" s="37"/>
      <c r="AC175" s="37"/>
      <c r="AD175" s="37"/>
      <c r="AE175" s="37"/>
      <c r="AT175" s="20" t="s">
        <v>1060</v>
      </c>
      <c r="AU175" s="20" t="s">
        <v>79</v>
      </c>
    </row>
    <row r="176" spans="1:65" s="2" customFormat="1" ht="16.5" customHeight="1">
      <c r="A176" s="37"/>
      <c r="B176" s="38"/>
      <c r="C176" s="245" t="s">
        <v>458</v>
      </c>
      <c r="D176" s="245" t="s">
        <v>348</v>
      </c>
      <c r="E176" s="246" t="s">
        <v>2885</v>
      </c>
      <c r="F176" s="247" t="s">
        <v>2886</v>
      </c>
      <c r="G176" s="248" t="s">
        <v>367</v>
      </c>
      <c r="H176" s="249">
        <v>1</v>
      </c>
      <c r="I176" s="250"/>
      <c r="J176" s="251">
        <f>ROUND(I176*H176,2)</f>
        <v>0</v>
      </c>
      <c r="K176" s="247" t="s">
        <v>814</v>
      </c>
      <c r="L176" s="252"/>
      <c r="M176" s="253" t="s">
        <v>19</v>
      </c>
      <c r="N176" s="254" t="s">
        <v>42</v>
      </c>
      <c r="O176" s="67"/>
      <c r="P176" s="191">
        <f>O176*H176</f>
        <v>0</v>
      </c>
      <c r="Q176" s="191">
        <v>0</v>
      </c>
      <c r="R176" s="191">
        <f>Q176*H176</f>
        <v>0</v>
      </c>
      <c r="S176" s="191">
        <v>0</v>
      </c>
      <c r="T176" s="192">
        <f>S176*H176</f>
        <v>0</v>
      </c>
      <c r="U176" s="37"/>
      <c r="V176" s="37"/>
      <c r="W176" s="37"/>
      <c r="X176" s="37"/>
      <c r="Y176" s="37"/>
      <c r="Z176" s="37"/>
      <c r="AA176" s="37"/>
      <c r="AB176" s="37"/>
      <c r="AC176" s="37"/>
      <c r="AD176" s="37"/>
      <c r="AE176" s="37"/>
      <c r="AR176" s="193" t="s">
        <v>269</v>
      </c>
      <c r="AT176" s="193" t="s">
        <v>348</v>
      </c>
      <c r="AU176" s="193" t="s">
        <v>79</v>
      </c>
      <c r="AY176" s="20" t="s">
        <v>210</v>
      </c>
      <c r="BE176" s="194">
        <f>IF(N176="základní",J176,0)</f>
        <v>0</v>
      </c>
      <c r="BF176" s="194">
        <f>IF(N176="snížená",J176,0)</f>
        <v>0</v>
      </c>
      <c r="BG176" s="194">
        <f>IF(N176="zákl. přenesená",J176,0)</f>
        <v>0</v>
      </c>
      <c r="BH176" s="194">
        <f>IF(N176="sníž. přenesená",J176,0)</f>
        <v>0</v>
      </c>
      <c r="BI176" s="194">
        <f>IF(N176="nulová",J176,0)</f>
        <v>0</v>
      </c>
      <c r="BJ176" s="20" t="s">
        <v>79</v>
      </c>
      <c r="BK176" s="194">
        <f>ROUND(I176*H176,2)</f>
        <v>0</v>
      </c>
      <c r="BL176" s="20" t="s">
        <v>217</v>
      </c>
      <c r="BM176" s="193" t="s">
        <v>750</v>
      </c>
    </row>
    <row r="177" spans="1:65" s="2" customFormat="1" ht="11.25">
      <c r="A177" s="37"/>
      <c r="B177" s="38"/>
      <c r="C177" s="39"/>
      <c r="D177" s="195" t="s">
        <v>219</v>
      </c>
      <c r="E177" s="39"/>
      <c r="F177" s="196" t="s">
        <v>2886</v>
      </c>
      <c r="G177" s="39"/>
      <c r="H177" s="39"/>
      <c r="I177" s="197"/>
      <c r="J177" s="39"/>
      <c r="K177" s="39"/>
      <c r="L177" s="42"/>
      <c r="M177" s="198"/>
      <c r="N177" s="199"/>
      <c r="O177" s="67"/>
      <c r="P177" s="67"/>
      <c r="Q177" s="67"/>
      <c r="R177" s="67"/>
      <c r="S177" s="67"/>
      <c r="T177" s="68"/>
      <c r="U177" s="37"/>
      <c r="V177" s="37"/>
      <c r="W177" s="37"/>
      <c r="X177" s="37"/>
      <c r="Y177" s="37"/>
      <c r="Z177" s="37"/>
      <c r="AA177" s="37"/>
      <c r="AB177" s="37"/>
      <c r="AC177" s="37"/>
      <c r="AD177" s="37"/>
      <c r="AE177" s="37"/>
      <c r="AT177" s="20" t="s">
        <v>219</v>
      </c>
      <c r="AU177" s="20" t="s">
        <v>79</v>
      </c>
    </row>
    <row r="178" spans="1:65" s="2" customFormat="1" ht="107.25">
      <c r="A178" s="37"/>
      <c r="B178" s="38"/>
      <c r="C178" s="39"/>
      <c r="D178" s="195" t="s">
        <v>1060</v>
      </c>
      <c r="E178" s="39"/>
      <c r="F178" s="268" t="s">
        <v>2887</v>
      </c>
      <c r="G178" s="39"/>
      <c r="H178" s="39"/>
      <c r="I178" s="197"/>
      <c r="J178" s="39"/>
      <c r="K178" s="39"/>
      <c r="L178" s="42"/>
      <c r="M178" s="198"/>
      <c r="N178" s="199"/>
      <c r="O178" s="67"/>
      <c r="P178" s="67"/>
      <c r="Q178" s="67"/>
      <c r="R178" s="67"/>
      <c r="S178" s="67"/>
      <c r="T178" s="68"/>
      <c r="U178" s="37"/>
      <c r="V178" s="37"/>
      <c r="W178" s="37"/>
      <c r="X178" s="37"/>
      <c r="Y178" s="37"/>
      <c r="Z178" s="37"/>
      <c r="AA178" s="37"/>
      <c r="AB178" s="37"/>
      <c r="AC178" s="37"/>
      <c r="AD178" s="37"/>
      <c r="AE178" s="37"/>
      <c r="AT178" s="20" t="s">
        <v>1060</v>
      </c>
      <c r="AU178" s="20" t="s">
        <v>79</v>
      </c>
    </row>
    <row r="179" spans="1:65" s="2" customFormat="1" ht="16.5" customHeight="1">
      <c r="A179" s="37"/>
      <c r="B179" s="38"/>
      <c r="C179" s="245" t="s">
        <v>467</v>
      </c>
      <c r="D179" s="245" t="s">
        <v>348</v>
      </c>
      <c r="E179" s="246" t="s">
        <v>2933</v>
      </c>
      <c r="F179" s="247" t="s">
        <v>2934</v>
      </c>
      <c r="G179" s="248" t="s">
        <v>367</v>
      </c>
      <c r="H179" s="249">
        <v>1</v>
      </c>
      <c r="I179" s="250"/>
      <c r="J179" s="251">
        <f>ROUND(I179*H179,2)</f>
        <v>0</v>
      </c>
      <c r="K179" s="247" t="s">
        <v>814</v>
      </c>
      <c r="L179" s="252"/>
      <c r="M179" s="253" t="s">
        <v>19</v>
      </c>
      <c r="N179" s="254" t="s">
        <v>42</v>
      </c>
      <c r="O179" s="67"/>
      <c r="P179" s="191">
        <f>O179*H179</f>
        <v>0</v>
      </c>
      <c r="Q179" s="191">
        <v>0</v>
      </c>
      <c r="R179" s="191">
        <f>Q179*H179</f>
        <v>0</v>
      </c>
      <c r="S179" s="191">
        <v>0</v>
      </c>
      <c r="T179" s="192">
        <f>S179*H179</f>
        <v>0</v>
      </c>
      <c r="U179" s="37"/>
      <c r="V179" s="37"/>
      <c r="W179" s="37"/>
      <c r="X179" s="37"/>
      <c r="Y179" s="37"/>
      <c r="Z179" s="37"/>
      <c r="AA179" s="37"/>
      <c r="AB179" s="37"/>
      <c r="AC179" s="37"/>
      <c r="AD179" s="37"/>
      <c r="AE179" s="37"/>
      <c r="AR179" s="193" t="s">
        <v>269</v>
      </c>
      <c r="AT179" s="193" t="s">
        <v>348</v>
      </c>
      <c r="AU179" s="193" t="s">
        <v>79</v>
      </c>
      <c r="AY179" s="20" t="s">
        <v>210</v>
      </c>
      <c r="BE179" s="194">
        <f>IF(N179="základní",J179,0)</f>
        <v>0</v>
      </c>
      <c r="BF179" s="194">
        <f>IF(N179="snížená",J179,0)</f>
        <v>0</v>
      </c>
      <c r="BG179" s="194">
        <f>IF(N179="zákl. přenesená",J179,0)</f>
        <v>0</v>
      </c>
      <c r="BH179" s="194">
        <f>IF(N179="sníž. přenesená",J179,0)</f>
        <v>0</v>
      </c>
      <c r="BI179" s="194">
        <f>IF(N179="nulová",J179,0)</f>
        <v>0</v>
      </c>
      <c r="BJ179" s="20" t="s">
        <v>79</v>
      </c>
      <c r="BK179" s="194">
        <f>ROUND(I179*H179,2)</f>
        <v>0</v>
      </c>
      <c r="BL179" s="20" t="s">
        <v>217</v>
      </c>
      <c r="BM179" s="193" t="s">
        <v>764</v>
      </c>
    </row>
    <row r="180" spans="1:65" s="2" customFormat="1" ht="11.25">
      <c r="A180" s="37"/>
      <c r="B180" s="38"/>
      <c r="C180" s="39"/>
      <c r="D180" s="195" t="s">
        <v>219</v>
      </c>
      <c r="E180" s="39"/>
      <c r="F180" s="196" t="s">
        <v>2934</v>
      </c>
      <c r="G180" s="39"/>
      <c r="H180" s="39"/>
      <c r="I180" s="197"/>
      <c r="J180" s="39"/>
      <c r="K180" s="39"/>
      <c r="L180" s="42"/>
      <c r="M180" s="198"/>
      <c r="N180" s="199"/>
      <c r="O180" s="67"/>
      <c r="P180" s="67"/>
      <c r="Q180" s="67"/>
      <c r="R180" s="67"/>
      <c r="S180" s="67"/>
      <c r="T180" s="68"/>
      <c r="U180" s="37"/>
      <c r="V180" s="37"/>
      <c r="W180" s="37"/>
      <c r="X180" s="37"/>
      <c r="Y180" s="37"/>
      <c r="Z180" s="37"/>
      <c r="AA180" s="37"/>
      <c r="AB180" s="37"/>
      <c r="AC180" s="37"/>
      <c r="AD180" s="37"/>
      <c r="AE180" s="37"/>
      <c r="AT180" s="20" t="s">
        <v>219</v>
      </c>
      <c r="AU180" s="20" t="s">
        <v>79</v>
      </c>
    </row>
    <row r="181" spans="1:65" s="2" customFormat="1" ht="107.25">
      <c r="A181" s="37"/>
      <c r="B181" s="38"/>
      <c r="C181" s="39"/>
      <c r="D181" s="195" t="s">
        <v>1060</v>
      </c>
      <c r="E181" s="39"/>
      <c r="F181" s="268" t="s">
        <v>2935</v>
      </c>
      <c r="G181" s="39"/>
      <c r="H181" s="39"/>
      <c r="I181" s="197"/>
      <c r="J181" s="39"/>
      <c r="K181" s="39"/>
      <c r="L181" s="42"/>
      <c r="M181" s="198"/>
      <c r="N181" s="199"/>
      <c r="O181" s="67"/>
      <c r="P181" s="67"/>
      <c r="Q181" s="67"/>
      <c r="R181" s="67"/>
      <c r="S181" s="67"/>
      <c r="T181" s="68"/>
      <c r="U181" s="37"/>
      <c r="V181" s="37"/>
      <c r="W181" s="37"/>
      <c r="X181" s="37"/>
      <c r="Y181" s="37"/>
      <c r="Z181" s="37"/>
      <c r="AA181" s="37"/>
      <c r="AB181" s="37"/>
      <c r="AC181" s="37"/>
      <c r="AD181" s="37"/>
      <c r="AE181" s="37"/>
      <c r="AT181" s="20" t="s">
        <v>1060</v>
      </c>
      <c r="AU181" s="20" t="s">
        <v>79</v>
      </c>
    </row>
    <row r="182" spans="1:65" s="2" customFormat="1" ht="24.2" customHeight="1">
      <c r="A182" s="37"/>
      <c r="B182" s="38"/>
      <c r="C182" s="245" t="s">
        <v>474</v>
      </c>
      <c r="D182" s="245" t="s">
        <v>348</v>
      </c>
      <c r="E182" s="246" t="s">
        <v>2882</v>
      </c>
      <c r="F182" s="247" t="s">
        <v>2883</v>
      </c>
      <c r="G182" s="248" t="s">
        <v>367</v>
      </c>
      <c r="H182" s="249">
        <v>1</v>
      </c>
      <c r="I182" s="250"/>
      <c r="J182" s="251">
        <f>ROUND(I182*H182,2)</f>
        <v>0</v>
      </c>
      <c r="K182" s="247" t="s">
        <v>814</v>
      </c>
      <c r="L182" s="252"/>
      <c r="M182" s="253" t="s">
        <v>19</v>
      </c>
      <c r="N182" s="254" t="s">
        <v>42</v>
      </c>
      <c r="O182" s="67"/>
      <c r="P182" s="191">
        <f>O182*H182</f>
        <v>0</v>
      </c>
      <c r="Q182" s="191">
        <v>0</v>
      </c>
      <c r="R182" s="191">
        <f>Q182*H182</f>
        <v>0</v>
      </c>
      <c r="S182" s="191">
        <v>0</v>
      </c>
      <c r="T182" s="192">
        <f>S182*H182</f>
        <v>0</v>
      </c>
      <c r="U182" s="37"/>
      <c r="V182" s="37"/>
      <c r="W182" s="37"/>
      <c r="X182" s="37"/>
      <c r="Y182" s="37"/>
      <c r="Z182" s="37"/>
      <c r="AA182" s="37"/>
      <c r="AB182" s="37"/>
      <c r="AC182" s="37"/>
      <c r="AD182" s="37"/>
      <c r="AE182" s="37"/>
      <c r="AR182" s="193" t="s">
        <v>269</v>
      </c>
      <c r="AT182" s="193" t="s">
        <v>348</v>
      </c>
      <c r="AU182" s="193" t="s">
        <v>79</v>
      </c>
      <c r="AY182" s="20" t="s">
        <v>210</v>
      </c>
      <c r="BE182" s="194">
        <f>IF(N182="základní",J182,0)</f>
        <v>0</v>
      </c>
      <c r="BF182" s="194">
        <f>IF(N182="snížená",J182,0)</f>
        <v>0</v>
      </c>
      <c r="BG182" s="194">
        <f>IF(N182="zákl. přenesená",J182,0)</f>
        <v>0</v>
      </c>
      <c r="BH182" s="194">
        <f>IF(N182="sníž. přenesená",J182,0)</f>
        <v>0</v>
      </c>
      <c r="BI182" s="194">
        <f>IF(N182="nulová",J182,0)</f>
        <v>0</v>
      </c>
      <c r="BJ182" s="20" t="s">
        <v>79</v>
      </c>
      <c r="BK182" s="194">
        <f>ROUND(I182*H182,2)</f>
        <v>0</v>
      </c>
      <c r="BL182" s="20" t="s">
        <v>217</v>
      </c>
      <c r="BM182" s="193" t="s">
        <v>777</v>
      </c>
    </row>
    <row r="183" spans="1:65" s="2" customFormat="1" ht="11.25">
      <c r="A183" s="37"/>
      <c r="B183" s="38"/>
      <c r="C183" s="39"/>
      <c r="D183" s="195" t="s">
        <v>219</v>
      </c>
      <c r="E183" s="39"/>
      <c r="F183" s="196" t="s">
        <v>2883</v>
      </c>
      <c r="G183" s="39"/>
      <c r="H183" s="39"/>
      <c r="I183" s="197"/>
      <c r="J183" s="39"/>
      <c r="K183" s="39"/>
      <c r="L183" s="42"/>
      <c r="M183" s="198"/>
      <c r="N183" s="199"/>
      <c r="O183" s="67"/>
      <c r="P183" s="67"/>
      <c r="Q183" s="67"/>
      <c r="R183" s="67"/>
      <c r="S183" s="67"/>
      <c r="T183" s="68"/>
      <c r="U183" s="37"/>
      <c r="V183" s="37"/>
      <c r="W183" s="37"/>
      <c r="X183" s="37"/>
      <c r="Y183" s="37"/>
      <c r="Z183" s="37"/>
      <c r="AA183" s="37"/>
      <c r="AB183" s="37"/>
      <c r="AC183" s="37"/>
      <c r="AD183" s="37"/>
      <c r="AE183" s="37"/>
      <c r="AT183" s="20" t="s">
        <v>219</v>
      </c>
      <c r="AU183" s="20" t="s">
        <v>79</v>
      </c>
    </row>
    <row r="184" spans="1:65" s="2" customFormat="1" ht="39">
      <c r="A184" s="37"/>
      <c r="B184" s="38"/>
      <c r="C184" s="39"/>
      <c r="D184" s="195" t="s">
        <v>1060</v>
      </c>
      <c r="E184" s="39"/>
      <c r="F184" s="268" t="s">
        <v>2884</v>
      </c>
      <c r="G184" s="39"/>
      <c r="H184" s="39"/>
      <c r="I184" s="197"/>
      <c r="J184" s="39"/>
      <c r="K184" s="39"/>
      <c r="L184" s="42"/>
      <c r="M184" s="198"/>
      <c r="N184" s="199"/>
      <c r="O184" s="67"/>
      <c r="P184" s="67"/>
      <c r="Q184" s="67"/>
      <c r="R184" s="67"/>
      <c r="S184" s="67"/>
      <c r="T184" s="68"/>
      <c r="U184" s="37"/>
      <c r="V184" s="37"/>
      <c r="W184" s="37"/>
      <c r="X184" s="37"/>
      <c r="Y184" s="37"/>
      <c r="Z184" s="37"/>
      <c r="AA184" s="37"/>
      <c r="AB184" s="37"/>
      <c r="AC184" s="37"/>
      <c r="AD184" s="37"/>
      <c r="AE184" s="37"/>
      <c r="AT184" s="20" t="s">
        <v>1060</v>
      </c>
      <c r="AU184" s="20" t="s">
        <v>79</v>
      </c>
    </row>
    <row r="185" spans="1:65" s="2" customFormat="1" ht="21.75" customHeight="1">
      <c r="A185" s="37"/>
      <c r="B185" s="38"/>
      <c r="C185" s="245" t="s">
        <v>481</v>
      </c>
      <c r="D185" s="245" t="s">
        <v>348</v>
      </c>
      <c r="E185" s="246" t="s">
        <v>2936</v>
      </c>
      <c r="F185" s="247" t="s">
        <v>2937</v>
      </c>
      <c r="G185" s="248" t="s">
        <v>367</v>
      </c>
      <c r="H185" s="249">
        <v>1</v>
      </c>
      <c r="I185" s="250"/>
      <c r="J185" s="251">
        <f>ROUND(I185*H185,2)</f>
        <v>0</v>
      </c>
      <c r="K185" s="247" t="s">
        <v>814</v>
      </c>
      <c r="L185" s="252"/>
      <c r="M185" s="253" t="s">
        <v>19</v>
      </c>
      <c r="N185" s="254" t="s">
        <v>42</v>
      </c>
      <c r="O185" s="67"/>
      <c r="P185" s="191">
        <f>O185*H185</f>
        <v>0</v>
      </c>
      <c r="Q185" s="191">
        <v>0</v>
      </c>
      <c r="R185" s="191">
        <f>Q185*H185</f>
        <v>0</v>
      </c>
      <c r="S185" s="191">
        <v>0</v>
      </c>
      <c r="T185" s="192">
        <f>S185*H185</f>
        <v>0</v>
      </c>
      <c r="U185" s="37"/>
      <c r="V185" s="37"/>
      <c r="W185" s="37"/>
      <c r="X185" s="37"/>
      <c r="Y185" s="37"/>
      <c r="Z185" s="37"/>
      <c r="AA185" s="37"/>
      <c r="AB185" s="37"/>
      <c r="AC185" s="37"/>
      <c r="AD185" s="37"/>
      <c r="AE185" s="37"/>
      <c r="AR185" s="193" t="s">
        <v>269</v>
      </c>
      <c r="AT185" s="193" t="s">
        <v>348</v>
      </c>
      <c r="AU185" s="193" t="s">
        <v>79</v>
      </c>
      <c r="AY185" s="20" t="s">
        <v>210</v>
      </c>
      <c r="BE185" s="194">
        <f>IF(N185="základní",J185,0)</f>
        <v>0</v>
      </c>
      <c r="BF185" s="194">
        <f>IF(N185="snížená",J185,0)</f>
        <v>0</v>
      </c>
      <c r="BG185" s="194">
        <f>IF(N185="zákl. přenesená",J185,0)</f>
        <v>0</v>
      </c>
      <c r="BH185" s="194">
        <f>IF(N185="sníž. přenesená",J185,0)</f>
        <v>0</v>
      </c>
      <c r="BI185" s="194">
        <f>IF(N185="nulová",J185,0)</f>
        <v>0</v>
      </c>
      <c r="BJ185" s="20" t="s">
        <v>79</v>
      </c>
      <c r="BK185" s="194">
        <f>ROUND(I185*H185,2)</f>
        <v>0</v>
      </c>
      <c r="BL185" s="20" t="s">
        <v>217</v>
      </c>
      <c r="BM185" s="193" t="s">
        <v>628</v>
      </c>
    </row>
    <row r="186" spans="1:65" s="2" customFormat="1" ht="11.25">
      <c r="A186" s="37"/>
      <c r="B186" s="38"/>
      <c r="C186" s="39"/>
      <c r="D186" s="195" t="s">
        <v>219</v>
      </c>
      <c r="E186" s="39"/>
      <c r="F186" s="196" t="s">
        <v>2937</v>
      </c>
      <c r="G186" s="39"/>
      <c r="H186" s="39"/>
      <c r="I186" s="197"/>
      <c r="J186" s="39"/>
      <c r="K186" s="39"/>
      <c r="L186" s="42"/>
      <c r="M186" s="198"/>
      <c r="N186" s="199"/>
      <c r="O186" s="67"/>
      <c r="P186" s="67"/>
      <c r="Q186" s="67"/>
      <c r="R186" s="67"/>
      <c r="S186" s="67"/>
      <c r="T186" s="68"/>
      <c r="U186" s="37"/>
      <c r="V186" s="37"/>
      <c r="W186" s="37"/>
      <c r="X186" s="37"/>
      <c r="Y186" s="37"/>
      <c r="Z186" s="37"/>
      <c r="AA186" s="37"/>
      <c r="AB186" s="37"/>
      <c r="AC186" s="37"/>
      <c r="AD186" s="37"/>
      <c r="AE186" s="37"/>
      <c r="AT186" s="20" t="s">
        <v>219</v>
      </c>
      <c r="AU186" s="20" t="s">
        <v>79</v>
      </c>
    </row>
    <row r="187" spans="1:65" s="2" customFormat="1" ht="19.5">
      <c r="A187" s="37"/>
      <c r="B187" s="38"/>
      <c r="C187" s="39"/>
      <c r="D187" s="195" t="s">
        <v>1060</v>
      </c>
      <c r="E187" s="39"/>
      <c r="F187" s="268" t="s">
        <v>2938</v>
      </c>
      <c r="G187" s="39"/>
      <c r="H187" s="39"/>
      <c r="I187" s="197"/>
      <c r="J187" s="39"/>
      <c r="K187" s="39"/>
      <c r="L187" s="42"/>
      <c r="M187" s="198"/>
      <c r="N187" s="199"/>
      <c r="O187" s="67"/>
      <c r="P187" s="67"/>
      <c r="Q187" s="67"/>
      <c r="R187" s="67"/>
      <c r="S187" s="67"/>
      <c r="T187" s="68"/>
      <c r="U187" s="37"/>
      <c r="V187" s="37"/>
      <c r="W187" s="37"/>
      <c r="X187" s="37"/>
      <c r="Y187" s="37"/>
      <c r="Z187" s="37"/>
      <c r="AA187" s="37"/>
      <c r="AB187" s="37"/>
      <c r="AC187" s="37"/>
      <c r="AD187" s="37"/>
      <c r="AE187" s="37"/>
      <c r="AT187" s="20" t="s">
        <v>1060</v>
      </c>
      <c r="AU187" s="20" t="s">
        <v>79</v>
      </c>
    </row>
    <row r="188" spans="1:65" s="2" customFormat="1" ht="16.5" customHeight="1">
      <c r="A188" s="37"/>
      <c r="B188" s="38"/>
      <c r="C188" s="245" t="s">
        <v>490</v>
      </c>
      <c r="D188" s="245" t="s">
        <v>348</v>
      </c>
      <c r="E188" s="246" t="s">
        <v>2939</v>
      </c>
      <c r="F188" s="247" t="s">
        <v>2940</v>
      </c>
      <c r="G188" s="248" t="s">
        <v>367</v>
      </c>
      <c r="H188" s="249">
        <v>1</v>
      </c>
      <c r="I188" s="250"/>
      <c r="J188" s="251">
        <f>ROUND(I188*H188,2)</f>
        <v>0</v>
      </c>
      <c r="K188" s="247" t="s">
        <v>814</v>
      </c>
      <c r="L188" s="252"/>
      <c r="M188" s="253" t="s">
        <v>19</v>
      </c>
      <c r="N188" s="254" t="s">
        <v>42</v>
      </c>
      <c r="O188" s="67"/>
      <c r="P188" s="191">
        <f>O188*H188</f>
        <v>0</v>
      </c>
      <c r="Q188" s="191">
        <v>0</v>
      </c>
      <c r="R188" s="191">
        <f>Q188*H188</f>
        <v>0</v>
      </c>
      <c r="S188" s="191">
        <v>0</v>
      </c>
      <c r="T188" s="192">
        <f>S188*H188</f>
        <v>0</v>
      </c>
      <c r="U188" s="37"/>
      <c r="V188" s="37"/>
      <c r="W188" s="37"/>
      <c r="X188" s="37"/>
      <c r="Y188" s="37"/>
      <c r="Z188" s="37"/>
      <c r="AA188" s="37"/>
      <c r="AB188" s="37"/>
      <c r="AC188" s="37"/>
      <c r="AD188" s="37"/>
      <c r="AE188" s="37"/>
      <c r="AR188" s="193" t="s">
        <v>269</v>
      </c>
      <c r="AT188" s="193" t="s">
        <v>348</v>
      </c>
      <c r="AU188" s="193" t="s">
        <v>79</v>
      </c>
      <c r="AY188" s="20" t="s">
        <v>210</v>
      </c>
      <c r="BE188" s="194">
        <f>IF(N188="základní",J188,0)</f>
        <v>0</v>
      </c>
      <c r="BF188" s="194">
        <f>IF(N188="snížená",J188,0)</f>
        <v>0</v>
      </c>
      <c r="BG188" s="194">
        <f>IF(N188="zákl. přenesená",J188,0)</f>
        <v>0</v>
      </c>
      <c r="BH188" s="194">
        <f>IF(N188="sníž. přenesená",J188,0)</f>
        <v>0</v>
      </c>
      <c r="BI188" s="194">
        <f>IF(N188="nulová",J188,0)</f>
        <v>0</v>
      </c>
      <c r="BJ188" s="20" t="s">
        <v>79</v>
      </c>
      <c r="BK188" s="194">
        <f>ROUND(I188*H188,2)</f>
        <v>0</v>
      </c>
      <c r="BL188" s="20" t="s">
        <v>217</v>
      </c>
      <c r="BM188" s="193" t="s">
        <v>798</v>
      </c>
    </row>
    <row r="189" spans="1:65" s="2" customFormat="1" ht="11.25">
      <c r="A189" s="37"/>
      <c r="B189" s="38"/>
      <c r="C189" s="39"/>
      <c r="D189" s="195" t="s">
        <v>219</v>
      </c>
      <c r="E189" s="39"/>
      <c r="F189" s="196" t="s">
        <v>2940</v>
      </c>
      <c r="G189" s="39"/>
      <c r="H189" s="39"/>
      <c r="I189" s="197"/>
      <c r="J189" s="39"/>
      <c r="K189" s="39"/>
      <c r="L189" s="42"/>
      <c r="M189" s="198"/>
      <c r="N189" s="199"/>
      <c r="O189" s="67"/>
      <c r="P189" s="67"/>
      <c r="Q189" s="67"/>
      <c r="R189" s="67"/>
      <c r="S189" s="67"/>
      <c r="T189" s="68"/>
      <c r="U189" s="37"/>
      <c r="V189" s="37"/>
      <c r="W189" s="37"/>
      <c r="X189" s="37"/>
      <c r="Y189" s="37"/>
      <c r="Z189" s="37"/>
      <c r="AA189" s="37"/>
      <c r="AB189" s="37"/>
      <c r="AC189" s="37"/>
      <c r="AD189" s="37"/>
      <c r="AE189" s="37"/>
      <c r="AT189" s="20" t="s">
        <v>219</v>
      </c>
      <c r="AU189" s="20" t="s">
        <v>79</v>
      </c>
    </row>
    <row r="190" spans="1:65" s="2" customFormat="1" ht="48.75">
      <c r="A190" s="37"/>
      <c r="B190" s="38"/>
      <c r="C190" s="39"/>
      <c r="D190" s="195" t="s">
        <v>1060</v>
      </c>
      <c r="E190" s="39"/>
      <c r="F190" s="268" t="s">
        <v>2941</v>
      </c>
      <c r="G190" s="39"/>
      <c r="H190" s="39"/>
      <c r="I190" s="197"/>
      <c r="J190" s="39"/>
      <c r="K190" s="39"/>
      <c r="L190" s="42"/>
      <c r="M190" s="198"/>
      <c r="N190" s="199"/>
      <c r="O190" s="67"/>
      <c r="P190" s="67"/>
      <c r="Q190" s="67"/>
      <c r="R190" s="67"/>
      <c r="S190" s="67"/>
      <c r="T190" s="68"/>
      <c r="U190" s="37"/>
      <c r="V190" s="37"/>
      <c r="W190" s="37"/>
      <c r="X190" s="37"/>
      <c r="Y190" s="37"/>
      <c r="Z190" s="37"/>
      <c r="AA190" s="37"/>
      <c r="AB190" s="37"/>
      <c r="AC190" s="37"/>
      <c r="AD190" s="37"/>
      <c r="AE190" s="37"/>
      <c r="AT190" s="20" t="s">
        <v>1060</v>
      </c>
      <c r="AU190" s="20" t="s">
        <v>79</v>
      </c>
    </row>
    <row r="191" spans="1:65" s="2" customFormat="1" ht="16.5" customHeight="1">
      <c r="A191" s="37"/>
      <c r="B191" s="38"/>
      <c r="C191" s="245" t="s">
        <v>500</v>
      </c>
      <c r="D191" s="245" t="s">
        <v>348</v>
      </c>
      <c r="E191" s="246" t="s">
        <v>2942</v>
      </c>
      <c r="F191" s="247" t="s">
        <v>2943</v>
      </c>
      <c r="G191" s="248" t="s">
        <v>367</v>
      </c>
      <c r="H191" s="249">
        <v>1</v>
      </c>
      <c r="I191" s="250"/>
      <c r="J191" s="251">
        <f>ROUND(I191*H191,2)</f>
        <v>0</v>
      </c>
      <c r="K191" s="247" t="s">
        <v>814</v>
      </c>
      <c r="L191" s="252"/>
      <c r="M191" s="253" t="s">
        <v>19</v>
      </c>
      <c r="N191" s="254" t="s">
        <v>42</v>
      </c>
      <c r="O191" s="67"/>
      <c r="P191" s="191">
        <f>O191*H191</f>
        <v>0</v>
      </c>
      <c r="Q191" s="191">
        <v>0</v>
      </c>
      <c r="R191" s="191">
        <f>Q191*H191</f>
        <v>0</v>
      </c>
      <c r="S191" s="191">
        <v>0</v>
      </c>
      <c r="T191" s="192">
        <f>S191*H191</f>
        <v>0</v>
      </c>
      <c r="U191" s="37"/>
      <c r="V191" s="37"/>
      <c r="W191" s="37"/>
      <c r="X191" s="37"/>
      <c r="Y191" s="37"/>
      <c r="Z191" s="37"/>
      <c r="AA191" s="37"/>
      <c r="AB191" s="37"/>
      <c r="AC191" s="37"/>
      <c r="AD191" s="37"/>
      <c r="AE191" s="37"/>
      <c r="AR191" s="193" t="s">
        <v>269</v>
      </c>
      <c r="AT191" s="193" t="s">
        <v>348</v>
      </c>
      <c r="AU191" s="193" t="s">
        <v>79</v>
      </c>
      <c r="AY191" s="20" t="s">
        <v>210</v>
      </c>
      <c r="BE191" s="194">
        <f>IF(N191="základní",J191,0)</f>
        <v>0</v>
      </c>
      <c r="BF191" s="194">
        <f>IF(N191="snížená",J191,0)</f>
        <v>0</v>
      </c>
      <c r="BG191" s="194">
        <f>IF(N191="zákl. přenesená",J191,0)</f>
        <v>0</v>
      </c>
      <c r="BH191" s="194">
        <f>IF(N191="sníž. přenesená",J191,0)</f>
        <v>0</v>
      </c>
      <c r="BI191" s="194">
        <f>IF(N191="nulová",J191,0)</f>
        <v>0</v>
      </c>
      <c r="BJ191" s="20" t="s">
        <v>79</v>
      </c>
      <c r="BK191" s="194">
        <f>ROUND(I191*H191,2)</f>
        <v>0</v>
      </c>
      <c r="BL191" s="20" t="s">
        <v>217</v>
      </c>
      <c r="BM191" s="193" t="s">
        <v>807</v>
      </c>
    </row>
    <row r="192" spans="1:65" s="2" customFormat="1" ht="11.25">
      <c r="A192" s="37"/>
      <c r="B192" s="38"/>
      <c r="C192" s="39"/>
      <c r="D192" s="195" t="s">
        <v>219</v>
      </c>
      <c r="E192" s="39"/>
      <c r="F192" s="196" t="s">
        <v>2943</v>
      </c>
      <c r="G192" s="39"/>
      <c r="H192" s="39"/>
      <c r="I192" s="197"/>
      <c r="J192" s="39"/>
      <c r="K192" s="39"/>
      <c r="L192" s="42"/>
      <c r="M192" s="198"/>
      <c r="N192" s="199"/>
      <c r="O192" s="67"/>
      <c r="P192" s="67"/>
      <c r="Q192" s="67"/>
      <c r="R192" s="67"/>
      <c r="S192" s="67"/>
      <c r="T192" s="68"/>
      <c r="U192" s="37"/>
      <c r="V192" s="37"/>
      <c r="W192" s="37"/>
      <c r="X192" s="37"/>
      <c r="Y192" s="37"/>
      <c r="Z192" s="37"/>
      <c r="AA192" s="37"/>
      <c r="AB192" s="37"/>
      <c r="AC192" s="37"/>
      <c r="AD192" s="37"/>
      <c r="AE192" s="37"/>
      <c r="AT192" s="20" t="s">
        <v>219</v>
      </c>
      <c r="AU192" s="20" t="s">
        <v>79</v>
      </c>
    </row>
    <row r="193" spans="1:65" s="2" customFormat="1" ht="19.5">
      <c r="A193" s="37"/>
      <c r="B193" s="38"/>
      <c r="C193" s="39"/>
      <c r="D193" s="195" t="s">
        <v>1060</v>
      </c>
      <c r="E193" s="39"/>
      <c r="F193" s="268" t="s">
        <v>2944</v>
      </c>
      <c r="G193" s="39"/>
      <c r="H193" s="39"/>
      <c r="I193" s="197"/>
      <c r="J193" s="39"/>
      <c r="K193" s="39"/>
      <c r="L193" s="42"/>
      <c r="M193" s="198"/>
      <c r="N193" s="199"/>
      <c r="O193" s="67"/>
      <c r="P193" s="67"/>
      <c r="Q193" s="67"/>
      <c r="R193" s="67"/>
      <c r="S193" s="67"/>
      <c r="T193" s="68"/>
      <c r="U193" s="37"/>
      <c r="V193" s="37"/>
      <c r="W193" s="37"/>
      <c r="X193" s="37"/>
      <c r="Y193" s="37"/>
      <c r="Z193" s="37"/>
      <c r="AA193" s="37"/>
      <c r="AB193" s="37"/>
      <c r="AC193" s="37"/>
      <c r="AD193" s="37"/>
      <c r="AE193" s="37"/>
      <c r="AT193" s="20" t="s">
        <v>1060</v>
      </c>
      <c r="AU193" s="20" t="s">
        <v>79</v>
      </c>
    </row>
    <row r="194" spans="1:65" s="2" customFormat="1" ht="16.5" customHeight="1">
      <c r="A194" s="37"/>
      <c r="B194" s="38"/>
      <c r="C194" s="245" t="s">
        <v>513</v>
      </c>
      <c r="D194" s="245" t="s">
        <v>348</v>
      </c>
      <c r="E194" s="246" t="s">
        <v>2945</v>
      </c>
      <c r="F194" s="247" t="s">
        <v>2946</v>
      </c>
      <c r="G194" s="248" t="s">
        <v>367</v>
      </c>
      <c r="H194" s="249">
        <v>1</v>
      </c>
      <c r="I194" s="250"/>
      <c r="J194" s="251">
        <f>ROUND(I194*H194,2)</f>
        <v>0</v>
      </c>
      <c r="K194" s="247" t="s">
        <v>814</v>
      </c>
      <c r="L194" s="252"/>
      <c r="M194" s="253" t="s">
        <v>19</v>
      </c>
      <c r="N194" s="254" t="s">
        <v>42</v>
      </c>
      <c r="O194" s="67"/>
      <c r="P194" s="191">
        <f>O194*H194</f>
        <v>0</v>
      </c>
      <c r="Q194" s="191">
        <v>0</v>
      </c>
      <c r="R194" s="191">
        <f>Q194*H194</f>
        <v>0</v>
      </c>
      <c r="S194" s="191">
        <v>0</v>
      </c>
      <c r="T194" s="192">
        <f>S194*H194</f>
        <v>0</v>
      </c>
      <c r="U194" s="37"/>
      <c r="V194" s="37"/>
      <c r="W194" s="37"/>
      <c r="X194" s="37"/>
      <c r="Y194" s="37"/>
      <c r="Z194" s="37"/>
      <c r="AA194" s="37"/>
      <c r="AB194" s="37"/>
      <c r="AC194" s="37"/>
      <c r="AD194" s="37"/>
      <c r="AE194" s="37"/>
      <c r="AR194" s="193" t="s">
        <v>269</v>
      </c>
      <c r="AT194" s="193" t="s">
        <v>348</v>
      </c>
      <c r="AU194" s="193" t="s">
        <v>79</v>
      </c>
      <c r="AY194" s="20" t="s">
        <v>210</v>
      </c>
      <c r="BE194" s="194">
        <f>IF(N194="základní",J194,0)</f>
        <v>0</v>
      </c>
      <c r="BF194" s="194">
        <f>IF(N194="snížená",J194,0)</f>
        <v>0</v>
      </c>
      <c r="BG194" s="194">
        <f>IF(N194="zákl. přenesená",J194,0)</f>
        <v>0</v>
      </c>
      <c r="BH194" s="194">
        <f>IF(N194="sníž. přenesená",J194,0)</f>
        <v>0</v>
      </c>
      <c r="BI194" s="194">
        <f>IF(N194="nulová",J194,0)</f>
        <v>0</v>
      </c>
      <c r="BJ194" s="20" t="s">
        <v>79</v>
      </c>
      <c r="BK194" s="194">
        <f>ROUND(I194*H194,2)</f>
        <v>0</v>
      </c>
      <c r="BL194" s="20" t="s">
        <v>217</v>
      </c>
      <c r="BM194" s="193" t="s">
        <v>819</v>
      </c>
    </row>
    <row r="195" spans="1:65" s="2" customFormat="1" ht="11.25">
      <c r="A195" s="37"/>
      <c r="B195" s="38"/>
      <c r="C195" s="39"/>
      <c r="D195" s="195" t="s">
        <v>219</v>
      </c>
      <c r="E195" s="39"/>
      <c r="F195" s="196" t="s">
        <v>2946</v>
      </c>
      <c r="G195" s="39"/>
      <c r="H195" s="39"/>
      <c r="I195" s="197"/>
      <c r="J195" s="39"/>
      <c r="K195" s="39"/>
      <c r="L195" s="42"/>
      <c r="M195" s="198"/>
      <c r="N195" s="199"/>
      <c r="O195" s="67"/>
      <c r="P195" s="67"/>
      <c r="Q195" s="67"/>
      <c r="R195" s="67"/>
      <c r="S195" s="67"/>
      <c r="T195" s="68"/>
      <c r="U195" s="37"/>
      <c r="V195" s="37"/>
      <c r="W195" s="37"/>
      <c r="X195" s="37"/>
      <c r="Y195" s="37"/>
      <c r="Z195" s="37"/>
      <c r="AA195" s="37"/>
      <c r="AB195" s="37"/>
      <c r="AC195" s="37"/>
      <c r="AD195" s="37"/>
      <c r="AE195" s="37"/>
      <c r="AT195" s="20" t="s">
        <v>219</v>
      </c>
      <c r="AU195" s="20" t="s">
        <v>79</v>
      </c>
    </row>
    <row r="196" spans="1:65" s="2" customFormat="1" ht="48.75">
      <c r="A196" s="37"/>
      <c r="B196" s="38"/>
      <c r="C196" s="39"/>
      <c r="D196" s="195" t="s">
        <v>1060</v>
      </c>
      <c r="E196" s="39"/>
      <c r="F196" s="268" t="s">
        <v>2947</v>
      </c>
      <c r="G196" s="39"/>
      <c r="H196" s="39"/>
      <c r="I196" s="197"/>
      <c r="J196" s="39"/>
      <c r="K196" s="39"/>
      <c r="L196" s="42"/>
      <c r="M196" s="198"/>
      <c r="N196" s="199"/>
      <c r="O196" s="67"/>
      <c r="P196" s="67"/>
      <c r="Q196" s="67"/>
      <c r="R196" s="67"/>
      <c r="S196" s="67"/>
      <c r="T196" s="68"/>
      <c r="U196" s="37"/>
      <c r="V196" s="37"/>
      <c r="W196" s="37"/>
      <c r="X196" s="37"/>
      <c r="Y196" s="37"/>
      <c r="Z196" s="37"/>
      <c r="AA196" s="37"/>
      <c r="AB196" s="37"/>
      <c r="AC196" s="37"/>
      <c r="AD196" s="37"/>
      <c r="AE196" s="37"/>
      <c r="AT196" s="20" t="s">
        <v>1060</v>
      </c>
      <c r="AU196" s="20" t="s">
        <v>79</v>
      </c>
    </row>
    <row r="197" spans="1:65" s="2" customFormat="1" ht="24.2" customHeight="1">
      <c r="A197" s="37"/>
      <c r="B197" s="38"/>
      <c r="C197" s="245" t="s">
        <v>521</v>
      </c>
      <c r="D197" s="245" t="s">
        <v>348</v>
      </c>
      <c r="E197" s="246" t="s">
        <v>2948</v>
      </c>
      <c r="F197" s="247" t="s">
        <v>2949</v>
      </c>
      <c r="G197" s="248" t="s">
        <v>367</v>
      </c>
      <c r="H197" s="249">
        <v>1</v>
      </c>
      <c r="I197" s="250"/>
      <c r="J197" s="251">
        <f>ROUND(I197*H197,2)</f>
        <v>0</v>
      </c>
      <c r="K197" s="247" t="s">
        <v>814</v>
      </c>
      <c r="L197" s="252"/>
      <c r="M197" s="253" t="s">
        <v>19</v>
      </c>
      <c r="N197" s="254" t="s">
        <v>42</v>
      </c>
      <c r="O197" s="67"/>
      <c r="P197" s="191">
        <f>O197*H197</f>
        <v>0</v>
      </c>
      <c r="Q197" s="191">
        <v>0</v>
      </c>
      <c r="R197" s="191">
        <f>Q197*H197</f>
        <v>0</v>
      </c>
      <c r="S197" s="191">
        <v>0</v>
      </c>
      <c r="T197" s="192">
        <f>S197*H197</f>
        <v>0</v>
      </c>
      <c r="U197" s="37"/>
      <c r="V197" s="37"/>
      <c r="W197" s="37"/>
      <c r="X197" s="37"/>
      <c r="Y197" s="37"/>
      <c r="Z197" s="37"/>
      <c r="AA197" s="37"/>
      <c r="AB197" s="37"/>
      <c r="AC197" s="37"/>
      <c r="AD197" s="37"/>
      <c r="AE197" s="37"/>
      <c r="AR197" s="193" t="s">
        <v>269</v>
      </c>
      <c r="AT197" s="193" t="s">
        <v>348</v>
      </c>
      <c r="AU197" s="193" t="s">
        <v>79</v>
      </c>
      <c r="AY197" s="20" t="s">
        <v>210</v>
      </c>
      <c r="BE197" s="194">
        <f>IF(N197="základní",J197,0)</f>
        <v>0</v>
      </c>
      <c r="BF197" s="194">
        <f>IF(N197="snížená",J197,0)</f>
        <v>0</v>
      </c>
      <c r="BG197" s="194">
        <f>IF(N197="zákl. přenesená",J197,0)</f>
        <v>0</v>
      </c>
      <c r="BH197" s="194">
        <f>IF(N197="sníž. přenesená",J197,0)</f>
        <v>0</v>
      </c>
      <c r="BI197" s="194">
        <f>IF(N197="nulová",J197,0)</f>
        <v>0</v>
      </c>
      <c r="BJ197" s="20" t="s">
        <v>79</v>
      </c>
      <c r="BK197" s="194">
        <f>ROUND(I197*H197,2)</f>
        <v>0</v>
      </c>
      <c r="BL197" s="20" t="s">
        <v>217</v>
      </c>
      <c r="BM197" s="193" t="s">
        <v>835</v>
      </c>
    </row>
    <row r="198" spans="1:65" s="2" customFormat="1" ht="19.5">
      <c r="A198" s="37"/>
      <c r="B198" s="38"/>
      <c r="C198" s="39"/>
      <c r="D198" s="195" t="s">
        <v>219</v>
      </c>
      <c r="E198" s="39"/>
      <c r="F198" s="196" t="s">
        <v>2949</v>
      </c>
      <c r="G198" s="39"/>
      <c r="H198" s="39"/>
      <c r="I198" s="197"/>
      <c r="J198" s="39"/>
      <c r="K198" s="39"/>
      <c r="L198" s="42"/>
      <c r="M198" s="198"/>
      <c r="N198" s="199"/>
      <c r="O198" s="67"/>
      <c r="P198" s="67"/>
      <c r="Q198" s="67"/>
      <c r="R198" s="67"/>
      <c r="S198" s="67"/>
      <c r="T198" s="68"/>
      <c r="U198" s="37"/>
      <c r="V198" s="37"/>
      <c r="W198" s="37"/>
      <c r="X198" s="37"/>
      <c r="Y198" s="37"/>
      <c r="Z198" s="37"/>
      <c r="AA198" s="37"/>
      <c r="AB198" s="37"/>
      <c r="AC198" s="37"/>
      <c r="AD198" s="37"/>
      <c r="AE198" s="37"/>
      <c r="AT198" s="20" t="s">
        <v>219</v>
      </c>
      <c r="AU198" s="20" t="s">
        <v>79</v>
      </c>
    </row>
    <row r="199" spans="1:65" s="2" customFormat="1" ht="19.5">
      <c r="A199" s="37"/>
      <c r="B199" s="38"/>
      <c r="C199" s="39"/>
      <c r="D199" s="195" t="s">
        <v>1060</v>
      </c>
      <c r="E199" s="39"/>
      <c r="F199" s="268" t="s">
        <v>2944</v>
      </c>
      <c r="G199" s="39"/>
      <c r="H199" s="39"/>
      <c r="I199" s="197"/>
      <c r="J199" s="39"/>
      <c r="K199" s="39"/>
      <c r="L199" s="42"/>
      <c r="M199" s="198"/>
      <c r="N199" s="199"/>
      <c r="O199" s="67"/>
      <c r="P199" s="67"/>
      <c r="Q199" s="67"/>
      <c r="R199" s="67"/>
      <c r="S199" s="67"/>
      <c r="T199" s="68"/>
      <c r="U199" s="37"/>
      <c r="V199" s="37"/>
      <c r="W199" s="37"/>
      <c r="X199" s="37"/>
      <c r="Y199" s="37"/>
      <c r="Z199" s="37"/>
      <c r="AA199" s="37"/>
      <c r="AB199" s="37"/>
      <c r="AC199" s="37"/>
      <c r="AD199" s="37"/>
      <c r="AE199" s="37"/>
      <c r="AT199" s="20" t="s">
        <v>1060</v>
      </c>
      <c r="AU199" s="20" t="s">
        <v>79</v>
      </c>
    </row>
    <row r="200" spans="1:65" s="2" customFormat="1" ht="16.5" customHeight="1">
      <c r="A200" s="37"/>
      <c r="B200" s="38"/>
      <c r="C200" s="245" t="s">
        <v>526</v>
      </c>
      <c r="D200" s="245" t="s">
        <v>348</v>
      </c>
      <c r="E200" s="246" t="s">
        <v>2945</v>
      </c>
      <c r="F200" s="247" t="s">
        <v>2946</v>
      </c>
      <c r="G200" s="248" t="s">
        <v>367</v>
      </c>
      <c r="H200" s="249">
        <v>1</v>
      </c>
      <c r="I200" s="250"/>
      <c r="J200" s="251">
        <f>ROUND(I200*H200,2)</f>
        <v>0</v>
      </c>
      <c r="K200" s="247" t="s">
        <v>814</v>
      </c>
      <c r="L200" s="252"/>
      <c r="M200" s="253" t="s">
        <v>19</v>
      </c>
      <c r="N200" s="254" t="s">
        <v>42</v>
      </c>
      <c r="O200" s="67"/>
      <c r="P200" s="191">
        <f>O200*H200</f>
        <v>0</v>
      </c>
      <c r="Q200" s="191">
        <v>0</v>
      </c>
      <c r="R200" s="191">
        <f>Q200*H200</f>
        <v>0</v>
      </c>
      <c r="S200" s="191">
        <v>0</v>
      </c>
      <c r="T200" s="192">
        <f>S200*H200</f>
        <v>0</v>
      </c>
      <c r="U200" s="37"/>
      <c r="V200" s="37"/>
      <c r="W200" s="37"/>
      <c r="X200" s="37"/>
      <c r="Y200" s="37"/>
      <c r="Z200" s="37"/>
      <c r="AA200" s="37"/>
      <c r="AB200" s="37"/>
      <c r="AC200" s="37"/>
      <c r="AD200" s="37"/>
      <c r="AE200" s="37"/>
      <c r="AR200" s="193" t="s">
        <v>269</v>
      </c>
      <c r="AT200" s="193" t="s">
        <v>348</v>
      </c>
      <c r="AU200" s="193" t="s">
        <v>79</v>
      </c>
      <c r="AY200" s="20" t="s">
        <v>210</v>
      </c>
      <c r="BE200" s="194">
        <f>IF(N200="základní",J200,0)</f>
        <v>0</v>
      </c>
      <c r="BF200" s="194">
        <f>IF(N200="snížená",J200,0)</f>
        <v>0</v>
      </c>
      <c r="BG200" s="194">
        <f>IF(N200="zákl. přenesená",J200,0)</f>
        <v>0</v>
      </c>
      <c r="BH200" s="194">
        <f>IF(N200="sníž. přenesená",J200,0)</f>
        <v>0</v>
      </c>
      <c r="BI200" s="194">
        <f>IF(N200="nulová",J200,0)</f>
        <v>0</v>
      </c>
      <c r="BJ200" s="20" t="s">
        <v>79</v>
      </c>
      <c r="BK200" s="194">
        <f>ROUND(I200*H200,2)</f>
        <v>0</v>
      </c>
      <c r="BL200" s="20" t="s">
        <v>217</v>
      </c>
      <c r="BM200" s="193" t="s">
        <v>853</v>
      </c>
    </row>
    <row r="201" spans="1:65" s="2" customFormat="1" ht="11.25">
      <c r="A201" s="37"/>
      <c r="B201" s="38"/>
      <c r="C201" s="39"/>
      <c r="D201" s="195" t="s">
        <v>219</v>
      </c>
      <c r="E201" s="39"/>
      <c r="F201" s="196" t="s">
        <v>2946</v>
      </c>
      <c r="G201" s="39"/>
      <c r="H201" s="39"/>
      <c r="I201" s="197"/>
      <c r="J201" s="39"/>
      <c r="K201" s="39"/>
      <c r="L201" s="42"/>
      <c r="M201" s="198"/>
      <c r="N201" s="199"/>
      <c r="O201" s="67"/>
      <c r="P201" s="67"/>
      <c r="Q201" s="67"/>
      <c r="R201" s="67"/>
      <c r="S201" s="67"/>
      <c r="T201" s="68"/>
      <c r="U201" s="37"/>
      <c r="V201" s="37"/>
      <c r="W201" s="37"/>
      <c r="X201" s="37"/>
      <c r="Y201" s="37"/>
      <c r="Z201" s="37"/>
      <c r="AA201" s="37"/>
      <c r="AB201" s="37"/>
      <c r="AC201" s="37"/>
      <c r="AD201" s="37"/>
      <c r="AE201" s="37"/>
      <c r="AT201" s="20" t="s">
        <v>219</v>
      </c>
      <c r="AU201" s="20" t="s">
        <v>79</v>
      </c>
    </row>
    <row r="202" spans="1:65" s="2" customFormat="1" ht="48.75">
      <c r="A202" s="37"/>
      <c r="B202" s="38"/>
      <c r="C202" s="39"/>
      <c r="D202" s="195" t="s">
        <v>1060</v>
      </c>
      <c r="E202" s="39"/>
      <c r="F202" s="268" t="s">
        <v>2950</v>
      </c>
      <c r="G202" s="39"/>
      <c r="H202" s="39"/>
      <c r="I202" s="197"/>
      <c r="J202" s="39"/>
      <c r="K202" s="39"/>
      <c r="L202" s="42"/>
      <c r="M202" s="198"/>
      <c r="N202" s="199"/>
      <c r="O202" s="67"/>
      <c r="P202" s="67"/>
      <c r="Q202" s="67"/>
      <c r="R202" s="67"/>
      <c r="S202" s="67"/>
      <c r="T202" s="68"/>
      <c r="U202" s="37"/>
      <c r="V202" s="37"/>
      <c r="W202" s="37"/>
      <c r="X202" s="37"/>
      <c r="Y202" s="37"/>
      <c r="Z202" s="37"/>
      <c r="AA202" s="37"/>
      <c r="AB202" s="37"/>
      <c r="AC202" s="37"/>
      <c r="AD202" s="37"/>
      <c r="AE202" s="37"/>
      <c r="AT202" s="20" t="s">
        <v>1060</v>
      </c>
      <c r="AU202" s="20" t="s">
        <v>79</v>
      </c>
    </row>
    <row r="203" spans="1:65" s="2" customFormat="1" ht="24.2" customHeight="1">
      <c r="A203" s="37"/>
      <c r="B203" s="38"/>
      <c r="C203" s="245" t="s">
        <v>534</v>
      </c>
      <c r="D203" s="245" t="s">
        <v>348</v>
      </c>
      <c r="E203" s="246" t="s">
        <v>2903</v>
      </c>
      <c r="F203" s="247" t="s">
        <v>2904</v>
      </c>
      <c r="G203" s="248" t="s">
        <v>367</v>
      </c>
      <c r="H203" s="249">
        <v>1</v>
      </c>
      <c r="I203" s="250"/>
      <c r="J203" s="251">
        <f>ROUND(I203*H203,2)</f>
        <v>0</v>
      </c>
      <c r="K203" s="247" t="s">
        <v>814</v>
      </c>
      <c r="L203" s="252"/>
      <c r="M203" s="253" t="s">
        <v>19</v>
      </c>
      <c r="N203" s="254" t="s">
        <v>42</v>
      </c>
      <c r="O203" s="67"/>
      <c r="P203" s="191">
        <f>O203*H203</f>
        <v>0</v>
      </c>
      <c r="Q203" s="191">
        <v>0</v>
      </c>
      <c r="R203" s="191">
        <f>Q203*H203</f>
        <v>0</v>
      </c>
      <c r="S203" s="191">
        <v>0</v>
      </c>
      <c r="T203" s="192">
        <f>S203*H203</f>
        <v>0</v>
      </c>
      <c r="U203" s="37"/>
      <c r="V203" s="37"/>
      <c r="W203" s="37"/>
      <c r="X203" s="37"/>
      <c r="Y203" s="37"/>
      <c r="Z203" s="37"/>
      <c r="AA203" s="37"/>
      <c r="AB203" s="37"/>
      <c r="AC203" s="37"/>
      <c r="AD203" s="37"/>
      <c r="AE203" s="37"/>
      <c r="AR203" s="193" t="s">
        <v>269</v>
      </c>
      <c r="AT203" s="193" t="s">
        <v>348</v>
      </c>
      <c r="AU203" s="193" t="s">
        <v>79</v>
      </c>
      <c r="AY203" s="20" t="s">
        <v>210</v>
      </c>
      <c r="BE203" s="194">
        <f>IF(N203="základní",J203,0)</f>
        <v>0</v>
      </c>
      <c r="BF203" s="194">
        <f>IF(N203="snížená",J203,0)</f>
        <v>0</v>
      </c>
      <c r="BG203" s="194">
        <f>IF(N203="zákl. přenesená",J203,0)</f>
        <v>0</v>
      </c>
      <c r="BH203" s="194">
        <f>IF(N203="sníž. přenesená",J203,0)</f>
        <v>0</v>
      </c>
      <c r="BI203" s="194">
        <f>IF(N203="nulová",J203,0)</f>
        <v>0</v>
      </c>
      <c r="BJ203" s="20" t="s">
        <v>79</v>
      </c>
      <c r="BK203" s="194">
        <f>ROUND(I203*H203,2)</f>
        <v>0</v>
      </c>
      <c r="BL203" s="20" t="s">
        <v>217</v>
      </c>
      <c r="BM203" s="193" t="s">
        <v>865</v>
      </c>
    </row>
    <row r="204" spans="1:65" s="2" customFormat="1" ht="11.25">
      <c r="A204" s="37"/>
      <c r="B204" s="38"/>
      <c r="C204" s="39"/>
      <c r="D204" s="195" t="s">
        <v>219</v>
      </c>
      <c r="E204" s="39"/>
      <c r="F204" s="196" t="s">
        <v>2904</v>
      </c>
      <c r="G204" s="39"/>
      <c r="H204" s="39"/>
      <c r="I204" s="197"/>
      <c r="J204" s="39"/>
      <c r="K204" s="39"/>
      <c r="L204" s="42"/>
      <c r="M204" s="198"/>
      <c r="N204" s="199"/>
      <c r="O204" s="67"/>
      <c r="P204" s="67"/>
      <c r="Q204" s="67"/>
      <c r="R204" s="67"/>
      <c r="S204" s="67"/>
      <c r="T204" s="68"/>
      <c r="U204" s="37"/>
      <c r="V204" s="37"/>
      <c r="W204" s="37"/>
      <c r="X204" s="37"/>
      <c r="Y204" s="37"/>
      <c r="Z204" s="37"/>
      <c r="AA204" s="37"/>
      <c r="AB204" s="37"/>
      <c r="AC204" s="37"/>
      <c r="AD204" s="37"/>
      <c r="AE204" s="37"/>
      <c r="AT204" s="20" t="s">
        <v>219</v>
      </c>
      <c r="AU204" s="20" t="s">
        <v>79</v>
      </c>
    </row>
    <row r="205" spans="1:65" s="2" customFormat="1" ht="78">
      <c r="A205" s="37"/>
      <c r="B205" s="38"/>
      <c r="C205" s="39"/>
      <c r="D205" s="195" t="s">
        <v>1060</v>
      </c>
      <c r="E205" s="39"/>
      <c r="F205" s="268" t="s">
        <v>2951</v>
      </c>
      <c r="G205" s="39"/>
      <c r="H205" s="39"/>
      <c r="I205" s="197"/>
      <c r="J205" s="39"/>
      <c r="K205" s="39"/>
      <c r="L205" s="42"/>
      <c r="M205" s="198"/>
      <c r="N205" s="199"/>
      <c r="O205" s="67"/>
      <c r="P205" s="67"/>
      <c r="Q205" s="67"/>
      <c r="R205" s="67"/>
      <c r="S205" s="67"/>
      <c r="T205" s="68"/>
      <c r="U205" s="37"/>
      <c r="V205" s="37"/>
      <c r="W205" s="37"/>
      <c r="X205" s="37"/>
      <c r="Y205" s="37"/>
      <c r="Z205" s="37"/>
      <c r="AA205" s="37"/>
      <c r="AB205" s="37"/>
      <c r="AC205" s="37"/>
      <c r="AD205" s="37"/>
      <c r="AE205" s="37"/>
      <c r="AT205" s="20" t="s">
        <v>1060</v>
      </c>
      <c r="AU205" s="20" t="s">
        <v>79</v>
      </c>
    </row>
    <row r="206" spans="1:65" s="2" customFormat="1" ht="16.5" customHeight="1">
      <c r="A206" s="37"/>
      <c r="B206" s="38"/>
      <c r="C206" s="245" t="s">
        <v>541</v>
      </c>
      <c r="D206" s="245" t="s">
        <v>348</v>
      </c>
      <c r="E206" s="246" t="s">
        <v>2952</v>
      </c>
      <c r="F206" s="247" t="s">
        <v>2953</v>
      </c>
      <c r="G206" s="248" t="s">
        <v>367</v>
      </c>
      <c r="H206" s="249">
        <v>1</v>
      </c>
      <c r="I206" s="250"/>
      <c r="J206" s="251">
        <f>ROUND(I206*H206,2)</f>
        <v>0</v>
      </c>
      <c r="K206" s="247" t="s">
        <v>814</v>
      </c>
      <c r="L206" s="252"/>
      <c r="M206" s="253" t="s">
        <v>19</v>
      </c>
      <c r="N206" s="254" t="s">
        <v>42</v>
      </c>
      <c r="O206" s="67"/>
      <c r="P206" s="191">
        <f>O206*H206</f>
        <v>0</v>
      </c>
      <c r="Q206" s="191">
        <v>0</v>
      </c>
      <c r="R206" s="191">
        <f>Q206*H206</f>
        <v>0</v>
      </c>
      <c r="S206" s="191">
        <v>0</v>
      </c>
      <c r="T206" s="192">
        <f>S206*H206</f>
        <v>0</v>
      </c>
      <c r="U206" s="37"/>
      <c r="V206" s="37"/>
      <c r="W206" s="37"/>
      <c r="X206" s="37"/>
      <c r="Y206" s="37"/>
      <c r="Z206" s="37"/>
      <c r="AA206" s="37"/>
      <c r="AB206" s="37"/>
      <c r="AC206" s="37"/>
      <c r="AD206" s="37"/>
      <c r="AE206" s="37"/>
      <c r="AR206" s="193" t="s">
        <v>269</v>
      </c>
      <c r="AT206" s="193" t="s">
        <v>348</v>
      </c>
      <c r="AU206" s="193" t="s">
        <v>79</v>
      </c>
      <c r="AY206" s="20" t="s">
        <v>210</v>
      </c>
      <c r="BE206" s="194">
        <f>IF(N206="základní",J206,0)</f>
        <v>0</v>
      </c>
      <c r="BF206" s="194">
        <f>IF(N206="snížená",J206,0)</f>
        <v>0</v>
      </c>
      <c r="BG206" s="194">
        <f>IF(N206="zákl. přenesená",J206,0)</f>
        <v>0</v>
      </c>
      <c r="BH206" s="194">
        <f>IF(N206="sníž. přenesená",J206,0)</f>
        <v>0</v>
      </c>
      <c r="BI206" s="194">
        <f>IF(N206="nulová",J206,0)</f>
        <v>0</v>
      </c>
      <c r="BJ206" s="20" t="s">
        <v>79</v>
      </c>
      <c r="BK206" s="194">
        <f>ROUND(I206*H206,2)</f>
        <v>0</v>
      </c>
      <c r="BL206" s="20" t="s">
        <v>217</v>
      </c>
      <c r="BM206" s="193" t="s">
        <v>878</v>
      </c>
    </row>
    <row r="207" spans="1:65" s="2" customFormat="1" ht="11.25">
      <c r="A207" s="37"/>
      <c r="B207" s="38"/>
      <c r="C207" s="39"/>
      <c r="D207" s="195" t="s">
        <v>219</v>
      </c>
      <c r="E207" s="39"/>
      <c r="F207" s="196" t="s">
        <v>2953</v>
      </c>
      <c r="G207" s="39"/>
      <c r="H207" s="39"/>
      <c r="I207" s="197"/>
      <c r="J207" s="39"/>
      <c r="K207" s="39"/>
      <c r="L207" s="42"/>
      <c r="M207" s="198"/>
      <c r="N207" s="199"/>
      <c r="O207" s="67"/>
      <c r="P207" s="67"/>
      <c r="Q207" s="67"/>
      <c r="R207" s="67"/>
      <c r="S207" s="67"/>
      <c r="T207" s="68"/>
      <c r="U207" s="37"/>
      <c r="V207" s="37"/>
      <c r="W207" s="37"/>
      <c r="X207" s="37"/>
      <c r="Y207" s="37"/>
      <c r="Z207" s="37"/>
      <c r="AA207" s="37"/>
      <c r="AB207" s="37"/>
      <c r="AC207" s="37"/>
      <c r="AD207" s="37"/>
      <c r="AE207" s="37"/>
      <c r="AT207" s="20" t="s">
        <v>219</v>
      </c>
      <c r="AU207" s="20" t="s">
        <v>79</v>
      </c>
    </row>
    <row r="208" spans="1:65" s="2" customFormat="1" ht="48.75">
      <c r="A208" s="37"/>
      <c r="B208" s="38"/>
      <c r="C208" s="39"/>
      <c r="D208" s="195" t="s">
        <v>1060</v>
      </c>
      <c r="E208" s="39"/>
      <c r="F208" s="268" t="s">
        <v>2954</v>
      </c>
      <c r="G208" s="39"/>
      <c r="H208" s="39"/>
      <c r="I208" s="197"/>
      <c r="J208" s="39"/>
      <c r="K208" s="39"/>
      <c r="L208" s="42"/>
      <c r="M208" s="198"/>
      <c r="N208" s="199"/>
      <c r="O208" s="67"/>
      <c r="P208" s="67"/>
      <c r="Q208" s="67"/>
      <c r="R208" s="67"/>
      <c r="S208" s="67"/>
      <c r="T208" s="68"/>
      <c r="U208" s="37"/>
      <c r="V208" s="37"/>
      <c r="W208" s="37"/>
      <c r="X208" s="37"/>
      <c r="Y208" s="37"/>
      <c r="Z208" s="37"/>
      <c r="AA208" s="37"/>
      <c r="AB208" s="37"/>
      <c r="AC208" s="37"/>
      <c r="AD208" s="37"/>
      <c r="AE208" s="37"/>
      <c r="AT208" s="20" t="s">
        <v>1060</v>
      </c>
      <c r="AU208" s="20" t="s">
        <v>79</v>
      </c>
    </row>
    <row r="209" spans="1:65" s="2" customFormat="1" ht="21.75" customHeight="1">
      <c r="A209" s="37"/>
      <c r="B209" s="38"/>
      <c r="C209" s="245" t="s">
        <v>545</v>
      </c>
      <c r="D209" s="245" t="s">
        <v>348</v>
      </c>
      <c r="E209" s="246" t="s">
        <v>2955</v>
      </c>
      <c r="F209" s="247" t="s">
        <v>2956</v>
      </c>
      <c r="G209" s="248" t="s">
        <v>367</v>
      </c>
      <c r="H209" s="249">
        <v>2</v>
      </c>
      <c r="I209" s="250"/>
      <c r="J209" s="251">
        <f>ROUND(I209*H209,2)</f>
        <v>0</v>
      </c>
      <c r="K209" s="247" t="s">
        <v>814</v>
      </c>
      <c r="L209" s="252"/>
      <c r="M209" s="253" t="s">
        <v>19</v>
      </c>
      <c r="N209" s="254" t="s">
        <v>42</v>
      </c>
      <c r="O209" s="67"/>
      <c r="P209" s="191">
        <f>O209*H209</f>
        <v>0</v>
      </c>
      <c r="Q209" s="191">
        <v>0</v>
      </c>
      <c r="R209" s="191">
        <f>Q209*H209</f>
        <v>0</v>
      </c>
      <c r="S209" s="191">
        <v>0</v>
      </c>
      <c r="T209" s="192">
        <f>S209*H209</f>
        <v>0</v>
      </c>
      <c r="U209" s="37"/>
      <c r="V209" s="37"/>
      <c r="W209" s="37"/>
      <c r="X209" s="37"/>
      <c r="Y209" s="37"/>
      <c r="Z209" s="37"/>
      <c r="AA209" s="37"/>
      <c r="AB209" s="37"/>
      <c r="AC209" s="37"/>
      <c r="AD209" s="37"/>
      <c r="AE209" s="37"/>
      <c r="AR209" s="193" t="s">
        <v>269</v>
      </c>
      <c r="AT209" s="193" t="s">
        <v>348</v>
      </c>
      <c r="AU209" s="193" t="s">
        <v>79</v>
      </c>
      <c r="AY209" s="20" t="s">
        <v>210</v>
      </c>
      <c r="BE209" s="194">
        <f>IF(N209="základní",J209,0)</f>
        <v>0</v>
      </c>
      <c r="BF209" s="194">
        <f>IF(N209="snížená",J209,0)</f>
        <v>0</v>
      </c>
      <c r="BG209" s="194">
        <f>IF(N209="zákl. přenesená",J209,0)</f>
        <v>0</v>
      </c>
      <c r="BH209" s="194">
        <f>IF(N209="sníž. přenesená",J209,0)</f>
        <v>0</v>
      </c>
      <c r="BI209" s="194">
        <f>IF(N209="nulová",J209,0)</f>
        <v>0</v>
      </c>
      <c r="BJ209" s="20" t="s">
        <v>79</v>
      </c>
      <c r="BK209" s="194">
        <f>ROUND(I209*H209,2)</f>
        <v>0</v>
      </c>
      <c r="BL209" s="20" t="s">
        <v>217</v>
      </c>
      <c r="BM209" s="193" t="s">
        <v>894</v>
      </c>
    </row>
    <row r="210" spans="1:65" s="2" customFormat="1" ht="11.25">
      <c r="A210" s="37"/>
      <c r="B210" s="38"/>
      <c r="C210" s="39"/>
      <c r="D210" s="195" t="s">
        <v>219</v>
      </c>
      <c r="E210" s="39"/>
      <c r="F210" s="196" t="s">
        <v>2956</v>
      </c>
      <c r="G210" s="39"/>
      <c r="H210" s="39"/>
      <c r="I210" s="197"/>
      <c r="J210" s="39"/>
      <c r="K210" s="39"/>
      <c r="L210" s="42"/>
      <c r="M210" s="198"/>
      <c r="N210" s="199"/>
      <c r="O210" s="67"/>
      <c r="P210" s="67"/>
      <c r="Q210" s="67"/>
      <c r="R210" s="67"/>
      <c r="S210" s="67"/>
      <c r="T210" s="68"/>
      <c r="U210" s="37"/>
      <c r="V210" s="37"/>
      <c r="W210" s="37"/>
      <c r="X210" s="37"/>
      <c r="Y210" s="37"/>
      <c r="Z210" s="37"/>
      <c r="AA210" s="37"/>
      <c r="AB210" s="37"/>
      <c r="AC210" s="37"/>
      <c r="AD210" s="37"/>
      <c r="AE210" s="37"/>
      <c r="AT210" s="20" t="s">
        <v>219</v>
      </c>
      <c r="AU210" s="20" t="s">
        <v>79</v>
      </c>
    </row>
    <row r="211" spans="1:65" s="2" customFormat="1" ht="136.5">
      <c r="A211" s="37"/>
      <c r="B211" s="38"/>
      <c r="C211" s="39"/>
      <c r="D211" s="195" t="s">
        <v>1060</v>
      </c>
      <c r="E211" s="39"/>
      <c r="F211" s="268" t="s">
        <v>2957</v>
      </c>
      <c r="G211" s="39"/>
      <c r="H211" s="39"/>
      <c r="I211" s="197"/>
      <c r="J211" s="39"/>
      <c r="K211" s="39"/>
      <c r="L211" s="42"/>
      <c r="M211" s="198"/>
      <c r="N211" s="199"/>
      <c r="O211" s="67"/>
      <c r="P211" s="67"/>
      <c r="Q211" s="67"/>
      <c r="R211" s="67"/>
      <c r="S211" s="67"/>
      <c r="T211" s="68"/>
      <c r="U211" s="37"/>
      <c r="V211" s="37"/>
      <c r="W211" s="37"/>
      <c r="X211" s="37"/>
      <c r="Y211" s="37"/>
      <c r="Z211" s="37"/>
      <c r="AA211" s="37"/>
      <c r="AB211" s="37"/>
      <c r="AC211" s="37"/>
      <c r="AD211" s="37"/>
      <c r="AE211" s="37"/>
      <c r="AT211" s="20" t="s">
        <v>1060</v>
      </c>
      <c r="AU211" s="20" t="s">
        <v>79</v>
      </c>
    </row>
    <row r="212" spans="1:65" s="2" customFormat="1" ht="21.75" customHeight="1">
      <c r="A212" s="37"/>
      <c r="B212" s="38"/>
      <c r="C212" s="245" t="s">
        <v>554</v>
      </c>
      <c r="D212" s="245" t="s">
        <v>348</v>
      </c>
      <c r="E212" s="246" t="s">
        <v>2955</v>
      </c>
      <c r="F212" s="247" t="s">
        <v>2956</v>
      </c>
      <c r="G212" s="248" t="s">
        <v>367</v>
      </c>
      <c r="H212" s="249">
        <v>1</v>
      </c>
      <c r="I212" s="250"/>
      <c r="J212" s="251">
        <f>ROUND(I212*H212,2)</f>
        <v>0</v>
      </c>
      <c r="K212" s="247" t="s">
        <v>814</v>
      </c>
      <c r="L212" s="252"/>
      <c r="M212" s="253" t="s">
        <v>19</v>
      </c>
      <c r="N212" s="254" t="s">
        <v>42</v>
      </c>
      <c r="O212" s="67"/>
      <c r="P212" s="191">
        <f>O212*H212</f>
        <v>0</v>
      </c>
      <c r="Q212" s="191">
        <v>0</v>
      </c>
      <c r="R212" s="191">
        <f>Q212*H212</f>
        <v>0</v>
      </c>
      <c r="S212" s="191">
        <v>0</v>
      </c>
      <c r="T212" s="192">
        <f>S212*H212</f>
        <v>0</v>
      </c>
      <c r="U212" s="37"/>
      <c r="V212" s="37"/>
      <c r="W212" s="37"/>
      <c r="X212" s="37"/>
      <c r="Y212" s="37"/>
      <c r="Z212" s="37"/>
      <c r="AA212" s="37"/>
      <c r="AB212" s="37"/>
      <c r="AC212" s="37"/>
      <c r="AD212" s="37"/>
      <c r="AE212" s="37"/>
      <c r="AR212" s="193" t="s">
        <v>269</v>
      </c>
      <c r="AT212" s="193" t="s">
        <v>348</v>
      </c>
      <c r="AU212" s="193" t="s">
        <v>79</v>
      </c>
      <c r="AY212" s="20" t="s">
        <v>210</v>
      </c>
      <c r="BE212" s="194">
        <f>IF(N212="základní",J212,0)</f>
        <v>0</v>
      </c>
      <c r="BF212" s="194">
        <f>IF(N212="snížená",J212,0)</f>
        <v>0</v>
      </c>
      <c r="BG212" s="194">
        <f>IF(N212="zákl. přenesená",J212,0)</f>
        <v>0</v>
      </c>
      <c r="BH212" s="194">
        <f>IF(N212="sníž. přenesená",J212,0)</f>
        <v>0</v>
      </c>
      <c r="BI212" s="194">
        <f>IF(N212="nulová",J212,0)</f>
        <v>0</v>
      </c>
      <c r="BJ212" s="20" t="s">
        <v>79</v>
      </c>
      <c r="BK212" s="194">
        <f>ROUND(I212*H212,2)</f>
        <v>0</v>
      </c>
      <c r="BL212" s="20" t="s">
        <v>217</v>
      </c>
      <c r="BM212" s="193" t="s">
        <v>916</v>
      </c>
    </row>
    <row r="213" spans="1:65" s="2" customFormat="1" ht="11.25">
      <c r="A213" s="37"/>
      <c r="B213" s="38"/>
      <c r="C213" s="39"/>
      <c r="D213" s="195" t="s">
        <v>219</v>
      </c>
      <c r="E213" s="39"/>
      <c r="F213" s="196" t="s">
        <v>2956</v>
      </c>
      <c r="G213" s="39"/>
      <c r="H213" s="39"/>
      <c r="I213" s="197"/>
      <c r="J213" s="39"/>
      <c r="K213" s="39"/>
      <c r="L213" s="42"/>
      <c r="M213" s="198"/>
      <c r="N213" s="199"/>
      <c r="O213" s="67"/>
      <c r="P213" s="67"/>
      <c r="Q213" s="67"/>
      <c r="R213" s="67"/>
      <c r="S213" s="67"/>
      <c r="T213" s="68"/>
      <c r="U213" s="37"/>
      <c r="V213" s="37"/>
      <c r="W213" s="37"/>
      <c r="X213" s="37"/>
      <c r="Y213" s="37"/>
      <c r="Z213" s="37"/>
      <c r="AA213" s="37"/>
      <c r="AB213" s="37"/>
      <c r="AC213" s="37"/>
      <c r="AD213" s="37"/>
      <c r="AE213" s="37"/>
      <c r="AT213" s="20" t="s">
        <v>219</v>
      </c>
      <c r="AU213" s="20" t="s">
        <v>79</v>
      </c>
    </row>
    <row r="214" spans="1:65" s="2" customFormat="1" ht="136.5">
      <c r="A214" s="37"/>
      <c r="B214" s="38"/>
      <c r="C214" s="39"/>
      <c r="D214" s="195" t="s">
        <v>1060</v>
      </c>
      <c r="E214" s="39"/>
      <c r="F214" s="268" t="s">
        <v>2958</v>
      </c>
      <c r="G214" s="39"/>
      <c r="H214" s="39"/>
      <c r="I214" s="197"/>
      <c r="J214" s="39"/>
      <c r="K214" s="39"/>
      <c r="L214" s="42"/>
      <c r="M214" s="198"/>
      <c r="N214" s="199"/>
      <c r="O214" s="67"/>
      <c r="P214" s="67"/>
      <c r="Q214" s="67"/>
      <c r="R214" s="67"/>
      <c r="S214" s="67"/>
      <c r="T214" s="68"/>
      <c r="U214" s="37"/>
      <c r="V214" s="37"/>
      <c r="W214" s="37"/>
      <c r="X214" s="37"/>
      <c r="Y214" s="37"/>
      <c r="Z214" s="37"/>
      <c r="AA214" s="37"/>
      <c r="AB214" s="37"/>
      <c r="AC214" s="37"/>
      <c r="AD214" s="37"/>
      <c r="AE214" s="37"/>
      <c r="AT214" s="20" t="s">
        <v>1060</v>
      </c>
      <c r="AU214" s="20" t="s">
        <v>79</v>
      </c>
    </row>
    <row r="215" spans="1:65" s="2" customFormat="1" ht="21.75" customHeight="1">
      <c r="A215" s="37"/>
      <c r="B215" s="38"/>
      <c r="C215" s="245" t="s">
        <v>560</v>
      </c>
      <c r="D215" s="245" t="s">
        <v>348</v>
      </c>
      <c r="E215" s="246" t="s">
        <v>2959</v>
      </c>
      <c r="F215" s="247" t="s">
        <v>2960</v>
      </c>
      <c r="G215" s="248" t="s">
        <v>367</v>
      </c>
      <c r="H215" s="249">
        <v>1</v>
      </c>
      <c r="I215" s="250"/>
      <c r="J215" s="251">
        <f>ROUND(I215*H215,2)</f>
        <v>0</v>
      </c>
      <c r="K215" s="247" t="s">
        <v>814</v>
      </c>
      <c r="L215" s="252"/>
      <c r="M215" s="253" t="s">
        <v>19</v>
      </c>
      <c r="N215" s="254" t="s">
        <v>42</v>
      </c>
      <c r="O215" s="67"/>
      <c r="P215" s="191">
        <f>O215*H215</f>
        <v>0</v>
      </c>
      <c r="Q215" s="191">
        <v>0</v>
      </c>
      <c r="R215" s="191">
        <f>Q215*H215</f>
        <v>0</v>
      </c>
      <c r="S215" s="191">
        <v>0</v>
      </c>
      <c r="T215" s="192">
        <f>S215*H215</f>
        <v>0</v>
      </c>
      <c r="U215" s="37"/>
      <c r="V215" s="37"/>
      <c r="W215" s="37"/>
      <c r="X215" s="37"/>
      <c r="Y215" s="37"/>
      <c r="Z215" s="37"/>
      <c r="AA215" s="37"/>
      <c r="AB215" s="37"/>
      <c r="AC215" s="37"/>
      <c r="AD215" s="37"/>
      <c r="AE215" s="37"/>
      <c r="AR215" s="193" t="s">
        <v>269</v>
      </c>
      <c r="AT215" s="193" t="s">
        <v>348</v>
      </c>
      <c r="AU215" s="193" t="s">
        <v>79</v>
      </c>
      <c r="AY215" s="20" t="s">
        <v>210</v>
      </c>
      <c r="BE215" s="194">
        <f>IF(N215="základní",J215,0)</f>
        <v>0</v>
      </c>
      <c r="BF215" s="194">
        <f>IF(N215="snížená",J215,0)</f>
        <v>0</v>
      </c>
      <c r="BG215" s="194">
        <f>IF(N215="zákl. přenesená",J215,0)</f>
        <v>0</v>
      </c>
      <c r="BH215" s="194">
        <f>IF(N215="sníž. přenesená",J215,0)</f>
        <v>0</v>
      </c>
      <c r="BI215" s="194">
        <f>IF(N215="nulová",J215,0)</f>
        <v>0</v>
      </c>
      <c r="BJ215" s="20" t="s">
        <v>79</v>
      </c>
      <c r="BK215" s="194">
        <f>ROUND(I215*H215,2)</f>
        <v>0</v>
      </c>
      <c r="BL215" s="20" t="s">
        <v>217</v>
      </c>
      <c r="BM215" s="193" t="s">
        <v>938</v>
      </c>
    </row>
    <row r="216" spans="1:65" s="2" customFormat="1" ht="11.25">
      <c r="A216" s="37"/>
      <c r="B216" s="38"/>
      <c r="C216" s="39"/>
      <c r="D216" s="195" t="s">
        <v>219</v>
      </c>
      <c r="E216" s="39"/>
      <c r="F216" s="196" t="s">
        <v>2960</v>
      </c>
      <c r="G216" s="39"/>
      <c r="H216" s="39"/>
      <c r="I216" s="197"/>
      <c r="J216" s="39"/>
      <c r="K216" s="39"/>
      <c r="L216" s="42"/>
      <c r="M216" s="198"/>
      <c r="N216" s="199"/>
      <c r="O216" s="67"/>
      <c r="P216" s="67"/>
      <c r="Q216" s="67"/>
      <c r="R216" s="67"/>
      <c r="S216" s="67"/>
      <c r="T216" s="68"/>
      <c r="U216" s="37"/>
      <c r="V216" s="37"/>
      <c r="W216" s="37"/>
      <c r="X216" s="37"/>
      <c r="Y216" s="37"/>
      <c r="Z216" s="37"/>
      <c r="AA216" s="37"/>
      <c r="AB216" s="37"/>
      <c r="AC216" s="37"/>
      <c r="AD216" s="37"/>
      <c r="AE216" s="37"/>
      <c r="AT216" s="20" t="s">
        <v>219</v>
      </c>
      <c r="AU216" s="20" t="s">
        <v>79</v>
      </c>
    </row>
    <row r="217" spans="1:65" s="2" customFormat="1" ht="87.75">
      <c r="A217" s="37"/>
      <c r="B217" s="38"/>
      <c r="C217" s="39"/>
      <c r="D217" s="195" t="s">
        <v>1060</v>
      </c>
      <c r="E217" s="39"/>
      <c r="F217" s="268" t="s">
        <v>2961</v>
      </c>
      <c r="G217" s="39"/>
      <c r="H217" s="39"/>
      <c r="I217" s="197"/>
      <c r="J217" s="39"/>
      <c r="K217" s="39"/>
      <c r="L217" s="42"/>
      <c r="M217" s="198"/>
      <c r="N217" s="199"/>
      <c r="O217" s="67"/>
      <c r="P217" s="67"/>
      <c r="Q217" s="67"/>
      <c r="R217" s="67"/>
      <c r="S217" s="67"/>
      <c r="T217" s="68"/>
      <c r="U217" s="37"/>
      <c r="V217" s="37"/>
      <c r="W217" s="37"/>
      <c r="X217" s="37"/>
      <c r="Y217" s="37"/>
      <c r="Z217" s="37"/>
      <c r="AA217" s="37"/>
      <c r="AB217" s="37"/>
      <c r="AC217" s="37"/>
      <c r="AD217" s="37"/>
      <c r="AE217" s="37"/>
      <c r="AT217" s="20" t="s">
        <v>1060</v>
      </c>
      <c r="AU217" s="20" t="s">
        <v>79</v>
      </c>
    </row>
    <row r="218" spans="1:65" s="12" customFormat="1" ht="22.9" customHeight="1">
      <c r="B218" s="166"/>
      <c r="C218" s="167"/>
      <c r="D218" s="168" t="s">
        <v>70</v>
      </c>
      <c r="E218" s="180" t="s">
        <v>1403</v>
      </c>
      <c r="F218" s="180" t="s">
        <v>2962</v>
      </c>
      <c r="G218" s="167"/>
      <c r="H218" s="167"/>
      <c r="I218" s="170"/>
      <c r="J218" s="181">
        <f>BK218</f>
        <v>0</v>
      </c>
      <c r="K218" s="167"/>
      <c r="L218" s="172"/>
      <c r="M218" s="173"/>
      <c r="N218" s="174"/>
      <c r="O218" s="174"/>
      <c r="P218" s="175">
        <f>SUM(P219:P302)</f>
        <v>0</v>
      </c>
      <c r="Q218" s="174"/>
      <c r="R218" s="175">
        <f>SUM(R219:R302)</f>
        <v>0</v>
      </c>
      <c r="S218" s="174"/>
      <c r="T218" s="176">
        <f>SUM(T219:T302)</f>
        <v>0</v>
      </c>
      <c r="AR218" s="177" t="s">
        <v>79</v>
      </c>
      <c r="AT218" s="178" t="s">
        <v>70</v>
      </c>
      <c r="AU218" s="178" t="s">
        <v>79</v>
      </c>
      <c r="AY218" s="177" t="s">
        <v>210</v>
      </c>
      <c r="BK218" s="179">
        <f>SUM(BK219:BK302)</f>
        <v>0</v>
      </c>
    </row>
    <row r="219" spans="1:65" s="2" customFormat="1" ht="16.5" customHeight="1">
      <c r="A219" s="37"/>
      <c r="B219" s="38"/>
      <c r="C219" s="245" t="s">
        <v>125</v>
      </c>
      <c r="D219" s="245" t="s">
        <v>348</v>
      </c>
      <c r="E219" s="246" t="s">
        <v>2963</v>
      </c>
      <c r="F219" s="247" t="s">
        <v>2964</v>
      </c>
      <c r="G219" s="248" t="s">
        <v>367</v>
      </c>
      <c r="H219" s="249">
        <v>1</v>
      </c>
      <c r="I219" s="250"/>
      <c r="J219" s="251">
        <f>ROUND(I219*H219,2)</f>
        <v>0</v>
      </c>
      <c r="K219" s="247" t="s">
        <v>814</v>
      </c>
      <c r="L219" s="252"/>
      <c r="M219" s="253" t="s">
        <v>19</v>
      </c>
      <c r="N219" s="254" t="s">
        <v>42</v>
      </c>
      <c r="O219" s="67"/>
      <c r="P219" s="191">
        <f>O219*H219</f>
        <v>0</v>
      </c>
      <c r="Q219" s="191">
        <v>0</v>
      </c>
      <c r="R219" s="191">
        <f>Q219*H219</f>
        <v>0</v>
      </c>
      <c r="S219" s="191">
        <v>0</v>
      </c>
      <c r="T219" s="192">
        <f>S219*H219</f>
        <v>0</v>
      </c>
      <c r="U219" s="37"/>
      <c r="V219" s="37"/>
      <c r="W219" s="37"/>
      <c r="X219" s="37"/>
      <c r="Y219" s="37"/>
      <c r="Z219" s="37"/>
      <c r="AA219" s="37"/>
      <c r="AB219" s="37"/>
      <c r="AC219" s="37"/>
      <c r="AD219" s="37"/>
      <c r="AE219" s="37"/>
      <c r="AR219" s="193" t="s">
        <v>269</v>
      </c>
      <c r="AT219" s="193" t="s">
        <v>348</v>
      </c>
      <c r="AU219" s="193" t="s">
        <v>81</v>
      </c>
      <c r="AY219" s="20" t="s">
        <v>210</v>
      </c>
      <c r="BE219" s="194">
        <f>IF(N219="základní",J219,0)</f>
        <v>0</v>
      </c>
      <c r="BF219" s="194">
        <f>IF(N219="snížená",J219,0)</f>
        <v>0</v>
      </c>
      <c r="BG219" s="194">
        <f>IF(N219="zákl. přenesená",J219,0)</f>
        <v>0</v>
      </c>
      <c r="BH219" s="194">
        <f>IF(N219="sníž. přenesená",J219,0)</f>
        <v>0</v>
      </c>
      <c r="BI219" s="194">
        <f>IF(N219="nulová",J219,0)</f>
        <v>0</v>
      </c>
      <c r="BJ219" s="20" t="s">
        <v>79</v>
      </c>
      <c r="BK219" s="194">
        <f>ROUND(I219*H219,2)</f>
        <v>0</v>
      </c>
      <c r="BL219" s="20" t="s">
        <v>217</v>
      </c>
      <c r="BM219" s="193" t="s">
        <v>956</v>
      </c>
    </row>
    <row r="220" spans="1:65" s="2" customFormat="1" ht="11.25">
      <c r="A220" s="37"/>
      <c r="B220" s="38"/>
      <c r="C220" s="39"/>
      <c r="D220" s="195" t="s">
        <v>219</v>
      </c>
      <c r="E220" s="39"/>
      <c r="F220" s="196" t="s">
        <v>2964</v>
      </c>
      <c r="G220" s="39"/>
      <c r="H220" s="39"/>
      <c r="I220" s="197"/>
      <c r="J220" s="39"/>
      <c r="K220" s="39"/>
      <c r="L220" s="42"/>
      <c r="M220" s="198"/>
      <c r="N220" s="199"/>
      <c r="O220" s="67"/>
      <c r="P220" s="67"/>
      <c r="Q220" s="67"/>
      <c r="R220" s="67"/>
      <c r="S220" s="67"/>
      <c r="T220" s="68"/>
      <c r="U220" s="37"/>
      <c r="V220" s="37"/>
      <c r="W220" s="37"/>
      <c r="X220" s="37"/>
      <c r="Y220" s="37"/>
      <c r="Z220" s="37"/>
      <c r="AA220" s="37"/>
      <c r="AB220" s="37"/>
      <c r="AC220" s="37"/>
      <c r="AD220" s="37"/>
      <c r="AE220" s="37"/>
      <c r="AT220" s="20" t="s">
        <v>219</v>
      </c>
      <c r="AU220" s="20" t="s">
        <v>81</v>
      </c>
    </row>
    <row r="221" spans="1:65" s="2" customFormat="1" ht="21.75" customHeight="1">
      <c r="A221" s="37"/>
      <c r="B221" s="38"/>
      <c r="C221" s="245" t="s">
        <v>571</v>
      </c>
      <c r="D221" s="245" t="s">
        <v>348</v>
      </c>
      <c r="E221" s="246" t="s">
        <v>2965</v>
      </c>
      <c r="F221" s="247" t="s">
        <v>2966</v>
      </c>
      <c r="G221" s="248" t="s">
        <v>367</v>
      </c>
      <c r="H221" s="249">
        <v>1</v>
      </c>
      <c r="I221" s="250"/>
      <c r="J221" s="251">
        <f>ROUND(I221*H221,2)</f>
        <v>0</v>
      </c>
      <c r="K221" s="247" t="s">
        <v>814</v>
      </c>
      <c r="L221" s="252"/>
      <c r="M221" s="253" t="s">
        <v>19</v>
      </c>
      <c r="N221" s="254" t="s">
        <v>42</v>
      </c>
      <c r="O221" s="67"/>
      <c r="P221" s="191">
        <f>O221*H221</f>
        <v>0</v>
      </c>
      <c r="Q221" s="191">
        <v>0</v>
      </c>
      <c r="R221" s="191">
        <f>Q221*H221</f>
        <v>0</v>
      </c>
      <c r="S221" s="191">
        <v>0</v>
      </c>
      <c r="T221" s="192">
        <f>S221*H221</f>
        <v>0</v>
      </c>
      <c r="U221" s="37"/>
      <c r="V221" s="37"/>
      <c r="W221" s="37"/>
      <c r="X221" s="37"/>
      <c r="Y221" s="37"/>
      <c r="Z221" s="37"/>
      <c r="AA221" s="37"/>
      <c r="AB221" s="37"/>
      <c r="AC221" s="37"/>
      <c r="AD221" s="37"/>
      <c r="AE221" s="37"/>
      <c r="AR221" s="193" t="s">
        <v>269</v>
      </c>
      <c r="AT221" s="193" t="s">
        <v>348</v>
      </c>
      <c r="AU221" s="193" t="s">
        <v>81</v>
      </c>
      <c r="AY221" s="20" t="s">
        <v>210</v>
      </c>
      <c r="BE221" s="194">
        <f>IF(N221="základní",J221,0)</f>
        <v>0</v>
      </c>
      <c r="BF221" s="194">
        <f>IF(N221="snížená",J221,0)</f>
        <v>0</v>
      </c>
      <c r="BG221" s="194">
        <f>IF(N221="zákl. přenesená",J221,0)</f>
        <v>0</v>
      </c>
      <c r="BH221" s="194">
        <f>IF(N221="sníž. přenesená",J221,0)</f>
        <v>0</v>
      </c>
      <c r="BI221" s="194">
        <f>IF(N221="nulová",J221,0)</f>
        <v>0</v>
      </c>
      <c r="BJ221" s="20" t="s">
        <v>79</v>
      </c>
      <c r="BK221" s="194">
        <f>ROUND(I221*H221,2)</f>
        <v>0</v>
      </c>
      <c r="BL221" s="20" t="s">
        <v>217</v>
      </c>
      <c r="BM221" s="193" t="s">
        <v>970</v>
      </c>
    </row>
    <row r="222" spans="1:65" s="2" customFormat="1" ht="11.25">
      <c r="A222" s="37"/>
      <c r="B222" s="38"/>
      <c r="C222" s="39"/>
      <c r="D222" s="195" t="s">
        <v>219</v>
      </c>
      <c r="E222" s="39"/>
      <c r="F222" s="196" t="s">
        <v>2966</v>
      </c>
      <c r="G222" s="39"/>
      <c r="H222" s="39"/>
      <c r="I222" s="197"/>
      <c r="J222" s="39"/>
      <c r="K222" s="39"/>
      <c r="L222" s="42"/>
      <c r="M222" s="198"/>
      <c r="N222" s="199"/>
      <c r="O222" s="67"/>
      <c r="P222" s="67"/>
      <c r="Q222" s="67"/>
      <c r="R222" s="67"/>
      <c r="S222" s="67"/>
      <c r="T222" s="68"/>
      <c r="U222" s="37"/>
      <c r="V222" s="37"/>
      <c r="W222" s="37"/>
      <c r="X222" s="37"/>
      <c r="Y222" s="37"/>
      <c r="Z222" s="37"/>
      <c r="AA222" s="37"/>
      <c r="AB222" s="37"/>
      <c r="AC222" s="37"/>
      <c r="AD222" s="37"/>
      <c r="AE222" s="37"/>
      <c r="AT222" s="20" t="s">
        <v>219</v>
      </c>
      <c r="AU222" s="20" t="s">
        <v>81</v>
      </c>
    </row>
    <row r="223" spans="1:65" s="2" customFormat="1" ht="16.5" customHeight="1">
      <c r="A223" s="37"/>
      <c r="B223" s="38"/>
      <c r="C223" s="245" t="s">
        <v>577</v>
      </c>
      <c r="D223" s="245" t="s">
        <v>348</v>
      </c>
      <c r="E223" s="246" t="s">
        <v>2967</v>
      </c>
      <c r="F223" s="247" t="s">
        <v>2968</v>
      </c>
      <c r="G223" s="248" t="s">
        <v>367</v>
      </c>
      <c r="H223" s="249">
        <v>1</v>
      </c>
      <c r="I223" s="250"/>
      <c r="J223" s="251">
        <f>ROUND(I223*H223,2)</f>
        <v>0</v>
      </c>
      <c r="K223" s="247" t="s">
        <v>814</v>
      </c>
      <c r="L223" s="252"/>
      <c r="M223" s="253" t="s">
        <v>19</v>
      </c>
      <c r="N223" s="254" t="s">
        <v>42</v>
      </c>
      <c r="O223" s="67"/>
      <c r="P223" s="191">
        <f>O223*H223</f>
        <v>0</v>
      </c>
      <c r="Q223" s="191">
        <v>0</v>
      </c>
      <c r="R223" s="191">
        <f>Q223*H223</f>
        <v>0</v>
      </c>
      <c r="S223" s="191">
        <v>0</v>
      </c>
      <c r="T223" s="192">
        <f>S223*H223</f>
        <v>0</v>
      </c>
      <c r="U223" s="37"/>
      <c r="V223" s="37"/>
      <c r="W223" s="37"/>
      <c r="X223" s="37"/>
      <c r="Y223" s="37"/>
      <c r="Z223" s="37"/>
      <c r="AA223" s="37"/>
      <c r="AB223" s="37"/>
      <c r="AC223" s="37"/>
      <c r="AD223" s="37"/>
      <c r="AE223" s="37"/>
      <c r="AR223" s="193" t="s">
        <v>269</v>
      </c>
      <c r="AT223" s="193" t="s">
        <v>348</v>
      </c>
      <c r="AU223" s="193" t="s">
        <v>81</v>
      </c>
      <c r="AY223" s="20" t="s">
        <v>210</v>
      </c>
      <c r="BE223" s="194">
        <f>IF(N223="základní",J223,0)</f>
        <v>0</v>
      </c>
      <c r="BF223" s="194">
        <f>IF(N223="snížená",J223,0)</f>
        <v>0</v>
      </c>
      <c r="BG223" s="194">
        <f>IF(N223="zákl. přenesená",J223,0)</f>
        <v>0</v>
      </c>
      <c r="BH223" s="194">
        <f>IF(N223="sníž. přenesená",J223,0)</f>
        <v>0</v>
      </c>
      <c r="BI223" s="194">
        <f>IF(N223="nulová",J223,0)</f>
        <v>0</v>
      </c>
      <c r="BJ223" s="20" t="s">
        <v>79</v>
      </c>
      <c r="BK223" s="194">
        <f>ROUND(I223*H223,2)</f>
        <v>0</v>
      </c>
      <c r="BL223" s="20" t="s">
        <v>217</v>
      </c>
      <c r="BM223" s="193" t="s">
        <v>833</v>
      </c>
    </row>
    <row r="224" spans="1:65" s="2" customFormat="1" ht="11.25">
      <c r="A224" s="37"/>
      <c r="B224" s="38"/>
      <c r="C224" s="39"/>
      <c r="D224" s="195" t="s">
        <v>219</v>
      </c>
      <c r="E224" s="39"/>
      <c r="F224" s="196" t="s">
        <v>2968</v>
      </c>
      <c r="G224" s="39"/>
      <c r="H224" s="39"/>
      <c r="I224" s="197"/>
      <c r="J224" s="39"/>
      <c r="K224" s="39"/>
      <c r="L224" s="42"/>
      <c r="M224" s="198"/>
      <c r="N224" s="199"/>
      <c r="O224" s="67"/>
      <c r="P224" s="67"/>
      <c r="Q224" s="67"/>
      <c r="R224" s="67"/>
      <c r="S224" s="67"/>
      <c r="T224" s="68"/>
      <c r="U224" s="37"/>
      <c r="V224" s="37"/>
      <c r="W224" s="37"/>
      <c r="X224" s="37"/>
      <c r="Y224" s="37"/>
      <c r="Z224" s="37"/>
      <c r="AA224" s="37"/>
      <c r="AB224" s="37"/>
      <c r="AC224" s="37"/>
      <c r="AD224" s="37"/>
      <c r="AE224" s="37"/>
      <c r="AT224" s="20" t="s">
        <v>219</v>
      </c>
      <c r="AU224" s="20" t="s">
        <v>81</v>
      </c>
    </row>
    <row r="225" spans="1:65" s="2" customFormat="1" ht="21.75" customHeight="1">
      <c r="A225" s="37"/>
      <c r="B225" s="38"/>
      <c r="C225" s="245" t="s">
        <v>583</v>
      </c>
      <c r="D225" s="245" t="s">
        <v>348</v>
      </c>
      <c r="E225" s="246" t="s">
        <v>2969</v>
      </c>
      <c r="F225" s="247" t="s">
        <v>2970</v>
      </c>
      <c r="G225" s="248" t="s">
        <v>367</v>
      </c>
      <c r="H225" s="249">
        <v>1</v>
      </c>
      <c r="I225" s="250"/>
      <c r="J225" s="251">
        <f>ROUND(I225*H225,2)</f>
        <v>0</v>
      </c>
      <c r="K225" s="247" t="s">
        <v>814</v>
      </c>
      <c r="L225" s="252"/>
      <c r="M225" s="253" t="s">
        <v>19</v>
      </c>
      <c r="N225" s="254" t="s">
        <v>42</v>
      </c>
      <c r="O225" s="67"/>
      <c r="P225" s="191">
        <f>O225*H225</f>
        <v>0</v>
      </c>
      <c r="Q225" s="191">
        <v>0</v>
      </c>
      <c r="R225" s="191">
        <f>Q225*H225</f>
        <v>0</v>
      </c>
      <c r="S225" s="191">
        <v>0</v>
      </c>
      <c r="T225" s="192">
        <f>S225*H225</f>
        <v>0</v>
      </c>
      <c r="U225" s="37"/>
      <c r="V225" s="37"/>
      <c r="W225" s="37"/>
      <c r="X225" s="37"/>
      <c r="Y225" s="37"/>
      <c r="Z225" s="37"/>
      <c r="AA225" s="37"/>
      <c r="AB225" s="37"/>
      <c r="AC225" s="37"/>
      <c r="AD225" s="37"/>
      <c r="AE225" s="37"/>
      <c r="AR225" s="193" t="s">
        <v>269</v>
      </c>
      <c r="AT225" s="193" t="s">
        <v>348</v>
      </c>
      <c r="AU225" s="193" t="s">
        <v>81</v>
      </c>
      <c r="AY225" s="20" t="s">
        <v>210</v>
      </c>
      <c r="BE225" s="194">
        <f>IF(N225="základní",J225,0)</f>
        <v>0</v>
      </c>
      <c r="BF225" s="194">
        <f>IF(N225="snížená",J225,0)</f>
        <v>0</v>
      </c>
      <c r="BG225" s="194">
        <f>IF(N225="zákl. přenesená",J225,0)</f>
        <v>0</v>
      </c>
      <c r="BH225" s="194">
        <f>IF(N225="sníž. přenesená",J225,0)</f>
        <v>0</v>
      </c>
      <c r="BI225" s="194">
        <f>IF(N225="nulová",J225,0)</f>
        <v>0</v>
      </c>
      <c r="BJ225" s="20" t="s">
        <v>79</v>
      </c>
      <c r="BK225" s="194">
        <f>ROUND(I225*H225,2)</f>
        <v>0</v>
      </c>
      <c r="BL225" s="20" t="s">
        <v>217</v>
      </c>
      <c r="BM225" s="193" t="s">
        <v>869</v>
      </c>
    </row>
    <row r="226" spans="1:65" s="2" customFormat="1" ht="11.25">
      <c r="A226" s="37"/>
      <c r="B226" s="38"/>
      <c r="C226" s="39"/>
      <c r="D226" s="195" t="s">
        <v>219</v>
      </c>
      <c r="E226" s="39"/>
      <c r="F226" s="196" t="s">
        <v>2970</v>
      </c>
      <c r="G226" s="39"/>
      <c r="H226" s="39"/>
      <c r="I226" s="197"/>
      <c r="J226" s="39"/>
      <c r="K226" s="39"/>
      <c r="L226" s="42"/>
      <c r="M226" s="198"/>
      <c r="N226" s="199"/>
      <c r="O226" s="67"/>
      <c r="P226" s="67"/>
      <c r="Q226" s="67"/>
      <c r="R226" s="67"/>
      <c r="S226" s="67"/>
      <c r="T226" s="68"/>
      <c r="U226" s="37"/>
      <c r="V226" s="37"/>
      <c r="W226" s="37"/>
      <c r="X226" s="37"/>
      <c r="Y226" s="37"/>
      <c r="Z226" s="37"/>
      <c r="AA226" s="37"/>
      <c r="AB226" s="37"/>
      <c r="AC226" s="37"/>
      <c r="AD226" s="37"/>
      <c r="AE226" s="37"/>
      <c r="AT226" s="20" t="s">
        <v>219</v>
      </c>
      <c r="AU226" s="20" t="s">
        <v>81</v>
      </c>
    </row>
    <row r="227" spans="1:65" s="2" customFormat="1" ht="24.2" customHeight="1">
      <c r="A227" s="37"/>
      <c r="B227" s="38"/>
      <c r="C227" s="245" t="s">
        <v>589</v>
      </c>
      <c r="D227" s="245" t="s">
        <v>348</v>
      </c>
      <c r="E227" s="246" t="s">
        <v>2971</v>
      </c>
      <c r="F227" s="247" t="s">
        <v>2972</v>
      </c>
      <c r="G227" s="248" t="s">
        <v>367</v>
      </c>
      <c r="H227" s="249">
        <v>1</v>
      </c>
      <c r="I227" s="250"/>
      <c r="J227" s="251">
        <f>ROUND(I227*H227,2)</f>
        <v>0</v>
      </c>
      <c r="K227" s="247" t="s">
        <v>814</v>
      </c>
      <c r="L227" s="252"/>
      <c r="M227" s="253" t="s">
        <v>19</v>
      </c>
      <c r="N227" s="254" t="s">
        <v>42</v>
      </c>
      <c r="O227" s="67"/>
      <c r="P227" s="191">
        <f>O227*H227</f>
        <v>0</v>
      </c>
      <c r="Q227" s="191">
        <v>0</v>
      </c>
      <c r="R227" s="191">
        <f>Q227*H227</f>
        <v>0</v>
      </c>
      <c r="S227" s="191">
        <v>0</v>
      </c>
      <c r="T227" s="192">
        <f>S227*H227</f>
        <v>0</v>
      </c>
      <c r="U227" s="37"/>
      <c r="V227" s="37"/>
      <c r="W227" s="37"/>
      <c r="X227" s="37"/>
      <c r="Y227" s="37"/>
      <c r="Z227" s="37"/>
      <c r="AA227" s="37"/>
      <c r="AB227" s="37"/>
      <c r="AC227" s="37"/>
      <c r="AD227" s="37"/>
      <c r="AE227" s="37"/>
      <c r="AR227" s="193" t="s">
        <v>269</v>
      </c>
      <c r="AT227" s="193" t="s">
        <v>348</v>
      </c>
      <c r="AU227" s="193" t="s">
        <v>81</v>
      </c>
      <c r="AY227" s="20" t="s">
        <v>210</v>
      </c>
      <c r="BE227" s="194">
        <f>IF(N227="základní",J227,0)</f>
        <v>0</v>
      </c>
      <c r="BF227" s="194">
        <f>IF(N227="snížená",J227,0)</f>
        <v>0</v>
      </c>
      <c r="BG227" s="194">
        <f>IF(N227="zákl. přenesená",J227,0)</f>
        <v>0</v>
      </c>
      <c r="BH227" s="194">
        <f>IF(N227="sníž. přenesená",J227,0)</f>
        <v>0</v>
      </c>
      <c r="BI227" s="194">
        <f>IF(N227="nulová",J227,0)</f>
        <v>0</v>
      </c>
      <c r="BJ227" s="20" t="s">
        <v>79</v>
      </c>
      <c r="BK227" s="194">
        <f>ROUND(I227*H227,2)</f>
        <v>0</v>
      </c>
      <c r="BL227" s="20" t="s">
        <v>217</v>
      </c>
      <c r="BM227" s="193" t="s">
        <v>1014</v>
      </c>
    </row>
    <row r="228" spans="1:65" s="2" customFormat="1" ht="19.5">
      <c r="A228" s="37"/>
      <c r="B228" s="38"/>
      <c r="C228" s="39"/>
      <c r="D228" s="195" t="s">
        <v>219</v>
      </c>
      <c r="E228" s="39"/>
      <c r="F228" s="196" t="s">
        <v>2972</v>
      </c>
      <c r="G228" s="39"/>
      <c r="H228" s="39"/>
      <c r="I228" s="197"/>
      <c r="J228" s="39"/>
      <c r="K228" s="39"/>
      <c r="L228" s="42"/>
      <c r="M228" s="198"/>
      <c r="N228" s="199"/>
      <c r="O228" s="67"/>
      <c r="P228" s="67"/>
      <c r="Q228" s="67"/>
      <c r="R228" s="67"/>
      <c r="S228" s="67"/>
      <c r="T228" s="68"/>
      <c r="U228" s="37"/>
      <c r="V228" s="37"/>
      <c r="W228" s="37"/>
      <c r="X228" s="37"/>
      <c r="Y228" s="37"/>
      <c r="Z228" s="37"/>
      <c r="AA228" s="37"/>
      <c r="AB228" s="37"/>
      <c r="AC228" s="37"/>
      <c r="AD228" s="37"/>
      <c r="AE228" s="37"/>
      <c r="AT228" s="20" t="s">
        <v>219</v>
      </c>
      <c r="AU228" s="20" t="s">
        <v>81</v>
      </c>
    </row>
    <row r="229" spans="1:65" s="2" customFormat="1" ht="19.5">
      <c r="A229" s="37"/>
      <c r="B229" s="38"/>
      <c r="C229" s="39"/>
      <c r="D229" s="195" t="s">
        <v>1060</v>
      </c>
      <c r="E229" s="39"/>
      <c r="F229" s="268" t="s">
        <v>2944</v>
      </c>
      <c r="G229" s="39"/>
      <c r="H229" s="39"/>
      <c r="I229" s="197"/>
      <c r="J229" s="39"/>
      <c r="K229" s="39"/>
      <c r="L229" s="42"/>
      <c r="M229" s="198"/>
      <c r="N229" s="199"/>
      <c r="O229" s="67"/>
      <c r="P229" s="67"/>
      <c r="Q229" s="67"/>
      <c r="R229" s="67"/>
      <c r="S229" s="67"/>
      <c r="T229" s="68"/>
      <c r="U229" s="37"/>
      <c r="V229" s="37"/>
      <c r="W229" s="37"/>
      <c r="X229" s="37"/>
      <c r="Y229" s="37"/>
      <c r="Z229" s="37"/>
      <c r="AA229" s="37"/>
      <c r="AB229" s="37"/>
      <c r="AC229" s="37"/>
      <c r="AD229" s="37"/>
      <c r="AE229" s="37"/>
      <c r="AT229" s="20" t="s">
        <v>1060</v>
      </c>
      <c r="AU229" s="20" t="s">
        <v>81</v>
      </c>
    </row>
    <row r="230" spans="1:65" s="2" customFormat="1" ht="16.5" customHeight="1">
      <c r="A230" s="37"/>
      <c r="B230" s="38"/>
      <c r="C230" s="245" t="s">
        <v>598</v>
      </c>
      <c r="D230" s="245" t="s">
        <v>348</v>
      </c>
      <c r="E230" s="246" t="s">
        <v>2945</v>
      </c>
      <c r="F230" s="247" t="s">
        <v>2946</v>
      </c>
      <c r="G230" s="248" t="s">
        <v>367</v>
      </c>
      <c r="H230" s="249">
        <v>1</v>
      </c>
      <c r="I230" s="250"/>
      <c r="J230" s="251">
        <f>ROUND(I230*H230,2)</f>
        <v>0</v>
      </c>
      <c r="K230" s="247" t="s">
        <v>814</v>
      </c>
      <c r="L230" s="252"/>
      <c r="M230" s="253" t="s">
        <v>19</v>
      </c>
      <c r="N230" s="254" t="s">
        <v>42</v>
      </c>
      <c r="O230" s="67"/>
      <c r="P230" s="191">
        <f>O230*H230</f>
        <v>0</v>
      </c>
      <c r="Q230" s="191">
        <v>0</v>
      </c>
      <c r="R230" s="191">
        <f>Q230*H230</f>
        <v>0</v>
      </c>
      <c r="S230" s="191">
        <v>0</v>
      </c>
      <c r="T230" s="192">
        <f>S230*H230</f>
        <v>0</v>
      </c>
      <c r="U230" s="37"/>
      <c r="V230" s="37"/>
      <c r="W230" s="37"/>
      <c r="X230" s="37"/>
      <c r="Y230" s="37"/>
      <c r="Z230" s="37"/>
      <c r="AA230" s="37"/>
      <c r="AB230" s="37"/>
      <c r="AC230" s="37"/>
      <c r="AD230" s="37"/>
      <c r="AE230" s="37"/>
      <c r="AR230" s="193" t="s">
        <v>269</v>
      </c>
      <c r="AT230" s="193" t="s">
        <v>348</v>
      </c>
      <c r="AU230" s="193" t="s">
        <v>81</v>
      </c>
      <c r="AY230" s="20" t="s">
        <v>210</v>
      </c>
      <c r="BE230" s="194">
        <f>IF(N230="základní",J230,0)</f>
        <v>0</v>
      </c>
      <c r="BF230" s="194">
        <f>IF(N230="snížená",J230,0)</f>
        <v>0</v>
      </c>
      <c r="BG230" s="194">
        <f>IF(N230="zákl. přenesená",J230,0)</f>
        <v>0</v>
      </c>
      <c r="BH230" s="194">
        <f>IF(N230="sníž. přenesená",J230,0)</f>
        <v>0</v>
      </c>
      <c r="BI230" s="194">
        <f>IF(N230="nulová",J230,0)</f>
        <v>0</v>
      </c>
      <c r="BJ230" s="20" t="s">
        <v>79</v>
      </c>
      <c r="BK230" s="194">
        <f>ROUND(I230*H230,2)</f>
        <v>0</v>
      </c>
      <c r="BL230" s="20" t="s">
        <v>217</v>
      </c>
      <c r="BM230" s="193" t="s">
        <v>1026</v>
      </c>
    </row>
    <row r="231" spans="1:65" s="2" customFormat="1" ht="11.25">
      <c r="A231" s="37"/>
      <c r="B231" s="38"/>
      <c r="C231" s="39"/>
      <c r="D231" s="195" t="s">
        <v>219</v>
      </c>
      <c r="E231" s="39"/>
      <c r="F231" s="196" t="s">
        <v>2946</v>
      </c>
      <c r="G231" s="39"/>
      <c r="H231" s="39"/>
      <c r="I231" s="197"/>
      <c r="J231" s="39"/>
      <c r="K231" s="39"/>
      <c r="L231" s="42"/>
      <c r="M231" s="198"/>
      <c r="N231" s="199"/>
      <c r="O231" s="67"/>
      <c r="P231" s="67"/>
      <c r="Q231" s="67"/>
      <c r="R231" s="67"/>
      <c r="S231" s="67"/>
      <c r="T231" s="68"/>
      <c r="U231" s="37"/>
      <c r="V231" s="37"/>
      <c r="W231" s="37"/>
      <c r="X231" s="37"/>
      <c r="Y231" s="37"/>
      <c r="Z231" s="37"/>
      <c r="AA231" s="37"/>
      <c r="AB231" s="37"/>
      <c r="AC231" s="37"/>
      <c r="AD231" s="37"/>
      <c r="AE231" s="37"/>
      <c r="AT231" s="20" t="s">
        <v>219</v>
      </c>
      <c r="AU231" s="20" t="s">
        <v>81</v>
      </c>
    </row>
    <row r="232" spans="1:65" s="2" customFormat="1" ht="48.75">
      <c r="A232" s="37"/>
      <c r="B232" s="38"/>
      <c r="C232" s="39"/>
      <c r="D232" s="195" t="s">
        <v>1060</v>
      </c>
      <c r="E232" s="39"/>
      <c r="F232" s="268" t="s">
        <v>2947</v>
      </c>
      <c r="G232" s="39"/>
      <c r="H232" s="39"/>
      <c r="I232" s="197"/>
      <c r="J232" s="39"/>
      <c r="K232" s="39"/>
      <c r="L232" s="42"/>
      <c r="M232" s="198"/>
      <c r="N232" s="199"/>
      <c r="O232" s="67"/>
      <c r="P232" s="67"/>
      <c r="Q232" s="67"/>
      <c r="R232" s="67"/>
      <c r="S232" s="67"/>
      <c r="T232" s="68"/>
      <c r="U232" s="37"/>
      <c r="V232" s="37"/>
      <c r="W232" s="37"/>
      <c r="X232" s="37"/>
      <c r="Y232" s="37"/>
      <c r="Z232" s="37"/>
      <c r="AA232" s="37"/>
      <c r="AB232" s="37"/>
      <c r="AC232" s="37"/>
      <c r="AD232" s="37"/>
      <c r="AE232" s="37"/>
      <c r="AT232" s="20" t="s">
        <v>1060</v>
      </c>
      <c r="AU232" s="20" t="s">
        <v>81</v>
      </c>
    </row>
    <row r="233" spans="1:65" s="2" customFormat="1" ht="21.75" customHeight="1">
      <c r="A233" s="37"/>
      <c r="B233" s="38"/>
      <c r="C233" s="245" t="s">
        <v>638</v>
      </c>
      <c r="D233" s="245" t="s">
        <v>348</v>
      </c>
      <c r="E233" s="246" t="s">
        <v>2973</v>
      </c>
      <c r="F233" s="247" t="s">
        <v>2974</v>
      </c>
      <c r="G233" s="248" t="s">
        <v>367</v>
      </c>
      <c r="H233" s="249">
        <v>1</v>
      </c>
      <c r="I233" s="250"/>
      <c r="J233" s="251">
        <f>ROUND(I233*H233,2)</f>
        <v>0</v>
      </c>
      <c r="K233" s="247" t="s">
        <v>814</v>
      </c>
      <c r="L233" s="252"/>
      <c r="M233" s="253" t="s">
        <v>19</v>
      </c>
      <c r="N233" s="254" t="s">
        <v>42</v>
      </c>
      <c r="O233" s="67"/>
      <c r="P233" s="191">
        <f>O233*H233</f>
        <v>0</v>
      </c>
      <c r="Q233" s="191">
        <v>0</v>
      </c>
      <c r="R233" s="191">
        <f>Q233*H233</f>
        <v>0</v>
      </c>
      <c r="S233" s="191">
        <v>0</v>
      </c>
      <c r="T233" s="192">
        <f>S233*H233</f>
        <v>0</v>
      </c>
      <c r="U233" s="37"/>
      <c r="V233" s="37"/>
      <c r="W233" s="37"/>
      <c r="X233" s="37"/>
      <c r="Y233" s="37"/>
      <c r="Z233" s="37"/>
      <c r="AA233" s="37"/>
      <c r="AB233" s="37"/>
      <c r="AC233" s="37"/>
      <c r="AD233" s="37"/>
      <c r="AE233" s="37"/>
      <c r="AR233" s="193" t="s">
        <v>269</v>
      </c>
      <c r="AT233" s="193" t="s">
        <v>348</v>
      </c>
      <c r="AU233" s="193" t="s">
        <v>81</v>
      </c>
      <c r="AY233" s="20" t="s">
        <v>210</v>
      </c>
      <c r="BE233" s="194">
        <f>IF(N233="základní",J233,0)</f>
        <v>0</v>
      </c>
      <c r="BF233" s="194">
        <f>IF(N233="snížená",J233,0)</f>
        <v>0</v>
      </c>
      <c r="BG233" s="194">
        <f>IF(N233="zákl. přenesená",J233,0)</f>
        <v>0</v>
      </c>
      <c r="BH233" s="194">
        <f>IF(N233="sníž. přenesená",J233,0)</f>
        <v>0</v>
      </c>
      <c r="BI233" s="194">
        <f>IF(N233="nulová",J233,0)</f>
        <v>0</v>
      </c>
      <c r="BJ233" s="20" t="s">
        <v>79</v>
      </c>
      <c r="BK233" s="194">
        <f>ROUND(I233*H233,2)</f>
        <v>0</v>
      </c>
      <c r="BL233" s="20" t="s">
        <v>217</v>
      </c>
      <c r="BM233" s="193" t="s">
        <v>1048</v>
      </c>
    </row>
    <row r="234" spans="1:65" s="2" customFormat="1" ht="11.25">
      <c r="A234" s="37"/>
      <c r="B234" s="38"/>
      <c r="C234" s="39"/>
      <c r="D234" s="195" t="s">
        <v>219</v>
      </c>
      <c r="E234" s="39"/>
      <c r="F234" s="196" t="s">
        <v>2974</v>
      </c>
      <c r="G234" s="39"/>
      <c r="H234" s="39"/>
      <c r="I234" s="197"/>
      <c r="J234" s="39"/>
      <c r="K234" s="39"/>
      <c r="L234" s="42"/>
      <c r="M234" s="198"/>
      <c r="N234" s="199"/>
      <c r="O234" s="67"/>
      <c r="P234" s="67"/>
      <c r="Q234" s="67"/>
      <c r="R234" s="67"/>
      <c r="S234" s="67"/>
      <c r="T234" s="68"/>
      <c r="U234" s="37"/>
      <c r="V234" s="37"/>
      <c r="W234" s="37"/>
      <c r="X234" s="37"/>
      <c r="Y234" s="37"/>
      <c r="Z234" s="37"/>
      <c r="AA234" s="37"/>
      <c r="AB234" s="37"/>
      <c r="AC234" s="37"/>
      <c r="AD234" s="37"/>
      <c r="AE234" s="37"/>
      <c r="AT234" s="20" t="s">
        <v>219</v>
      </c>
      <c r="AU234" s="20" t="s">
        <v>81</v>
      </c>
    </row>
    <row r="235" spans="1:65" s="2" customFormat="1" ht="19.5">
      <c r="A235" s="37"/>
      <c r="B235" s="38"/>
      <c r="C235" s="39"/>
      <c r="D235" s="195" t="s">
        <v>1060</v>
      </c>
      <c r="E235" s="39"/>
      <c r="F235" s="268" t="s">
        <v>2975</v>
      </c>
      <c r="G235" s="39"/>
      <c r="H235" s="39"/>
      <c r="I235" s="197"/>
      <c r="J235" s="39"/>
      <c r="K235" s="39"/>
      <c r="L235" s="42"/>
      <c r="M235" s="198"/>
      <c r="N235" s="199"/>
      <c r="O235" s="67"/>
      <c r="P235" s="67"/>
      <c r="Q235" s="67"/>
      <c r="R235" s="67"/>
      <c r="S235" s="67"/>
      <c r="T235" s="68"/>
      <c r="U235" s="37"/>
      <c r="V235" s="37"/>
      <c r="W235" s="37"/>
      <c r="X235" s="37"/>
      <c r="Y235" s="37"/>
      <c r="Z235" s="37"/>
      <c r="AA235" s="37"/>
      <c r="AB235" s="37"/>
      <c r="AC235" s="37"/>
      <c r="AD235" s="37"/>
      <c r="AE235" s="37"/>
      <c r="AT235" s="20" t="s">
        <v>1060</v>
      </c>
      <c r="AU235" s="20" t="s">
        <v>81</v>
      </c>
    </row>
    <row r="236" spans="1:65" s="2" customFormat="1" ht="16.5" customHeight="1">
      <c r="A236" s="37"/>
      <c r="B236" s="38"/>
      <c r="C236" s="245" t="s">
        <v>668</v>
      </c>
      <c r="D236" s="245" t="s">
        <v>348</v>
      </c>
      <c r="E236" s="246" t="s">
        <v>2976</v>
      </c>
      <c r="F236" s="247" t="s">
        <v>2977</v>
      </c>
      <c r="G236" s="248" t="s">
        <v>367</v>
      </c>
      <c r="H236" s="249">
        <v>1</v>
      </c>
      <c r="I236" s="250"/>
      <c r="J236" s="251">
        <f>ROUND(I236*H236,2)</f>
        <v>0</v>
      </c>
      <c r="K236" s="247" t="s">
        <v>814</v>
      </c>
      <c r="L236" s="252"/>
      <c r="M236" s="253" t="s">
        <v>19</v>
      </c>
      <c r="N236" s="254" t="s">
        <v>42</v>
      </c>
      <c r="O236" s="67"/>
      <c r="P236" s="191">
        <f>O236*H236</f>
        <v>0</v>
      </c>
      <c r="Q236" s="191">
        <v>0</v>
      </c>
      <c r="R236" s="191">
        <f>Q236*H236</f>
        <v>0</v>
      </c>
      <c r="S236" s="191">
        <v>0</v>
      </c>
      <c r="T236" s="192">
        <f>S236*H236</f>
        <v>0</v>
      </c>
      <c r="U236" s="37"/>
      <c r="V236" s="37"/>
      <c r="W236" s="37"/>
      <c r="X236" s="37"/>
      <c r="Y236" s="37"/>
      <c r="Z236" s="37"/>
      <c r="AA236" s="37"/>
      <c r="AB236" s="37"/>
      <c r="AC236" s="37"/>
      <c r="AD236" s="37"/>
      <c r="AE236" s="37"/>
      <c r="AR236" s="193" t="s">
        <v>269</v>
      </c>
      <c r="AT236" s="193" t="s">
        <v>348</v>
      </c>
      <c r="AU236" s="193" t="s">
        <v>81</v>
      </c>
      <c r="AY236" s="20" t="s">
        <v>210</v>
      </c>
      <c r="BE236" s="194">
        <f>IF(N236="základní",J236,0)</f>
        <v>0</v>
      </c>
      <c r="BF236" s="194">
        <f>IF(N236="snížená",J236,0)</f>
        <v>0</v>
      </c>
      <c r="BG236" s="194">
        <f>IF(N236="zákl. přenesená",J236,0)</f>
        <v>0</v>
      </c>
      <c r="BH236" s="194">
        <f>IF(N236="sníž. přenesená",J236,0)</f>
        <v>0</v>
      </c>
      <c r="BI236" s="194">
        <f>IF(N236="nulová",J236,0)</f>
        <v>0</v>
      </c>
      <c r="BJ236" s="20" t="s">
        <v>79</v>
      </c>
      <c r="BK236" s="194">
        <f>ROUND(I236*H236,2)</f>
        <v>0</v>
      </c>
      <c r="BL236" s="20" t="s">
        <v>217</v>
      </c>
      <c r="BM236" s="193" t="s">
        <v>1062</v>
      </c>
    </row>
    <row r="237" spans="1:65" s="2" customFormat="1" ht="11.25">
      <c r="A237" s="37"/>
      <c r="B237" s="38"/>
      <c r="C237" s="39"/>
      <c r="D237" s="195" t="s">
        <v>219</v>
      </c>
      <c r="E237" s="39"/>
      <c r="F237" s="196" t="s">
        <v>2977</v>
      </c>
      <c r="G237" s="39"/>
      <c r="H237" s="39"/>
      <c r="I237" s="197"/>
      <c r="J237" s="39"/>
      <c r="K237" s="39"/>
      <c r="L237" s="42"/>
      <c r="M237" s="198"/>
      <c r="N237" s="199"/>
      <c r="O237" s="67"/>
      <c r="P237" s="67"/>
      <c r="Q237" s="67"/>
      <c r="R237" s="67"/>
      <c r="S237" s="67"/>
      <c r="T237" s="68"/>
      <c r="U237" s="37"/>
      <c r="V237" s="37"/>
      <c r="W237" s="37"/>
      <c r="X237" s="37"/>
      <c r="Y237" s="37"/>
      <c r="Z237" s="37"/>
      <c r="AA237" s="37"/>
      <c r="AB237" s="37"/>
      <c r="AC237" s="37"/>
      <c r="AD237" s="37"/>
      <c r="AE237" s="37"/>
      <c r="AT237" s="20" t="s">
        <v>219</v>
      </c>
      <c r="AU237" s="20" t="s">
        <v>81</v>
      </c>
    </row>
    <row r="238" spans="1:65" s="2" customFormat="1" ht="19.5">
      <c r="A238" s="37"/>
      <c r="B238" s="38"/>
      <c r="C238" s="39"/>
      <c r="D238" s="195" t="s">
        <v>1060</v>
      </c>
      <c r="E238" s="39"/>
      <c r="F238" s="268" t="s">
        <v>2978</v>
      </c>
      <c r="G238" s="39"/>
      <c r="H238" s="39"/>
      <c r="I238" s="197"/>
      <c r="J238" s="39"/>
      <c r="K238" s="39"/>
      <c r="L238" s="42"/>
      <c r="M238" s="198"/>
      <c r="N238" s="199"/>
      <c r="O238" s="67"/>
      <c r="P238" s="67"/>
      <c r="Q238" s="67"/>
      <c r="R238" s="67"/>
      <c r="S238" s="67"/>
      <c r="T238" s="68"/>
      <c r="U238" s="37"/>
      <c r="V238" s="37"/>
      <c r="W238" s="37"/>
      <c r="X238" s="37"/>
      <c r="Y238" s="37"/>
      <c r="Z238" s="37"/>
      <c r="AA238" s="37"/>
      <c r="AB238" s="37"/>
      <c r="AC238" s="37"/>
      <c r="AD238" s="37"/>
      <c r="AE238" s="37"/>
      <c r="AT238" s="20" t="s">
        <v>1060</v>
      </c>
      <c r="AU238" s="20" t="s">
        <v>81</v>
      </c>
    </row>
    <row r="239" spans="1:65" s="2" customFormat="1" ht="16.5" customHeight="1">
      <c r="A239" s="37"/>
      <c r="B239" s="38"/>
      <c r="C239" s="245" t="s">
        <v>685</v>
      </c>
      <c r="D239" s="245" t="s">
        <v>348</v>
      </c>
      <c r="E239" s="246" t="s">
        <v>2979</v>
      </c>
      <c r="F239" s="247" t="s">
        <v>2980</v>
      </c>
      <c r="G239" s="248" t="s">
        <v>367</v>
      </c>
      <c r="H239" s="249">
        <v>3</v>
      </c>
      <c r="I239" s="250"/>
      <c r="J239" s="251">
        <f>ROUND(I239*H239,2)</f>
        <v>0</v>
      </c>
      <c r="K239" s="247" t="s">
        <v>814</v>
      </c>
      <c r="L239" s="252"/>
      <c r="M239" s="253" t="s">
        <v>19</v>
      </c>
      <c r="N239" s="254" t="s">
        <v>42</v>
      </c>
      <c r="O239" s="67"/>
      <c r="P239" s="191">
        <f>O239*H239</f>
        <v>0</v>
      </c>
      <c r="Q239" s="191">
        <v>0</v>
      </c>
      <c r="R239" s="191">
        <f>Q239*H239</f>
        <v>0</v>
      </c>
      <c r="S239" s="191">
        <v>0</v>
      </c>
      <c r="T239" s="192">
        <f>S239*H239</f>
        <v>0</v>
      </c>
      <c r="U239" s="37"/>
      <c r="V239" s="37"/>
      <c r="W239" s="37"/>
      <c r="X239" s="37"/>
      <c r="Y239" s="37"/>
      <c r="Z239" s="37"/>
      <c r="AA239" s="37"/>
      <c r="AB239" s="37"/>
      <c r="AC239" s="37"/>
      <c r="AD239" s="37"/>
      <c r="AE239" s="37"/>
      <c r="AR239" s="193" t="s">
        <v>269</v>
      </c>
      <c r="AT239" s="193" t="s">
        <v>348</v>
      </c>
      <c r="AU239" s="193" t="s">
        <v>81</v>
      </c>
      <c r="AY239" s="20" t="s">
        <v>210</v>
      </c>
      <c r="BE239" s="194">
        <f>IF(N239="základní",J239,0)</f>
        <v>0</v>
      </c>
      <c r="BF239" s="194">
        <f>IF(N239="snížená",J239,0)</f>
        <v>0</v>
      </c>
      <c r="BG239" s="194">
        <f>IF(N239="zákl. přenesená",J239,0)</f>
        <v>0</v>
      </c>
      <c r="BH239" s="194">
        <f>IF(N239="sníž. přenesená",J239,0)</f>
        <v>0</v>
      </c>
      <c r="BI239" s="194">
        <f>IF(N239="nulová",J239,0)</f>
        <v>0</v>
      </c>
      <c r="BJ239" s="20" t="s">
        <v>79</v>
      </c>
      <c r="BK239" s="194">
        <f>ROUND(I239*H239,2)</f>
        <v>0</v>
      </c>
      <c r="BL239" s="20" t="s">
        <v>217</v>
      </c>
      <c r="BM239" s="193" t="s">
        <v>1076</v>
      </c>
    </row>
    <row r="240" spans="1:65" s="2" customFormat="1" ht="11.25">
      <c r="A240" s="37"/>
      <c r="B240" s="38"/>
      <c r="C240" s="39"/>
      <c r="D240" s="195" t="s">
        <v>219</v>
      </c>
      <c r="E240" s="39"/>
      <c r="F240" s="196" t="s">
        <v>2980</v>
      </c>
      <c r="G240" s="39"/>
      <c r="H240" s="39"/>
      <c r="I240" s="197"/>
      <c r="J240" s="39"/>
      <c r="K240" s="39"/>
      <c r="L240" s="42"/>
      <c r="M240" s="198"/>
      <c r="N240" s="199"/>
      <c r="O240" s="67"/>
      <c r="P240" s="67"/>
      <c r="Q240" s="67"/>
      <c r="R240" s="67"/>
      <c r="S240" s="67"/>
      <c r="T240" s="68"/>
      <c r="U240" s="37"/>
      <c r="V240" s="37"/>
      <c r="W240" s="37"/>
      <c r="X240" s="37"/>
      <c r="Y240" s="37"/>
      <c r="Z240" s="37"/>
      <c r="AA240" s="37"/>
      <c r="AB240" s="37"/>
      <c r="AC240" s="37"/>
      <c r="AD240" s="37"/>
      <c r="AE240" s="37"/>
      <c r="AT240" s="20" t="s">
        <v>219</v>
      </c>
      <c r="AU240" s="20" t="s">
        <v>81</v>
      </c>
    </row>
    <row r="241" spans="1:65" s="2" customFormat="1" ht="16.5" customHeight="1">
      <c r="A241" s="37"/>
      <c r="B241" s="38"/>
      <c r="C241" s="245" t="s">
        <v>700</v>
      </c>
      <c r="D241" s="245" t="s">
        <v>348</v>
      </c>
      <c r="E241" s="246" t="s">
        <v>2981</v>
      </c>
      <c r="F241" s="247" t="s">
        <v>2982</v>
      </c>
      <c r="G241" s="248" t="s">
        <v>367</v>
      </c>
      <c r="H241" s="249">
        <v>2</v>
      </c>
      <c r="I241" s="250"/>
      <c r="J241" s="251">
        <f>ROUND(I241*H241,2)</f>
        <v>0</v>
      </c>
      <c r="K241" s="247" t="s">
        <v>814</v>
      </c>
      <c r="L241" s="252"/>
      <c r="M241" s="253" t="s">
        <v>19</v>
      </c>
      <c r="N241" s="254" t="s">
        <v>42</v>
      </c>
      <c r="O241" s="67"/>
      <c r="P241" s="191">
        <f>O241*H241</f>
        <v>0</v>
      </c>
      <c r="Q241" s="191">
        <v>0</v>
      </c>
      <c r="R241" s="191">
        <f>Q241*H241</f>
        <v>0</v>
      </c>
      <c r="S241" s="191">
        <v>0</v>
      </c>
      <c r="T241" s="192">
        <f>S241*H241</f>
        <v>0</v>
      </c>
      <c r="U241" s="37"/>
      <c r="V241" s="37"/>
      <c r="W241" s="37"/>
      <c r="X241" s="37"/>
      <c r="Y241" s="37"/>
      <c r="Z241" s="37"/>
      <c r="AA241" s="37"/>
      <c r="AB241" s="37"/>
      <c r="AC241" s="37"/>
      <c r="AD241" s="37"/>
      <c r="AE241" s="37"/>
      <c r="AR241" s="193" t="s">
        <v>269</v>
      </c>
      <c r="AT241" s="193" t="s">
        <v>348</v>
      </c>
      <c r="AU241" s="193" t="s">
        <v>81</v>
      </c>
      <c r="AY241" s="20" t="s">
        <v>210</v>
      </c>
      <c r="BE241" s="194">
        <f>IF(N241="základní",J241,0)</f>
        <v>0</v>
      </c>
      <c r="BF241" s="194">
        <f>IF(N241="snížená",J241,0)</f>
        <v>0</v>
      </c>
      <c r="BG241" s="194">
        <f>IF(N241="zákl. přenesená",J241,0)</f>
        <v>0</v>
      </c>
      <c r="BH241" s="194">
        <f>IF(N241="sníž. přenesená",J241,0)</f>
        <v>0</v>
      </c>
      <c r="BI241" s="194">
        <f>IF(N241="nulová",J241,0)</f>
        <v>0</v>
      </c>
      <c r="BJ241" s="20" t="s">
        <v>79</v>
      </c>
      <c r="BK241" s="194">
        <f>ROUND(I241*H241,2)</f>
        <v>0</v>
      </c>
      <c r="BL241" s="20" t="s">
        <v>217</v>
      </c>
      <c r="BM241" s="193" t="s">
        <v>1088</v>
      </c>
    </row>
    <row r="242" spans="1:65" s="2" customFormat="1" ht="11.25">
      <c r="A242" s="37"/>
      <c r="B242" s="38"/>
      <c r="C242" s="39"/>
      <c r="D242" s="195" t="s">
        <v>219</v>
      </c>
      <c r="E242" s="39"/>
      <c r="F242" s="196" t="s">
        <v>2982</v>
      </c>
      <c r="G242" s="39"/>
      <c r="H242" s="39"/>
      <c r="I242" s="197"/>
      <c r="J242" s="39"/>
      <c r="K242" s="39"/>
      <c r="L242" s="42"/>
      <c r="M242" s="198"/>
      <c r="N242" s="199"/>
      <c r="O242" s="67"/>
      <c r="P242" s="67"/>
      <c r="Q242" s="67"/>
      <c r="R242" s="67"/>
      <c r="S242" s="67"/>
      <c r="T242" s="68"/>
      <c r="U242" s="37"/>
      <c r="V242" s="37"/>
      <c r="W242" s="37"/>
      <c r="X242" s="37"/>
      <c r="Y242" s="37"/>
      <c r="Z242" s="37"/>
      <c r="AA242" s="37"/>
      <c r="AB242" s="37"/>
      <c r="AC242" s="37"/>
      <c r="AD242" s="37"/>
      <c r="AE242" s="37"/>
      <c r="AT242" s="20" t="s">
        <v>219</v>
      </c>
      <c r="AU242" s="20" t="s">
        <v>81</v>
      </c>
    </row>
    <row r="243" spans="1:65" s="2" customFormat="1" ht="19.5">
      <c r="A243" s="37"/>
      <c r="B243" s="38"/>
      <c r="C243" s="39"/>
      <c r="D243" s="195" t="s">
        <v>1060</v>
      </c>
      <c r="E243" s="39"/>
      <c r="F243" s="268" t="s">
        <v>2983</v>
      </c>
      <c r="G243" s="39"/>
      <c r="H243" s="39"/>
      <c r="I243" s="197"/>
      <c r="J243" s="39"/>
      <c r="K243" s="39"/>
      <c r="L243" s="42"/>
      <c r="M243" s="198"/>
      <c r="N243" s="199"/>
      <c r="O243" s="67"/>
      <c r="P243" s="67"/>
      <c r="Q243" s="67"/>
      <c r="R243" s="67"/>
      <c r="S243" s="67"/>
      <c r="T243" s="68"/>
      <c r="U243" s="37"/>
      <c r="V243" s="37"/>
      <c r="W243" s="37"/>
      <c r="X243" s="37"/>
      <c r="Y243" s="37"/>
      <c r="Z243" s="37"/>
      <c r="AA243" s="37"/>
      <c r="AB243" s="37"/>
      <c r="AC243" s="37"/>
      <c r="AD243" s="37"/>
      <c r="AE243" s="37"/>
      <c r="AT243" s="20" t="s">
        <v>1060</v>
      </c>
      <c r="AU243" s="20" t="s">
        <v>81</v>
      </c>
    </row>
    <row r="244" spans="1:65" s="2" customFormat="1" ht="16.5" customHeight="1">
      <c r="A244" s="37"/>
      <c r="B244" s="38"/>
      <c r="C244" s="245" t="s">
        <v>706</v>
      </c>
      <c r="D244" s="245" t="s">
        <v>348</v>
      </c>
      <c r="E244" s="246" t="s">
        <v>2984</v>
      </c>
      <c r="F244" s="247" t="s">
        <v>2985</v>
      </c>
      <c r="G244" s="248" t="s">
        <v>367</v>
      </c>
      <c r="H244" s="249">
        <v>1</v>
      </c>
      <c r="I244" s="250"/>
      <c r="J244" s="251">
        <f>ROUND(I244*H244,2)</f>
        <v>0</v>
      </c>
      <c r="K244" s="247" t="s">
        <v>814</v>
      </c>
      <c r="L244" s="252"/>
      <c r="M244" s="253" t="s">
        <v>19</v>
      </c>
      <c r="N244" s="254" t="s">
        <v>42</v>
      </c>
      <c r="O244" s="67"/>
      <c r="P244" s="191">
        <f>O244*H244</f>
        <v>0</v>
      </c>
      <c r="Q244" s="191">
        <v>0</v>
      </c>
      <c r="R244" s="191">
        <f>Q244*H244</f>
        <v>0</v>
      </c>
      <c r="S244" s="191">
        <v>0</v>
      </c>
      <c r="T244" s="192">
        <f>S244*H244</f>
        <v>0</v>
      </c>
      <c r="U244" s="37"/>
      <c r="V244" s="37"/>
      <c r="W244" s="37"/>
      <c r="X244" s="37"/>
      <c r="Y244" s="37"/>
      <c r="Z244" s="37"/>
      <c r="AA244" s="37"/>
      <c r="AB244" s="37"/>
      <c r="AC244" s="37"/>
      <c r="AD244" s="37"/>
      <c r="AE244" s="37"/>
      <c r="AR244" s="193" t="s">
        <v>269</v>
      </c>
      <c r="AT244" s="193" t="s">
        <v>348</v>
      </c>
      <c r="AU244" s="193" t="s">
        <v>81</v>
      </c>
      <c r="AY244" s="20" t="s">
        <v>210</v>
      </c>
      <c r="BE244" s="194">
        <f>IF(N244="základní",J244,0)</f>
        <v>0</v>
      </c>
      <c r="BF244" s="194">
        <f>IF(N244="snížená",J244,0)</f>
        <v>0</v>
      </c>
      <c r="BG244" s="194">
        <f>IF(N244="zákl. přenesená",J244,0)</f>
        <v>0</v>
      </c>
      <c r="BH244" s="194">
        <f>IF(N244="sníž. přenesená",J244,0)</f>
        <v>0</v>
      </c>
      <c r="BI244" s="194">
        <f>IF(N244="nulová",J244,0)</f>
        <v>0</v>
      </c>
      <c r="BJ244" s="20" t="s">
        <v>79</v>
      </c>
      <c r="BK244" s="194">
        <f>ROUND(I244*H244,2)</f>
        <v>0</v>
      </c>
      <c r="BL244" s="20" t="s">
        <v>217</v>
      </c>
      <c r="BM244" s="193" t="s">
        <v>1107</v>
      </c>
    </row>
    <row r="245" spans="1:65" s="2" customFormat="1" ht="11.25">
      <c r="A245" s="37"/>
      <c r="B245" s="38"/>
      <c r="C245" s="39"/>
      <c r="D245" s="195" t="s">
        <v>219</v>
      </c>
      <c r="E245" s="39"/>
      <c r="F245" s="196" t="s">
        <v>2985</v>
      </c>
      <c r="G245" s="39"/>
      <c r="H245" s="39"/>
      <c r="I245" s="197"/>
      <c r="J245" s="39"/>
      <c r="K245" s="39"/>
      <c r="L245" s="42"/>
      <c r="M245" s="198"/>
      <c r="N245" s="199"/>
      <c r="O245" s="67"/>
      <c r="P245" s="67"/>
      <c r="Q245" s="67"/>
      <c r="R245" s="67"/>
      <c r="S245" s="67"/>
      <c r="T245" s="68"/>
      <c r="U245" s="37"/>
      <c r="V245" s="37"/>
      <c r="W245" s="37"/>
      <c r="X245" s="37"/>
      <c r="Y245" s="37"/>
      <c r="Z245" s="37"/>
      <c r="AA245" s="37"/>
      <c r="AB245" s="37"/>
      <c r="AC245" s="37"/>
      <c r="AD245" s="37"/>
      <c r="AE245" s="37"/>
      <c r="AT245" s="20" t="s">
        <v>219</v>
      </c>
      <c r="AU245" s="20" t="s">
        <v>81</v>
      </c>
    </row>
    <row r="246" spans="1:65" s="2" customFormat="1" ht="87.75">
      <c r="A246" s="37"/>
      <c r="B246" s="38"/>
      <c r="C246" s="39"/>
      <c r="D246" s="195" t="s">
        <v>1060</v>
      </c>
      <c r="E246" s="39"/>
      <c r="F246" s="268" t="s">
        <v>2986</v>
      </c>
      <c r="G246" s="39"/>
      <c r="H246" s="39"/>
      <c r="I246" s="197"/>
      <c r="J246" s="39"/>
      <c r="K246" s="39"/>
      <c r="L246" s="42"/>
      <c r="M246" s="198"/>
      <c r="N246" s="199"/>
      <c r="O246" s="67"/>
      <c r="P246" s="67"/>
      <c r="Q246" s="67"/>
      <c r="R246" s="67"/>
      <c r="S246" s="67"/>
      <c r="T246" s="68"/>
      <c r="U246" s="37"/>
      <c r="V246" s="37"/>
      <c r="W246" s="37"/>
      <c r="X246" s="37"/>
      <c r="Y246" s="37"/>
      <c r="Z246" s="37"/>
      <c r="AA246" s="37"/>
      <c r="AB246" s="37"/>
      <c r="AC246" s="37"/>
      <c r="AD246" s="37"/>
      <c r="AE246" s="37"/>
      <c r="AT246" s="20" t="s">
        <v>1060</v>
      </c>
      <c r="AU246" s="20" t="s">
        <v>81</v>
      </c>
    </row>
    <row r="247" spans="1:65" s="2" customFormat="1" ht="16.5" customHeight="1">
      <c r="A247" s="37"/>
      <c r="B247" s="38"/>
      <c r="C247" s="245" t="s">
        <v>712</v>
      </c>
      <c r="D247" s="245" t="s">
        <v>348</v>
      </c>
      <c r="E247" s="246" t="s">
        <v>2987</v>
      </c>
      <c r="F247" s="247" t="s">
        <v>2988</v>
      </c>
      <c r="G247" s="248" t="s">
        <v>367</v>
      </c>
      <c r="H247" s="249">
        <v>1</v>
      </c>
      <c r="I247" s="250"/>
      <c r="J247" s="251">
        <f>ROUND(I247*H247,2)</f>
        <v>0</v>
      </c>
      <c r="K247" s="247" t="s">
        <v>814</v>
      </c>
      <c r="L247" s="252"/>
      <c r="M247" s="253" t="s">
        <v>19</v>
      </c>
      <c r="N247" s="254" t="s">
        <v>42</v>
      </c>
      <c r="O247" s="67"/>
      <c r="P247" s="191">
        <f>O247*H247</f>
        <v>0</v>
      </c>
      <c r="Q247" s="191">
        <v>0</v>
      </c>
      <c r="R247" s="191">
        <f>Q247*H247</f>
        <v>0</v>
      </c>
      <c r="S247" s="191">
        <v>0</v>
      </c>
      <c r="T247" s="192">
        <f>S247*H247</f>
        <v>0</v>
      </c>
      <c r="U247" s="37"/>
      <c r="V247" s="37"/>
      <c r="W247" s="37"/>
      <c r="X247" s="37"/>
      <c r="Y247" s="37"/>
      <c r="Z247" s="37"/>
      <c r="AA247" s="37"/>
      <c r="AB247" s="37"/>
      <c r="AC247" s="37"/>
      <c r="AD247" s="37"/>
      <c r="AE247" s="37"/>
      <c r="AR247" s="193" t="s">
        <v>269</v>
      </c>
      <c r="AT247" s="193" t="s">
        <v>348</v>
      </c>
      <c r="AU247" s="193" t="s">
        <v>81</v>
      </c>
      <c r="AY247" s="20" t="s">
        <v>210</v>
      </c>
      <c r="BE247" s="194">
        <f>IF(N247="základní",J247,0)</f>
        <v>0</v>
      </c>
      <c r="BF247" s="194">
        <f>IF(N247="snížená",J247,0)</f>
        <v>0</v>
      </c>
      <c r="BG247" s="194">
        <f>IF(N247="zákl. přenesená",J247,0)</f>
        <v>0</v>
      </c>
      <c r="BH247" s="194">
        <f>IF(N247="sníž. přenesená",J247,0)</f>
        <v>0</v>
      </c>
      <c r="BI247" s="194">
        <f>IF(N247="nulová",J247,0)</f>
        <v>0</v>
      </c>
      <c r="BJ247" s="20" t="s">
        <v>79</v>
      </c>
      <c r="BK247" s="194">
        <f>ROUND(I247*H247,2)</f>
        <v>0</v>
      </c>
      <c r="BL247" s="20" t="s">
        <v>217</v>
      </c>
      <c r="BM247" s="193" t="s">
        <v>1122</v>
      </c>
    </row>
    <row r="248" spans="1:65" s="2" customFormat="1" ht="11.25">
      <c r="A248" s="37"/>
      <c r="B248" s="38"/>
      <c r="C248" s="39"/>
      <c r="D248" s="195" t="s">
        <v>219</v>
      </c>
      <c r="E248" s="39"/>
      <c r="F248" s="196" t="s">
        <v>2988</v>
      </c>
      <c r="G248" s="39"/>
      <c r="H248" s="39"/>
      <c r="I248" s="197"/>
      <c r="J248" s="39"/>
      <c r="K248" s="39"/>
      <c r="L248" s="42"/>
      <c r="M248" s="198"/>
      <c r="N248" s="199"/>
      <c r="O248" s="67"/>
      <c r="P248" s="67"/>
      <c r="Q248" s="67"/>
      <c r="R248" s="67"/>
      <c r="S248" s="67"/>
      <c r="T248" s="68"/>
      <c r="U248" s="37"/>
      <c r="V248" s="37"/>
      <c r="W248" s="37"/>
      <c r="X248" s="37"/>
      <c r="Y248" s="37"/>
      <c r="Z248" s="37"/>
      <c r="AA248" s="37"/>
      <c r="AB248" s="37"/>
      <c r="AC248" s="37"/>
      <c r="AD248" s="37"/>
      <c r="AE248" s="37"/>
      <c r="AT248" s="20" t="s">
        <v>219</v>
      </c>
      <c r="AU248" s="20" t="s">
        <v>81</v>
      </c>
    </row>
    <row r="249" spans="1:65" s="2" customFormat="1" ht="19.5">
      <c r="A249" s="37"/>
      <c r="B249" s="38"/>
      <c r="C249" s="39"/>
      <c r="D249" s="195" t="s">
        <v>1060</v>
      </c>
      <c r="E249" s="39"/>
      <c r="F249" s="268" t="s">
        <v>2989</v>
      </c>
      <c r="G249" s="39"/>
      <c r="H249" s="39"/>
      <c r="I249" s="197"/>
      <c r="J249" s="39"/>
      <c r="K249" s="39"/>
      <c r="L249" s="42"/>
      <c r="M249" s="198"/>
      <c r="N249" s="199"/>
      <c r="O249" s="67"/>
      <c r="P249" s="67"/>
      <c r="Q249" s="67"/>
      <c r="R249" s="67"/>
      <c r="S249" s="67"/>
      <c r="T249" s="68"/>
      <c r="U249" s="37"/>
      <c r="V249" s="37"/>
      <c r="W249" s="37"/>
      <c r="X249" s="37"/>
      <c r="Y249" s="37"/>
      <c r="Z249" s="37"/>
      <c r="AA249" s="37"/>
      <c r="AB249" s="37"/>
      <c r="AC249" s="37"/>
      <c r="AD249" s="37"/>
      <c r="AE249" s="37"/>
      <c r="AT249" s="20" t="s">
        <v>1060</v>
      </c>
      <c r="AU249" s="20" t="s">
        <v>81</v>
      </c>
    </row>
    <row r="250" spans="1:65" s="2" customFormat="1" ht="24.2" customHeight="1">
      <c r="A250" s="37"/>
      <c r="B250" s="38"/>
      <c r="C250" s="245" t="s">
        <v>718</v>
      </c>
      <c r="D250" s="245" t="s">
        <v>348</v>
      </c>
      <c r="E250" s="246" t="s">
        <v>2990</v>
      </c>
      <c r="F250" s="247" t="s">
        <v>2991</v>
      </c>
      <c r="G250" s="248" t="s">
        <v>367</v>
      </c>
      <c r="H250" s="249">
        <v>1</v>
      </c>
      <c r="I250" s="250"/>
      <c r="J250" s="251">
        <f>ROUND(I250*H250,2)</f>
        <v>0</v>
      </c>
      <c r="K250" s="247" t="s">
        <v>814</v>
      </c>
      <c r="L250" s="252"/>
      <c r="M250" s="253" t="s">
        <v>19</v>
      </c>
      <c r="N250" s="254" t="s">
        <v>42</v>
      </c>
      <c r="O250" s="67"/>
      <c r="P250" s="191">
        <f>O250*H250</f>
        <v>0</v>
      </c>
      <c r="Q250" s="191">
        <v>0</v>
      </c>
      <c r="R250" s="191">
        <f>Q250*H250</f>
        <v>0</v>
      </c>
      <c r="S250" s="191">
        <v>0</v>
      </c>
      <c r="T250" s="192">
        <f>S250*H250</f>
        <v>0</v>
      </c>
      <c r="U250" s="37"/>
      <c r="V250" s="37"/>
      <c r="W250" s="37"/>
      <c r="X250" s="37"/>
      <c r="Y250" s="37"/>
      <c r="Z250" s="37"/>
      <c r="AA250" s="37"/>
      <c r="AB250" s="37"/>
      <c r="AC250" s="37"/>
      <c r="AD250" s="37"/>
      <c r="AE250" s="37"/>
      <c r="AR250" s="193" t="s">
        <v>269</v>
      </c>
      <c r="AT250" s="193" t="s">
        <v>348</v>
      </c>
      <c r="AU250" s="193" t="s">
        <v>81</v>
      </c>
      <c r="AY250" s="20" t="s">
        <v>210</v>
      </c>
      <c r="BE250" s="194">
        <f>IF(N250="základní",J250,0)</f>
        <v>0</v>
      </c>
      <c r="BF250" s="194">
        <f>IF(N250="snížená",J250,0)</f>
        <v>0</v>
      </c>
      <c r="BG250" s="194">
        <f>IF(N250="zákl. přenesená",J250,0)</f>
        <v>0</v>
      </c>
      <c r="BH250" s="194">
        <f>IF(N250="sníž. přenesená",J250,0)</f>
        <v>0</v>
      </c>
      <c r="BI250" s="194">
        <f>IF(N250="nulová",J250,0)</f>
        <v>0</v>
      </c>
      <c r="BJ250" s="20" t="s">
        <v>79</v>
      </c>
      <c r="BK250" s="194">
        <f>ROUND(I250*H250,2)</f>
        <v>0</v>
      </c>
      <c r="BL250" s="20" t="s">
        <v>217</v>
      </c>
      <c r="BM250" s="193" t="s">
        <v>1133</v>
      </c>
    </row>
    <row r="251" spans="1:65" s="2" customFormat="1" ht="19.5">
      <c r="A251" s="37"/>
      <c r="B251" s="38"/>
      <c r="C251" s="39"/>
      <c r="D251" s="195" t="s">
        <v>219</v>
      </c>
      <c r="E251" s="39"/>
      <c r="F251" s="196" t="s">
        <v>2991</v>
      </c>
      <c r="G251" s="39"/>
      <c r="H251" s="39"/>
      <c r="I251" s="197"/>
      <c r="J251" s="39"/>
      <c r="K251" s="39"/>
      <c r="L251" s="42"/>
      <c r="M251" s="198"/>
      <c r="N251" s="199"/>
      <c r="O251" s="67"/>
      <c r="P251" s="67"/>
      <c r="Q251" s="67"/>
      <c r="R251" s="67"/>
      <c r="S251" s="67"/>
      <c r="T251" s="68"/>
      <c r="U251" s="37"/>
      <c r="V251" s="37"/>
      <c r="W251" s="37"/>
      <c r="X251" s="37"/>
      <c r="Y251" s="37"/>
      <c r="Z251" s="37"/>
      <c r="AA251" s="37"/>
      <c r="AB251" s="37"/>
      <c r="AC251" s="37"/>
      <c r="AD251" s="37"/>
      <c r="AE251" s="37"/>
      <c r="AT251" s="20" t="s">
        <v>219</v>
      </c>
      <c r="AU251" s="20" t="s">
        <v>81</v>
      </c>
    </row>
    <row r="252" spans="1:65" s="2" customFormat="1" ht="19.5">
      <c r="A252" s="37"/>
      <c r="B252" s="38"/>
      <c r="C252" s="39"/>
      <c r="D252" s="195" t="s">
        <v>1060</v>
      </c>
      <c r="E252" s="39"/>
      <c r="F252" s="268" t="s">
        <v>2992</v>
      </c>
      <c r="G252" s="39"/>
      <c r="H252" s="39"/>
      <c r="I252" s="197"/>
      <c r="J252" s="39"/>
      <c r="K252" s="39"/>
      <c r="L252" s="42"/>
      <c r="M252" s="198"/>
      <c r="N252" s="199"/>
      <c r="O252" s="67"/>
      <c r="P252" s="67"/>
      <c r="Q252" s="67"/>
      <c r="R252" s="67"/>
      <c r="S252" s="67"/>
      <c r="T252" s="68"/>
      <c r="U252" s="37"/>
      <c r="V252" s="37"/>
      <c r="W252" s="37"/>
      <c r="X252" s="37"/>
      <c r="Y252" s="37"/>
      <c r="Z252" s="37"/>
      <c r="AA252" s="37"/>
      <c r="AB252" s="37"/>
      <c r="AC252" s="37"/>
      <c r="AD252" s="37"/>
      <c r="AE252" s="37"/>
      <c r="AT252" s="20" t="s">
        <v>1060</v>
      </c>
      <c r="AU252" s="20" t="s">
        <v>81</v>
      </c>
    </row>
    <row r="253" spans="1:65" s="2" customFormat="1" ht="24.2" customHeight="1">
      <c r="A253" s="37"/>
      <c r="B253" s="38"/>
      <c r="C253" s="245" t="s">
        <v>726</v>
      </c>
      <c r="D253" s="245" t="s">
        <v>348</v>
      </c>
      <c r="E253" s="246" t="s">
        <v>2993</v>
      </c>
      <c r="F253" s="247" t="s">
        <v>2994</v>
      </c>
      <c r="G253" s="248" t="s">
        <v>367</v>
      </c>
      <c r="H253" s="249">
        <v>1</v>
      </c>
      <c r="I253" s="250"/>
      <c r="J253" s="251">
        <f>ROUND(I253*H253,2)</f>
        <v>0</v>
      </c>
      <c r="K253" s="247" t="s">
        <v>814</v>
      </c>
      <c r="L253" s="252"/>
      <c r="M253" s="253" t="s">
        <v>19</v>
      </c>
      <c r="N253" s="254" t="s">
        <v>42</v>
      </c>
      <c r="O253" s="67"/>
      <c r="P253" s="191">
        <f>O253*H253</f>
        <v>0</v>
      </c>
      <c r="Q253" s="191">
        <v>0</v>
      </c>
      <c r="R253" s="191">
        <f>Q253*H253</f>
        <v>0</v>
      </c>
      <c r="S253" s="191">
        <v>0</v>
      </c>
      <c r="T253" s="192">
        <f>S253*H253</f>
        <v>0</v>
      </c>
      <c r="U253" s="37"/>
      <c r="V253" s="37"/>
      <c r="W253" s="37"/>
      <c r="X253" s="37"/>
      <c r="Y253" s="37"/>
      <c r="Z253" s="37"/>
      <c r="AA253" s="37"/>
      <c r="AB253" s="37"/>
      <c r="AC253" s="37"/>
      <c r="AD253" s="37"/>
      <c r="AE253" s="37"/>
      <c r="AR253" s="193" t="s">
        <v>269</v>
      </c>
      <c r="AT253" s="193" t="s">
        <v>348</v>
      </c>
      <c r="AU253" s="193" t="s">
        <v>81</v>
      </c>
      <c r="AY253" s="20" t="s">
        <v>210</v>
      </c>
      <c r="BE253" s="194">
        <f>IF(N253="základní",J253,0)</f>
        <v>0</v>
      </c>
      <c r="BF253" s="194">
        <f>IF(N253="snížená",J253,0)</f>
        <v>0</v>
      </c>
      <c r="BG253" s="194">
        <f>IF(N253="zákl. přenesená",J253,0)</f>
        <v>0</v>
      </c>
      <c r="BH253" s="194">
        <f>IF(N253="sníž. přenesená",J253,0)</f>
        <v>0</v>
      </c>
      <c r="BI253" s="194">
        <f>IF(N253="nulová",J253,0)</f>
        <v>0</v>
      </c>
      <c r="BJ253" s="20" t="s">
        <v>79</v>
      </c>
      <c r="BK253" s="194">
        <f>ROUND(I253*H253,2)</f>
        <v>0</v>
      </c>
      <c r="BL253" s="20" t="s">
        <v>217</v>
      </c>
      <c r="BM253" s="193" t="s">
        <v>1147</v>
      </c>
    </row>
    <row r="254" spans="1:65" s="2" customFormat="1" ht="19.5">
      <c r="A254" s="37"/>
      <c r="B254" s="38"/>
      <c r="C254" s="39"/>
      <c r="D254" s="195" t="s">
        <v>219</v>
      </c>
      <c r="E254" s="39"/>
      <c r="F254" s="196" t="s">
        <v>2994</v>
      </c>
      <c r="G254" s="39"/>
      <c r="H254" s="39"/>
      <c r="I254" s="197"/>
      <c r="J254" s="39"/>
      <c r="K254" s="39"/>
      <c r="L254" s="42"/>
      <c r="M254" s="198"/>
      <c r="N254" s="199"/>
      <c r="O254" s="67"/>
      <c r="P254" s="67"/>
      <c r="Q254" s="67"/>
      <c r="R254" s="67"/>
      <c r="S254" s="67"/>
      <c r="T254" s="68"/>
      <c r="U254" s="37"/>
      <c r="V254" s="37"/>
      <c r="W254" s="37"/>
      <c r="X254" s="37"/>
      <c r="Y254" s="37"/>
      <c r="Z254" s="37"/>
      <c r="AA254" s="37"/>
      <c r="AB254" s="37"/>
      <c r="AC254" s="37"/>
      <c r="AD254" s="37"/>
      <c r="AE254" s="37"/>
      <c r="AT254" s="20" t="s">
        <v>219</v>
      </c>
      <c r="AU254" s="20" t="s">
        <v>81</v>
      </c>
    </row>
    <row r="255" spans="1:65" s="2" customFormat="1" ht="19.5">
      <c r="A255" s="37"/>
      <c r="B255" s="38"/>
      <c r="C255" s="39"/>
      <c r="D255" s="195" t="s">
        <v>1060</v>
      </c>
      <c r="E255" s="39"/>
      <c r="F255" s="268" t="s">
        <v>2944</v>
      </c>
      <c r="G255" s="39"/>
      <c r="H255" s="39"/>
      <c r="I255" s="197"/>
      <c r="J255" s="39"/>
      <c r="K255" s="39"/>
      <c r="L255" s="42"/>
      <c r="M255" s="198"/>
      <c r="N255" s="199"/>
      <c r="O255" s="67"/>
      <c r="P255" s="67"/>
      <c r="Q255" s="67"/>
      <c r="R255" s="67"/>
      <c r="S255" s="67"/>
      <c r="T255" s="68"/>
      <c r="U255" s="37"/>
      <c r="V255" s="37"/>
      <c r="W255" s="37"/>
      <c r="X255" s="37"/>
      <c r="Y255" s="37"/>
      <c r="Z255" s="37"/>
      <c r="AA255" s="37"/>
      <c r="AB255" s="37"/>
      <c r="AC255" s="37"/>
      <c r="AD255" s="37"/>
      <c r="AE255" s="37"/>
      <c r="AT255" s="20" t="s">
        <v>1060</v>
      </c>
      <c r="AU255" s="20" t="s">
        <v>81</v>
      </c>
    </row>
    <row r="256" spans="1:65" s="2" customFormat="1" ht="16.5" customHeight="1">
      <c r="A256" s="37"/>
      <c r="B256" s="38"/>
      <c r="C256" s="245" t="s">
        <v>623</v>
      </c>
      <c r="D256" s="245" t="s">
        <v>348</v>
      </c>
      <c r="E256" s="246" t="s">
        <v>2995</v>
      </c>
      <c r="F256" s="247" t="s">
        <v>2996</v>
      </c>
      <c r="G256" s="248" t="s">
        <v>367</v>
      </c>
      <c r="H256" s="249">
        <v>1</v>
      </c>
      <c r="I256" s="250"/>
      <c r="J256" s="251">
        <f>ROUND(I256*H256,2)</f>
        <v>0</v>
      </c>
      <c r="K256" s="247" t="s">
        <v>814</v>
      </c>
      <c r="L256" s="252"/>
      <c r="M256" s="253" t="s">
        <v>19</v>
      </c>
      <c r="N256" s="254" t="s">
        <v>42</v>
      </c>
      <c r="O256" s="67"/>
      <c r="P256" s="191">
        <f>O256*H256</f>
        <v>0</v>
      </c>
      <c r="Q256" s="191">
        <v>0</v>
      </c>
      <c r="R256" s="191">
        <f>Q256*H256</f>
        <v>0</v>
      </c>
      <c r="S256" s="191">
        <v>0</v>
      </c>
      <c r="T256" s="192">
        <f>S256*H256</f>
        <v>0</v>
      </c>
      <c r="U256" s="37"/>
      <c r="V256" s="37"/>
      <c r="W256" s="37"/>
      <c r="X256" s="37"/>
      <c r="Y256" s="37"/>
      <c r="Z256" s="37"/>
      <c r="AA256" s="37"/>
      <c r="AB256" s="37"/>
      <c r="AC256" s="37"/>
      <c r="AD256" s="37"/>
      <c r="AE256" s="37"/>
      <c r="AR256" s="193" t="s">
        <v>269</v>
      </c>
      <c r="AT256" s="193" t="s">
        <v>348</v>
      </c>
      <c r="AU256" s="193" t="s">
        <v>81</v>
      </c>
      <c r="AY256" s="20" t="s">
        <v>210</v>
      </c>
      <c r="BE256" s="194">
        <f>IF(N256="základní",J256,0)</f>
        <v>0</v>
      </c>
      <c r="BF256" s="194">
        <f>IF(N256="snížená",J256,0)</f>
        <v>0</v>
      </c>
      <c r="BG256" s="194">
        <f>IF(N256="zákl. přenesená",J256,0)</f>
        <v>0</v>
      </c>
      <c r="BH256" s="194">
        <f>IF(N256="sníž. přenesená",J256,0)</f>
        <v>0</v>
      </c>
      <c r="BI256" s="194">
        <f>IF(N256="nulová",J256,0)</f>
        <v>0</v>
      </c>
      <c r="BJ256" s="20" t="s">
        <v>79</v>
      </c>
      <c r="BK256" s="194">
        <f>ROUND(I256*H256,2)</f>
        <v>0</v>
      </c>
      <c r="BL256" s="20" t="s">
        <v>217</v>
      </c>
      <c r="BM256" s="193" t="s">
        <v>1158</v>
      </c>
    </row>
    <row r="257" spans="1:65" s="2" customFormat="1" ht="11.25">
      <c r="A257" s="37"/>
      <c r="B257" s="38"/>
      <c r="C257" s="39"/>
      <c r="D257" s="195" t="s">
        <v>219</v>
      </c>
      <c r="E257" s="39"/>
      <c r="F257" s="196" t="s">
        <v>2996</v>
      </c>
      <c r="G257" s="39"/>
      <c r="H257" s="39"/>
      <c r="I257" s="197"/>
      <c r="J257" s="39"/>
      <c r="K257" s="39"/>
      <c r="L257" s="42"/>
      <c r="M257" s="198"/>
      <c r="N257" s="199"/>
      <c r="O257" s="67"/>
      <c r="P257" s="67"/>
      <c r="Q257" s="67"/>
      <c r="R257" s="67"/>
      <c r="S257" s="67"/>
      <c r="T257" s="68"/>
      <c r="U257" s="37"/>
      <c r="V257" s="37"/>
      <c r="W257" s="37"/>
      <c r="X257" s="37"/>
      <c r="Y257" s="37"/>
      <c r="Z257" s="37"/>
      <c r="AA257" s="37"/>
      <c r="AB257" s="37"/>
      <c r="AC257" s="37"/>
      <c r="AD257" s="37"/>
      <c r="AE257" s="37"/>
      <c r="AT257" s="20" t="s">
        <v>219</v>
      </c>
      <c r="AU257" s="20" t="s">
        <v>81</v>
      </c>
    </row>
    <row r="258" spans="1:65" s="2" customFormat="1" ht="175.5">
      <c r="A258" s="37"/>
      <c r="B258" s="38"/>
      <c r="C258" s="39"/>
      <c r="D258" s="195" t="s">
        <v>1060</v>
      </c>
      <c r="E258" s="39"/>
      <c r="F258" s="268" t="s">
        <v>2997</v>
      </c>
      <c r="G258" s="39"/>
      <c r="H258" s="39"/>
      <c r="I258" s="197"/>
      <c r="J258" s="39"/>
      <c r="K258" s="39"/>
      <c r="L258" s="42"/>
      <c r="M258" s="198"/>
      <c r="N258" s="199"/>
      <c r="O258" s="67"/>
      <c r="P258" s="67"/>
      <c r="Q258" s="67"/>
      <c r="R258" s="67"/>
      <c r="S258" s="67"/>
      <c r="T258" s="68"/>
      <c r="U258" s="37"/>
      <c r="V258" s="37"/>
      <c r="W258" s="37"/>
      <c r="X258" s="37"/>
      <c r="Y258" s="37"/>
      <c r="Z258" s="37"/>
      <c r="AA258" s="37"/>
      <c r="AB258" s="37"/>
      <c r="AC258" s="37"/>
      <c r="AD258" s="37"/>
      <c r="AE258" s="37"/>
      <c r="AT258" s="20" t="s">
        <v>1060</v>
      </c>
      <c r="AU258" s="20" t="s">
        <v>81</v>
      </c>
    </row>
    <row r="259" spans="1:65" s="2" customFormat="1" ht="33" customHeight="1">
      <c r="A259" s="37"/>
      <c r="B259" s="38"/>
      <c r="C259" s="245" t="s">
        <v>634</v>
      </c>
      <c r="D259" s="245" t="s">
        <v>348</v>
      </c>
      <c r="E259" s="246" t="s">
        <v>2998</v>
      </c>
      <c r="F259" s="247" t="s">
        <v>2999</v>
      </c>
      <c r="G259" s="248" t="s">
        <v>367</v>
      </c>
      <c r="H259" s="249">
        <v>2</v>
      </c>
      <c r="I259" s="250"/>
      <c r="J259" s="251">
        <f>ROUND(I259*H259,2)</f>
        <v>0</v>
      </c>
      <c r="K259" s="247" t="s">
        <v>814</v>
      </c>
      <c r="L259" s="252"/>
      <c r="M259" s="253" t="s">
        <v>19</v>
      </c>
      <c r="N259" s="254" t="s">
        <v>42</v>
      </c>
      <c r="O259" s="67"/>
      <c r="P259" s="191">
        <f>O259*H259</f>
        <v>0</v>
      </c>
      <c r="Q259" s="191">
        <v>0</v>
      </c>
      <c r="R259" s="191">
        <f>Q259*H259</f>
        <v>0</v>
      </c>
      <c r="S259" s="191">
        <v>0</v>
      </c>
      <c r="T259" s="192">
        <f>S259*H259</f>
        <v>0</v>
      </c>
      <c r="U259" s="37"/>
      <c r="V259" s="37"/>
      <c r="W259" s="37"/>
      <c r="X259" s="37"/>
      <c r="Y259" s="37"/>
      <c r="Z259" s="37"/>
      <c r="AA259" s="37"/>
      <c r="AB259" s="37"/>
      <c r="AC259" s="37"/>
      <c r="AD259" s="37"/>
      <c r="AE259" s="37"/>
      <c r="AR259" s="193" t="s">
        <v>269</v>
      </c>
      <c r="AT259" s="193" t="s">
        <v>348</v>
      </c>
      <c r="AU259" s="193" t="s">
        <v>81</v>
      </c>
      <c r="AY259" s="20" t="s">
        <v>210</v>
      </c>
      <c r="BE259" s="194">
        <f>IF(N259="základní",J259,0)</f>
        <v>0</v>
      </c>
      <c r="BF259" s="194">
        <f>IF(N259="snížená",J259,0)</f>
        <v>0</v>
      </c>
      <c r="BG259" s="194">
        <f>IF(N259="zákl. přenesená",J259,0)</f>
        <v>0</v>
      </c>
      <c r="BH259" s="194">
        <f>IF(N259="sníž. přenesená",J259,0)</f>
        <v>0</v>
      </c>
      <c r="BI259" s="194">
        <f>IF(N259="nulová",J259,0)</f>
        <v>0</v>
      </c>
      <c r="BJ259" s="20" t="s">
        <v>79</v>
      </c>
      <c r="BK259" s="194">
        <f>ROUND(I259*H259,2)</f>
        <v>0</v>
      </c>
      <c r="BL259" s="20" t="s">
        <v>217</v>
      </c>
      <c r="BM259" s="193" t="s">
        <v>1172</v>
      </c>
    </row>
    <row r="260" spans="1:65" s="2" customFormat="1" ht="19.5">
      <c r="A260" s="37"/>
      <c r="B260" s="38"/>
      <c r="C260" s="39"/>
      <c r="D260" s="195" t="s">
        <v>219</v>
      </c>
      <c r="E260" s="39"/>
      <c r="F260" s="196" t="s">
        <v>2999</v>
      </c>
      <c r="G260" s="39"/>
      <c r="H260" s="39"/>
      <c r="I260" s="197"/>
      <c r="J260" s="39"/>
      <c r="K260" s="39"/>
      <c r="L260" s="42"/>
      <c r="M260" s="198"/>
      <c r="N260" s="199"/>
      <c r="O260" s="67"/>
      <c r="P260" s="67"/>
      <c r="Q260" s="67"/>
      <c r="R260" s="67"/>
      <c r="S260" s="67"/>
      <c r="T260" s="68"/>
      <c r="U260" s="37"/>
      <c r="V260" s="37"/>
      <c r="W260" s="37"/>
      <c r="X260" s="37"/>
      <c r="Y260" s="37"/>
      <c r="Z260" s="37"/>
      <c r="AA260" s="37"/>
      <c r="AB260" s="37"/>
      <c r="AC260" s="37"/>
      <c r="AD260" s="37"/>
      <c r="AE260" s="37"/>
      <c r="AT260" s="20" t="s">
        <v>219</v>
      </c>
      <c r="AU260" s="20" t="s">
        <v>81</v>
      </c>
    </row>
    <row r="261" spans="1:65" s="2" customFormat="1" ht="78">
      <c r="A261" s="37"/>
      <c r="B261" s="38"/>
      <c r="C261" s="39"/>
      <c r="D261" s="195" t="s">
        <v>1060</v>
      </c>
      <c r="E261" s="39"/>
      <c r="F261" s="268" t="s">
        <v>3000</v>
      </c>
      <c r="G261" s="39"/>
      <c r="H261" s="39"/>
      <c r="I261" s="197"/>
      <c r="J261" s="39"/>
      <c r="K261" s="39"/>
      <c r="L261" s="42"/>
      <c r="M261" s="198"/>
      <c r="N261" s="199"/>
      <c r="O261" s="67"/>
      <c r="P261" s="67"/>
      <c r="Q261" s="67"/>
      <c r="R261" s="67"/>
      <c r="S261" s="67"/>
      <c r="T261" s="68"/>
      <c r="U261" s="37"/>
      <c r="V261" s="37"/>
      <c r="W261" s="37"/>
      <c r="X261" s="37"/>
      <c r="Y261" s="37"/>
      <c r="Z261" s="37"/>
      <c r="AA261" s="37"/>
      <c r="AB261" s="37"/>
      <c r="AC261" s="37"/>
      <c r="AD261" s="37"/>
      <c r="AE261" s="37"/>
      <c r="AT261" s="20" t="s">
        <v>1060</v>
      </c>
      <c r="AU261" s="20" t="s">
        <v>81</v>
      </c>
    </row>
    <row r="262" spans="1:65" s="2" customFormat="1" ht="21.75" customHeight="1">
      <c r="A262" s="37"/>
      <c r="B262" s="38"/>
      <c r="C262" s="245" t="s">
        <v>596</v>
      </c>
      <c r="D262" s="245" t="s">
        <v>348</v>
      </c>
      <c r="E262" s="246" t="s">
        <v>3001</v>
      </c>
      <c r="F262" s="247" t="s">
        <v>3002</v>
      </c>
      <c r="G262" s="248" t="s">
        <v>367</v>
      </c>
      <c r="H262" s="249">
        <v>1</v>
      </c>
      <c r="I262" s="250"/>
      <c r="J262" s="251">
        <f>ROUND(I262*H262,2)</f>
        <v>0</v>
      </c>
      <c r="K262" s="247" t="s">
        <v>814</v>
      </c>
      <c r="L262" s="252"/>
      <c r="M262" s="253" t="s">
        <v>19</v>
      </c>
      <c r="N262" s="254" t="s">
        <v>42</v>
      </c>
      <c r="O262" s="67"/>
      <c r="P262" s="191">
        <f>O262*H262</f>
        <v>0</v>
      </c>
      <c r="Q262" s="191">
        <v>0</v>
      </c>
      <c r="R262" s="191">
        <f>Q262*H262</f>
        <v>0</v>
      </c>
      <c r="S262" s="191">
        <v>0</v>
      </c>
      <c r="T262" s="192">
        <f>S262*H262</f>
        <v>0</v>
      </c>
      <c r="U262" s="37"/>
      <c r="V262" s="37"/>
      <c r="W262" s="37"/>
      <c r="X262" s="37"/>
      <c r="Y262" s="37"/>
      <c r="Z262" s="37"/>
      <c r="AA262" s="37"/>
      <c r="AB262" s="37"/>
      <c r="AC262" s="37"/>
      <c r="AD262" s="37"/>
      <c r="AE262" s="37"/>
      <c r="AR262" s="193" t="s">
        <v>269</v>
      </c>
      <c r="AT262" s="193" t="s">
        <v>348</v>
      </c>
      <c r="AU262" s="193" t="s">
        <v>81</v>
      </c>
      <c r="AY262" s="20" t="s">
        <v>210</v>
      </c>
      <c r="BE262" s="194">
        <f>IF(N262="základní",J262,0)</f>
        <v>0</v>
      </c>
      <c r="BF262" s="194">
        <f>IF(N262="snížená",J262,0)</f>
        <v>0</v>
      </c>
      <c r="BG262" s="194">
        <f>IF(N262="zákl. přenesená",J262,0)</f>
        <v>0</v>
      </c>
      <c r="BH262" s="194">
        <f>IF(N262="sníž. přenesená",J262,0)</f>
        <v>0</v>
      </c>
      <c r="BI262" s="194">
        <f>IF(N262="nulová",J262,0)</f>
        <v>0</v>
      </c>
      <c r="BJ262" s="20" t="s">
        <v>79</v>
      </c>
      <c r="BK262" s="194">
        <f>ROUND(I262*H262,2)</f>
        <v>0</v>
      </c>
      <c r="BL262" s="20" t="s">
        <v>217</v>
      </c>
      <c r="BM262" s="193" t="s">
        <v>1185</v>
      </c>
    </row>
    <row r="263" spans="1:65" s="2" customFormat="1" ht="11.25">
      <c r="A263" s="37"/>
      <c r="B263" s="38"/>
      <c r="C263" s="39"/>
      <c r="D263" s="195" t="s">
        <v>219</v>
      </c>
      <c r="E263" s="39"/>
      <c r="F263" s="196" t="s">
        <v>3002</v>
      </c>
      <c r="G263" s="39"/>
      <c r="H263" s="39"/>
      <c r="I263" s="197"/>
      <c r="J263" s="39"/>
      <c r="K263" s="39"/>
      <c r="L263" s="42"/>
      <c r="M263" s="198"/>
      <c r="N263" s="199"/>
      <c r="O263" s="67"/>
      <c r="P263" s="67"/>
      <c r="Q263" s="67"/>
      <c r="R263" s="67"/>
      <c r="S263" s="67"/>
      <c r="T263" s="68"/>
      <c r="U263" s="37"/>
      <c r="V263" s="37"/>
      <c r="W263" s="37"/>
      <c r="X263" s="37"/>
      <c r="Y263" s="37"/>
      <c r="Z263" s="37"/>
      <c r="AA263" s="37"/>
      <c r="AB263" s="37"/>
      <c r="AC263" s="37"/>
      <c r="AD263" s="37"/>
      <c r="AE263" s="37"/>
      <c r="AT263" s="20" t="s">
        <v>219</v>
      </c>
      <c r="AU263" s="20" t="s">
        <v>81</v>
      </c>
    </row>
    <row r="264" spans="1:65" s="2" customFormat="1" ht="24.2" customHeight="1">
      <c r="A264" s="37"/>
      <c r="B264" s="38"/>
      <c r="C264" s="245" t="s">
        <v>750</v>
      </c>
      <c r="D264" s="245" t="s">
        <v>348</v>
      </c>
      <c r="E264" s="246" t="s">
        <v>3003</v>
      </c>
      <c r="F264" s="247" t="s">
        <v>3004</v>
      </c>
      <c r="G264" s="248" t="s">
        <v>367</v>
      </c>
      <c r="H264" s="249">
        <v>1</v>
      </c>
      <c r="I264" s="250"/>
      <c r="J264" s="251">
        <f>ROUND(I264*H264,2)</f>
        <v>0</v>
      </c>
      <c r="K264" s="247" t="s">
        <v>814</v>
      </c>
      <c r="L264" s="252"/>
      <c r="M264" s="253" t="s">
        <v>19</v>
      </c>
      <c r="N264" s="254" t="s">
        <v>42</v>
      </c>
      <c r="O264" s="67"/>
      <c r="P264" s="191">
        <f>O264*H264</f>
        <v>0</v>
      </c>
      <c r="Q264" s="191">
        <v>0</v>
      </c>
      <c r="R264" s="191">
        <f>Q264*H264</f>
        <v>0</v>
      </c>
      <c r="S264" s="191">
        <v>0</v>
      </c>
      <c r="T264" s="192">
        <f>S264*H264</f>
        <v>0</v>
      </c>
      <c r="U264" s="37"/>
      <c r="V264" s="37"/>
      <c r="W264" s="37"/>
      <c r="X264" s="37"/>
      <c r="Y264" s="37"/>
      <c r="Z264" s="37"/>
      <c r="AA264" s="37"/>
      <c r="AB264" s="37"/>
      <c r="AC264" s="37"/>
      <c r="AD264" s="37"/>
      <c r="AE264" s="37"/>
      <c r="AR264" s="193" t="s">
        <v>269</v>
      </c>
      <c r="AT264" s="193" t="s">
        <v>348</v>
      </c>
      <c r="AU264" s="193" t="s">
        <v>81</v>
      </c>
      <c r="AY264" s="20" t="s">
        <v>210</v>
      </c>
      <c r="BE264" s="194">
        <f>IF(N264="základní",J264,0)</f>
        <v>0</v>
      </c>
      <c r="BF264" s="194">
        <f>IF(N264="snížená",J264,0)</f>
        <v>0</v>
      </c>
      <c r="BG264" s="194">
        <f>IF(N264="zákl. přenesená",J264,0)</f>
        <v>0</v>
      </c>
      <c r="BH264" s="194">
        <f>IF(N264="sníž. přenesená",J264,0)</f>
        <v>0</v>
      </c>
      <c r="BI264" s="194">
        <f>IF(N264="nulová",J264,0)</f>
        <v>0</v>
      </c>
      <c r="BJ264" s="20" t="s">
        <v>79</v>
      </c>
      <c r="BK264" s="194">
        <f>ROUND(I264*H264,2)</f>
        <v>0</v>
      </c>
      <c r="BL264" s="20" t="s">
        <v>217</v>
      </c>
      <c r="BM264" s="193" t="s">
        <v>1193</v>
      </c>
    </row>
    <row r="265" spans="1:65" s="2" customFormat="1" ht="11.25">
      <c r="A265" s="37"/>
      <c r="B265" s="38"/>
      <c r="C265" s="39"/>
      <c r="D265" s="195" t="s">
        <v>219</v>
      </c>
      <c r="E265" s="39"/>
      <c r="F265" s="196" t="s">
        <v>3004</v>
      </c>
      <c r="G265" s="39"/>
      <c r="H265" s="39"/>
      <c r="I265" s="197"/>
      <c r="J265" s="39"/>
      <c r="K265" s="39"/>
      <c r="L265" s="42"/>
      <c r="M265" s="198"/>
      <c r="N265" s="199"/>
      <c r="O265" s="67"/>
      <c r="P265" s="67"/>
      <c r="Q265" s="67"/>
      <c r="R265" s="67"/>
      <c r="S265" s="67"/>
      <c r="T265" s="68"/>
      <c r="U265" s="37"/>
      <c r="V265" s="37"/>
      <c r="W265" s="37"/>
      <c r="X265" s="37"/>
      <c r="Y265" s="37"/>
      <c r="Z265" s="37"/>
      <c r="AA265" s="37"/>
      <c r="AB265" s="37"/>
      <c r="AC265" s="37"/>
      <c r="AD265" s="37"/>
      <c r="AE265" s="37"/>
      <c r="AT265" s="20" t="s">
        <v>219</v>
      </c>
      <c r="AU265" s="20" t="s">
        <v>81</v>
      </c>
    </row>
    <row r="266" spans="1:65" s="2" customFormat="1" ht="19.5">
      <c r="A266" s="37"/>
      <c r="B266" s="38"/>
      <c r="C266" s="39"/>
      <c r="D266" s="195" t="s">
        <v>1060</v>
      </c>
      <c r="E266" s="39"/>
      <c r="F266" s="268" t="s">
        <v>3005</v>
      </c>
      <c r="G266" s="39"/>
      <c r="H266" s="39"/>
      <c r="I266" s="197"/>
      <c r="J266" s="39"/>
      <c r="K266" s="39"/>
      <c r="L266" s="42"/>
      <c r="M266" s="198"/>
      <c r="N266" s="199"/>
      <c r="O266" s="67"/>
      <c r="P266" s="67"/>
      <c r="Q266" s="67"/>
      <c r="R266" s="67"/>
      <c r="S266" s="67"/>
      <c r="T266" s="68"/>
      <c r="U266" s="37"/>
      <c r="V266" s="37"/>
      <c r="W266" s="37"/>
      <c r="X266" s="37"/>
      <c r="Y266" s="37"/>
      <c r="Z266" s="37"/>
      <c r="AA266" s="37"/>
      <c r="AB266" s="37"/>
      <c r="AC266" s="37"/>
      <c r="AD266" s="37"/>
      <c r="AE266" s="37"/>
      <c r="AT266" s="20" t="s">
        <v>1060</v>
      </c>
      <c r="AU266" s="20" t="s">
        <v>81</v>
      </c>
    </row>
    <row r="267" spans="1:65" s="2" customFormat="1" ht="24.2" customHeight="1">
      <c r="A267" s="37"/>
      <c r="B267" s="38"/>
      <c r="C267" s="245" t="s">
        <v>724</v>
      </c>
      <c r="D267" s="245" t="s">
        <v>348</v>
      </c>
      <c r="E267" s="246" t="s">
        <v>3006</v>
      </c>
      <c r="F267" s="247" t="s">
        <v>3007</v>
      </c>
      <c r="G267" s="248" t="s">
        <v>367</v>
      </c>
      <c r="H267" s="249">
        <v>1</v>
      </c>
      <c r="I267" s="250"/>
      <c r="J267" s="251">
        <f>ROUND(I267*H267,2)</f>
        <v>0</v>
      </c>
      <c r="K267" s="247" t="s">
        <v>814</v>
      </c>
      <c r="L267" s="252"/>
      <c r="M267" s="253" t="s">
        <v>19</v>
      </c>
      <c r="N267" s="254" t="s">
        <v>42</v>
      </c>
      <c r="O267" s="67"/>
      <c r="P267" s="191">
        <f>O267*H267</f>
        <v>0</v>
      </c>
      <c r="Q267" s="191">
        <v>0</v>
      </c>
      <c r="R267" s="191">
        <f>Q267*H267</f>
        <v>0</v>
      </c>
      <c r="S267" s="191">
        <v>0</v>
      </c>
      <c r="T267" s="192">
        <f>S267*H267</f>
        <v>0</v>
      </c>
      <c r="U267" s="37"/>
      <c r="V267" s="37"/>
      <c r="W267" s="37"/>
      <c r="X267" s="37"/>
      <c r="Y267" s="37"/>
      <c r="Z267" s="37"/>
      <c r="AA267" s="37"/>
      <c r="AB267" s="37"/>
      <c r="AC267" s="37"/>
      <c r="AD267" s="37"/>
      <c r="AE267" s="37"/>
      <c r="AR267" s="193" t="s">
        <v>269</v>
      </c>
      <c r="AT267" s="193" t="s">
        <v>348</v>
      </c>
      <c r="AU267" s="193" t="s">
        <v>81</v>
      </c>
      <c r="AY267" s="20" t="s">
        <v>210</v>
      </c>
      <c r="BE267" s="194">
        <f>IF(N267="základní",J267,0)</f>
        <v>0</v>
      </c>
      <c r="BF267" s="194">
        <f>IF(N267="snížená",J267,0)</f>
        <v>0</v>
      </c>
      <c r="BG267" s="194">
        <f>IF(N267="zákl. přenesená",J267,0)</f>
        <v>0</v>
      </c>
      <c r="BH267" s="194">
        <f>IF(N267="sníž. přenesená",J267,0)</f>
        <v>0</v>
      </c>
      <c r="BI267" s="194">
        <f>IF(N267="nulová",J267,0)</f>
        <v>0</v>
      </c>
      <c r="BJ267" s="20" t="s">
        <v>79</v>
      </c>
      <c r="BK267" s="194">
        <f>ROUND(I267*H267,2)</f>
        <v>0</v>
      </c>
      <c r="BL267" s="20" t="s">
        <v>217</v>
      </c>
      <c r="BM267" s="193" t="s">
        <v>1205</v>
      </c>
    </row>
    <row r="268" spans="1:65" s="2" customFormat="1" ht="19.5">
      <c r="A268" s="37"/>
      <c r="B268" s="38"/>
      <c r="C268" s="39"/>
      <c r="D268" s="195" t="s">
        <v>219</v>
      </c>
      <c r="E268" s="39"/>
      <c r="F268" s="196" t="s">
        <v>3007</v>
      </c>
      <c r="G268" s="39"/>
      <c r="H268" s="39"/>
      <c r="I268" s="197"/>
      <c r="J268" s="39"/>
      <c r="K268" s="39"/>
      <c r="L268" s="42"/>
      <c r="M268" s="198"/>
      <c r="N268" s="199"/>
      <c r="O268" s="67"/>
      <c r="P268" s="67"/>
      <c r="Q268" s="67"/>
      <c r="R268" s="67"/>
      <c r="S268" s="67"/>
      <c r="T268" s="68"/>
      <c r="U268" s="37"/>
      <c r="V268" s="37"/>
      <c r="W268" s="37"/>
      <c r="X268" s="37"/>
      <c r="Y268" s="37"/>
      <c r="Z268" s="37"/>
      <c r="AA268" s="37"/>
      <c r="AB268" s="37"/>
      <c r="AC268" s="37"/>
      <c r="AD268" s="37"/>
      <c r="AE268" s="37"/>
      <c r="AT268" s="20" t="s">
        <v>219</v>
      </c>
      <c r="AU268" s="20" t="s">
        <v>81</v>
      </c>
    </row>
    <row r="269" spans="1:65" s="2" customFormat="1" ht="19.5">
      <c r="A269" s="37"/>
      <c r="B269" s="38"/>
      <c r="C269" s="39"/>
      <c r="D269" s="195" t="s">
        <v>1060</v>
      </c>
      <c r="E269" s="39"/>
      <c r="F269" s="268" t="s">
        <v>3008</v>
      </c>
      <c r="G269" s="39"/>
      <c r="H269" s="39"/>
      <c r="I269" s="197"/>
      <c r="J269" s="39"/>
      <c r="K269" s="39"/>
      <c r="L269" s="42"/>
      <c r="M269" s="198"/>
      <c r="N269" s="199"/>
      <c r="O269" s="67"/>
      <c r="P269" s="67"/>
      <c r="Q269" s="67"/>
      <c r="R269" s="67"/>
      <c r="S269" s="67"/>
      <c r="T269" s="68"/>
      <c r="U269" s="37"/>
      <c r="V269" s="37"/>
      <c r="W269" s="37"/>
      <c r="X269" s="37"/>
      <c r="Y269" s="37"/>
      <c r="Z269" s="37"/>
      <c r="AA269" s="37"/>
      <c r="AB269" s="37"/>
      <c r="AC269" s="37"/>
      <c r="AD269" s="37"/>
      <c r="AE269" s="37"/>
      <c r="AT269" s="20" t="s">
        <v>1060</v>
      </c>
      <c r="AU269" s="20" t="s">
        <v>81</v>
      </c>
    </row>
    <row r="270" spans="1:65" s="2" customFormat="1" ht="24.2" customHeight="1">
      <c r="A270" s="37"/>
      <c r="B270" s="38"/>
      <c r="C270" s="245" t="s">
        <v>764</v>
      </c>
      <c r="D270" s="245" t="s">
        <v>348</v>
      </c>
      <c r="E270" s="246" t="s">
        <v>3009</v>
      </c>
      <c r="F270" s="247" t="s">
        <v>3010</v>
      </c>
      <c r="G270" s="248" t="s">
        <v>367</v>
      </c>
      <c r="H270" s="249">
        <v>1</v>
      </c>
      <c r="I270" s="250"/>
      <c r="J270" s="251">
        <f>ROUND(I270*H270,2)</f>
        <v>0</v>
      </c>
      <c r="K270" s="247" t="s">
        <v>814</v>
      </c>
      <c r="L270" s="252"/>
      <c r="M270" s="253" t="s">
        <v>19</v>
      </c>
      <c r="N270" s="254" t="s">
        <v>42</v>
      </c>
      <c r="O270" s="67"/>
      <c r="P270" s="191">
        <f>O270*H270</f>
        <v>0</v>
      </c>
      <c r="Q270" s="191">
        <v>0</v>
      </c>
      <c r="R270" s="191">
        <f>Q270*H270</f>
        <v>0</v>
      </c>
      <c r="S270" s="191">
        <v>0</v>
      </c>
      <c r="T270" s="192">
        <f>S270*H270</f>
        <v>0</v>
      </c>
      <c r="U270" s="37"/>
      <c r="V270" s="37"/>
      <c r="W270" s="37"/>
      <c r="X270" s="37"/>
      <c r="Y270" s="37"/>
      <c r="Z270" s="37"/>
      <c r="AA270" s="37"/>
      <c r="AB270" s="37"/>
      <c r="AC270" s="37"/>
      <c r="AD270" s="37"/>
      <c r="AE270" s="37"/>
      <c r="AR270" s="193" t="s">
        <v>269</v>
      </c>
      <c r="AT270" s="193" t="s">
        <v>348</v>
      </c>
      <c r="AU270" s="193" t="s">
        <v>81</v>
      </c>
      <c r="AY270" s="20" t="s">
        <v>210</v>
      </c>
      <c r="BE270" s="194">
        <f>IF(N270="základní",J270,0)</f>
        <v>0</v>
      </c>
      <c r="BF270" s="194">
        <f>IF(N270="snížená",J270,0)</f>
        <v>0</v>
      </c>
      <c r="BG270" s="194">
        <f>IF(N270="zákl. přenesená",J270,0)</f>
        <v>0</v>
      </c>
      <c r="BH270" s="194">
        <f>IF(N270="sníž. přenesená",J270,0)</f>
        <v>0</v>
      </c>
      <c r="BI270" s="194">
        <f>IF(N270="nulová",J270,0)</f>
        <v>0</v>
      </c>
      <c r="BJ270" s="20" t="s">
        <v>79</v>
      </c>
      <c r="BK270" s="194">
        <f>ROUND(I270*H270,2)</f>
        <v>0</v>
      </c>
      <c r="BL270" s="20" t="s">
        <v>217</v>
      </c>
      <c r="BM270" s="193" t="s">
        <v>1217</v>
      </c>
    </row>
    <row r="271" spans="1:65" s="2" customFormat="1" ht="11.25">
      <c r="A271" s="37"/>
      <c r="B271" s="38"/>
      <c r="C271" s="39"/>
      <c r="D271" s="195" t="s">
        <v>219</v>
      </c>
      <c r="E271" s="39"/>
      <c r="F271" s="196" t="s">
        <v>3010</v>
      </c>
      <c r="G271" s="39"/>
      <c r="H271" s="39"/>
      <c r="I271" s="197"/>
      <c r="J271" s="39"/>
      <c r="K271" s="39"/>
      <c r="L271" s="42"/>
      <c r="M271" s="198"/>
      <c r="N271" s="199"/>
      <c r="O271" s="67"/>
      <c r="P271" s="67"/>
      <c r="Q271" s="67"/>
      <c r="R271" s="67"/>
      <c r="S271" s="67"/>
      <c r="T271" s="68"/>
      <c r="U271" s="37"/>
      <c r="V271" s="37"/>
      <c r="W271" s="37"/>
      <c r="X271" s="37"/>
      <c r="Y271" s="37"/>
      <c r="Z271" s="37"/>
      <c r="AA271" s="37"/>
      <c r="AB271" s="37"/>
      <c r="AC271" s="37"/>
      <c r="AD271" s="37"/>
      <c r="AE271" s="37"/>
      <c r="AT271" s="20" t="s">
        <v>219</v>
      </c>
      <c r="AU271" s="20" t="s">
        <v>81</v>
      </c>
    </row>
    <row r="272" spans="1:65" s="2" customFormat="1" ht="312">
      <c r="A272" s="37"/>
      <c r="B272" s="38"/>
      <c r="C272" s="39"/>
      <c r="D272" s="195" t="s">
        <v>1060</v>
      </c>
      <c r="E272" s="39"/>
      <c r="F272" s="268" t="s">
        <v>3011</v>
      </c>
      <c r="G272" s="39"/>
      <c r="H272" s="39"/>
      <c r="I272" s="197"/>
      <c r="J272" s="39"/>
      <c r="K272" s="39"/>
      <c r="L272" s="42"/>
      <c r="M272" s="198"/>
      <c r="N272" s="199"/>
      <c r="O272" s="67"/>
      <c r="P272" s="67"/>
      <c r="Q272" s="67"/>
      <c r="R272" s="67"/>
      <c r="S272" s="67"/>
      <c r="T272" s="68"/>
      <c r="U272" s="37"/>
      <c r="V272" s="37"/>
      <c r="W272" s="37"/>
      <c r="X272" s="37"/>
      <c r="Y272" s="37"/>
      <c r="Z272" s="37"/>
      <c r="AA272" s="37"/>
      <c r="AB272" s="37"/>
      <c r="AC272" s="37"/>
      <c r="AD272" s="37"/>
      <c r="AE272" s="37"/>
      <c r="AT272" s="20" t="s">
        <v>1060</v>
      </c>
      <c r="AU272" s="20" t="s">
        <v>81</v>
      </c>
    </row>
    <row r="273" spans="1:65" s="2" customFormat="1" ht="24.2" customHeight="1">
      <c r="A273" s="37"/>
      <c r="B273" s="38"/>
      <c r="C273" s="245" t="s">
        <v>772</v>
      </c>
      <c r="D273" s="245" t="s">
        <v>348</v>
      </c>
      <c r="E273" s="246" t="s">
        <v>3012</v>
      </c>
      <c r="F273" s="247" t="s">
        <v>3013</v>
      </c>
      <c r="G273" s="248" t="s">
        <v>367</v>
      </c>
      <c r="H273" s="249">
        <v>1</v>
      </c>
      <c r="I273" s="250"/>
      <c r="J273" s="251">
        <f>ROUND(I273*H273,2)</f>
        <v>0</v>
      </c>
      <c r="K273" s="247" t="s">
        <v>814</v>
      </c>
      <c r="L273" s="252"/>
      <c r="M273" s="253" t="s">
        <v>19</v>
      </c>
      <c r="N273" s="254" t="s">
        <v>42</v>
      </c>
      <c r="O273" s="67"/>
      <c r="P273" s="191">
        <f>O273*H273</f>
        <v>0</v>
      </c>
      <c r="Q273" s="191">
        <v>0</v>
      </c>
      <c r="R273" s="191">
        <f>Q273*H273</f>
        <v>0</v>
      </c>
      <c r="S273" s="191">
        <v>0</v>
      </c>
      <c r="T273" s="192">
        <f>S273*H273</f>
        <v>0</v>
      </c>
      <c r="U273" s="37"/>
      <c r="V273" s="37"/>
      <c r="W273" s="37"/>
      <c r="X273" s="37"/>
      <c r="Y273" s="37"/>
      <c r="Z273" s="37"/>
      <c r="AA273" s="37"/>
      <c r="AB273" s="37"/>
      <c r="AC273" s="37"/>
      <c r="AD273" s="37"/>
      <c r="AE273" s="37"/>
      <c r="AR273" s="193" t="s">
        <v>269</v>
      </c>
      <c r="AT273" s="193" t="s">
        <v>348</v>
      </c>
      <c r="AU273" s="193" t="s">
        <v>81</v>
      </c>
      <c r="AY273" s="20" t="s">
        <v>210</v>
      </c>
      <c r="BE273" s="194">
        <f>IF(N273="základní",J273,0)</f>
        <v>0</v>
      </c>
      <c r="BF273" s="194">
        <f>IF(N273="snížená",J273,0)</f>
        <v>0</v>
      </c>
      <c r="BG273" s="194">
        <f>IF(N273="zákl. přenesená",J273,0)</f>
        <v>0</v>
      </c>
      <c r="BH273" s="194">
        <f>IF(N273="sníž. přenesená",J273,0)</f>
        <v>0</v>
      </c>
      <c r="BI273" s="194">
        <f>IF(N273="nulová",J273,0)</f>
        <v>0</v>
      </c>
      <c r="BJ273" s="20" t="s">
        <v>79</v>
      </c>
      <c r="BK273" s="194">
        <f>ROUND(I273*H273,2)</f>
        <v>0</v>
      </c>
      <c r="BL273" s="20" t="s">
        <v>217</v>
      </c>
      <c r="BM273" s="193" t="s">
        <v>1227</v>
      </c>
    </row>
    <row r="274" spans="1:65" s="2" customFormat="1" ht="11.25">
      <c r="A274" s="37"/>
      <c r="B274" s="38"/>
      <c r="C274" s="39"/>
      <c r="D274" s="195" t="s">
        <v>219</v>
      </c>
      <c r="E274" s="39"/>
      <c r="F274" s="196" t="s">
        <v>3013</v>
      </c>
      <c r="G274" s="39"/>
      <c r="H274" s="39"/>
      <c r="I274" s="197"/>
      <c r="J274" s="39"/>
      <c r="K274" s="39"/>
      <c r="L274" s="42"/>
      <c r="M274" s="198"/>
      <c r="N274" s="199"/>
      <c r="O274" s="67"/>
      <c r="P274" s="67"/>
      <c r="Q274" s="67"/>
      <c r="R274" s="67"/>
      <c r="S274" s="67"/>
      <c r="T274" s="68"/>
      <c r="U274" s="37"/>
      <c r="V274" s="37"/>
      <c r="W274" s="37"/>
      <c r="X274" s="37"/>
      <c r="Y274" s="37"/>
      <c r="Z274" s="37"/>
      <c r="AA274" s="37"/>
      <c r="AB274" s="37"/>
      <c r="AC274" s="37"/>
      <c r="AD274" s="37"/>
      <c r="AE274" s="37"/>
      <c r="AT274" s="20" t="s">
        <v>219</v>
      </c>
      <c r="AU274" s="20" t="s">
        <v>81</v>
      </c>
    </row>
    <row r="275" spans="1:65" s="2" customFormat="1" ht="39">
      <c r="A275" s="37"/>
      <c r="B275" s="38"/>
      <c r="C275" s="39"/>
      <c r="D275" s="195" t="s">
        <v>1060</v>
      </c>
      <c r="E275" s="39"/>
      <c r="F275" s="268" t="s">
        <v>3014</v>
      </c>
      <c r="G275" s="39"/>
      <c r="H275" s="39"/>
      <c r="I275" s="197"/>
      <c r="J275" s="39"/>
      <c r="K275" s="39"/>
      <c r="L275" s="42"/>
      <c r="M275" s="198"/>
      <c r="N275" s="199"/>
      <c r="O275" s="67"/>
      <c r="P275" s="67"/>
      <c r="Q275" s="67"/>
      <c r="R275" s="67"/>
      <c r="S275" s="67"/>
      <c r="T275" s="68"/>
      <c r="U275" s="37"/>
      <c r="V275" s="37"/>
      <c r="W275" s="37"/>
      <c r="X275" s="37"/>
      <c r="Y275" s="37"/>
      <c r="Z275" s="37"/>
      <c r="AA275" s="37"/>
      <c r="AB275" s="37"/>
      <c r="AC275" s="37"/>
      <c r="AD275" s="37"/>
      <c r="AE275" s="37"/>
      <c r="AT275" s="20" t="s">
        <v>1060</v>
      </c>
      <c r="AU275" s="20" t="s">
        <v>81</v>
      </c>
    </row>
    <row r="276" spans="1:65" s="2" customFormat="1" ht="24.2" customHeight="1">
      <c r="A276" s="37"/>
      <c r="B276" s="38"/>
      <c r="C276" s="245" t="s">
        <v>777</v>
      </c>
      <c r="D276" s="245" t="s">
        <v>348</v>
      </c>
      <c r="E276" s="246" t="s">
        <v>3015</v>
      </c>
      <c r="F276" s="247" t="s">
        <v>3016</v>
      </c>
      <c r="G276" s="248" t="s">
        <v>367</v>
      </c>
      <c r="H276" s="249">
        <v>1</v>
      </c>
      <c r="I276" s="250"/>
      <c r="J276" s="251">
        <f>ROUND(I276*H276,2)</f>
        <v>0</v>
      </c>
      <c r="K276" s="247" t="s">
        <v>814</v>
      </c>
      <c r="L276" s="252"/>
      <c r="M276" s="253" t="s">
        <v>19</v>
      </c>
      <c r="N276" s="254" t="s">
        <v>42</v>
      </c>
      <c r="O276" s="67"/>
      <c r="P276" s="191">
        <f>O276*H276</f>
        <v>0</v>
      </c>
      <c r="Q276" s="191">
        <v>0</v>
      </c>
      <c r="R276" s="191">
        <f>Q276*H276</f>
        <v>0</v>
      </c>
      <c r="S276" s="191">
        <v>0</v>
      </c>
      <c r="T276" s="192">
        <f>S276*H276</f>
        <v>0</v>
      </c>
      <c r="U276" s="37"/>
      <c r="V276" s="37"/>
      <c r="W276" s="37"/>
      <c r="X276" s="37"/>
      <c r="Y276" s="37"/>
      <c r="Z276" s="37"/>
      <c r="AA276" s="37"/>
      <c r="AB276" s="37"/>
      <c r="AC276" s="37"/>
      <c r="AD276" s="37"/>
      <c r="AE276" s="37"/>
      <c r="AR276" s="193" t="s">
        <v>269</v>
      </c>
      <c r="AT276" s="193" t="s">
        <v>348</v>
      </c>
      <c r="AU276" s="193" t="s">
        <v>81</v>
      </c>
      <c r="AY276" s="20" t="s">
        <v>210</v>
      </c>
      <c r="BE276" s="194">
        <f>IF(N276="základní",J276,0)</f>
        <v>0</v>
      </c>
      <c r="BF276" s="194">
        <f>IF(N276="snížená",J276,0)</f>
        <v>0</v>
      </c>
      <c r="BG276" s="194">
        <f>IF(N276="zákl. přenesená",J276,0)</f>
        <v>0</v>
      </c>
      <c r="BH276" s="194">
        <f>IF(N276="sníž. přenesená",J276,0)</f>
        <v>0</v>
      </c>
      <c r="BI276" s="194">
        <f>IF(N276="nulová",J276,0)</f>
        <v>0</v>
      </c>
      <c r="BJ276" s="20" t="s">
        <v>79</v>
      </c>
      <c r="BK276" s="194">
        <f>ROUND(I276*H276,2)</f>
        <v>0</v>
      </c>
      <c r="BL276" s="20" t="s">
        <v>217</v>
      </c>
      <c r="BM276" s="193" t="s">
        <v>1237</v>
      </c>
    </row>
    <row r="277" spans="1:65" s="2" customFormat="1" ht="19.5">
      <c r="A277" s="37"/>
      <c r="B277" s="38"/>
      <c r="C277" s="39"/>
      <c r="D277" s="195" t="s">
        <v>219</v>
      </c>
      <c r="E277" s="39"/>
      <c r="F277" s="196" t="s">
        <v>3016</v>
      </c>
      <c r="G277" s="39"/>
      <c r="H277" s="39"/>
      <c r="I277" s="197"/>
      <c r="J277" s="39"/>
      <c r="K277" s="39"/>
      <c r="L277" s="42"/>
      <c r="M277" s="198"/>
      <c r="N277" s="199"/>
      <c r="O277" s="67"/>
      <c r="P277" s="67"/>
      <c r="Q277" s="67"/>
      <c r="R277" s="67"/>
      <c r="S277" s="67"/>
      <c r="T277" s="68"/>
      <c r="U277" s="37"/>
      <c r="V277" s="37"/>
      <c r="W277" s="37"/>
      <c r="X277" s="37"/>
      <c r="Y277" s="37"/>
      <c r="Z277" s="37"/>
      <c r="AA277" s="37"/>
      <c r="AB277" s="37"/>
      <c r="AC277" s="37"/>
      <c r="AD277" s="37"/>
      <c r="AE277" s="37"/>
      <c r="AT277" s="20" t="s">
        <v>219</v>
      </c>
      <c r="AU277" s="20" t="s">
        <v>81</v>
      </c>
    </row>
    <row r="278" spans="1:65" s="2" customFormat="1" ht="29.25">
      <c r="A278" s="37"/>
      <c r="B278" s="38"/>
      <c r="C278" s="39"/>
      <c r="D278" s="195" t="s">
        <v>1060</v>
      </c>
      <c r="E278" s="39"/>
      <c r="F278" s="268" t="s">
        <v>3017</v>
      </c>
      <c r="G278" s="39"/>
      <c r="H278" s="39"/>
      <c r="I278" s="197"/>
      <c r="J278" s="39"/>
      <c r="K278" s="39"/>
      <c r="L278" s="42"/>
      <c r="M278" s="198"/>
      <c r="N278" s="199"/>
      <c r="O278" s="67"/>
      <c r="P278" s="67"/>
      <c r="Q278" s="67"/>
      <c r="R278" s="67"/>
      <c r="S278" s="67"/>
      <c r="T278" s="68"/>
      <c r="U278" s="37"/>
      <c r="V278" s="37"/>
      <c r="W278" s="37"/>
      <c r="X278" s="37"/>
      <c r="Y278" s="37"/>
      <c r="Z278" s="37"/>
      <c r="AA278" s="37"/>
      <c r="AB278" s="37"/>
      <c r="AC278" s="37"/>
      <c r="AD278" s="37"/>
      <c r="AE278" s="37"/>
      <c r="AT278" s="20" t="s">
        <v>1060</v>
      </c>
      <c r="AU278" s="20" t="s">
        <v>81</v>
      </c>
    </row>
    <row r="279" spans="1:65" s="2" customFormat="1" ht="16.5" customHeight="1">
      <c r="A279" s="37"/>
      <c r="B279" s="38"/>
      <c r="C279" s="245" t="s">
        <v>784</v>
      </c>
      <c r="D279" s="245" t="s">
        <v>348</v>
      </c>
      <c r="E279" s="246" t="s">
        <v>3018</v>
      </c>
      <c r="F279" s="247" t="s">
        <v>3019</v>
      </c>
      <c r="G279" s="248" t="s">
        <v>367</v>
      </c>
      <c r="H279" s="249">
        <v>1</v>
      </c>
      <c r="I279" s="250"/>
      <c r="J279" s="251">
        <f>ROUND(I279*H279,2)</f>
        <v>0</v>
      </c>
      <c r="K279" s="247" t="s">
        <v>814</v>
      </c>
      <c r="L279" s="252"/>
      <c r="M279" s="253" t="s">
        <v>19</v>
      </c>
      <c r="N279" s="254" t="s">
        <v>42</v>
      </c>
      <c r="O279" s="67"/>
      <c r="P279" s="191">
        <f>O279*H279</f>
        <v>0</v>
      </c>
      <c r="Q279" s="191">
        <v>0</v>
      </c>
      <c r="R279" s="191">
        <f>Q279*H279</f>
        <v>0</v>
      </c>
      <c r="S279" s="191">
        <v>0</v>
      </c>
      <c r="T279" s="192">
        <f>S279*H279</f>
        <v>0</v>
      </c>
      <c r="U279" s="37"/>
      <c r="V279" s="37"/>
      <c r="W279" s="37"/>
      <c r="X279" s="37"/>
      <c r="Y279" s="37"/>
      <c r="Z279" s="37"/>
      <c r="AA279" s="37"/>
      <c r="AB279" s="37"/>
      <c r="AC279" s="37"/>
      <c r="AD279" s="37"/>
      <c r="AE279" s="37"/>
      <c r="AR279" s="193" t="s">
        <v>269</v>
      </c>
      <c r="AT279" s="193" t="s">
        <v>348</v>
      </c>
      <c r="AU279" s="193" t="s">
        <v>81</v>
      </c>
      <c r="AY279" s="20" t="s">
        <v>210</v>
      </c>
      <c r="BE279" s="194">
        <f>IF(N279="základní",J279,0)</f>
        <v>0</v>
      </c>
      <c r="BF279" s="194">
        <f>IF(N279="snížená",J279,0)</f>
        <v>0</v>
      </c>
      <c r="BG279" s="194">
        <f>IF(N279="zákl. přenesená",J279,0)</f>
        <v>0</v>
      </c>
      <c r="BH279" s="194">
        <f>IF(N279="sníž. přenesená",J279,0)</f>
        <v>0</v>
      </c>
      <c r="BI279" s="194">
        <f>IF(N279="nulová",J279,0)</f>
        <v>0</v>
      </c>
      <c r="BJ279" s="20" t="s">
        <v>79</v>
      </c>
      <c r="BK279" s="194">
        <f>ROUND(I279*H279,2)</f>
        <v>0</v>
      </c>
      <c r="BL279" s="20" t="s">
        <v>217</v>
      </c>
      <c r="BM279" s="193" t="s">
        <v>1252</v>
      </c>
    </row>
    <row r="280" spans="1:65" s="2" customFormat="1" ht="11.25">
      <c r="A280" s="37"/>
      <c r="B280" s="38"/>
      <c r="C280" s="39"/>
      <c r="D280" s="195" t="s">
        <v>219</v>
      </c>
      <c r="E280" s="39"/>
      <c r="F280" s="196" t="s">
        <v>3019</v>
      </c>
      <c r="G280" s="39"/>
      <c r="H280" s="39"/>
      <c r="I280" s="197"/>
      <c r="J280" s="39"/>
      <c r="K280" s="39"/>
      <c r="L280" s="42"/>
      <c r="M280" s="198"/>
      <c r="N280" s="199"/>
      <c r="O280" s="67"/>
      <c r="P280" s="67"/>
      <c r="Q280" s="67"/>
      <c r="R280" s="67"/>
      <c r="S280" s="67"/>
      <c r="T280" s="68"/>
      <c r="U280" s="37"/>
      <c r="V280" s="37"/>
      <c r="W280" s="37"/>
      <c r="X280" s="37"/>
      <c r="Y280" s="37"/>
      <c r="Z280" s="37"/>
      <c r="AA280" s="37"/>
      <c r="AB280" s="37"/>
      <c r="AC280" s="37"/>
      <c r="AD280" s="37"/>
      <c r="AE280" s="37"/>
      <c r="AT280" s="20" t="s">
        <v>219</v>
      </c>
      <c r="AU280" s="20" t="s">
        <v>81</v>
      </c>
    </row>
    <row r="281" spans="1:65" s="2" customFormat="1" ht="68.25">
      <c r="A281" s="37"/>
      <c r="B281" s="38"/>
      <c r="C281" s="39"/>
      <c r="D281" s="195" t="s">
        <v>1060</v>
      </c>
      <c r="E281" s="39"/>
      <c r="F281" s="268" t="s">
        <v>3020</v>
      </c>
      <c r="G281" s="39"/>
      <c r="H281" s="39"/>
      <c r="I281" s="197"/>
      <c r="J281" s="39"/>
      <c r="K281" s="39"/>
      <c r="L281" s="42"/>
      <c r="M281" s="198"/>
      <c r="N281" s="199"/>
      <c r="O281" s="67"/>
      <c r="P281" s="67"/>
      <c r="Q281" s="67"/>
      <c r="R281" s="67"/>
      <c r="S281" s="67"/>
      <c r="T281" s="68"/>
      <c r="U281" s="37"/>
      <c r="V281" s="37"/>
      <c r="W281" s="37"/>
      <c r="X281" s="37"/>
      <c r="Y281" s="37"/>
      <c r="Z281" s="37"/>
      <c r="AA281" s="37"/>
      <c r="AB281" s="37"/>
      <c r="AC281" s="37"/>
      <c r="AD281" s="37"/>
      <c r="AE281" s="37"/>
      <c r="AT281" s="20" t="s">
        <v>1060</v>
      </c>
      <c r="AU281" s="20" t="s">
        <v>81</v>
      </c>
    </row>
    <row r="282" spans="1:65" s="2" customFormat="1" ht="16.5" customHeight="1">
      <c r="A282" s="37"/>
      <c r="B282" s="38"/>
      <c r="C282" s="245" t="s">
        <v>628</v>
      </c>
      <c r="D282" s="245" t="s">
        <v>348</v>
      </c>
      <c r="E282" s="246" t="s">
        <v>3021</v>
      </c>
      <c r="F282" s="247" t="s">
        <v>3022</v>
      </c>
      <c r="G282" s="248" t="s">
        <v>367</v>
      </c>
      <c r="H282" s="249">
        <v>1</v>
      </c>
      <c r="I282" s="250"/>
      <c r="J282" s="251">
        <f>ROUND(I282*H282,2)</f>
        <v>0</v>
      </c>
      <c r="K282" s="247" t="s">
        <v>814</v>
      </c>
      <c r="L282" s="252"/>
      <c r="M282" s="253" t="s">
        <v>19</v>
      </c>
      <c r="N282" s="254" t="s">
        <v>42</v>
      </c>
      <c r="O282" s="67"/>
      <c r="P282" s="191">
        <f>O282*H282</f>
        <v>0</v>
      </c>
      <c r="Q282" s="191">
        <v>0</v>
      </c>
      <c r="R282" s="191">
        <f>Q282*H282</f>
        <v>0</v>
      </c>
      <c r="S282" s="191">
        <v>0</v>
      </c>
      <c r="T282" s="192">
        <f>S282*H282</f>
        <v>0</v>
      </c>
      <c r="U282" s="37"/>
      <c r="V282" s="37"/>
      <c r="W282" s="37"/>
      <c r="X282" s="37"/>
      <c r="Y282" s="37"/>
      <c r="Z282" s="37"/>
      <c r="AA282" s="37"/>
      <c r="AB282" s="37"/>
      <c r="AC282" s="37"/>
      <c r="AD282" s="37"/>
      <c r="AE282" s="37"/>
      <c r="AR282" s="193" t="s">
        <v>269</v>
      </c>
      <c r="AT282" s="193" t="s">
        <v>348</v>
      </c>
      <c r="AU282" s="193" t="s">
        <v>81</v>
      </c>
      <c r="AY282" s="20" t="s">
        <v>210</v>
      </c>
      <c r="BE282" s="194">
        <f>IF(N282="základní",J282,0)</f>
        <v>0</v>
      </c>
      <c r="BF282" s="194">
        <f>IF(N282="snížená",J282,0)</f>
        <v>0</v>
      </c>
      <c r="BG282" s="194">
        <f>IF(N282="zákl. přenesená",J282,0)</f>
        <v>0</v>
      </c>
      <c r="BH282" s="194">
        <f>IF(N282="sníž. přenesená",J282,0)</f>
        <v>0</v>
      </c>
      <c r="BI282" s="194">
        <f>IF(N282="nulová",J282,0)</f>
        <v>0</v>
      </c>
      <c r="BJ282" s="20" t="s">
        <v>79</v>
      </c>
      <c r="BK282" s="194">
        <f>ROUND(I282*H282,2)</f>
        <v>0</v>
      </c>
      <c r="BL282" s="20" t="s">
        <v>217</v>
      </c>
      <c r="BM282" s="193" t="s">
        <v>1264</v>
      </c>
    </row>
    <row r="283" spans="1:65" s="2" customFormat="1" ht="11.25">
      <c r="A283" s="37"/>
      <c r="B283" s="38"/>
      <c r="C283" s="39"/>
      <c r="D283" s="195" t="s">
        <v>219</v>
      </c>
      <c r="E283" s="39"/>
      <c r="F283" s="196" t="s">
        <v>3022</v>
      </c>
      <c r="G283" s="39"/>
      <c r="H283" s="39"/>
      <c r="I283" s="197"/>
      <c r="J283" s="39"/>
      <c r="K283" s="39"/>
      <c r="L283" s="42"/>
      <c r="M283" s="198"/>
      <c r="N283" s="199"/>
      <c r="O283" s="67"/>
      <c r="P283" s="67"/>
      <c r="Q283" s="67"/>
      <c r="R283" s="67"/>
      <c r="S283" s="67"/>
      <c r="T283" s="68"/>
      <c r="U283" s="37"/>
      <c r="V283" s="37"/>
      <c r="W283" s="37"/>
      <c r="X283" s="37"/>
      <c r="Y283" s="37"/>
      <c r="Z283" s="37"/>
      <c r="AA283" s="37"/>
      <c r="AB283" s="37"/>
      <c r="AC283" s="37"/>
      <c r="AD283" s="37"/>
      <c r="AE283" s="37"/>
      <c r="AT283" s="20" t="s">
        <v>219</v>
      </c>
      <c r="AU283" s="20" t="s">
        <v>81</v>
      </c>
    </row>
    <row r="284" spans="1:65" s="2" customFormat="1" ht="78">
      <c r="A284" s="37"/>
      <c r="B284" s="38"/>
      <c r="C284" s="39"/>
      <c r="D284" s="195" t="s">
        <v>1060</v>
      </c>
      <c r="E284" s="39"/>
      <c r="F284" s="268" t="s">
        <v>3023</v>
      </c>
      <c r="G284" s="39"/>
      <c r="H284" s="39"/>
      <c r="I284" s="197"/>
      <c r="J284" s="39"/>
      <c r="K284" s="39"/>
      <c r="L284" s="42"/>
      <c r="M284" s="198"/>
      <c r="N284" s="199"/>
      <c r="O284" s="67"/>
      <c r="P284" s="67"/>
      <c r="Q284" s="67"/>
      <c r="R284" s="67"/>
      <c r="S284" s="67"/>
      <c r="T284" s="68"/>
      <c r="U284" s="37"/>
      <c r="V284" s="37"/>
      <c r="W284" s="37"/>
      <c r="X284" s="37"/>
      <c r="Y284" s="37"/>
      <c r="Z284" s="37"/>
      <c r="AA284" s="37"/>
      <c r="AB284" s="37"/>
      <c r="AC284" s="37"/>
      <c r="AD284" s="37"/>
      <c r="AE284" s="37"/>
      <c r="AT284" s="20" t="s">
        <v>1060</v>
      </c>
      <c r="AU284" s="20" t="s">
        <v>81</v>
      </c>
    </row>
    <row r="285" spans="1:65" s="2" customFormat="1" ht="16.5" customHeight="1">
      <c r="A285" s="37"/>
      <c r="B285" s="38"/>
      <c r="C285" s="245" t="s">
        <v>626</v>
      </c>
      <c r="D285" s="245" t="s">
        <v>348</v>
      </c>
      <c r="E285" s="246" t="s">
        <v>3024</v>
      </c>
      <c r="F285" s="247" t="s">
        <v>3025</v>
      </c>
      <c r="G285" s="248" t="s">
        <v>367</v>
      </c>
      <c r="H285" s="249">
        <v>1</v>
      </c>
      <c r="I285" s="250"/>
      <c r="J285" s="251">
        <f>ROUND(I285*H285,2)</f>
        <v>0</v>
      </c>
      <c r="K285" s="247" t="s">
        <v>814</v>
      </c>
      <c r="L285" s="252"/>
      <c r="M285" s="253" t="s">
        <v>19</v>
      </c>
      <c r="N285" s="254" t="s">
        <v>42</v>
      </c>
      <c r="O285" s="67"/>
      <c r="P285" s="191">
        <f>O285*H285</f>
        <v>0</v>
      </c>
      <c r="Q285" s="191">
        <v>0</v>
      </c>
      <c r="R285" s="191">
        <f>Q285*H285</f>
        <v>0</v>
      </c>
      <c r="S285" s="191">
        <v>0</v>
      </c>
      <c r="T285" s="192">
        <f>S285*H285</f>
        <v>0</v>
      </c>
      <c r="U285" s="37"/>
      <c r="V285" s="37"/>
      <c r="W285" s="37"/>
      <c r="X285" s="37"/>
      <c r="Y285" s="37"/>
      <c r="Z285" s="37"/>
      <c r="AA285" s="37"/>
      <c r="AB285" s="37"/>
      <c r="AC285" s="37"/>
      <c r="AD285" s="37"/>
      <c r="AE285" s="37"/>
      <c r="AR285" s="193" t="s">
        <v>269</v>
      </c>
      <c r="AT285" s="193" t="s">
        <v>348</v>
      </c>
      <c r="AU285" s="193" t="s">
        <v>81</v>
      </c>
      <c r="AY285" s="20" t="s">
        <v>210</v>
      </c>
      <c r="BE285" s="194">
        <f>IF(N285="základní",J285,0)</f>
        <v>0</v>
      </c>
      <c r="BF285" s="194">
        <f>IF(N285="snížená",J285,0)</f>
        <v>0</v>
      </c>
      <c r="BG285" s="194">
        <f>IF(N285="zákl. přenesená",J285,0)</f>
        <v>0</v>
      </c>
      <c r="BH285" s="194">
        <f>IF(N285="sníž. přenesená",J285,0)</f>
        <v>0</v>
      </c>
      <c r="BI285" s="194">
        <f>IF(N285="nulová",J285,0)</f>
        <v>0</v>
      </c>
      <c r="BJ285" s="20" t="s">
        <v>79</v>
      </c>
      <c r="BK285" s="194">
        <f>ROUND(I285*H285,2)</f>
        <v>0</v>
      </c>
      <c r="BL285" s="20" t="s">
        <v>217</v>
      </c>
      <c r="BM285" s="193" t="s">
        <v>1282</v>
      </c>
    </row>
    <row r="286" spans="1:65" s="2" customFormat="1" ht="11.25">
      <c r="A286" s="37"/>
      <c r="B286" s="38"/>
      <c r="C286" s="39"/>
      <c r="D286" s="195" t="s">
        <v>219</v>
      </c>
      <c r="E286" s="39"/>
      <c r="F286" s="196" t="s">
        <v>3025</v>
      </c>
      <c r="G286" s="39"/>
      <c r="H286" s="39"/>
      <c r="I286" s="197"/>
      <c r="J286" s="39"/>
      <c r="K286" s="39"/>
      <c r="L286" s="42"/>
      <c r="M286" s="198"/>
      <c r="N286" s="199"/>
      <c r="O286" s="67"/>
      <c r="P286" s="67"/>
      <c r="Q286" s="67"/>
      <c r="R286" s="67"/>
      <c r="S286" s="67"/>
      <c r="T286" s="68"/>
      <c r="U286" s="37"/>
      <c r="V286" s="37"/>
      <c r="W286" s="37"/>
      <c r="X286" s="37"/>
      <c r="Y286" s="37"/>
      <c r="Z286" s="37"/>
      <c r="AA286" s="37"/>
      <c r="AB286" s="37"/>
      <c r="AC286" s="37"/>
      <c r="AD286" s="37"/>
      <c r="AE286" s="37"/>
      <c r="AT286" s="20" t="s">
        <v>219</v>
      </c>
      <c r="AU286" s="20" t="s">
        <v>81</v>
      </c>
    </row>
    <row r="287" spans="1:65" s="2" customFormat="1" ht="185.25">
      <c r="A287" s="37"/>
      <c r="B287" s="38"/>
      <c r="C287" s="39"/>
      <c r="D287" s="195" t="s">
        <v>1060</v>
      </c>
      <c r="E287" s="39"/>
      <c r="F287" s="268" t="s">
        <v>3026</v>
      </c>
      <c r="G287" s="39"/>
      <c r="H287" s="39"/>
      <c r="I287" s="197"/>
      <c r="J287" s="39"/>
      <c r="K287" s="39"/>
      <c r="L287" s="42"/>
      <c r="M287" s="198"/>
      <c r="N287" s="199"/>
      <c r="O287" s="67"/>
      <c r="P287" s="67"/>
      <c r="Q287" s="67"/>
      <c r="R287" s="67"/>
      <c r="S287" s="67"/>
      <c r="T287" s="68"/>
      <c r="U287" s="37"/>
      <c r="V287" s="37"/>
      <c r="W287" s="37"/>
      <c r="X287" s="37"/>
      <c r="Y287" s="37"/>
      <c r="Z287" s="37"/>
      <c r="AA287" s="37"/>
      <c r="AB287" s="37"/>
      <c r="AC287" s="37"/>
      <c r="AD287" s="37"/>
      <c r="AE287" s="37"/>
      <c r="AT287" s="20" t="s">
        <v>1060</v>
      </c>
      <c r="AU287" s="20" t="s">
        <v>81</v>
      </c>
    </row>
    <row r="288" spans="1:65" s="2" customFormat="1" ht="16.5" customHeight="1">
      <c r="A288" s="37"/>
      <c r="B288" s="38"/>
      <c r="C288" s="245" t="s">
        <v>798</v>
      </c>
      <c r="D288" s="245" t="s">
        <v>348</v>
      </c>
      <c r="E288" s="246" t="s">
        <v>3027</v>
      </c>
      <c r="F288" s="247" t="s">
        <v>3028</v>
      </c>
      <c r="G288" s="248" t="s">
        <v>19</v>
      </c>
      <c r="H288" s="249">
        <v>1</v>
      </c>
      <c r="I288" s="250"/>
      <c r="J288" s="251">
        <f>ROUND(I288*H288,2)</f>
        <v>0</v>
      </c>
      <c r="K288" s="247" t="s">
        <v>814</v>
      </c>
      <c r="L288" s="252"/>
      <c r="M288" s="253" t="s">
        <v>19</v>
      </c>
      <c r="N288" s="254" t="s">
        <v>42</v>
      </c>
      <c r="O288" s="67"/>
      <c r="P288" s="191">
        <f>O288*H288</f>
        <v>0</v>
      </c>
      <c r="Q288" s="191">
        <v>0</v>
      </c>
      <c r="R288" s="191">
        <f>Q288*H288</f>
        <v>0</v>
      </c>
      <c r="S288" s="191">
        <v>0</v>
      </c>
      <c r="T288" s="192">
        <f>S288*H288</f>
        <v>0</v>
      </c>
      <c r="U288" s="37"/>
      <c r="V288" s="37"/>
      <c r="W288" s="37"/>
      <c r="X288" s="37"/>
      <c r="Y288" s="37"/>
      <c r="Z288" s="37"/>
      <c r="AA288" s="37"/>
      <c r="AB288" s="37"/>
      <c r="AC288" s="37"/>
      <c r="AD288" s="37"/>
      <c r="AE288" s="37"/>
      <c r="AR288" s="193" t="s">
        <v>269</v>
      </c>
      <c r="AT288" s="193" t="s">
        <v>348</v>
      </c>
      <c r="AU288" s="193" t="s">
        <v>81</v>
      </c>
      <c r="AY288" s="20" t="s">
        <v>210</v>
      </c>
      <c r="BE288" s="194">
        <f>IF(N288="základní",J288,0)</f>
        <v>0</v>
      </c>
      <c r="BF288" s="194">
        <f>IF(N288="snížená",J288,0)</f>
        <v>0</v>
      </c>
      <c r="BG288" s="194">
        <f>IF(N288="zákl. přenesená",J288,0)</f>
        <v>0</v>
      </c>
      <c r="BH288" s="194">
        <f>IF(N288="sníž. přenesená",J288,0)</f>
        <v>0</v>
      </c>
      <c r="BI288" s="194">
        <f>IF(N288="nulová",J288,0)</f>
        <v>0</v>
      </c>
      <c r="BJ288" s="20" t="s">
        <v>79</v>
      </c>
      <c r="BK288" s="194">
        <f>ROUND(I288*H288,2)</f>
        <v>0</v>
      </c>
      <c r="BL288" s="20" t="s">
        <v>217</v>
      </c>
      <c r="BM288" s="193" t="s">
        <v>1296</v>
      </c>
    </row>
    <row r="289" spans="1:65" s="2" customFormat="1" ht="11.25">
      <c r="A289" s="37"/>
      <c r="B289" s="38"/>
      <c r="C289" s="39"/>
      <c r="D289" s="195" t="s">
        <v>219</v>
      </c>
      <c r="E289" s="39"/>
      <c r="F289" s="196" t="s">
        <v>3028</v>
      </c>
      <c r="G289" s="39"/>
      <c r="H289" s="39"/>
      <c r="I289" s="197"/>
      <c r="J289" s="39"/>
      <c r="K289" s="39"/>
      <c r="L289" s="42"/>
      <c r="M289" s="198"/>
      <c r="N289" s="199"/>
      <c r="O289" s="67"/>
      <c r="P289" s="67"/>
      <c r="Q289" s="67"/>
      <c r="R289" s="67"/>
      <c r="S289" s="67"/>
      <c r="T289" s="68"/>
      <c r="U289" s="37"/>
      <c r="V289" s="37"/>
      <c r="W289" s="37"/>
      <c r="X289" s="37"/>
      <c r="Y289" s="37"/>
      <c r="Z289" s="37"/>
      <c r="AA289" s="37"/>
      <c r="AB289" s="37"/>
      <c r="AC289" s="37"/>
      <c r="AD289" s="37"/>
      <c r="AE289" s="37"/>
      <c r="AT289" s="20" t="s">
        <v>219</v>
      </c>
      <c r="AU289" s="20" t="s">
        <v>81</v>
      </c>
    </row>
    <row r="290" spans="1:65" s="2" customFormat="1" ht="58.5">
      <c r="A290" s="37"/>
      <c r="B290" s="38"/>
      <c r="C290" s="39"/>
      <c r="D290" s="195" t="s">
        <v>1060</v>
      </c>
      <c r="E290" s="39"/>
      <c r="F290" s="268" t="s">
        <v>3029</v>
      </c>
      <c r="G290" s="39"/>
      <c r="H290" s="39"/>
      <c r="I290" s="197"/>
      <c r="J290" s="39"/>
      <c r="K290" s="39"/>
      <c r="L290" s="42"/>
      <c r="M290" s="198"/>
      <c r="N290" s="199"/>
      <c r="O290" s="67"/>
      <c r="P290" s="67"/>
      <c r="Q290" s="67"/>
      <c r="R290" s="67"/>
      <c r="S290" s="67"/>
      <c r="T290" s="68"/>
      <c r="U290" s="37"/>
      <c r="V290" s="37"/>
      <c r="W290" s="37"/>
      <c r="X290" s="37"/>
      <c r="Y290" s="37"/>
      <c r="Z290" s="37"/>
      <c r="AA290" s="37"/>
      <c r="AB290" s="37"/>
      <c r="AC290" s="37"/>
      <c r="AD290" s="37"/>
      <c r="AE290" s="37"/>
      <c r="AT290" s="20" t="s">
        <v>1060</v>
      </c>
      <c r="AU290" s="20" t="s">
        <v>81</v>
      </c>
    </row>
    <row r="291" spans="1:65" s="2" customFormat="1" ht="21.75" customHeight="1">
      <c r="A291" s="37"/>
      <c r="B291" s="38"/>
      <c r="C291" s="245" t="s">
        <v>802</v>
      </c>
      <c r="D291" s="245" t="s">
        <v>348</v>
      </c>
      <c r="E291" s="246" t="s">
        <v>3030</v>
      </c>
      <c r="F291" s="247" t="s">
        <v>3031</v>
      </c>
      <c r="G291" s="248" t="s">
        <v>367</v>
      </c>
      <c r="H291" s="249">
        <v>1</v>
      </c>
      <c r="I291" s="250"/>
      <c r="J291" s="251">
        <f>ROUND(I291*H291,2)</f>
        <v>0</v>
      </c>
      <c r="K291" s="247" t="s">
        <v>814</v>
      </c>
      <c r="L291" s="252"/>
      <c r="M291" s="253" t="s">
        <v>19</v>
      </c>
      <c r="N291" s="254" t="s">
        <v>42</v>
      </c>
      <c r="O291" s="67"/>
      <c r="P291" s="191">
        <f>O291*H291</f>
        <v>0</v>
      </c>
      <c r="Q291" s="191">
        <v>0</v>
      </c>
      <c r="R291" s="191">
        <f>Q291*H291</f>
        <v>0</v>
      </c>
      <c r="S291" s="191">
        <v>0</v>
      </c>
      <c r="T291" s="192">
        <f>S291*H291</f>
        <v>0</v>
      </c>
      <c r="U291" s="37"/>
      <c r="V291" s="37"/>
      <c r="W291" s="37"/>
      <c r="X291" s="37"/>
      <c r="Y291" s="37"/>
      <c r="Z291" s="37"/>
      <c r="AA291" s="37"/>
      <c r="AB291" s="37"/>
      <c r="AC291" s="37"/>
      <c r="AD291" s="37"/>
      <c r="AE291" s="37"/>
      <c r="AR291" s="193" t="s">
        <v>269</v>
      </c>
      <c r="AT291" s="193" t="s">
        <v>348</v>
      </c>
      <c r="AU291" s="193" t="s">
        <v>81</v>
      </c>
      <c r="AY291" s="20" t="s">
        <v>210</v>
      </c>
      <c r="BE291" s="194">
        <f>IF(N291="základní",J291,0)</f>
        <v>0</v>
      </c>
      <c r="BF291" s="194">
        <f>IF(N291="snížená",J291,0)</f>
        <v>0</v>
      </c>
      <c r="BG291" s="194">
        <f>IF(N291="zákl. přenesená",J291,0)</f>
        <v>0</v>
      </c>
      <c r="BH291" s="194">
        <f>IF(N291="sníž. přenesená",J291,0)</f>
        <v>0</v>
      </c>
      <c r="BI291" s="194">
        <f>IF(N291="nulová",J291,0)</f>
        <v>0</v>
      </c>
      <c r="BJ291" s="20" t="s">
        <v>79</v>
      </c>
      <c r="BK291" s="194">
        <f>ROUND(I291*H291,2)</f>
        <v>0</v>
      </c>
      <c r="BL291" s="20" t="s">
        <v>217</v>
      </c>
      <c r="BM291" s="193" t="s">
        <v>1311</v>
      </c>
    </row>
    <row r="292" spans="1:65" s="2" customFormat="1" ht="11.25">
      <c r="A292" s="37"/>
      <c r="B292" s="38"/>
      <c r="C292" s="39"/>
      <c r="D292" s="195" t="s">
        <v>219</v>
      </c>
      <c r="E292" s="39"/>
      <c r="F292" s="196" t="s">
        <v>3031</v>
      </c>
      <c r="G292" s="39"/>
      <c r="H292" s="39"/>
      <c r="I292" s="197"/>
      <c r="J292" s="39"/>
      <c r="K292" s="39"/>
      <c r="L292" s="42"/>
      <c r="M292" s="198"/>
      <c r="N292" s="199"/>
      <c r="O292" s="67"/>
      <c r="P292" s="67"/>
      <c r="Q292" s="67"/>
      <c r="R292" s="67"/>
      <c r="S292" s="67"/>
      <c r="T292" s="68"/>
      <c r="U292" s="37"/>
      <c r="V292" s="37"/>
      <c r="W292" s="37"/>
      <c r="X292" s="37"/>
      <c r="Y292" s="37"/>
      <c r="Z292" s="37"/>
      <c r="AA292" s="37"/>
      <c r="AB292" s="37"/>
      <c r="AC292" s="37"/>
      <c r="AD292" s="37"/>
      <c r="AE292" s="37"/>
      <c r="AT292" s="20" t="s">
        <v>219</v>
      </c>
      <c r="AU292" s="20" t="s">
        <v>81</v>
      </c>
    </row>
    <row r="293" spans="1:65" s="2" customFormat="1" ht="204.75">
      <c r="A293" s="37"/>
      <c r="B293" s="38"/>
      <c r="C293" s="39"/>
      <c r="D293" s="195" t="s">
        <v>1060</v>
      </c>
      <c r="E293" s="39"/>
      <c r="F293" s="268" t="s">
        <v>3032</v>
      </c>
      <c r="G293" s="39"/>
      <c r="H293" s="39"/>
      <c r="I293" s="197"/>
      <c r="J293" s="39"/>
      <c r="K293" s="39"/>
      <c r="L293" s="42"/>
      <c r="M293" s="198"/>
      <c r="N293" s="199"/>
      <c r="O293" s="67"/>
      <c r="P293" s="67"/>
      <c r="Q293" s="67"/>
      <c r="R293" s="67"/>
      <c r="S293" s="67"/>
      <c r="T293" s="68"/>
      <c r="U293" s="37"/>
      <c r="V293" s="37"/>
      <c r="W293" s="37"/>
      <c r="X293" s="37"/>
      <c r="Y293" s="37"/>
      <c r="Z293" s="37"/>
      <c r="AA293" s="37"/>
      <c r="AB293" s="37"/>
      <c r="AC293" s="37"/>
      <c r="AD293" s="37"/>
      <c r="AE293" s="37"/>
      <c r="AT293" s="20" t="s">
        <v>1060</v>
      </c>
      <c r="AU293" s="20" t="s">
        <v>81</v>
      </c>
    </row>
    <row r="294" spans="1:65" s="2" customFormat="1" ht="16.5" customHeight="1">
      <c r="A294" s="37"/>
      <c r="B294" s="38"/>
      <c r="C294" s="245" t="s">
        <v>807</v>
      </c>
      <c r="D294" s="245" t="s">
        <v>348</v>
      </c>
      <c r="E294" s="246" t="s">
        <v>3033</v>
      </c>
      <c r="F294" s="247" t="s">
        <v>3034</v>
      </c>
      <c r="G294" s="248" t="s">
        <v>367</v>
      </c>
      <c r="H294" s="249">
        <v>1</v>
      </c>
      <c r="I294" s="250"/>
      <c r="J294" s="251">
        <f>ROUND(I294*H294,2)</f>
        <v>0</v>
      </c>
      <c r="K294" s="247" t="s">
        <v>814</v>
      </c>
      <c r="L294" s="252"/>
      <c r="M294" s="253" t="s">
        <v>19</v>
      </c>
      <c r="N294" s="254" t="s">
        <v>42</v>
      </c>
      <c r="O294" s="67"/>
      <c r="P294" s="191">
        <f>O294*H294</f>
        <v>0</v>
      </c>
      <c r="Q294" s="191">
        <v>0</v>
      </c>
      <c r="R294" s="191">
        <f>Q294*H294</f>
        <v>0</v>
      </c>
      <c r="S294" s="191">
        <v>0</v>
      </c>
      <c r="T294" s="192">
        <f>S294*H294</f>
        <v>0</v>
      </c>
      <c r="U294" s="37"/>
      <c r="V294" s="37"/>
      <c r="W294" s="37"/>
      <c r="X294" s="37"/>
      <c r="Y294" s="37"/>
      <c r="Z294" s="37"/>
      <c r="AA294" s="37"/>
      <c r="AB294" s="37"/>
      <c r="AC294" s="37"/>
      <c r="AD294" s="37"/>
      <c r="AE294" s="37"/>
      <c r="AR294" s="193" t="s">
        <v>269</v>
      </c>
      <c r="AT294" s="193" t="s">
        <v>348</v>
      </c>
      <c r="AU294" s="193" t="s">
        <v>81</v>
      </c>
      <c r="AY294" s="20" t="s">
        <v>210</v>
      </c>
      <c r="BE294" s="194">
        <f>IF(N294="základní",J294,0)</f>
        <v>0</v>
      </c>
      <c r="BF294" s="194">
        <f>IF(N294="snížená",J294,0)</f>
        <v>0</v>
      </c>
      <c r="BG294" s="194">
        <f>IF(N294="zákl. přenesená",J294,0)</f>
        <v>0</v>
      </c>
      <c r="BH294" s="194">
        <f>IF(N294="sníž. přenesená",J294,0)</f>
        <v>0</v>
      </c>
      <c r="BI294" s="194">
        <f>IF(N294="nulová",J294,0)</f>
        <v>0</v>
      </c>
      <c r="BJ294" s="20" t="s">
        <v>79</v>
      </c>
      <c r="BK294" s="194">
        <f>ROUND(I294*H294,2)</f>
        <v>0</v>
      </c>
      <c r="BL294" s="20" t="s">
        <v>217</v>
      </c>
      <c r="BM294" s="193" t="s">
        <v>1322</v>
      </c>
    </row>
    <row r="295" spans="1:65" s="2" customFormat="1" ht="11.25">
      <c r="A295" s="37"/>
      <c r="B295" s="38"/>
      <c r="C295" s="39"/>
      <c r="D295" s="195" t="s">
        <v>219</v>
      </c>
      <c r="E295" s="39"/>
      <c r="F295" s="196" t="s">
        <v>3034</v>
      </c>
      <c r="G295" s="39"/>
      <c r="H295" s="39"/>
      <c r="I295" s="197"/>
      <c r="J295" s="39"/>
      <c r="K295" s="39"/>
      <c r="L295" s="42"/>
      <c r="M295" s="198"/>
      <c r="N295" s="199"/>
      <c r="O295" s="67"/>
      <c r="P295" s="67"/>
      <c r="Q295" s="67"/>
      <c r="R295" s="67"/>
      <c r="S295" s="67"/>
      <c r="T295" s="68"/>
      <c r="U295" s="37"/>
      <c r="V295" s="37"/>
      <c r="W295" s="37"/>
      <c r="X295" s="37"/>
      <c r="Y295" s="37"/>
      <c r="Z295" s="37"/>
      <c r="AA295" s="37"/>
      <c r="AB295" s="37"/>
      <c r="AC295" s="37"/>
      <c r="AD295" s="37"/>
      <c r="AE295" s="37"/>
      <c r="AT295" s="20" t="s">
        <v>219</v>
      </c>
      <c r="AU295" s="20" t="s">
        <v>81</v>
      </c>
    </row>
    <row r="296" spans="1:65" s="2" customFormat="1" ht="58.5">
      <c r="A296" s="37"/>
      <c r="B296" s="38"/>
      <c r="C296" s="39"/>
      <c r="D296" s="195" t="s">
        <v>1060</v>
      </c>
      <c r="E296" s="39"/>
      <c r="F296" s="268" t="s">
        <v>3035</v>
      </c>
      <c r="G296" s="39"/>
      <c r="H296" s="39"/>
      <c r="I296" s="197"/>
      <c r="J296" s="39"/>
      <c r="K296" s="39"/>
      <c r="L296" s="42"/>
      <c r="M296" s="198"/>
      <c r="N296" s="199"/>
      <c r="O296" s="67"/>
      <c r="P296" s="67"/>
      <c r="Q296" s="67"/>
      <c r="R296" s="67"/>
      <c r="S296" s="67"/>
      <c r="T296" s="68"/>
      <c r="U296" s="37"/>
      <c r="V296" s="37"/>
      <c r="W296" s="37"/>
      <c r="X296" s="37"/>
      <c r="Y296" s="37"/>
      <c r="Z296" s="37"/>
      <c r="AA296" s="37"/>
      <c r="AB296" s="37"/>
      <c r="AC296" s="37"/>
      <c r="AD296" s="37"/>
      <c r="AE296" s="37"/>
      <c r="AT296" s="20" t="s">
        <v>1060</v>
      </c>
      <c r="AU296" s="20" t="s">
        <v>81</v>
      </c>
    </row>
    <row r="297" spans="1:65" s="2" customFormat="1" ht="16.5" customHeight="1">
      <c r="A297" s="37"/>
      <c r="B297" s="38"/>
      <c r="C297" s="245" t="s">
        <v>811</v>
      </c>
      <c r="D297" s="245" t="s">
        <v>348</v>
      </c>
      <c r="E297" s="246" t="s">
        <v>3036</v>
      </c>
      <c r="F297" s="247" t="s">
        <v>3037</v>
      </c>
      <c r="G297" s="248" t="s">
        <v>367</v>
      </c>
      <c r="H297" s="249">
        <v>1</v>
      </c>
      <c r="I297" s="250"/>
      <c r="J297" s="251">
        <f>ROUND(I297*H297,2)</f>
        <v>0</v>
      </c>
      <c r="K297" s="247" t="s">
        <v>814</v>
      </c>
      <c r="L297" s="252"/>
      <c r="M297" s="253" t="s">
        <v>19</v>
      </c>
      <c r="N297" s="254" t="s">
        <v>42</v>
      </c>
      <c r="O297" s="67"/>
      <c r="P297" s="191">
        <f>O297*H297</f>
        <v>0</v>
      </c>
      <c r="Q297" s="191">
        <v>0</v>
      </c>
      <c r="R297" s="191">
        <f>Q297*H297</f>
        <v>0</v>
      </c>
      <c r="S297" s="191">
        <v>0</v>
      </c>
      <c r="T297" s="192">
        <f>S297*H297</f>
        <v>0</v>
      </c>
      <c r="U297" s="37"/>
      <c r="V297" s="37"/>
      <c r="W297" s="37"/>
      <c r="X297" s="37"/>
      <c r="Y297" s="37"/>
      <c r="Z297" s="37"/>
      <c r="AA297" s="37"/>
      <c r="AB297" s="37"/>
      <c r="AC297" s="37"/>
      <c r="AD297" s="37"/>
      <c r="AE297" s="37"/>
      <c r="AR297" s="193" t="s">
        <v>269</v>
      </c>
      <c r="AT297" s="193" t="s">
        <v>348</v>
      </c>
      <c r="AU297" s="193" t="s">
        <v>81</v>
      </c>
      <c r="AY297" s="20" t="s">
        <v>210</v>
      </c>
      <c r="BE297" s="194">
        <f>IF(N297="základní",J297,0)</f>
        <v>0</v>
      </c>
      <c r="BF297" s="194">
        <f>IF(N297="snížená",J297,0)</f>
        <v>0</v>
      </c>
      <c r="BG297" s="194">
        <f>IF(N297="zákl. přenesená",J297,0)</f>
        <v>0</v>
      </c>
      <c r="BH297" s="194">
        <f>IF(N297="sníž. přenesená",J297,0)</f>
        <v>0</v>
      </c>
      <c r="BI297" s="194">
        <f>IF(N297="nulová",J297,0)</f>
        <v>0</v>
      </c>
      <c r="BJ297" s="20" t="s">
        <v>79</v>
      </c>
      <c r="BK297" s="194">
        <f>ROUND(I297*H297,2)</f>
        <v>0</v>
      </c>
      <c r="BL297" s="20" t="s">
        <v>217</v>
      </c>
      <c r="BM297" s="193" t="s">
        <v>1330</v>
      </c>
    </row>
    <row r="298" spans="1:65" s="2" customFormat="1" ht="11.25">
      <c r="A298" s="37"/>
      <c r="B298" s="38"/>
      <c r="C298" s="39"/>
      <c r="D298" s="195" t="s">
        <v>219</v>
      </c>
      <c r="E298" s="39"/>
      <c r="F298" s="196" t="s">
        <v>3037</v>
      </c>
      <c r="G298" s="39"/>
      <c r="H298" s="39"/>
      <c r="I298" s="197"/>
      <c r="J298" s="39"/>
      <c r="K298" s="39"/>
      <c r="L298" s="42"/>
      <c r="M298" s="198"/>
      <c r="N298" s="199"/>
      <c r="O298" s="67"/>
      <c r="P298" s="67"/>
      <c r="Q298" s="67"/>
      <c r="R298" s="67"/>
      <c r="S298" s="67"/>
      <c r="T298" s="68"/>
      <c r="U298" s="37"/>
      <c r="V298" s="37"/>
      <c r="W298" s="37"/>
      <c r="X298" s="37"/>
      <c r="Y298" s="37"/>
      <c r="Z298" s="37"/>
      <c r="AA298" s="37"/>
      <c r="AB298" s="37"/>
      <c r="AC298" s="37"/>
      <c r="AD298" s="37"/>
      <c r="AE298" s="37"/>
      <c r="AT298" s="20" t="s">
        <v>219</v>
      </c>
      <c r="AU298" s="20" t="s">
        <v>81</v>
      </c>
    </row>
    <row r="299" spans="1:65" s="2" customFormat="1" ht="19.5">
      <c r="A299" s="37"/>
      <c r="B299" s="38"/>
      <c r="C299" s="39"/>
      <c r="D299" s="195" t="s">
        <v>1060</v>
      </c>
      <c r="E299" s="39"/>
      <c r="F299" s="268" t="s">
        <v>3038</v>
      </c>
      <c r="G299" s="39"/>
      <c r="H299" s="39"/>
      <c r="I299" s="197"/>
      <c r="J299" s="39"/>
      <c r="K299" s="39"/>
      <c r="L299" s="42"/>
      <c r="M299" s="198"/>
      <c r="N299" s="199"/>
      <c r="O299" s="67"/>
      <c r="P299" s="67"/>
      <c r="Q299" s="67"/>
      <c r="R299" s="67"/>
      <c r="S299" s="67"/>
      <c r="T299" s="68"/>
      <c r="U299" s="37"/>
      <c r="V299" s="37"/>
      <c r="W299" s="37"/>
      <c r="X299" s="37"/>
      <c r="Y299" s="37"/>
      <c r="Z299" s="37"/>
      <c r="AA299" s="37"/>
      <c r="AB299" s="37"/>
      <c r="AC299" s="37"/>
      <c r="AD299" s="37"/>
      <c r="AE299" s="37"/>
      <c r="AT299" s="20" t="s">
        <v>1060</v>
      </c>
      <c r="AU299" s="20" t="s">
        <v>81</v>
      </c>
    </row>
    <row r="300" spans="1:65" s="2" customFormat="1" ht="16.5" customHeight="1">
      <c r="A300" s="37"/>
      <c r="B300" s="38"/>
      <c r="C300" s="245" t="s">
        <v>819</v>
      </c>
      <c r="D300" s="245" t="s">
        <v>348</v>
      </c>
      <c r="E300" s="246" t="s">
        <v>3039</v>
      </c>
      <c r="F300" s="247" t="s">
        <v>3040</v>
      </c>
      <c r="G300" s="248" t="s">
        <v>367</v>
      </c>
      <c r="H300" s="249">
        <v>1</v>
      </c>
      <c r="I300" s="250"/>
      <c r="J300" s="251">
        <f>ROUND(I300*H300,2)</f>
        <v>0</v>
      </c>
      <c r="K300" s="247" t="s">
        <v>814</v>
      </c>
      <c r="L300" s="252"/>
      <c r="M300" s="253" t="s">
        <v>19</v>
      </c>
      <c r="N300" s="254" t="s">
        <v>42</v>
      </c>
      <c r="O300" s="67"/>
      <c r="P300" s="191">
        <f>O300*H300</f>
        <v>0</v>
      </c>
      <c r="Q300" s="191">
        <v>0</v>
      </c>
      <c r="R300" s="191">
        <f>Q300*H300</f>
        <v>0</v>
      </c>
      <c r="S300" s="191">
        <v>0</v>
      </c>
      <c r="T300" s="192">
        <f>S300*H300</f>
        <v>0</v>
      </c>
      <c r="U300" s="37"/>
      <c r="V300" s="37"/>
      <c r="W300" s="37"/>
      <c r="X300" s="37"/>
      <c r="Y300" s="37"/>
      <c r="Z300" s="37"/>
      <c r="AA300" s="37"/>
      <c r="AB300" s="37"/>
      <c r="AC300" s="37"/>
      <c r="AD300" s="37"/>
      <c r="AE300" s="37"/>
      <c r="AR300" s="193" t="s">
        <v>269</v>
      </c>
      <c r="AT300" s="193" t="s">
        <v>348</v>
      </c>
      <c r="AU300" s="193" t="s">
        <v>81</v>
      </c>
      <c r="AY300" s="20" t="s">
        <v>210</v>
      </c>
      <c r="BE300" s="194">
        <f>IF(N300="základní",J300,0)</f>
        <v>0</v>
      </c>
      <c r="BF300" s="194">
        <f>IF(N300="snížená",J300,0)</f>
        <v>0</v>
      </c>
      <c r="BG300" s="194">
        <f>IF(N300="zákl. přenesená",J300,0)</f>
        <v>0</v>
      </c>
      <c r="BH300" s="194">
        <f>IF(N300="sníž. přenesená",J300,0)</f>
        <v>0</v>
      </c>
      <c r="BI300" s="194">
        <f>IF(N300="nulová",J300,0)</f>
        <v>0</v>
      </c>
      <c r="BJ300" s="20" t="s">
        <v>79</v>
      </c>
      <c r="BK300" s="194">
        <f>ROUND(I300*H300,2)</f>
        <v>0</v>
      </c>
      <c r="BL300" s="20" t="s">
        <v>217</v>
      </c>
      <c r="BM300" s="193" t="s">
        <v>1344</v>
      </c>
    </row>
    <row r="301" spans="1:65" s="2" customFormat="1" ht="11.25">
      <c r="A301" s="37"/>
      <c r="B301" s="38"/>
      <c r="C301" s="39"/>
      <c r="D301" s="195" t="s">
        <v>219</v>
      </c>
      <c r="E301" s="39"/>
      <c r="F301" s="196" t="s">
        <v>3040</v>
      </c>
      <c r="G301" s="39"/>
      <c r="H301" s="39"/>
      <c r="I301" s="197"/>
      <c r="J301" s="39"/>
      <c r="K301" s="39"/>
      <c r="L301" s="42"/>
      <c r="M301" s="198"/>
      <c r="N301" s="199"/>
      <c r="O301" s="67"/>
      <c r="P301" s="67"/>
      <c r="Q301" s="67"/>
      <c r="R301" s="67"/>
      <c r="S301" s="67"/>
      <c r="T301" s="68"/>
      <c r="U301" s="37"/>
      <c r="V301" s="37"/>
      <c r="W301" s="37"/>
      <c r="X301" s="37"/>
      <c r="Y301" s="37"/>
      <c r="Z301" s="37"/>
      <c r="AA301" s="37"/>
      <c r="AB301" s="37"/>
      <c r="AC301" s="37"/>
      <c r="AD301" s="37"/>
      <c r="AE301" s="37"/>
      <c r="AT301" s="20" t="s">
        <v>219</v>
      </c>
      <c r="AU301" s="20" t="s">
        <v>81</v>
      </c>
    </row>
    <row r="302" spans="1:65" s="2" customFormat="1" ht="48.75">
      <c r="A302" s="37"/>
      <c r="B302" s="38"/>
      <c r="C302" s="39"/>
      <c r="D302" s="195" t="s">
        <v>1060</v>
      </c>
      <c r="E302" s="39"/>
      <c r="F302" s="268" t="s">
        <v>3041</v>
      </c>
      <c r="G302" s="39"/>
      <c r="H302" s="39"/>
      <c r="I302" s="197"/>
      <c r="J302" s="39"/>
      <c r="K302" s="39"/>
      <c r="L302" s="42"/>
      <c r="M302" s="198"/>
      <c r="N302" s="199"/>
      <c r="O302" s="67"/>
      <c r="P302" s="67"/>
      <c r="Q302" s="67"/>
      <c r="R302" s="67"/>
      <c r="S302" s="67"/>
      <c r="T302" s="68"/>
      <c r="U302" s="37"/>
      <c r="V302" s="37"/>
      <c r="W302" s="37"/>
      <c r="X302" s="37"/>
      <c r="Y302" s="37"/>
      <c r="Z302" s="37"/>
      <c r="AA302" s="37"/>
      <c r="AB302" s="37"/>
      <c r="AC302" s="37"/>
      <c r="AD302" s="37"/>
      <c r="AE302" s="37"/>
      <c r="AT302" s="20" t="s">
        <v>1060</v>
      </c>
      <c r="AU302" s="20" t="s">
        <v>81</v>
      </c>
    </row>
    <row r="303" spans="1:65" s="12" customFormat="1" ht="25.9" customHeight="1">
      <c r="B303" s="166"/>
      <c r="C303" s="167"/>
      <c r="D303" s="168" t="s">
        <v>70</v>
      </c>
      <c r="E303" s="169" t="s">
        <v>1407</v>
      </c>
      <c r="F303" s="169" t="s">
        <v>3042</v>
      </c>
      <c r="G303" s="167"/>
      <c r="H303" s="167"/>
      <c r="I303" s="170"/>
      <c r="J303" s="171">
        <f>BK303</f>
        <v>0</v>
      </c>
      <c r="K303" s="167"/>
      <c r="L303" s="172"/>
      <c r="M303" s="173"/>
      <c r="N303" s="174"/>
      <c r="O303" s="174"/>
      <c r="P303" s="175">
        <f>SUM(P304:P315)</f>
        <v>0</v>
      </c>
      <c r="Q303" s="174"/>
      <c r="R303" s="175">
        <f>SUM(R304:R315)</f>
        <v>0</v>
      </c>
      <c r="S303" s="174"/>
      <c r="T303" s="176">
        <f>SUM(T304:T315)</f>
        <v>0</v>
      </c>
      <c r="AR303" s="177" t="s">
        <v>79</v>
      </c>
      <c r="AT303" s="178" t="s">
        <v>70</v>
      </c>
      <c r="AU303" s="178" t="s">
        <v>71</v>
      </c>
      <c r="AY303" s="177" t="s">
        <v>210</v>
      </c>
      <c r="BK303" s="179">
        <f>SUM(BK304:BK315)</f>
        <v>0</v>
      </c>
    </row>
    <row r="304" spans="1:65" s="2" customFormat="1" ht="24.2" customHeight="1">
      <c r="A304" s="37"/>
      <c r="B304" s="38"/>
      <c r="C304" s="245" t="s">
        <v>826</v>
      </c>
      <c r="D304" s="245" t="s">
        <v>348</v>
      </c>
      <c r="E304" s="246" t="s">
        <v>3043</v>
      </c>
      <c r="F304" s="247" t="s">
        <v>3044</v>
      </c>
      <c r="G304" s="248" t="s">
        <v>367</v>
      </c>
      <c r="H304" s="249">
        <v>1</v>
      </c>
      <c r="I304" s="250"/>
      <c r="J304" s="251">
        <f>ROUND(I304*H304,2)</f>
        <v>0</v>
      </c>
      <c r="K304" s="247" t="s">
        <v>814</v>
      </c>
      <c r="L304" s="252"/>
      <c r="M304" s="253" t="s">
        <v>19</v>
      </c>
      <c r="N304" s="254" t="s">
        <v>42</v>
      </c>
      <c r="O304" s="67"/>
      <c r="P304" s="191">
        <f>O304*H304</f>
        <v>0</v>
      </c>
      <c r="Q304" s="191">
        <v>0</v>
      </c>
      <c r="R304" s="191">
        <f>Q304*H304</f>
        <v>0</v>
      </c>
      <c r="S304" s="191">
        <v>0</v>
      </c>
      <c r="T304" s="192">
        <f>S304*H304</f>
        <v>0</v>
      </c>
      <c r="U304" s="37"/>
      <c r="V304" s="37"/>
      <c r="W304" s="37"/>
      <c r="X304" s="37"/>
      <c r="Y304" s="37"/>
      <c r="Z304" s="37"/>
      <c r="AA304" s="37"/>
      <c r="AB304" s="37"/>
      <c r="AC304" s="37"/>
      <c r="AD304" s="37"/>
      <c r="AE304" s="37"/>
      <c r="AR304" s="193" t="s">
        <v>269</v>
      </c>
      <c r="AT304" s="193" t="s">
        <v>348</v>
      </c>
      <c r="AU304" s="193" t="s">
        <v>79</v>
      </c>
      <c r="AY304" s="20" t="s">
        <v>210</v>
      </c>
      <c r="BE304" s="194">
        <f>IF(N304="základní",J304,0)</f>
        <v>0</v>
      </c>
      <c r="BF304" s="194">
        <f>IF(N304="snížená",J304,0)</f>
        <v>0</v>
      </c>
      <c r="BG304" s="194">
        <f>IF(N304="zákl. přenesená",J304,0)</f>
        <v>0</v>
      </c>
      <c r="BH304" s="194">
        <f>IF(N304="sníž. přenesená",J304,0)</f>
        <v>0</v>
      </c>
      <c r="BI304" s="194">
        <f>IF(N304="nulová",J304,0)</f>
        <v>0</v>
      </c>
      <c r="BJ304" s="20" t="s">
        <v>79</v>
      </c>
      <c r="BK304" s="194">
        <f>ROUND(I304*H304,2)</f>
        <v>0</v>
      </c>
      <c r="BL304" s="20" t="s">
        <v>217</v>
      </c>
      <c r="BM304" s="193" t="s">
        <v>1355</v>
      </c>
    </row>
    <row r="305" spans="1:65" s="2" customFormat="1" ht="11.25">
      <c r="A305" s="37"/>
      <c r="B305" s="38"/>
      <c r="C305" s="39"/>
      <c r="D305" s="195" t="s">
        <v>219</v>
      </c>
      <c r="E305" s="39"/>
      <c r="F305" s="196" t="s">
        <v>3044</v>
      </c>
      <c r="G305" s="39"/>
      <c r="H305" s="39"/>
      <c r="I305" s="197"/>
      <c r="J305" s="39"/>
      <c r="K305" s="39"/>
      <c r="L305" s="42"/>
      <c r="M305" s="198"/>
      <c r="N305" s="199"/>
      <c r="O305" s="67"/>
      <c r="P305" s="67"/>
      <c r="Q305" s="67"/>
      <c r="R305" s="67"/>
      <c r="S305" s="67"/>
      <c r="T305" s="68"/>
      <c r="U305" s="37"/>
      <c r="V305" s="37"/>
      <c r="W305" s="37"/>
      <c r="X305" s="37"/>
      <c r="Y305" s="37"/>
      <c r="Z305" s="37"/>
      <c r="AA305" s="37"/>
      <c r="AB305" s="37"/>
      <c r="AC305" s="37"/>
      <c r="AD305" s="37"/>
      <c r="AE305" s="37"/>
      <c r="AT305" s="20" t="s">
        <v>219</v>
      </c>
      <c r="AU305" s="20" t="s">
        <v>79</v>
      </c>
    </row>
    <row r="306" spans="1:65" s="2" customFormat="1" ht="107.25">
      <c r="A306" s="37"/>
      <c r="B306" s="38"/>
      <c r="C306" s="39"/>
      <c r="D306" s="195" t="s">
        <v>1060</v>
      </c>
      <c r="E306" s="39"/>
      <c r="F306" s="268" t="s">
        <v>3045</v>
      </c>
      <c r="G306" s="39"/>
      <c r="H306" s="39"/>
      <c r="I306" s="197"/>
      <c r="J306" s="39"/>
      <c r="K306" s="39"/>
      <c r="L306" s="42"/>
      <c r="M306" s="198"/>
      <c r="N306" s="199"/>
      <c r="O306" s="67"/>
      <c r="P306" s="67"/>
      <c r="Q306" s="67"/>
      <c r="R306" s="67"/>
      <c r="S306" s="67"/>
      <c r="T306" s="68"/>
      <c r="U306" s="37"/>
      <c r="V306" s="37"/>
      <c r="W306" s="37"/>
      <c r="X306" s="37"/>
      <c r="Y306" s="37"/>
      <c r="Z306" s="37"/>
      <c r="AA306" s="37"/>
      <c r="AB306" s="37"/>
      <c r="AC306" s="37"/>
      <c r="AD306" s="37"/>
      <c r="AE306" s="37"/>
      <c r="AT306" s="20" t="s">
        <v>1060</v>
      </c>
      <c r="AU306" s="20" t="s">
        <v>79</v>
      </c>
    </row>
    <row r="307" spans="1:65" s="2" customFormat="1" ht="24.2" customHeight="1">
      <c r="A307" s="37"/>
      <c r="B307" s="38"/>
      <c r="C307" s="245" t="s">
        <v>835</v>
      </c>
      <c r="D307" s="245" t="s">
        <v>348</v>
      </c>
      <c r="E307" s="246" t="s">
        <v>3046</v>
      </c>
      <c r="F307" s="247" t="s">
        <v>3047</v>
      </c>
      <c r="G307" s="248" t="s">
        <v>367</v>
      </c>
      <c r="H307" s="249">
        <v>1</v>
      </c>
      <c r="I307" s="250"/>
      <c r="J307" s="251">
        <f>ROUND(I307*H307,2)</f>
        <v>0</v>
      </c>
      <c r="K307" s="247" t="s">
        <v>814</v>
      </c>
      <c r="L307" s="252"/>
      <c r="M307" s="253" t="s">
        <v>19</v>
      </c>
      <c r="N307" s="254" t="s">
        <v>42</v>
      </c>
      <c r="O307" s="67"/>
      <c r="P307" s="191">
        <f>O307*H307</f>
        <v>0</v>
      </c>
      <c r="Q307" s="191">
        <v>0</v>
      </c>
      <c r="R307" s="191">
        <f>Q307*H307</f>
        <v>0</v>
      </c>
      <c r="S307" s="191">
        <v>0</v>
      </c>
      <c r="T307" s="192">
        <f>S307*H307</f>
        <v>0</v>
      </c>
      <c r="U307" s="37"/>
      <c r="V307" s="37"/>
      <c r="W307" s="37"/>
      <c r="X307" s="37"/>
      <c r="Y307" s="37"/>
      <c r="Z307" s="37"/>
      <c r="AA307" s="37"/>
      <c r="AB307" s="37"/>
      <c r="AC307" s="37"/>
      <c r="AD307" s="37"/>
      <c r="AE307" s="37"/>
      <c r="AR307" s="193" t="s">
        <v>269</v>
      </c>
      <c r="AT307" s="193" t="s">
        <v>348</v>
      </c>
      <c r="AU307" s="193" t="s">
        <v>79</v>
      </c>
      <c r="AY307" s="20" t="s">
        <v>210</v>
      </c>
      <c r="BE307" s="194">
        <f>IF(N307="základní",J307,0)</f>
        <v>0</v>
      </c>
      <c r="BF307" s="194">
        <f>IF(N307="snížená",J307,0)</f>
        <v>0</v>
      </c>
      <c r="BG307" s="194">
        <f>IF(N307="zákl. přenesená",J307,0)</f>
        <v>0</v>
      </c>
      <c r="BH307" s="194">
        <f>IF(N307="sníž. přenesená",J307,0)</f>
        <v>0</v>
      </c>
      <c r="BI307" s="194">
        <f>IF(N307="nulová",J307,0)</f>
        <v>0</v>
      </c>
      <c r="BJ307" s="20" t="s">
        <v>79</v>
      </c>
      <c r="BK307" s="194">
        <f>ROUND(I307*H307,2)</f>
        <v>0</v>
      </c>
      <c r="BL307" s="20" t="s">
        <v>217</v>
      </c>
      <c r="BM307" s="193" t="s">
        <v>1366</v>
      </c>
    </row>
    <row r="308" spans="1:65" s="2" customFormat="1" ht="11.25">
      <c r="A308" s="37"/>
      <c r="B308" s="38"/>
      <c r="C308" s="39"/>
      <c r="D308" s="195" t="s">
        <v>219</v>
      </c>
      <c r="E308" s="39"/>
      <c r="F308" s="196" t="s">
        <v>3047</v>
      </c>
      <c r="G308" s="39"/>
      <c r="H308" s="39"/>
      <c r="I308" s="197"/>
      <c r="J308" s="39"/>
      <c r="K308" s="39"/>
      <c r="L308" s="42"/>
      <c r="M308" s="198"/>
      <c r="N308" s="199"/>
      <c r="O308" s="67"/>
      <c r="P308" s="67"/>
      <c r="Q308" s="67"/>
      <c r="R308" s="67"/>
      <c r="S308" s="67"/>
      <c r="T308" s="68"/>
      <c r="U308" s="37"/>
      <c r="V308" s="37"/>
      <c r="W308" s="37"/>
      <c r="X308" s="37"/>
      <c r="Y308" s="37"/>
      <c r="Z308" s="37"/>
      <c r="AA308" s="37"/>
      <c r="AB308" s="37"/>
      <c r="AC308" s="37"/>
      <c r="AD308" s="37"/>
      <c r="AE308" s="37"/>
      <c r="AT308" s="20" t="s">
        <v>219</v>
      </c>
      <c r="AU308" s="20" t="s">
        <v>79</v>
      </c>
    </row>
    <row r="309" spans="1:65" s="2" customFormat="1" ht="19.5">
      <c r="A309" s="37"/>
      <c r="B309" s="38"/>
      <c r="C309" s="39"/>
      <c r="D309" s="195" t="s">
        <v>1060</v>
      </c>
      <c r="E309" s="39"/>
      <c r="F309" s="268" t="s">
        <v>3048</v>
      </c>
      <c r="G309" s="39"/>
      <c r="H309" s="39"/>
      <c r="I309" s="197"/>
      <c r="J309" s="39"/>
      <c r="K309" s="39"/>
      <c r="L309" s="42"/>
      <c r="M309" s="198"/>
      <c r="N309" s="199"/>
      <c r="O309" s="67"/>
      <c r="P309" s="67"/>
      <c r="Q309" s="67"/>
      <c r="R309" s="67"/>
      <c r="S309" s="67"/>
      <c r="T309" s="68"/>
      <c r="U309" s="37"/>
      <c r="V309" s="37"/>
      <c r="W309" s="37"/>
      <c r="X309" s="37"/>
      <c r="Y309" s="37"/>
      <c r="Z309" s="37"/>
      <c r="AA309" s="37"/>
      <c r="AB309" s="37"/>
      <c r="AC309" s="37"/>
      <c r="AD309" s="37"/>
      <c r="AE309" s="37"/>
      <c r="AT309" s="20" t="s">
        <v>1060</v>
      </c>
      <c r="AU309" s="20" t="s">
        <v>79</v>
      </c>
    </row>
    <row r="310" spans="1:65" s="2" customFormat="1" ht="16.5" customHeight="1">
      <c r="A310" s="37"/>
      <c r="B310" s="38"/>
      <c r="C310" s="245" t="s">
        <v>846</v>
      </c>
      <c r="D310" s="245" t="s">
        <v>348</v>
      </c>
      <c r="E310" s="246" t="s">
        <v>2945</v>
      </c>
      <c r="F310" s="247" t="s">
        <v>2946</v>
      </c>
      <c r="G310" s="248" t="s">
        <v>367</v>
      </c>
      <c r="H310" s="249">
        <v>1</v>
      </c>
      <c r="I310" s="250"/>
      <c r="J310" s="251">
        <f>ROUND(I310*H310,2)</f>
        <v>0</v>
      </c>
      <c r="K310" s="247" t="s">
        <v>814</v>
      </c>
      <c r="L310" s="252"/>
      <c r="M310" s="253" t="s">
        <v>19</v>
      </c>
      <c r="N310" s="254" t="s">
        <v>42</v>
      </c>
      <c r="O310" s="67"/>
      <c r="P310" s="191">
        <f>O310*H310</f>
        <v>0</v>
      </c>
      <c r="Q310" s="191">
        <v>0</v>
      </c>
      <c r="R310" s="191">
        <f>Q310*H310</f>
        <v>0</v>
      </c>
      <c r="S310" s="191">
        <v>0</v>
      </c>
      <c r="T310" s="192">
        <f>S310*H310</f>
        <v>0</v>
      </c>
      <c r="U310" s="37"/>
      <c r="V310" s="37"/>
      <c r="W310" s="37"/>
      <c r="X310" s="37"/>
      <c r="Y310" s="37"/>
      <c r="Z310" s="37"/>
      <c r="AA310" s="37"/>
      <c r="AB310" s="37"/>
      <c r="AC310" s="37"/>
      <c r="AD310" s="37"/>
      <c r="AE310" s="37"/>
      <c r="AR310" s="193" t="s">
        <v>269</v>
      </c>
      <c r="AT310" s="193" t="s">
        <v>348</v>
      </c>
      <c r="AU310" s="193" t="s">
        <v>79</v>
      </c>
      <c r="AY310" s="20" t="s">
        <v>210</v>
      </c>
      <c r="BE310" s="194">
        <f>IF(N310="základní",J310,0)</f>
        <v>0</v>
      </c>
      <c r="BF310" s="194">
        <f>IF(N310="snížená",J310,0)</f>
        <v>0</v>
      </c>
      <c r="BG310" s="194">
        <f>IF(N310="zákl. přenesená",J310,0)</f>
        <v>0</v>
      </c>
      <c r="BH310" s="194">
        <f>IF(N310="sníž. přenesená",J310,0)</f>
        <v>0</v>
      </c>
      <c r="BI310" s="194">
        <f>IF(N310="nulová",J310,0)</f>
        <v>0</v>
      </c>
      <c r="BJ310" s="20" t="s">
        <v>79</v>
      </c>
      <c r="BK310" s="194">
        <f>ROUND(I310*H310,2)</f>
        <v>0</v>
      </c>
      <c r="BL310" s="20" t="s">
        <v>217</v>
      </c>
      <c r="BM310" s="193" t="s">
        <v>1378</v>
      </c>
    </row>
    <row r="311" spans="1:65" s="2" customFormat="1" ht="11.25">
      <c r="A311" s="37"/>
      <c r="B311" s="38"/>
      <c r="C311" s="39"/>
      <c r="D311" s="195" t="s">
        <v>219</v>
      </c>
      <c r="E311" s="39"/>
      <c r="F311" s="196" t="s">
        <v>2946</v>
      </c>
      <c r="G311" s="39"/>
      <c r="H311" s="39"/>
      <c r="I311" s="197"/>
      <c r="J311" s="39"/>
      <c r="K311" s="39"/>
      <c r="L311" s="42"/>
      <c r="M311" s="198"/>
      <c r="N311" s="199"/>
      <c r="O311" s="67"/>
      <c r="P311" s="67"/>
      <c r="Q311" s="67"/>
      <c r="R311" s="67"/>
      <c r="S311" s="67"/>
      <c r="T311" s="68"/>
      <c r="U311" s="37"/>
      <c r="V311" s="37"/>
      <c r="W311" s="37"/>
      <c r="X311" s="37"/>
      <c r="Y311" s="37"/>
      <c r="Z311" s="37"/>
      <c r="AA311" s="37"/>
      <c r="AB311" s="37"/>
      <c r="AC311" s="37"/>
      <c r="AD311" s="37"/>
      <c r="AE311" s="37"/>
      <c r="AT311" s="20" t="s">
        <v>219</v>
      </c>
      <c r="AU311" s="20" t="s">
        <v>79</v>
      </c>
    </row>
    <row r="312" spans="1:65" s="2" customFormat="1" ht="48.75">
      <c r="A312" s="37"/>
      <c r="B312" s="38"/>
      <c r="C312" s="39"/>
      <c r="D312" s="195" t="s">
        <v>1060</v>
      </c>
      <c r="E312" s="39"/>
      <c r="F312" s="268" t="s">
        <v>3049</v>
      </c>
      <c r="G312" s="39"/>
      <c r="H312" s="39"/>
      <c r="I312" s="197"/>
      <c r="J312" s="39"/>
      <c r="K312" s="39"/>
      <c r="L312" s="42"/>
      <c r="M312" s="198"/>
      <c r="N312" s="199"/>
      <c r="O312" s="67"/>
      <c r="P312" s="67"/>
      <c r="Q312" s="67"/>
      <c r="R312" s="67"/>
      <c r="S312" s="67"/>
      <c r="T312" s="68"/>
      <c r="U312" s="37"/>
      <c r="V312" s="37"/>
      <c r="W312" s="37"/>
      <c r="X312" s="37"/>
      <c r="Y312" s="37"/>
      <c r="Z312" s="37"/>
      <c r="AA312" s="37"/>
      <c r="AB312" s="37"/>
      <c r="AC312" s="37"/>
      <c r="AD312" s="37"/>
      <c r="AE312" s="37"/>
      <c r="AT312" s="20" t="s">
        <v>1060</v>
      </c>
      <c r="AU312" s="20" t="s">
        <v>79</v>
      </c>
    </row>
    <row r="313" spans="1:65" s="2" customFormat="1" ht="16.5" customHeight="1">
      <c r="A313" s="37"/>
      <c r="B313" s="38"/>
      <c r="C313" s="245" t="s">
        <v>853</v>
      </c>
      <c r="D313" s="245" t="s">
        <v>348</v>
      </c>
      <c r="E313" s="246" t="s">
        <v>2976</v>
      </c>
      <c r="F313" s="247" t="s">
        <v>2977</v>
      </c>
      <c r="G313" s="248" t="s">
        <v>367</v>
      </c>
      <c r="H313" s="249">
        <v>1</v>
      </c>
      <c r="I313" s="250"/>
      <c r="J313" s="251">
        <f>ROUND(I313*H313,2)</f>
        <v>0</v>
      </c>
      <c r="K313" s="247" t="s">
        <v>814</v>
      </c>
      <c r="L313" s="252"/>
      <c r="M313" s="253" t="s">
        <v>19</v>
      </c>
      <c r="N313" s="254" t="s">
        <v>42</v>
      </c>
      <c r="O313" s="67"/>
      <c r="P313" s="191">
        <f>O313*H313</f>
        <v>0</v>
      </c>
      <c r="Q313" s="191">
        <v>0</v>
      </c>
      <c r="R313" s="191">
        <f>Q313*H313</f>
        <v>0</v>
      </c>
      <c r="S313" s="191">
        <v>0</v>
      </c>
      <c r="T313" s="192">
        <f>S313*H313</f>
        <v>0</v>
      </c>
      <c r="U313" s="37"/>
      <c r="V313" s="37"/>
      <c r="W313" s="37"/>
      <c r="X313" s="37"/>
      <c r="Y313" s="37"/>
      <c r="Z313" s="37"/>
      <c r="AA313" s="37"/>
      <c r="AB313" s="37"/>
      <c r="AC313" s="37"/>
      <c r="AD313" s="37"/>
      <c r="AE313" s="37"/>
      <c r="AR313" s="193" t="s">
        <v>269</v>
      </c>
      <c r="AT313" s="193" t="s">
        <v>348</v>
      </c>
      <c r="AU313" s="193" t="s">
        <v>79</v>
      </c>
      <c r="AY313" s="20" t="s">
        <v>210</v>
      </c>
      <c r="BE313" s="194">
        <f>IF(N313="základní",J313,0)</f>
        <v>0</v>
      </c>
      <c r="BF313" s="194">
        <f>IF(N313="snížená",J313,0)</f>
        <v>0</v>
      </c>
      <c r="BG313" s="194">
        <f>IF(N313="zákl. přenesená",J313,0)</f>
        <v>0</v>
      </c>
      <c r="BH313" s="194">
        <f>IF(N313="sníž. přenesená",J313,0)</f>
        <v>0</v>
      </c>
      <c r="BI313" s="194">
        <f>IF(N313="nulová",J313,0)</f>
        <v>0</v>
      </c>
      <c r="BJ313" s="20" t="s">
        <v>79</v>
      </c>
      <c r="BK313" s="194">
        <f>ROUND(I313*H313,2)</f>
        <v>0</v>
      </c>
      <c r="BL313" s="20" t="s">
        <v>217</v>
      </c>
      <c r="BM313" s="193" t="s">
        <v>1393</v>
      </c>
    </row>
    <row r="314" spans="1:65" s="2" customFormat="1" ht="11.25">
      <c r="A314" s="37"/>
      <c r="B314" s="38"/>
      <c r="C314" s="39"/>
      <c r="D314" s="195" t="s">
        <v>219</v>
      </c>
      <c r="E314" s="39"/>
      <c r="F314" s="196" t="s">
        <v>2977</v>
      </c>
      <c r="G314" s="39"/>
      <c r="H314" s="39"/>
      <c r="I314" s="197"/>
      <c r="J314" s="39"/>
      <c r="K314" s="39"/>
      <c r="L314" s="42"/>
      <c r="M314" s="198"/>
      <c r="N314" s="199"/>
      <c r="O314" s="67"/>
      <c r="P314" s="67"/>
      <c r="Q314" s="67"/>
      <c r="R314" s="67"/>
      <c r="S314" s="67"/>
      <c r="T314" s="68"/>
      <c r="U314" s="37"/>
      <c r="V314" s="37"/>
      <c r="W314" s="37"/>
      <c r="X314" s="37"/>
      <c r="Y314" s="37"/>
      <c r="Z314" s="37"/>
      <c r="AA314" s="37"/>
      <c r="AB314" s="37"/>
      <c r="AC314" s="37"/>
      <c r="AD314" s="37"/>
      <c r="AE314" s="37"/>
      <c r="AT314" s="20" t="s">
        <v>219</v>
      </c>
      <c r="AU314" s="20" t="s">
        <v>79</v>
      </c>
    </row>
    <row r="315" spans="1:65" s="2" customFormat="1" ht="19.5">
      <c r="A315" s="37"/>
      <c r="B315" s="38"/>
      <c r="C315" s="39"/>
      <c r="D315" s="195" t="s">
        <v>1060</v>
      </c>
      <c r="E315" s="39"/>
      <c r="F315" s="268" t="s">
        <v>3050</v>
      </c>
      <c r="G315" s="39"/>
      <c r="H315" s="39"/>
      <c r="I315" s="197"/>
      <c r="J315" s="39"/>
      <c r="K315" s="39"/>
      <c r="L315" s="42"/>
      <c r="M315" s="198"/>
      <c r="N315" s="199"/>
      <c r="O315" s="67"/>
      <c r="P315" s="67"/>
      <c r="Q315" s="67"/>
      <c r="R315" s="67"/>
      <c r="S315" s="67"/>
      <c r="T315" s="68"/>
      <c r="U315" s="37"/>
      <c r="V315" s="37"/>
      <c r="W315" s="37"/>
      <c r="X315" s="37"/>
      <c r="Y315" s="37"/>
      <c r="Z315" s="37"/>
      <c r="AA315" s="37"/>
      <c r="AB315" s="37"/>
      <c r="AC315" s="37"/>
      <c r="AD315" s="37"/>
      <c r="AE315" s="37"/>
      <c r="AT315" s="20" t="s">
        <v>1060</v>
      </c>
      <c r="AU315" s="20" t="s">
        <v>79</v>
      </c>
    </row>
    <row r="316" spans="1:65" s="12" customFormat="1" ht="25.9" customHeight="1">
      <c r="B316" s="166"/>
      <c r="C316" s="167"/>
      <c r="D316" s="168" t="s">
        <v>70</v>
      </c>
      <c r="E316" s="169" t="s">
        <v>1411</v>
      </c>
      <c r="F316" s="169" t="s">
        <v>3051</v>
      </c>
      <c r="G316" s="167"/>
      <c r="H316" s="167"/>
      <c r="I316" s="170"/>
      <c r="J316" s="171">
        <f>BK316</f>
        <v>0</v>
      </c>
      <c r="K316" s="167"/>
      <c r="L316" s="172"/>
      <c r="M316" s="173"/>
      <c r="N316" s="174"/>
      <c r="O316" s="174"/>
      <c r="P316" s="175">
        <f>SUM(P317:P610)</f>
        <v>0</v>
      </c>
      <c r="Q316" s="174"/>
      <c r="R316" s="175">
        <f>SUM(R317:R610)</f>
        <v>0</v>
      </c>
      <c r="S316" s="174"/>
      <c r="T316" s="176">
        <f>SUM(T317:T610)</f>
        <v>0</v>
      </c>
      <c r="AR316" s="177" t="s">
        <v>79</v>
      </c>
      <c r="AT316" s="178" t="s">
        <v>70</v>
      </c>
      <c r="AU316" s="178" t="s">
        <v>71</v>
      </c>
      <c r="AY316" s="177" t="s">
        <v>210</v>
      </c>
      <c r="BK316" s="179">
        <f>SUM(BK317:BK610)</f>
        <v>0</v>
      </c>
    </row>
    <row r="317" spans="1:65" s="2" customFormat="1" ht="16.5" customHeight="1">
      <c r="A317" s="37"/>
      <c r="B317" s="38"/>
      <c r="C317" s="245" t="s">
        <v>861</v>
      </c>
      <c r="D317" s="245" t="s">
        <v>348</v>
      </c>
      <c r="E317" s="246" t="s">
        <v>3052</v>
      </c>
      <c r="F317" s="247" t="s">
        <v>3053</v>
      </c>
      <c r="G317" s="248" t="s">
        <v>367</v>
      </c>
      <c r="H317" s="249">
        <v>3</v>
      </c>
      <c r="I317" s="250"/>
      <c r="J317" s="251">
        <f>ROUND(I317*H317,2)</f>
        <v>0</v>
      </c>
      <c r="K317" s="247" t="s">
        <v>814</v>
      </c>
      <c r="L317" s="252"/>
      <c r="M317" s="253" t="s">
        <v>19</v>
      </c>
      <c r="N317" s="254" t="s">
        <v>42</v>
      </c>
      <c r="O317" s="67"/>
      <c r="P317" s="191">
        <f>O317*H317</f>
        <v>0</v>
      </c>
      <c r="Q317" s="191">
        <v>0</v>
      </c>
      <c r="R317" s="191">
        <f>Q317*H317</f>
        <v>0</v>
      </c>
      <c r="S317" s="191">
        <v>0</v>
      </c>
      <c r="T317" s="192">
        <f>S317*H317</f>
        <v>0</v>
      </c>
      <c r="U317" s="37"/>
      <c r="V317" s="37"/>
      <c r="W317" s="37"/>
      <c r="X317" s="37"/>
      <c r="Y317" s="37"/>
      <c r="Z317" s="37"/>
      <c r="AA317" s="37"/>
      <c r="AB317" s="37"/>
      <c r="AC317" s="37"/>
      <c r="AD317" s="37"/>
      <c r="AE317" s="37"/>
      <c r="AR317" s="193" t="s">
        <v>269</v>
      </c>
      <c r="AT317" s="193" t="s">
        <v>348</v>
      </c>
      <c r="AU317" s="193" t="s">
        <v>79</v>
      </c>
      <c r="AY317" s="20" t="s">
        <v>210</v>
      </c>
      <c r="BE317" s="194">
        <f>IF(N317="základní",J317,0)</f>
        <v>0</v>
      </c>
      <c r="BF317" s="194">
        <f>IF(N317="snížená",J317,0)</f>
        <v>0</v>
      </c>
      <c r="BG317" s="194">
        <f>IF(N317="zákl. přenesená",J317,0)</f>
        <v>0</v>
      </c>
      <c r="BH317" s="194">
        <f>IF(N317="sníž. přenesená",J317,0)</f>
        <v>0</v>
      </c>
      <c r="BI317" s="194">
        <f>IF(N317="nulová",J317,0)</f>
        <v>0</v>
      </c>
      <c r="BJ317" s="20" t="s">
        <v>79</v>
      </c>
      <c r="BK317" s="194">
        <f>ROUND(I317*H317,2)</f>
        <v>0</v>
      </c>
      <c r="BL317" s="20" t="s">
        <v>217</v>
      </c>
      <c r="BM317" s="193" t="s">
        <v>1436</v>
      </c>
    </row>
    <row r="318" spans="1:65" s="2" customFormat="1" ht="11.25">
      <c r="A318" s="37"/>
      <c r="B318" s="38"/>
      <c r="C318" s="39"/>
      <c r="D318" s="195" t="s">
        <v>219</v>
      </c>
      <c r="E318" s="39"/>
      <c r="F318" s="196" t="s">
        <v>3053</v>
      </c>
      <c r="G318" s="39"/>
      <c r="H318" s="39"/>
      <c r="I318" s="197"/>
      <c r="J318" s="39"/>
      <c r="K318" s="39"/>
      <c r="L318" s="42"/>
      <c r="M318" s="198"/>
      <c r="N318" s="199"/>
      <c r="O318" s="67"/>
      <c r="P318" s="67"/>
      <c r="Q318" s="67"/>
      <c r="R318" s="67"/>
      <c r="S318" s="67"/>
      <c r="T318" s="68"/>
      <c r="U318" s="37"/>
      <c r="V318" s="37"/>
      <c r="W318" s="37"/>
      <c r="X318" s="37"/>
      <c r="Y318" s="37"/>
      <c r="Z318" s="37"/>
      <c r="AA318" s="37"/>
      <c r="AB318" s="37"/>
      <c r="AC318" s="37"/>
      <c r="AD318" s="37"/>
      <c r="AE318" s="37"/>
      <c r="AT318" s="20" t="s">
        <v>219</v>
      </c>
      <c r="AU318" s="20" t="s">
        <v>79</v>
      </c>
    </row>
    <row r="319" spans="1:65" s="2" customFormat="1" ht="117">
      <c r="A319" s="37"/>
      <c r="B319" s="38"/>
      <c r="C319" s="39"/>
      <c r="D319" s="195" t="s">
        <v>1060</v>
      </c>
      <c r="E319" s="39"/>
      <c r="F319" s="268" t="s">
        <v>3054</v>
      </c>
      <c r="G319" s="39"/>
      <c r="H319" s="39"/>
      <c r="I319" s="197"/>
      <c r="J319" s="39"/>
      <c r="K319" s="39"/>
      <c r="L319" s="42"/>
      <c r="M319" s="198"/>
      <c r="N319" s="199"/>
      <c r="O319" s="67"/>
      <c r="P319" s="67"/>
      <c r="Q319" s="67"/>
      <c r="R319" s="67"/>
      <c r="S319" s="67"/>
      <c r="T319" s="68"/>
      <c r="U319" s="37"/>
      <c r="V319" s="37"/>
      <c r="W319" s="37"/>
      <c r="X319" s="37"/>
      <c r="Y319" s="37"/>
      <c r="Z319" s="37"/>
      <c r="AA319" s="37"/>
      <c r="AB319" s="37"/>
      <c r="AC319" s="37"/>
      <c r="AD319" s="37"/>
      <c r="AE319" s="37"/>
      <c r="AT319" s="20" t="s">
        <v>1060</v>
      </c>
      <c r="AU319" s="20" t="s">
        <v>79</v>
      </c>
    </row>
    <row r="320" spans="1:65" s="2" customFormat="1" ht="16.5" customHeight="1">
      <c r="A320" s="37"/>
      <c r="B320" s="38"/>
      <c r="C320" s="245" t="s">
        <v>865</v>
      </c>
      <c r="D320" s="245" t="s">
        <v>348</v>
      </c>
      <c r="E320" s="246" t="s">
        <v>3055</v>
      </c>
      <c r="F320" s="247" t="s">
        <v>3056</v>
      </c>
      <c r="G320" s="248" t="s">
        <v>367</v>
      </c>
      <c r="H320" s="249">
        <v>3</v>
      </c>
      <c r="I320" s="250"/>
      <c r="J320" s="251">
        <f>ROUND(I320*H320,2)</f>
        <v>0</v>
      </c>
      <c r="K320" s="247" t="s">
        <v>814</v>
      </c>
      <c r="L320" s="252"/>
      <c r="M320" s="253" t="s">
        <v>19</v>
      </c>
      <c r="N320" s="254" t="s">
        <v>42</v>
      </c>
      <c r="O320" s="67"/>
      <c r="P320" s="191">
        <f>O320*H320</f>
        <v>0</v>
      </c>
      <c r="Q320" s="191">
        <v>0</v>
      </c>
      <c r="R320" s="191">
        <f>Q320*H320</f>
        <v>0</v>
      </c>
      <c r="S320" s="191">
        <v>0</v>
      </c>
      <c r="T320" s="192">
        <f>S320*H320</f>
        <v>0</v>
      </c>
      <c r="U320" s="37"/>
      <c r="V320" s="37"/>
      <c r="W320" s="37"/>
      <c r="X320" s="37"/>
      <c r="Y320" s="37"/>
      <c r="Z320" s="37"/>
      <c r="AA320" s="37"/>
      <c r="AB320" s="37"/>
      <c r="AC320" s="37"/>
      <c r="AD320" s="37"/>
      <c r="AE320" s="37"/>
      <c r="AR320" s="193" t="s">
        <v>269</v>
      </c>
      <c r="AT320" s="193" t="s">
        <v>348</v>
      </c>
      <c r="AU320" s="193" t="s">
        <v>79</v>
      </c>
      <c r="AY320" s="20" t="s">
        <v>210</v>
      </c>
      <c r="BE320" s="194">
        <f>IF(N320="základní",J320,0)</f>
        <v>0</v>
      </c>
      <c r="BF320" s="194">
        <f>IF(N320="snížená",J320,0)</f>
        <v>0</v>
      </c>
      <c r="BG320" s="194">
        <f>IF(N320="zákl. přenesená",J320,0)</f>
        <v>0</v>
      </c>
      <c r="BH320" s="194">
        <f>IF(N320="sníž. přenesená",J320,0)</f>
        <v>0</v>
      </c>
      <c r="BI320" s="194">
        <f>IF(N320="nulová",J320,0)</f>
        <v>0</v>
      </c>
      <c r="BJ320" s="20" t="s">
        <v>79</v>
      </c>
      <c r="BK320" s="194">
        <f>ROUND(I320*H320,2)</f>
        <v>0</v>
      </c>
      <c r="BL320" s="20" t="s">
        <v>217</v>
      </c>
      <c r="BM320" s="193" t="s">
        <v>1444</v>
      </c>
    </row>
    <row r="321" spans="1:65" s="2" customFormat="1" ht="11.25">
      <c r="A321" s="37"/>
      <c r="B321" s="38"/>
      <c r="C321" s="39"/>
      <c r="D321" s="195" t="s">
        <v>219</v>
      </c>
      <c r="E321" s="39"/>
      <c r="F321" s="196" t="s">
        <v>3056</v>
      </c>
      <c r="G321" s="39"/>
      <c r="H321" s="39"/>
      <c r="I321" s="197"/>
      <c r="J321" s="39"/>
      <c r="K321" s="39"/>
      <c r="L321" s="42"/>
      <c r="M321" s="198"/>
      <c r="N321" s="199"/>
      <c r="O321" s="67"/>
      <c r="P321" s="67"/>
      <c r="Q321" s="67"/>
      <c r="R321" s="67"/>
      <c r="S321" s="67"/>
      <c r="T321" s="68"/>
      <c r="U321" s="37"/>
      <c r="V321" s="37"/>
      <c r="W321" s="37"/>
      <c r="X321" s="37"/>
      <c r="Y321" s="37"/>
      <c r="Z321" s="37"/>
      <c r="AA321" s="37"/>
      <c r="AB321" s="37"/>
      <c r="AC321" s="37"/>
      <c r="AD321" s="37"/>
      <c r="AE321" s="37"/>
      <c r="AT321" s="20" t="s">
        <v>219</v>
      </c>
      <c r="AU321" s="20" t="s">
        <v>79</v>
      </c>
    </row>
    <row r="322" spans="1:65" s="2" customFormat="1" ht="126.75">
      <c r="A322" s="37"/>
      <c r="B322" s="38"/>
      <c r="C322" s="39"/>
      <c r="D322" s="195" t="s">
        <v>1060</v>
      </c>
      <c r="E322" s="39"/>
      <c r="F322" s="268" t="s">
        <v>3057</v>
      </c>
      <c r="G322" s="39"/>
      <c r="H322" s="39"/>
      <c r="I322" s="197"/>
      <c r="J322" s="39"/>
      <c r="K322" s="39"/>
      <c r="L322" s="42"/>
      <c r="M322" s="198"/>
      <c r="N322" s="199"/>
      <c r="O322" s="67"/>
      <c r="P322" s="67"/>
      <c r="Q322" s="67"/>
      <c r="R322" s="67"/>
      <c r="S322" s="67"/>
      <c r="T322" s="68"/>
      <c r="U322" s="37"/>
      <c r="V322" s="37"/>
      <c r="W322" s="37"/>
      <c r="X322" s="37"/>
      <c r="Y322" s="37"/>
      <c r="Z322" s="37"/>
      <c r="AA322" s="37"/>
      <c r="AB322" s="37"/>
      <c r="AC322" s="37"/>
      <c r="AD322" s="37"/>
      <c r="AE322" s="37"/>
      <c r="AT322" s="20" t="s">
        <v>1060</v>
      </c>
      <c r="AU322" s="20" t="s">
        <v>79</v>
      </c>
    </row>
    <row r="323" spans="1:65" s="2" customFormat="1" ht="16.5" customHeight="1">
      <c r="A323" s="37"/>
      <c r="B323" s="38"/>
      <c r="C323" s="245" t="s">
        <v>871</v>
      </c>
      <c r="D323" s="245" t="s">
        <v>348</v>
      </c>
      <c r="E323" s="246" t="s">
        <v>3058</v>
      </c>
      <c r="F323" s="247" t="s">
        <v>3059</v>
      </c>
      <c r="G323" s="248" t="s">
        <v>367</v>
      </c>
      <c r="H323" s="249">
        <v>3</v>
      </c>
      <c r="I323" s="250"/>
      <c r="J323" s="251">
        <f>ROUND(I323*H323,2)</f>
        <v>0</v>
      </c>
      <c r="K323" s="247" t="s">
        <v>814</v>
      </c>
      <c r="L323" s="252"/>
      <c r="M323" s="253" t="s">
        <v>19</v>
      </c>
      <c r="N323" s="254" t="s">
        <v>42</v>
      </c>
      <c r="O323" s="67"/>
      <c r="P323" s="191">
        <f>O323*H323</f>
        <v>0</v>
      </c>
      <c r="Q323" s="191">
        <v>0</v>
      </c>
      <c r="R323" s="191">
        <f>Q323*H323</f>
        <v>0</v>
      </c>
      <c r="S323" s="191">
        <v>0</v>
      </c>
      <c r="T323" s="192">
        <f>S323*H323</f>
        <v>0</v>
      </c>
      <c r="U323" s="37"/>
      <c r="V323" s="37"/>
      <c r="W323" s="37"/>
      <c r="X323" s="37"/>
      <c r="Y323" s="37"/>
      <c r="Z323" s="37"/>
      <c r="AA323" s="37"/>
      <c r="AB323" s="37"/>
      <c r="AC323" s="37"/>
      <c r="AD323" s="37"/>
      <c r="AE323" s="37"/>
      <c r="AR323" s="193" t="s">
        <v>269</v>
      </c>
      <c r="AT323" s="193" t="s">
        <v>348</v>
      </c>
      <c r="AU323" s="193" t="s">
        <v>79</v>
      </c>
      <c r="AY323" s="20" t="s">
        <v>210</v>
      </c>
      <c r="BE323" s="194">
        <f>IF(N323="základní",J323,0)</f>
        <v>0</v>
      </c>
      <c r="BF323" s="194">
        <f>IF(N323="snížená",J323,0)</f>
        <v>0</v>
      </c>
      <c r="BG323" s="194">
        <f>IF(N323="zákl. přenesená",J323,0)</f>
        <v>0</v>
      </c>
      <c r="BH323" s="194">
        <f>IF(N323="sníž. přenesená",J323,0)</f>
        <v>0</v>
      </c>
      <c r="BI323" s="194">
        <f>IF(N323="nulová",J323,0)</f>
        <v>0</v>
      </c>
      <c r="BJ323" s="20" t="s">
        <v>79</v>
      </c>
      <c r="BK323" s="194">
        <f>ROUND(I323*H323,2)</f>
        <v>0</v>
      </c>
      <c r="BL323" s="20" t="s">
        <v>217</v>
      </c>
      <c r="BM323" s="193" t="s">
        <v>1452</v>
      </c>
    </row>
    <row r="324" spans="1:65" s="2" customFormat="1" ht="11.25">
      <c r="A324" s="37"/>
      <c r="B324" s="38"/>
      <c r="C324" s="39"/>
      <c r="D324" s="195" t="s">
        <v>219</v>
      </c>
      <c r="E324" s="39"/>
      <c r="F324" s="196" t="s">
        <v>3059</v>
      </c>
      <c r="G324" s="39"/>
      <c r="H324" s="39"/>
      <c r="I324" s="197"/>
      <c r="J324" s="39"/>
      <c r="K324" s="39"/>
      <c r="L324" s="42"/>
      <c r="M324" s="198"/>
      <c r="N324" s="199"/>
      <c r="O324" s="67"/>
      <c r="P324" s="67"/>
      <c r="Q324" s="67"/>
      <c r="R324" s="67"/>
      <c r="S324" s="67"/>
      <c r="T324" s="68"/>
      <c r="U324" s="37"/>
      <c r="V324" s="37"/>
      <c r="W324" s="37"/>
      <c r="X324" s="37"/>
      <c r="Y324" s="37"/>
      <c r="Z324" s="37"/>
      <c r="AA324" s="37"/>
      <c r="AB324" s="37"/>
      <c r="AC324" s="37"/>
      <c r="AD324" s="37"/>
      <c r="AE324" s="37"/>
      <c r="AT324" s="20" t="s">
        <v>219</v>
      </c>
      <c r="AU324" s="20" t="s">
        <v>79</v>
      </c>
    </row>
    <row r="325" spans="1:65" s="2" customFormat="1" ht="126.75">
      <c r="A325" s="37"/>
      <c r="B325" s="38"/>
      <c r="C325" s="39"/>
      <c r="D325" s="195" t="s">
        <v>1060</v>
      </c>
      <c r="E325" s="39"/>
      <c r="F325" s="268" t="s">
        <v>3060</v>
      </c>
      <c r="G325" s="39"/>
      <c r="H325" s="39"/>
      <c r="I325" s="197"/>
      <c r="J325" s="39"/>
      <c r="K325" s="39"/>
      <c r="L325" s="42"/>
      <c r="M325" s="198"/>
      <c r="N325" s="199"/>
      <c r="O325" s="67"/>
      <c r="P325" s="67"/>
      <c r="Q325" s="67"/>
      <c r="R325" s="67"/>
      <c r="S325" s="67"/>
      <c r="T325" s="68"/>
      <c r="U325" s="37"/>
      <c r="V325" s="37"/>
      <c r="W325" s="37"/>
      <c r="X325" s="37"/>
      <c r="Y325" s="37"/>
      <c r="Z325" s="37"/>
      <c r="AA325" s="37"/>
      <c r="AB325" s="37"/>
      <c r="AC325" s="37"/>
      <c r="AD325" s="37"/>
      <c r="AE325" s="37"/>
      <c r="AT325" s="20" t="s">
        <v>1060</v>
      </c>
      <c r="AU325" s="20" t="s">
        <v>79</v>
      </c>
    </row>
    <row r="326" spans="1:65" s="2" customFormat="1" ht="16.5" customHeight="1">
      <c r="A326" s="37"/>
      <c r="B326" s="38"/>
      <c r="C326" s="245" t="s">
        <v>878</v>
      </c>
      <c r="D326" s="245" t="s">
        <v>348</v>
      </c>
      <c r="E326" s="246" t="s">
        <v>3061</v>
      </c>
      <c r="F326" s="247" t="s">
        <v>3062</v>
      </c>
      <c r="G326" s="248" t="s">
        <v>19</v>
      </c>
      <c r="H326" s="249">
        <v>3</v>
      </c>
      <c r="I326" s="250"/>
      <c r="J326" s="251">
        <f>ROUND(I326*H326,2)</f>
        <v>0</v>
      </c>
      <c r="K326" s="247" t="s">
        <v>814</v>
      </c>
      <c r="L326" s="252"/>
      <c r="M326" s="253" t="s">
        <v>19</v>
      </c>
      <c r="N326" s="254" t="s">
        <v>42</v>
      </c>
      <c r="O326" s="67"/>
      <c r="P326" s="191">
        <f>O326*H326</f>
        <v>0</v>
      </c>
      <c r="Q326" s="191">
        <v>0</v>
      </c>
      <c r="R326" s="191">
        <f>Q326*H326</f>
        <v>0</v>
      </c>
      <c r="S326" s="191">
        <v>0</v>
      </c>
      <c r="T326" s="192">
        <f>S326*H326</f>
        <v>0</v>
      </c>
      <c r="U326" s="37"/>
      <c r="V326" s="37"/>
      <c r="W326" s="37"/>
      <c r="X326" s="37"/>
      <c r="Y326" s="37"/>
      <c r="Z326" s="37"/>
      <c r="AA326" s="37"/>
      <c r="AB326" s="37"/>
      <c r="AC326" s="37"/>
      <c r="AD326" s="37"/>
      <c r="AE326" s="37"/>
      <c r="AR326" s="193" t="s">
        <v>269</v>
      </c>
      <c r="AT326" s="193" t="s">
        <v>348</v>
      </c>
      <c r="AU326" s="193" t="s">
        <v>79</v>
      </c>
      <c r="AY326" s="20" t="s">
        <v>210</v>
      </c>
      <c r="BE326" s="194">
        <f>IF(N326="základní",J326,0)</f>
        <v>0</v>
      </c>
      <c r="BF326" s="194">
        <f>IF(N326="snížená",J326,0)</f>
        <v>0</v>
      </c>
      <c r="BG326" s="194">
        <f>IF(N326="zákl. přenesená",J326,0)</f>
        <v>0</v>
      </c>
      <c r="BH326" s="194">
        <f>IF(N326="sníž. přenesená",J326,0)</f>
        <v>0</v>
      </c>
      <c r="BI326" s="194">
        <f>IF(N326="nulová",J326,0)</f>
        <v>0</v>
      </c>
      <c r="BJ326" s="20" t="s">
        <v>79</v>
      </c>
      <c r="BK326" s="194">
        <f>ROUND(I326*H326,2)</f>
        <v>0</v>
      </c>
      <c r="BL326" s="20" t="s">
        <v>217</v>
      </c>
      <c r="BM326" s="193" t="s">
        <v>1462</v>
      </c>
    </row>
    <row r="327" spans="1:65" s="2" customFormat="1" ht="11.25">
      <c r="A327" s="37"/>
      <c r="B327" s="38"/>
      <c r="C327" s="39"/>
      <c r="D327" s="195" t="s">
        <v>219</v>
      </c>
      <c r="E327" s="39"/>
      <c r="F327" s="196" t="s">
        <v>3062</v>
      </c>
      <c r="G327" s="39"/>
      <c r="H327" s="39"/>
      <c r="I327" s="197"/>
      <c r="J327" s="39"/>
      <c r="K327" s="39"/>
      <c r="L327" s="42"/>
      <c r="M327" s="198"/>
      <c r="N327" s="199"/>
      <c r="O327" s="67"/>
      <c r="P327" s="67"/>
      <c r="Q327" s="67"/>
      <c r="R327" s="67"/>
      <c r="S327" s="67"/>
      <c r="T327" s="68"/>
      <c r="U327" s="37"/>
      <c r="V327" s="37"/>
      <c r="W327" s="37"/>
      <c r="X327" s="37"/>
      <c r="Y327" s="37"/>
      <c r="Z327" s="37"/>
      <c r="AA327" s="37"/>
      <c r="AB327" s="37"/>
      <c r="AC327" s="37"/>
      <c r="AD327" s="37"/>
      <c r="AE327" s="37"/>
      <c r="AT327" s="20" t="s">
        <v>219</v>
      </c>
      <c r="AU327" s="20" t="s">
        <v>79</v>
      </c>
    </row>
    <row r="328" spans="1:65" s="2" customFormat="1" ht="126.75">
      <c r="A328" s="37"/>
      <c r="B328" s="38"/>
      <c r="C328" s="39"/>
      <c r="D328" s="195" t="s">
        <v>1060</v>
      </c>
      <c r="E328" s="39"/>
      <c r="F328" s="268" t="s">
        <v>3063</v>
      </c>
      <c r="G328" s="39"/>
      <c r="H328" s="39"/>
      <c r="I328" s="197"/>
      <c r="J328" s="39"/>
      <c r="K328" s="39"/>
      <c r="L328" s="42"/>
      <c r="M328" s="198"/>
      <c r="N328" s="199"/>
      <c r="O328" s="67"/>
      <c r="P328" s="67"/>
      <c r="Q328" s="67"/>
      <c r="R328" s="67"/>
      <c r="S328" s="67"/>
      <c r="T328" s="68"/>
      <c r="U328" s="37"/>
      <c r="V328" s="37"/>
      <c r="W328" s="37"/>
      <c r="X328" s="37"/>
      <c r="Y328" s="37"/>
      <c r="Z328" s="37"/>
      <c r="AA328" s="37"/>
      <c r="AB328" s="37"/>
      <c r="AC328" s="37"/>
      <c r="AD328" s="37"/>
      <c r="AE328" s="37"/>
      <c r="AT328" s="20" t="s">
        <v>1060</v>
      </c>
      <c r="AU328" s="20" t="s">
        <v>79</v>
      </c>
    </row>
    <row r="329" spans="1:65" s="2" customFormat="1" ht="16.5" customHeight="1">
      <c r="A329" s="37"/>
      <c r="B329" s="38"/>
      <c r="C329" s="245" t="s">
        <v>885</v>
      </c>
      <c r="D329" s="245" t="s">
        <v>348</v>
      </c>
      <c r="E329" s="246" t="s">
        <v>3064</v>
      </c>
      <c r="F329" s="247" t="s">
        <v>3065</v>
      </c>
      <c r="G329" s="248" t="s">
        <v>367</v>
      </c>
      <c r="H329" s="249">
        <v>3</v>
      </c>
      <c r="I329" s="250"/>
      <c r="J329" s="251">
        <f>ROUND(I329*H329,2)</f>
        <v>0</v>
      </c>
      <c r="K329" s="247" t="s">
        <v>814</v>
      </c>
      <c r="L329" s="252"/>
      <c r="M329" s="253" t="s">
        <v>19</v>
      </c>
      <c r="N329" s="254" t="s">
        <v>42</v>
      </c>
      <c r="O329" s="67"/>
      <c r="P329" s="191">
        <f>O329*H329</f>
        <v>0</v>
      </c>
      <c r="Q329" s="191">
        <v>0</v>
      </c>
      <c r="R329" s="191">
        <f>Q329*H329</f>
        <v>0</v>
      </c>
      <c r="S329" s="191">
        <v>0</v>
      </c>
      <c r="T329" s="192">
        <f>S329*H329</f>
        <v>0</v>
      </c>
      <c r="U329" s="37"/>
      <c r="V329" s="37"/>
      <c r="W329" s="37"/>
      <c r="X329" s="37"/>
      <c r="Y329" s="37"/>
      <c r="Z329" s="37"/>
      <c r="AA329" s="37"/>
      <c r="AB329" s="37"/>
      <c r="AC329" s="37"/>
      <c r="AD329" s="37"/>
      <c r="AE329" s="37"/>
      <c r="AR329" s="193" t="s">
        <v>269</v>
      </c>
      <c r="AT329" s="193" t="s">
        <v>348</v>
      </c>
      <c r="AU329" s="193" t="s">
        <v>79</v>
      </c>
      <c r="AY329" s="20" t="s">
        <v>210</v>
      </c>
      <c r="BE329" s="194">
        <f>IF(N329="základní",J329,0)</f>
        <v>0</v>
      </c>
      <c r="BF329" s="194">
        <f>IF(N329="snížená",J329,0)</f>
        <v>0</v>
      </c>
      <c r="BG329" s="194">
        <f>IF(N329="zákl. přenesená",J329,0)</f>
        <v>0</v>
      </c>
      <c r="BH329" s="194">
        <f>IF(N329="sníž. přenesená",J329,0)</f>
        <v>0</v>
      </c>
      <c r="BI329" s="194">
        <f>IF(N329="nulová",J329,0)</f>
        <v>0</v>
      </c>
      <c r="BJ329" s="20" t="s">
        <v>79</v>
      </c>
      <c r="BK329" s="194">
        <f>ROUND(I329*H329,2)</f>
        <v>0</v>
      </c>
      <c r="BL329" s="20" t="s">
        <v>217</v>
      </c>
      <c r="BM329" s="193" t="s">
        <v>1478</v>
      </c>
    </row>
    <row r="330" spans="1:65" s="2" customFormat="1" ht="11.25">
      <c r="A330" s="37"/>
      <c r="B330" s="38"/>
      <c r="C330" s="39"/>
      <c r="D330" s="195" t="s">
        <v>219</v>
      </c>
      <c r="E330" s="39"/>
      <c r="F330" s="196" t="s">
        <v>3065</v>
      </c>
      <c r="G330" s="39"/>
      <c r="H330" s="39"/>
      <c r="I330" s="197"/>
      <c r="J330" s="39"/>
      <c r="K330" s="39"/>
      <c r="L330" s="42"/>
      <c r="M330" s="198"/>
      <c r="N330" s="199"/>
      <c r="O330" s="67"/>
      <c r="P330" s="67"/>
      <c r="Q330" s="67"/>
      <c r="R330" s="67"/>
      <c r="S330" s="67"/>
      <c r="T330" s="68"/>
      <c r="U330" s="37"/>
      <c r="V330" s="37"/>
      <c r="W330" s="37"/>
      <c r="X330" s="37"/>
      <c r="Y330" s="37"/>
      <c r="Z330" s="37"/>
      <c r="AA330" s="37"/>
      <c r="AB330" s="37"/>
      <c r="AC330" s="37"/>
      <c r="AD330" s="37"/>
      <c r="AE330" s="37"/>
      <c r="AT330" s="20" t="s">
        <v>219</v>
      </c>
      <c r="AU330" s="20" t="s">
        <v>79</v>
      </c>
    </row>
    <row r="331" spans="1:65" s="2" customFormat="1" ht="58.5">
      <c r="A331" s="37"/>
      <c r="B331" s="38"/>
      <c r="C331" s="39"/>
      <c r="D331" s="195" t="s">
        <v>1060</v>
      </c>
      <c r="E331" s="39"/>
      <c r="F331" s="268" t="s">
        <v>3066</v>
      </c>
      <c r="G331" s="39"/>
      <c r="H331" s="39"/>
      <c r="I331" s="197"/>
      <c r="J331" s="39"/>
      <c r="K331" s="39"/>
      <c r="L331" s="42"/>
      <c r="M331" s="198"/>
      <c r="N331" s="199"/>
      <c r="O331" s="67"/>
      <c r="P331" s="67"/>
      <c r="Q331" s="67"/>
      <c r="R331" s="67"/>
      <c r="S331" s="67"/>
      <c r="T331" s="68"/>
      <c r="U331" s="37"/>
      <c r="V331" s="37"/>
      <c r="W331" s="37"/>
      <c r="X331" s="37"/>
      <c r="Y331" s="37"/>
      <c r="Z331" s="37"/>
      <c r="AA331" s="37"/>
      <c r="AB331" s="37"/>
      <c r="AC331" s="37"/>
      <c r="AD331" s="37"/>
      <c r="AE331" s="37"/>
      <c r="AT331" s="20" t="s">
        <v>1060</v>
      </c>
      <c r="AU331" s="20" t="s">
        <v>79</v>
      </c>
    </row>
    <row r="332" spans="1:65" s="2" customFormat="1" ht="16.5" customHeight="1">
      <c r="A332" s="37"/>
      <c r="B332" s="38"/>
      <c r="C332" s="245" t="s">
        <v>894</v>
      </c>
      <c r="D332" s="245" t="s">
        <v>348</v>
      </c>
      <c r="E332" s="246" t="s">
        <v>3067</v>
      </c>
      <c r="F332" s="247" t="s">
        <v>3068</v>
      </c>
      <c r="G332" s="248" t="s">
        <v>367</v>
      </c>
      <c r="H332" s="249">
        <v>3</v>
      </c>
      <c r="I332" s="250"/>
      <c r="J332" s="251">
        <f>ROUND(I332*H332,2)</f>
        <v>0</v>
      </c>
      <c r="K332" s="247" t="s">
        <v>814</v>
      </c>
      <c r="L332" s="252"/>
      <c r="M332" s="253" t="s">
        <v>19</v>
      </c>
      <c r="N332" s="254" t="s">
        <v>42</v>
      </c>
      <c r="O332" s="67"/>
      <c r="P332" s="191">
        <f>O332*H332</f>
        <v>0</v>
      </c>
      <c r="Q332" s="191">
        <v>0</v>
      </c>
      <c r="R332" s="191">
        <f>Q332*H332</f>
        <v>0</v>
      </c>
      <c r="S332" s="191">
        <v>0</v>
      </c>
      <c r="T332" s="192">
        <f>S332*H332</f>
        <v>0</v>
      </c>
      <c r="U332" s="37"/>
      <c r="V332" s="37"/>
      <c r="W332" s="37"/>
      <c r="X332" s="37"/>
      <c r="Y332" s="37"/>
      <c r="Z332" s="37"/>
      <c r="AA332" s="37"/>
      <c r="AB332" s="37"/>
      <c r="AC332" s="37"/>
      <c r="AD332" s="37"/>
      <c r="AE332" s="37"/>
      <c r="AR332" s="193" t="s">
        <v>269</v>
      </c>
      <c r="AT332" s="193" t="s">
        <v>348</v>
      </c>
      <c r="AU332" s="193" t="s">
        <v>79</v>
      </c>
      <c r="AY332" s="20" t="s">
        <v>210</v>
      </c>
      <c r="BE332" s="194">
        <f>IF(N332="základní",J332,0)</f>
        <v>0</v>
      </c>
      <c r="BF332" s="194">
        <f>IF(N332="snížená",J332,0)</f>
        <v>0</v>
      </c>
      <c r="BG332" s="194">
        <f>IF(N332="zákl. přenesená",J332,0)</f>
        <v>0</v>
      </c>
      <c r="BH332" s="194">
        <f>IF(N332="sníž. přenesená",J332,0)</f>
        <v>0</v>
      </c>
      <c r="BI332" s="194">
        <f>IF(N332="nulová",J332,0)</f>
        <v>0</v>
      </c>
      <c r="BJ332" s="20" t="s">
        <v>79</v>
      </c>
      <c r="BK332" s="194">
        <f>ROUND(I332*H332,2)</f>
        <v>0</v>
      </c>
      <c r="BL332" s="20" t="s">
        <v>217</v>
      </c>
      <c r="BM332" s="193" t="s">
        <v>1491</v>
      </c>
    </row>
    <row r="333" spans="1:65" s="2" customFormat="1" ht="11.25">
      <c r="A333" s="37"/>
      <c r="B333" s="38"/>
      <c r="C333" s="39"/>
      <c r="D333" s="195" t="s">
        <v>219</v>
      </c>
      <c r="E333" s="39"/>
      <c r="F333" s="196" t="s">
        <v>3068</v>
      </c>
      <c r="G333" s="39"/>
      <c r="H333" s="39"/>
      <c r="I333" s="197"/>
      <c r="J333" s="39"/>
      <c r="K333" s="39"/>
      <c r="L333" s="42"/>
      <c r="M333" s="198"/>
      <c r="N333" s="199"/>
      <c r="O333" s="67"/>
      <c r="P333" s="67"/>
      <c r="Q333" s="67"/>
      <c r="R333" s="67"/>
      <c r="S333" s="67"/>
      <c r="T333" s="68"/>
      <c r="U333" s="37"/>
      <c r="V333" s="37"/>
      <c r="W333" s="37"/>
      <c r="X333" s="37"/>
      <c r="Y333" s="37"/>
      <c r="Z333" s="37"/>
      <c r="AA333" s="37"/>
      <c r="AB333" s="37"/>
      <c r="AC333" s="37"/>
      <c r="AD333" s="37"/>
      <c r="AE333" s="37"/>
      <c r="AT333" s="20" t="s">
        <v>219</v>
      </c>
      <c r="AU333" s="20" t="s">
        <v>79</v>
      </c>
    </row>
    <row r="334" spans="1:65" s="2" customFormat="1" ht="58.5">
      <c r="A334" s="37"/>
      <c r="B334" s="38"/>
      <c r="C334" s="39"/>
      <c r="D334" s="195" t="s">
        <v>1060</v>
      </c>
      <c r="E334" s="39"/>
      <c r="F334" s="268" t="s">
        <v>3069</v>
      </c>
      <c r="G334" s="39"/>
      <c r="H334" s="39"/>
      <c r="I334" s="197"/>
      <c r="J334" s="39"/>
      <c r="K334" s="39"/>
      <c r="L334" s="42"/>
      <c r="M334" s="198"/>
      <c r="N334" s="199"/>
      <c r="O334" s="67"/>
      <c r="P334" s="67"/>
      <c r="Q334" s="67"/>
      <c r="R334" s="67"/>
      <c r="S334" s="67"/>
      <c r="T334" s="68"/>
      <c r="U334" s="37"/>
      <c r="V334" s="37"/>
      <c r="W334" s="37"/>
      <c r="X334" s="37"/>
      <c r="Y334" s="37"/>
      <c r="Z334" s="37"/>
      <c r="AA334" s="37"/>
      <c r="AB334" s="37"/>
      <c r="AC334" s="37"/>
      <c r="AD334" s="37"/>
      <c r="AE334" s="37"/>
      <c r="AT334" s="20" t="s">
        <v>1060</v>
      </c>
      <c r="AU334" s="20" t="s">
        <v>79</v>
      </c>
    </row>
    <row r="335" spans="1:65" s="2" customFormat="1" ht="16.5" customHeight="1">
      <c r="A335" s="37"/>
      <c r="B335" s="38"/>
      <c r="C335" s="245" t="s">
        <v>910</v>
      </c>
      <c r="D335" s="245" t="s">
        <v>348</v>
      </c>
      <c r="E335" s="246" t="s">
        <v>3070</v>
      </c>
      <c r="F335" s="247" t="s">
        <v>3071</v>
      </c>
      <c r="G335" s="248" t="s">
        <v>367</v>
      </c>
      <c r="H335" s="249">
        <v>3</v>
      </c>
      <c r="I335" s="250"/>
      <c r="J335" s="251">
        <f>ROUND(I335*H335,2)</f>
        <v>0</v>
      </c>
      <c r="K335" s="247" t="s">
        <v>814</v>
      </c>
      <c r="L335" s="252"/>
      <c r="M335" s="253" t="s">
        <v>19</v>
      </c>
      <c r="N335" s="254" t="s">
        <v>42</v>
      </c>
      <c r="O335" s="67"/>
      <c r="P335" s="191">
        <f>O335*H335</f>
        <v>0</v>
      </c>
      <c r="Q335" s="191">
        <v>0</v>
      </c>
      <c r="R335" s="191">
        <f>Q335*H335</f>
        <v>0</v>
      </c>
      <c r="S335" s="191">
        <v>0</v>
      </c>
      <c r="T335" s="192">
        <f>S335*H335</f>
        <v>0</v>
      </c>
      <c r="U335" s="37"/>
      <c r="V335" s="37"/>
      <c r="W335" s="37"/>
      <c r="X335" s="37"/>
      <c r="Y335" s="37"/>
      <c r="Z335" s="37"/>
      <c r="AA335" s="37"/>
      <c r="AB335" s="37"/>
      <c r="AC335" s="37"/>
      <c r="AD335" s="37"/>
      <c r="AE335" s="37"/>
      <c r="AR335" s="193" t="s">
        <v>269</v>
      </c>
      <c r="AT335" s="193" t="s">
        <v>348</v>
      </c>
      <c r="AU335" s="193" t="s">
        <v>79</v>
      </c>
      <c r="AY335" s="20" t="s">
        <v>210</v>
      </c>
      <c r="BE335" s="194">
        <f>IF(N335="základní",J335,0)</f>
        <v>0</v>
      </c>
      <c r="BF335" s="194">
        <f>IF(N335="snížená",J335,0)</f>
        <v>0</v>
      </c>
      <c r="BG335" s="194">
        <f>IF(N335="zákl. přenesená",J335,0)</f>
        <v>0</v>
      </c>
      <c r="BH335" s="194">
        <f>IF(N335="sníž. přenesená",J335,0)</f>
        <v>0</v>
      </c>
      <c r="BI335" s="194">
        <f>IF(N335="nulová",J335,0)</f>
        <v>0</v>
      </c>
      <c r="BJ335" s="20" t="s">
        <v>79</v>
      </c>
      <c r="BK335" s="194">
        <f>ROUND(I335*H335,2)</f>
        <v>0</v>
      </c>
      <c r="BL335" s="20" t="s">
        <v>217</v>
      </c>
      <c r="BM335" s="193" t="s">
        <v>1505</v>
      </c>
    </row>
    <row r="336" spans="1:65" s="2" customFormat="1" ht="11.25">
      <c r="A336" s="37"/>
      <c r="B336" s="38"/>
      <c r="C336" s="39"/>
      <c r="D336" s="195" t="s">
        <v>219</v>
      </c>
      <c r="E336" s="39"/>
      <c r="F336" s="196" t="s">
        <v>3071</v>
      </c>
      <c r="G336" s="39"/>
      <c r="H336" s="39"/>
      <c r="I336" s="197"/>
      <c r="J336" s="39"/>
      <c r="K336" s="39"/>
      <c r="L336" s="42"/>
      <c r="M336" s="198"/>
      <c r="N336" s="199"/>
      <c r="O336" s="67"/>
      <c r="P336" s="67"/>
      <c r="Q336" s="67"/>
      <c r="R336" s="67"/>
      <c r="S336" s="67"/>
      <c r="T336" s="68"/>
      <c r="U336" s="37"/>
      <c r="V336" s="37"/>
      <c r="W336" s="37"/>
      <c r="X336" s="37"/>
      <c r="Y336" s="37"/>
      <c r="Z336" s="37"/>
      <c r="AA336" s="37"/>
      <c r="AB336" s="37"/>
      <c r="AC336" s="37"/>
      <c r="AD336" s="37"/>
      <c r="AE336" s="37"/>
      <c r="AT336" s="20" t="s">
        <v>219</v>
      </c>
      <c r="AU336" s="20" t="s">
        <v>79</v>
      </c>
    </row>
    <row r="337" spans="1:65" s="2" customFormat="1" ht="39">
      <c r="A337" s="37"/>
      <c r="B337" s="38"/>
      <c r="C337" s="39"/>
      <c r="D337" s="195" t="s">
        <v>1060</v>
      </c>
      <c r="E337" s="39"/>
      <c r="F337" s="268" t="s">
        <v>3072</v>
      </c>
      <c r="G337" s="39"/>
      <c r="H337" s="39"/>
      <c r="I337" s="197"/>
      <c r="J337" s="39"/>
      <c r="K337" s="39"/>
      <c r="L337" s="42"/>
      <c r="M337" s="198"/>
      <c r="N337" s="199"/>
      <c r="O337" s="67"/>
      <c r="P337" s="67"/>
      <c r="Q337" s="67"/>
      <c r="R337" s="67"/>
      <c r="S337" s="67"/>
      <c r="T337" s="68"/>
      <c r="U337" s="37"/>
      <c r="V337" s="37"/>
      <c r="W337" s="37"/>
      <c r="X337" s="37"/>
      <c r="Y337" s="37"/>
      <c r="Z337" s="37"/>
      <c r="AA337" s="37"/>
      <c r="AB337" s="37"/>
      <c r="AC337" s="37"/>
      <c r="AD337" s="37"/>
      <c r="AE337" s="37"/>
      <c r="AT337" s="20" t="s">
        <v>1060</v>
      </c>
      <c r="AU337" s="20" t="s">
        <v>79</v>
      </c>
    </row>
    <row r="338" spans="1:65" s="2" customFormat="1" ht="16.5" customHeight="1">
      <c r="A338" s="37"/>
      <c r="B338" s="38"/>
      <c r="C338" s="245" t="s">
        <v>916</v>
      </c>
      <c r="D338" s="245" t="s">
        <v>348</v>
      </c>
      <c r="E338" s="246" t="s">
        <v>3073</v>
      </c>
      <c r="F338" s="247" t="s">
        <v>3074</v>
      </c>
      <c r="G338" s="248" t="s">
        <v>367</v>
      </c>
      <c r="H338" s="249">
        <v>3</v>
      </c>
      <c r="I338" s="250"/>
      <c r="J338" s="251">
        <f>ROUND(I338*H338,2)</f>
        <v>0</v>
      </c>
      <c r="K338" s="247" t="s">
        <v>814</v>
      </c>
      <c r="L338" s="252"/>
      <c r="M338" s="253" t="s">
        <v>19</v>
      </c>
      <c r="N338" s="254" t="s">
        <v>42</v>
      </c>
      <c r="O338" s="67"/>
      <c r="P338" s="191">
        <f>O338*H338</f>
        <v>0</v>
      </c>
      <c r="Q338" s="191">
        <v>0</v>
      </c>
      <c r="R338" s="191">
        <f>Q338*H338</f>
        <v>0</v>
      </c>
      <c r="S338" s="191">
        <v>0</v>
      </c>
      <c r="T338" s="192">
        <f>S338*H338</f>
        <v>0</v>
      </c>
      <c r="U338" s="37"/>
      <c r="V338" s="37"/>
      <c r="W338" s="37"/>
      <c r="X338" s="37"/>
      <c r="Y338" s="37"/>
      <c r="Z338" s="37"/>
      <c r="AA338" s="37"/>
      <c r="AB338" s="37"/>
      <c r="AC338" s="37"/>
      <c r="AD338" s="37"/>
      <c r="AE338" s="37"/>
      <c r="AR338" s="193" t="s">
        <v>269</v>
      </c>
      <c r="AT338" s="193" t="s">
        <v>348</v>
      </c>
      <c r="AU338" s="193" t="s">
        <v>79</v>
      </c>
      <c r="AY338" s="20" t="s">
        <v>210</v>
      </c>
      <c r="BE338" s="194">
        <f>IF(N338="základní",J338,0)</f>
        <v>0</v>
      </c>
      <c r="BF338" s="194">
        <f>IF(N338="snížená",J338,0)</f>
        <v>0</v>
      </c>
      <c r="BG338" s="194">
        <f>IF(N338="zákl. přenesená",J338,0)</f>
        <v>0</v>
      </c>
      <c r="BH338" s="194">
        <f>IF(N338="sníž. přenesená",J338,0)</f>
        <v>0</v>
      </c>
      <c r="BI338" s="194">
        <f>IF(N338="nulová",J338,0)</f>
        <v>0</v>
      </c>
      <c r="BJ338" s="20" t="s">
        <v>79</v>
      </c>
      <c r="BK338" s="194">
        <f>ROUND(I338*H338,2)</f>
        <v>0</v>
      </c>
      <c r="BL338" s="20" t="s">
        <v>217</v>
      </c>
      <c r="BM338" s="193" t="s">
        <v>1519</v>
      </c>
    </row>
    <row r="339" spans="1:65" s="2" customFormat="1" ht="11.25">
      <c r="A339" s="37"/>
      <c r="B339" s="38"/>
      <c r="C339" s="39"/>
      <c r="D339" s="195" t="s">
        <v>219</v>
      </c>
      <c r="E339" s="39"/>
      <c r="F339" s="196" t="s">
        <v>3074</v>
      </c>
      <c r="G339" s="39"/>
      <c r="H339" s="39"/>
      <c r="I339" s="197"/>
      <c r="J339" s="39"/>
      <c r="K339" s="39"/>
      <c r="L339" s="42"/>
      <c r="M339" s="198"/>
      <c r="N339" s="199"/>
      <c r="O339" s="67"/>
      <c r="P339" s="67"/>
      <c r="Q339" s="67"/>
      <c r="R339" s="67"/>
      <c r="S339" s="67"/>
      <c r="T339" s="68"/>
      <c r="U339" s="37"/>
      <c r="V339" s="37"/>
      <c r="W339" s="37"/>
      <c r="X339" s="37"/>
      <c r="Y339" s="37"/>
      <c r="Z339" s="37"/>
      <c r="AA339" s="37"/>
      <c r="AB339" s="37"/>
      <c r="AC339" s="37"/>
      <c r="AD339" s="37"/>
      <c r="AE339" s="37"/>
      <c r="AT339" s="20" t="s">
        <v>219</v>
      </c>
      <c r="AU339" s="20" t="s">
        <v>79</v>
      </c>
    </row>
    <row r="340" spans="1:65" s="2" customFormat="1" ht="39">
      <c r="A340" s="37"/>
      <c r="B340" s="38"/>
      <c r="C340" s="39"/>
      <c r="D340" s="195" t="s">
        <v>1060</v>
      </c>
      <c r="E340" s="39"/>
      <c r="F340" s="268" t="s">
        <v>3075</v>
      </c>
      <c r="G340" s="39"/>
      <c r="H340" s="39"/>
      <c r="I340" s="197"/>
      <c r="J340" s="39"/>
      <c r="K340" s="39"/>
      <c r="L340" s="42"/>
      <c r="M340" s="198"/>
      <c r="N340" s="199"/>
      <c r="O340" s="67"/>
      <c r="P340" s="67"/>
      <c r="Q340" s="67"/>
      <c r="R340" s="67"/>
      <c r="S340" s="67"/>
      <c r="T340" s="68"/>
      <c r="U340" s="37"/>
      <c r="V340" s="37"/>
      <c r="W340" s="37"/>
      <c r="X340" s="37"/>
      <c r="Y340" s="37"/>
      <c r="Z340" s="37"/>
      <c r="AA340" s="37"/>
      <c r="AB340" s="37"/>
      <c r="AC340" s="37"/>
      <c r="AD340" s="37"/>
      <c r="AE340" s="37"/>
      <c r="AT340" s="20" t="s">
        <v>1060</v>
      </c>
      <c r="AU340" s="20" t="s">
        <v>79</v>
      </c>
    </row>
    <row r="341" spans="1:65" s="2" customFormat="1" ht="16.5" customHeight="1">
      <c r="A341" s="37"/>
      <c r="B341" s="38"/>
      <c r="C341" s="245" t="s">
        <v>128</v>
      </c>
      <c r="D341" s="245" t="s">
        <v>348</v>
      </c>
      <c r="E341" s="246" t="s">
        <v>3076</v>
      </c>
      <c r="F341" s="247" t="s">
        <v>3077</v>
      </c>
      <c r="G341" s="248" t="s">
        <v>367</v>
      </c>
      <c r="H341" s="249">
        <v>3</v>
      </c>
      <c r="I341" s="250"/>
      <c r="J341" s="251">
        <f>ROUND(I341*H341,2)</f>
        <v>0</v>
      </c>
      <c r="K341" s="247" t="s">
        <v>814</v>
      </c>
      <c r="L341" s="252"/>
      <c r="M341" s="253" t="s">
        <v>19</v>
      </c>
      <c r="N341" s="254" t="s">
        <v>42</v>
      </c>
      <c r="O341" s="67"/>
      <c r="P341" s="191">
        <f>O341*H341</f>
        <v>0</v>
      </c>
      <c r="Q341" s="191">
        <v>0</v>
      </c>
      <c r="R341" s="191">
        <f>Q341*H341</f>
        <v>0</v>
      </c>
      <c r="S341" s="191">
        <v>0</v>
      </c>
      <c r="T341" s="192">
        <f>S341*H341</f>
        <v>0</v>
      </c>
      <c r="U341" s="37"/>
      <c r="V341" s="37"/>
      <c r="W341" s="37"/>
      <c r="X341" s="37"/>
      <c r="Y341" s="37"/>
      <c r="Z341" s="37"/>
      <c r="AA341" s="37"/>
      <c r="AB341" s="37"/>
      <c r="AC341" s="37"/>
      <c r="AD341" s="37"/>
      <c r="AE341" s="37"/>
      <c r="AR341" s="193" t="s">
        <v>269</v>
      </c>
      <c r="AT341" s="193" t="s">
        <v>348</v>
      </c>
      <c r="AU341" s="193" t="s">
        <v>79</v>
      </c>
      <c r="AY341" s="20" t="s">
        <v>210</v>
      </c>
      <c r="BE341" s="194">
        <f>IF(N341="základní",J341,0)</f>
        <v>0</v>
      </c>
      <c r="BF341" s="194">
        <f>IF(N341="snížená",J341,0)</f>
        <v>0</v>
      </c>
      <c r="BG341" s="194">
        <f>IF(N341="zákl. přenesená",J341,0)</f>
        <v>0</v>
      </c>
      <c r="BH341" s="194">
        <f>IF(N341="sníž. přenesená",J341,0)</f>
        <v>0</v>
      </c>
      <c r="BI341" s="194">
        <f>IF(N341="nulová",J341,0)</f>
        <v>0</v>
      </c>
      <c r="BJ341" s="20" t="s">
        <v>79</v>
      </c>
      <c r="BK341" s="194">
        <f>ROUND(I341*H341,2)</f>
        <v>0</v>
      </c>
      <c r="BL341" s="20" t="s">
        <v>217</v>
      </c>
      <c r="BM341" s="193" t="s">
        <v>1540</v>
      </c>
    </row>
    <row r="342" spans="1:65" s="2" customFormat="1" ht="11.25">
      <c r="A342" s="37"/>
      <c r="B342" s="38"/>
      <c r="C342" s="39"/>
      <c r="D342" s="195" t="s">
        <v>219</v>
      </c>
      <c r="E342" s="39"/>
      <c r="F342" s="196" t="s">
        <v>3077</v>
      </c>
      <c r="G342" s="39"/>
      <c r="H342" s="39"/>
      <c r="I342" s="197"/>
      <c r="J342" s="39"/>
      <c r="K342" s="39"/>
      <c r="L342" s="42"/>
      <c r="M342" s="198"/>
      <c r="N342" s="199"/>
      <c r="O342" s="67"/>
      <c r="P342" s="67"/>
      <c r="Q342" s="67"/>
      <c r="R342" s="67"/>
      <c r="S342" s="67"/>
      <c r="T342" s="68"/>
      <c r="U342" s="37"/>
      <c r="V342" s="37"/>
      <c r="W342" s="37"/>
      <c r="X342" s="37"/>
      <c r="Y342" s="37"/>
      <c r="Z342" s="37"/>
      <c r="AA342" s="37"/>
      <c r="AB342" s="37"/>
      <c r="AC342" s="37"/>
      <c r="AD342" s="37"/>
      <c r="AE342" s="37"/>
      <c r="AT342" s="20" t="s">
        <v>219</v>
      </c>
      <c r="AU342" s="20" t="s">
        <v>79</v>
      </c>
    </row>
    <row r="343" spans="1:65" s="2" customFormat="1" ht="97.5">
      <c r="A343" s="37"/>
      <c r="B343" s="38"/>
      <c r="C343" s="39"/>
      <c r="D343" s="195" t="s">
        <v>1060</v>
      </c>
      <c r="E343" s="39"/>
      <c r="F343" s="268" t="s">
        <v>3078</v>
      </c>
      <c r="G343" s="39"/>
      <c r="H343" s="39"/>
      <c r="I343" s="197"/>
      <c r="J343" s="39"/>
      <c r="K343" s="39"/>
      <c r="L343" s="42"/>
      <c r="M343" s="198"/>
      <c r="N343" s="199"/>
      <c r="O343" s="67"/>
      <c r="P343" s="67"/>
      <c r="Q343" s="67"/>
      <c r="R343" s="67"/>
      <c r="S343" s="67"/>
      <c r="T343" s="68"/>
      <c r="U343" s="37"/>
      <c r="V343" s="37"/>
      <c r="W343" s="37"/>
      <c r="X343" s="37"/>
      <c r="Y343" s="37"/>
      <c r="Z343" s="37"/>
      <c r="AA343" s="37"/>
      <c r="AB343" s="37"/>
      <c r="AC343" s="37"/>
      <c r="AD343" s="37"/>
      <c r="AE343" s="37"/>
      <c r="AT343" s="20" t="s">
        <v>1060</v>
      </c>
      <c r="AU343" s="20" t="s">
        <v>79</v>
      </c>
    </row>
    <row r="344" spans="1:65" s="2" customFormat="1" ht="16.5" customHeight="1">
      <c r="A344" s="37"/>
      <c r="B344" s="38"/>
      <c r="C344" s="245" t="s">
        <v>938</v>
      </c>
      <c r="D344" s="245" t="s">
        <v>348</v>
      </c>
      <c r="E344" s="246" t="s">
        <v>3079</v>
      </c>
      <c r="F344" s="247" t="s">
        <v>3080</v>
      </c>
      <c r="G344" s="248" t="s">
        <v>367</v>
      </c>
      <c r="H344" s="249">
        <v>3</v>
      </c>
      <c r="I344" s="250"/>
      <c r="J344" s="251">
        <f>ROUND(I344*H344,2)</f>
        <v>0</v>
      </c>
      <c r="K344" s="247" t="s">
        <v>814</v>
      </c>
      <c r="L344" s="252"/>
      <c r="M344" s="253" t="s">
        <v>19</v>
      </c>
      <c r="N344" s="254" t="s">
        <v>42</v>
      </c>
      <c r="O344" s="67"/>
      <c r="P344" s="191">
        <f>O344*H344</f>
        <v>0</v>
      </c>
      <c r="Q344" s="191">
        <v>0</v>
      </c>
      <c r="R344" s="191">
        <f>Q344*H344</f>
        <v>0</v>
      </c>
      <c r="S344" s="191">
        <v>0</v>
      </c>
      <c r="T344" s="192">
        <f>S344*H344</f>
        <v>0</v>
      </c>
      <c r="U344" s="37"/>
      <c r="V344" s="37"/>
      <c r="W344" s="37"/>
      <c r="X344" s="37"/>
      <c r="Y344" s="37"/>
      <c r="Z344" s="37"/>
      <c r="AA344" s="37"/>
      <c r="AB344" s="37"/>
      <c r="AC344" s="37"/>
      <c r="AD344" s="37"/>
      <c r="AE344" s="37"/>
      <c r="AR344" s="193" t="s">
        <v>269</v>
      </c>
      <c r="AT344" s="193" t="s">
        <v>348</v>
      </c>
      <c r="AU344" s="193" t="s">
        <v>79</v>
      </c>
      <c r="AY344" s="20" t="s">
        <v>210</v>
      </c>
      <c r="BE344" s="194">
        <f>IF(N344="základní",J344,0)</f>
        <v>0</v>
      </c>
      <c r="BF344" s="194">
        <f>IF(N344="snížená",J344,0)</f>
        <v>0</v>
      </c>
      <c r="BG344" s="194">
        <f>IF(N344="zákl. přenesená",J344,0)</f>
        <v>0</v>
      </c>
      <c r="BH344" s="194">
        <f>IF(N344="sníž. přenesená",J344,0)</f>
        <v>0</v>
      </c>
      <c r="BI344" s="194">
        <f>IF(N344="nulová",J344,0)</f>
        <v>0</v>
      </c>
      <c r="BJ344" s="20" t="s">
        <v>79</v>
      </c>
      <c r="BK344" s="194">
        <f>ROUND(I344*H344,2)</f>
        <v>0</v>
      </c>
      <c r="BL344" s="20" t="s">
        <v>217</v>
      </c>
      <c r="BM344" s="193" t="s">
        <v>1550</v>
      </c>
    </row>
    <row r="345" spans="1:65" s="2" customFormat="1" ht="11.25">
      <c r="A345" s="37"/>
      <c r="B345" s="38"/>
      <c r="C345" s="39"/>
      <c r="D345" s="195" t="s">
        <v>219</v>
      </c>
      <c r="E345" s="39"/>
      <c r="F345" s="196" t="s">
        <v>3080</v>
      </c>
      <c r="G345" s="39"/>
      <c r="H345" s="39"/>
      <c r="I345" s="197"/>
      <c r="J345" s="39"/>
      <c r="K345" s="39"/>
      <c r="L345" s="42"/>
      <c r="M345" s="198"/>
      <c r="N345" s="199"/>
      <c r="O345" s="67"/>
      <c r="P345" s="67"/>
      <c r="Q345" s="67"/>
      <c r="R345" s="67"/>
      <c r="S345" s="67"/>
      <c r="T345" s="68"/>
      <c r="U345" s="37"/>
      <c r="V345" s="37"/>
      <c r="W345" s="37"/>
      <c r="X345" s="37"/>
      <c r="Y345" s="37"/>
      <c r="Z345" s="37"/>
      <c r="AA345" s="37"/>
      <c r="AB345" s="37"/>
      <c r="AC345" s="37"/>
      <c r="AD345" s="37"/>
      <c r="AE345" s="37"/>
      <c r="AT345" s="20" t="s">
        <v>219</v>
      </c>
      <c r="AU345" s="20" t="s">
        <v>79</v>
      </c>
    </row>
    <row r="346" spans="1:65" s="2" customFormat="1" ht="97.5">
      <c r="A346" s="37"/>
      <c r="B346" s="38"/>
      <c r="C346" s="39"/>
      <c r="D346" s="195" t="s">
        <v>1060</v>
      </c>
      <c r="E346" s="39"/>
      <c r="F346" s="268" t="s">
        <v>3081</v>
      </c>
      <c r="G346" s="39"/>
      <c r="H346" s="39"/>
      <c r="I346" s="197"/>
      <c r="J346" s="39"/>
      <c r="K346" s="39"/>
      <c r="L346" s="42"/>
      <c r="M346" s="198"/>
      <c r="N346" s="199"/>
      <c r="O346" s="67"/>
      <c r="P346" s="67"/>
      <c r="Q346" s="67"/>
      <c r="R346" s="67"/>
      <c r="S346" s="67"/>
      <c r="T346" s="68"/>
      <c r="U346" s="37"/>
      <c r="V346" s="37"/>
      <c r="W346" s="37"/>
      <c r="X346" s="37"/>
      <c r="Y346" s="37"/>
      <c r="Z346" s="37"/>
      <c r="AA346" s="37"/>
      <c r="AB346" s="37"/>
      <c r="AC346" s="37"/>
      <c r="AD346" s="37"/>
      <c r="AE346" s="37"/>
      <c r="AT346" s="20" t="s">
        <v>1060</v>
      </c>
      <c r="AU346" s="20" t="s">
        <v>79</v>
      </c>
    </row>
    <row r="347" spans="1:65" s="2" customFormat="1" ht="16.5" customHeight="1">
      <c r="A347" s="37"/>
      <c r="B347" s="38"/>
      <c r="C347" s="245" t="s">
        <v>945</v>
      </c>
      <c r="D347" s="245" t="s">
        <v>348</v>
      </c>
      <c r="E347" s="246" t="s">
        <v>3082</v>
      </c>
      <c r="F347" s="247" t="s">
        <v>3083</v>
      </c>
      <c r="G347" s="248" t="s">
        <v>367</v>
      </c>
      <c r="H347" s="249">
        <v>3</v>
      </c>
      <c r="I347" s="250"/>
      <c r="J347" s="251">
        <f>ROUND(I347*H347,2)</f>
        <v>0</v>
      </c>
      <c r="K347" s="247" t="s">
        <v>814</v>
      </c>
      <c r="L347" s="252"/>
      <c r="M347" s="253" t="s">
        <v>19</v>
      </c>
      <c r="N347" s="254" t="s">
        <v>42</v>
      </c>
      <c r="O347" s="67"/>
      <c r="P347" s="191">
        <f>O347*H347</f>
        <v>0</v>
      </c>
      <c r="Q347" s="191">
        <v>0</v>
      </c>
      <c r="R347" s="191">
        <f>Q347*H347</f>
        <v>0</v>
      </c>
      <c r="S347" s="191">
        <v>0</v>
      </c>
      <c r="T347" s="192">
        <f>S347*H347</f>
        <v>0</v>
      </c>
      <c r="U347" s="37"/>
      <c r="V347" s="37"/>
      <c r="W347" s="37"/>
      <c r="X347" s="37"/>
      <c r="Y347" s="37"/>
      <c r="Z347" s="37"/>
      <c r="AA347" s="37"/>
      <c r="AB347" s="37"/>
      <c r="AC347" s="37"/>
      <c r="AD347" s="37"/>
      <c r="AE347" s="37"/>
      <c r="AR347" s="193" t="s">
        <v>269</v>
      </c>
      <c r="AT347" s="193" t="s">
        <v>348</v>
      </c>
      <c r="AU347" s="193" t="s">
        <v>79</v>
      </c>
      <c r="AY347" s="20" t="s">
        <v>210</v>
      </c>
      <c r="BE347" s="194">
        <f>IF(N347="základní",J347,0)</f>
        <v>0</v>
      </c>
      <c r="BF347" s="194">
        <f>IF(N347="snížená",J347,0)</f>
        <v>0</v>
      </c>
      <c r="BG347" s="194">
        <f>IF(N347="zákl. přenesená",J347,0)</f>
        <v>0</v>
      </c>
      <c r="BH347" s="194">
        <f>IF(N347="sníž. přenesená",J347,0)</f>
        <v>0</v>
      </c>
      <c r="BI347" s="194">
        <f>IF(N347="nulová",J347,0)</f>
        <v>0</v>
      </c>
      <c r="BJ347" s="20" t="s">
        <v>79</v>
      </c>
      <c r="BK347" s="194">
        <f>ROUND(I347*H347,2)</f>
        <v>0</v>
      </c>
      <c r="BL347" s="20" t="s">
        <v>217</v>
      </c>
      <c r="BM347" s="193" t="s">
        <v>1561</v>
      </c>
    </row>
    <row r="348" spans="1:65" s="2" customFormat="1" ht="11.25">
      <c r="A348" s="37"/>
      <c r="B348" s="38"/>
      <c r="C348" s="39"/>
      <c r="D348" s="195" t="s">
        <v>219</v>
      </c>
      <c r="E348" s="39"/>
      <c r="F348" s="196" t="s">
        <v>3083</v>
      </c>
      <c r="G348" s="39"/>
      <c r="H348" s="39"/>
      <c r="I348" s="197"/>
      <c r="J348" s="39"/>
      <c r="K348" s="39"/>
      <c r="L348" s="42"/>
      <c r="M348" s="198"/>
      <c r="N348" s="199"/>
      <c r="O348" s="67"/>
      <c r="P348" s="67"/>
      <c r="Q348" s="67"/>
      <c r="R348" s="67"/>
      <c r="S348" s="67"/>
      <c r="T348" s="68"/>
      <c r="U348" s="37"/>
      <c r="V348" s="37"/>
      <c r="W348" s="37"/>
      <c r="X348" s="37"/>
      <c r="Y348" s="37"/>
      <c r="Z348" s="37"/>
      <c r="AA348" s="37"/>
      <c r="AB348" s="37"/>
      <c r="AC348" s="37"/>
      <c r="AD348" s="37"/>
      <c r="AE348" s="37"/>
      <c r="AT348" s="20" t="s">
        <v>219</v>
      </c>
      <c r="AU348" s="20" t="s">
        <v>79</v>
      </c>
    </row>
    <row r="349" spans="1:65" s="2" customFormat="1" ht="97.5">
      <c r="A349" s="37"/>
      <c r="B349" s="38"/>
      <c r="C349" s="39"/>
      <c r="D349" s="195" t="s">
        <v>1060</v>
      </c>
      <c r="E349" s="39"/>
      <c r="F349" s="268" t="s">
        <v>3084</v>
      </c>
      <c r="G349" s="39"/>
      <c r="H349" s="39"/>
      <c r="I349" s="197"/>
      <c r="J349" s="39"/>
      <c r="K349" s="39"/>
      <c r="L349" s="42"/>
      <c r="M349" s="198"/>
      <c r="N349" s="199"/>
      <c r="O349" s="67"/>
      <c r="P349" s="67"/>
      <c r="Q349" s="67"/>
      <c r="R349" s="67"/>
      <c r="S349" s="67"/>
      <c r="T349" s="68"/>
      <c r="U349" s="37"/>
      <c r="V349" s="37"/>
      <c r="W349" s="37"/>
      <c r="X349" s="37"/>
      <c r="Y349" s="37"/>
      <c r="Z349" s="37"/>
      <c r="AA349" s="37"/>
      <c r="AB349" s="37"/>
      <c r="AC349" s="37"/>
      <c r="AD349" s="37"/>
      <c r="AE349" s="37"/>
      <c r="AT349" s="20" t="s">
        <v>1060</v>
      </c>
      <c r="AU349" s="20" t="s">
        <v>79</v>
      </c>
    </row>
    <row r="350" spans="1:65" s="2" customFormat="1" ht="16.5" customHeight="1">
      <c r="A350" s="37"/>
      <c r="B350" s="38"/>
      <c r="C350" s="245" t="s">
        <v>956</v>
      </c>
      <c r="D350" s="245" t="s">
        <v>348</v>
      </c>
      <c r="E350" s="246" t="s">
        <v>3085</v>
      </c>
      <c r="F350" s="247" t="s">
        <v>3086</v>
      </c>
      <c r="G350" s="248" t="s">
        <v>367</v>
      </c>
      <c r="H350" s="249">
        <v>3</v>
      </c>
      <c r="I350" s="250"/>
      <c r="J350" s="251">
        <f>ROUND(I350*H350,2)</f>
        <v>0</v>
      </c>
      <c r="K350" s="247" t="s">
        <v>814</v>
      </c>
      <c r="L350" s="252"/>
      <c r="M350" s="253" t="s">
        <v>19</v>
      </c>
      <c r="N350" s="254" t="s">
        <v>42</v>
      </c>
      <c r="O350" s="67"/>
      <c r="P350" s="191">
        <f>O350*H350</f>
        <v>0</v>
      </c>
      <c r="Q350" s="191">
        <v>0</v>
      </c>
      <c r="R350" s="191">
        <f>Q350*H350</f>
        <v>0</v>
      </c>
      <c r="S350" s="191">
        <v>0</v>
      </c>
      <c r="T350" s="192">
        <f>S350*H350</f>
        <v>0</v>
      </c>
      <c r="U350" s="37"/>
      <c r="V350" s="37"/>
      <c r="W350" s="37"/>
      <c r="X350" s="37"/>
      <c r="Y350" s="37"/>
      <c r="Z350" s="37"/>
      <c r="AA350" s="37"/>
      <c r="AB350" s="37"/>
      <c r="AC350" s="37"/>
      <c r="AD350" s="37"/>
      <c r="AE350" s="37"/>
      <c r="AR350" s="193" t="s">
        <v>269</v>
      </c>
      <c r="AT350" s="193" t="s">
        <v>348</v>
      </c>
      <c r="AU350" s="193" t="s">
        <v>79</v>
      </c>
      <c r="AY350" s="20" t="s">
        <v>210</v>
      </c>
      <c r="BE350" s="194">
        <f>IF(N350="základní",J350,0)</f>
        <v>0</v>
      </c>
      <c r="BF350" s="194">
        <f>IF(N350="snížená",J350,0)</f>
        <v>0</v>
      </c>
      <c r="BG350" s="194">
        <f>IF(N350="zákl. přenesená",J350,0)</f>
        <v>0</v>
      </c>
      <c r="BH350" s="194">
        <f>IF(N350="sníž. přenesená",J350,0)</f>
        <v>0</v>
      </c>
      <c r="BI350" s="194">
        <f>IF(N350="nulová",J350,0)</f>
        <v>0</v>
      </c>
      <c r="BJ350" s="20" t="s">
        <v>79</v>
      </c>
      <c r="BK350" s="194">
        <f>ROUND(I350*H350,2)</f>
        <v>0</v>
      </c>
      <c r="BL350" s="20" t="s">
        <v>217</v>
      </c>
      <c r="BM350" s="193" t="s">
        <v>1571</v>
      </c>
    </row>
    <row r="351" spans="1:65" s="2" customFormat="1" ht="11.25">
      <c r="A351" s="37"/>
      <c r="B351" s="38"/>
      <c r="C351" s="39"/>
      <c r="D351" s="195" t="s">
        <v>219</v>
      </c>
      <c r="E351" s="39"/>
      <c r="F351" s="196" t="s">
        <v>3086</v>
      </c>
      <c r="G351" s="39"/>
      <c r="H351" s="39"/>
      <c r="I351" s="197"/>
      <c r="J351" s="39"/>
      <c r="K351" s="39"/>
      <c r="L351" s="42"/>
      <c r="M351" s="198"/>
      <c r="N351" s="199"/>
      <c r="O351" s="67"/>
      <c r="P351" s="67"/>
      <c r="Q351" s="67"/>
      <c r="R351" s="67"/>
      <c r="S351" s="67"/>
      <c r="T351" s="68"/>
      <c r="U351" s="37"/>
      <c r="V351" s="37"/>
      <c r="W351" s="37"/>
      <c r="X351" s="37"/>
      <c r="Y351" s="37"/>
      <c r="Z351" s="37"/>
      <c r="AA351" s="37"/>
      <c r="AB351" s="37"/>
      <c r="AC351" s="37"/>
      <c r="AD351" s="37"/>
      <c r="AE351" s="37"/>
      <c r="AT351" s="20" t="s">
        <v>219</v>
      </c>
      <c r="AU351" s="20" t="s">
        <v>79</v>
      </c>
    </row>
    <row r="352" spans="1:65" s="2" customFormat="1" ht="39">
      <c r="A352" s="37"/>
      <c r="B352" s="38"/>
      <c r="C352" s="39"/>
      <c r="D352" s="195" t="s">
        <v>1060</v>
      </c>
      <c r="E352" s="39"/>
      <c r="F352" s="268" t="s">
        <v>3087</v>
      </c>
      <c r="G352" s="39"/>
      <c r="H352" s="39"/>
      <c r="I352" s="197"/>
      <c r="J352" s="39"/>
      <c r="K352" s="39"/>
      <c r="L352" s="42"/>
      <c r="M352" s="198"/>
      <c r="N352" s="199"/>
      <c r="O352" s="67"/>
      <c r="P352" s="67"/>
      <c r="Q352" s="67"/>
      <c r="R352" s="67"/>
      <c r="S352" s="67"/>
      <c r="T352" s="68"/>
      <c r="U352" s="37"/>
      <c r="V352" s="37"/>
      <c r="W352" s="37"/>
      <c r="X352" s="37"/>
      <c r="Y352" s="37"/>
      <c r="Z352" s="37"/>
      <c r="AA352" s="37"/>
      <c r="AB352" s="37"/>
      <c r="AC352" s="37"/>
      <c r="AD352" s="37"/>
      <c r="AE352" s="37"/>
      <c r="AT352" s="20" t="s">
        <v>1060</v>
      </c>
      <c r="AU352" s="20" t="s">
        <v>79</v>
      </c>
    </row>
    <row r="353" spans="1:65" s="2" customFormat="1" ht="16.5" customHeight="1">
      <c r="A353" s="37"/>
      <c r="B353" s="38"/>
      <c r="C353" s="245" t="s">
        <v>817</v>
      </c>
      <c r="D353" s="245" t="s">
        <v>348</v>
      </c>
      <c r="E353" s="246" t="s">
        <v>3088</v>
      </c>
      <c r="F353" s="247" t="s">
        <v>3089</v>
      </c>
      <c r="G353" s="248" t="s">
        <v>367</v>
      </c>
      <c r="H353" s="249">
        <v>4</v>
      </c>
      <c r="I353" s="250"/>
      <c r="J353" s="251">
        <f>ROUND(I353*H353,2)</f>
        <v>0</v>
      </c>
      <c r="K353" s="247" t="s">
        <v>814</v>
      </c>
      <c r="L353" s="252"/>
      <c r="M353" s="253" t="s">
        <v>19</v>
      </c>
      <c r="N353" s="254" t="s">
        <v>42</v>
      </c>
      <c r="O353" s="67"/>
      <c r="P353" s="191">
        <f>O353*H353</f>
        <v>0</v>
      </c>
      <c r="Q353" s="191">
        <v>0</v>
      </c>
      <c r="R353" s="191">
        <f>Q353*H353</f>
        <v>0</v>
      </c>
      <c r="S353" s="191">
        <v>0</v>
      </c>
      <c r="T353" s="192">
        <f>S353*H353</f>
        <v>0</v>
      </c>
      <c r="U353" s="37"/>
      <c r="V353" s="37"/>
      <c r="W353" s="37"/>
      <c r="X353" s="37"/>
      <c r="Y353" s="37"/>
      <c r="Z353" s="37"/>
      <c r="AA353" s="37"/>
      <c r="AB353" s="37"/>
      <c r="AC353" s="37"/>
      <c r="AD353" s="37"/>
      <c r="AE353" s="37"/>
      <c r="AR353" s="193" t="s">
        <v>269</v>
      </c>
      <c r="AT353" s="193" t="s">
        <v>348</v>
      </c>
      <c r="AU353" s="193" t="s">
        <v>79</v>
      </c>
      <c r="AY353" s="20" t="s">
        <v>210</v>
      </c>
      <c r="BE353" s="194">
        <f>IF(N353="základní",J353,0)</f>
        <v>0</v>
      </c>
      <c r="BF353" s="194">
        <f>IF(N353="snížená",J353,0)</f>
        <v>0</v>
      </c>
      <c r="BG353" s="194">
        <f>IF(N353="zákl. přenesená",J353,0)</f>
        <v>0</v>
      </c>
      <c r="BH353" s="194">
        <f>IF(N353="sníž. přenesená",J353,0)</f>
        <v>0</v>
      </c>
      <c r="BI353" s="194">
        <f>IF(N353="nulová",J353,0)</f>
        <v>0</v>
      </c>
      <c r="BJ353" s="20" t="s">
        <v>79</v>
      </c>
      <c r="BK353" s="194">
        <f>ROUND(I353*H353,2)</f>
        <v>0</v>
      </c>
      <c r="BL353" s="20" t="s">
        <v>217</v>
      </c>
      <c r="BM353" s="193" t="s">
        <v>1584</v>
      </c>
    </row>
    <row r="354" spans="1:65" s="2" customFormat="1" ht="11.25">
      <c r="A354" s="37"/>
      <c r="B354" s="38"/>
      <c r="C354" s="39"/>
      <c r="D354" s="195" t="s">
        <v>219</v>
      </c>
      <c r="E354" s="39"/>
      <c r="F354" s="196" t="s">
        <v>3089</v>
      </c>
      <c r="G354" s="39"/>
      <c r="H354" s="39"/>
      <c r="I354" s="197"/>
      <c r="J354" s="39"/>
      <c r="K354" s="39"/>
      <c r="L354" s="42"/>
      <c r="M354" s="198"/>
      <c r="N354" s="199"/>
      <c r="O354" s="67"/>
      <c r="P354" s="67"/>
      <c r="Q354" s="67"/>
      <c r="R354" s="67"/>
      <c r="S354" s="67"/>
      <c r="T354" s="68"/>
      <c r="U354" s="37"/>
      <c r="V354" s="37"/>
      <c r="W354" s="37"/>
      <c r="X354" s="37"/>
      <c r="Y354" s="37"/>
      <c r="Z354" s="37"/>
      <c r="AA354" s="37"/>
      <c r="AB354" s="37"/>
      <c r="AC354" s="37"/>
      <c r="AD354" s="37"/>
      <c r="AE354" s="37"/>
      <c r="AT354" s="20" t="s">
        <v>219</v>
      </c>
      <c r="AU354" s="20" t="s">
        <v>79</v>
      </c>
    </row>
    <row r="355" spans="1:65" s="2" customFormat="1" ht="39">
      <c r="A355" s="37"/>
      <c r="B355" s="38"/>
      <c r="C355" s="39"/>
      <c r="D355" s="195" t="s">
        <v>1060</v>
      </c>
      <c r="E355" s="39"/>
      <c r="F355" s="268" t="s">
        <v>3090</v>
      </c>
      <c r="G355" s="39"/>
      <c r="H355" s="39"/>
      <c r="I355" s="197"/>
      <c r="J355" s="39"/>
      <c r="K355" s="39"/>
      <c r="L355" s="42"/>
      <c r="M355" s="198"/>
      <c r="N355" s="199"/>
      <c r="O355" s="67"/>
      <c r="P355" s="67"/>
      <c r="Q355" s="67"/>
      <c r="R355" s="67"/>
      <c r="S355" s="67"/>
      <c r="T355" s="68"/>
      <c r="U355" s="37"/>
      <c r="V355" s="37"/>
      <c r="W355" s="37"/>
      <c r="X355" s="37"/>
      <c r="Y355" s="37"/>
      <c r="Z355" s="37"/>
      <c r="AA355" s="37"/>
      <c r="AB355" s="37"/>
      <c r="AC355" s="37"/>
      <c r="AD355" s="37"/>
      <c r="AE355" s="37"/>
      <c r="AT355" s="20" t="s">
        <v>1060</v>
      </c>
      <c r="AU355" s="20" t="s">
        <v>79</v>
      </c>
    </row>
    <row r="356" spans="1:65" s="2" customFormat="1" ht="16.5" customHeight="1">
      <c r="A356" s="37"/>
      <c r="B356" s="38"/>
      <c r="C356" s="245" t="s">
        <v>970</v>
      </c>
      <c r="D356" s="245" t="s">
        <v>348</v>
      </c>
      <c r="E356" s="246" t="s">
        <v>3091</v>
      </c>
      <c r="F356" s="247" t="s">
        <v>3092</v>
      </c>
      <c r="G356" s="248" t="s">
        <v>367</v>
      </c>
      <c r="H356" s="249">
        <v>4</v>
      </c>
      <c r="I356" s="250"/>
      <c r="J356" s="251">
        <f>ROUND(I356*H356,2)</f>
        <v>0</v>
      </c>
      <c r="K356" s="247" t="s">
        <v>814</v>
      </c>
      <c r="L356" s="252"/>
      <c r="M356" s="253" t="s">
        <v>19</v>
      </c>
      <c r="N356" s="254" t="s">
        <v>42</v>
      </c>
      <c r="O356" s="67"/>
      <c r="P356" s="191">
        <f>O356*H356</f>
        <v>0</v>
      </c>
      <c r="Q356" s="191">
        <v>0</v>
      </c>
      <c r="R356" s="191">
        <f>Q356*H356</f>
        <v>0</v>
      </c>
      <c r="S356" s="191">
        <v>0</v>
      </c>
      <c r="T356" s="192">
        <f>S356*H356</f>
        <v>0</v>
      </c>
      <c r="U356" s="37"/>
      <c r="V356" s="37"/>
      <c r="W356" s="37"/>
      <c r="X356" s="37"/>
      <c r="Y356" s="37"/>
      <c r="Z356" s="37"/>
      <c r="AA356" s="37"/>
      <c r="AB356" s="37"/>
      <c r="AC356" s="37"/>
      <c r="AD356" s="37"/>
      <c r="AE356" s="37"/>
      <c r="AR356" s="193" t="s">
        <v>269</v>
      </c>
      <c r="AT356" s="193" t="s">
        <v>348</v>
      </c>
      <c r="AU356" s="193" t="s">
        <v>79</v>
      </c>
      <c r="AY356" s="20" t="s">
        <v>210</v>
      </c>
      <c r="BE356" s="194">
        <f>IF(N356="základní",J356,0)</f>
        <v>0</v>
      </c>
      <c r="BF356" s="194">
        <f>IF(N356="snížená",J356,0)</f>
        <v>0</v>
      </c>
      <c r="BG356" s="194">
        <f>IF(N356="zákl. přenesená",J356,0)</f>
        <v>0</v>
      </c>
      <c r="BH356" s="194">
        <f>IF(N356="sníž. přenesená",J356,0)</f>
        <v>0</v>
      </c>
      <c r="BI356" s="194">
        <f>IF(N356="nulová",J356,0)</f>
        <v>0</v>
      </c>
      <c r="BJ356" s="20" t="s">
        <v>79</v>
      </c>
      <c r="BK356" s="194">
        <f>ROUND(I356*H356,2)</f>
        <v>0</v>
      </c>
      <c r="BL356" s="20" t="s">
        <v>217</v>
      </c>
      <c r="BM356" s="193" t="s">
        <v>1596</v>
      </c>
    </row>
    <row r="357" spans="1:65" s="2" customFormat="1" ht="11.25">
      <c r="A357" s="37"/>
      <c r="B357" s="38"/>
      <c r="C357" s="39"/>
      <c r="D357" s="195" t="s">
        <v>219</v>
      </c>
      <c r="E357" s="39"/>
      <c r="F357" s="196" t="s">
        <v>3092</v>
      </c>
      <c r="G357" s="39"/>
      <c r="H357" s="39"/>
      <c r="I357" s="197"/>
      <c r="J357" s="39"/>
      <c r="K357" s="39"/>
      <c r="L357" s="42"/>
      <c r="M357" s="198"/>
      <c r="N357" s="199"/>
      <c r="O357" s="67"/>
      <c r="P357" s="67"/>
      <c r="Q357" s="67"/>
      <c r="R357" s="67"/>
      <c r="S357" s="67"/>
      <c r="T357" s="68"/>
      <c r="U357" s="37"/>
      <c r="V357" s="37"/>
      <c r="W357" s="37"/>
      <c r="X357" s="37"/>
      <c r="Y357" s="37"/>
      <c r="Z357" s="37"/>
      <c r="AA357" s="37"/>
      <c r="AB357" s="37"/>
      <c r="AC357" s="37"/>
      <c r="AD357" s="37"/>
      <c r="AE357" s="37"/>
      <c r="AT357" s="20" t="s">
        <v>219</v>
      </c>
      <c r="AU357" s="20" t="s">
        <v>79</v>
      </c>
    </row>
    <row r="358" spans="1:65" s="2" customFormat="1" ht="39">
      <c r="A358" s="37"/>
      <c r="B358" s="38"/>
      <c r="C358" s="39"/>
      <c r="D358" s="195" t="s">
        <v>1060</v>
      </c>
      <c r="E358" s="39"/>
      <c r="F358" s="268" t="s">
        <v>3093</v>
      </c>
      <c r="G358" s="39"/>
      <c r="H358" s="39"/>
      <c r="I358" s="197"/>
      <c r="J358" s="39"/>
      <c r="K358" s="39"/>
      <c r="L358" s="42"/>
      <c r="M358" s="198"/>
      <c r="N358" s="199"/>
      <c r="O358" s="67"/>
      <c r="P358" s="67"/>
      <c r="Q358" s="67"/>
      <c r="R358" s="67"/>
      <c r="S358" s="67"/>
      <c r="T358" s="68"/>
      <c r="U358" s="37"/>
      <c r="V358" s="37"/>
      <c r="W358" s="37"/>
      <c r="X358" s="37"/>
      <c r="Y358" s="37"/>
      <c r="Z358" s="37"/>
      <c r="AA358" s="37"/>
      <c r="AB358" s="37"/>
      <c r="AC358" s="37"/>
      <c r="AD358" s="37"/>
      <c r="AE358" s="37"/>
      <c r="AT358" s="20" t="s">
        <v>1060</v>
      </c>
      <c r="AU358" s="20" t="s">
        <v>79</v>
      </c>
    </row>
    <row r="359" spans="1:65" s="2" customFormat="1" ht="16.5" customHeight="1">
      <c r="A359" s="37"/>
      <c r="B359" s="38"/>
      <c r="C359" s="245" t="s">
        <v>977</v>
      </c>
      <c r="D359" s="245" t="s">
        <v>348</v>
      </c>
      <c r="E359" s="246" t="s">
        <v>3094</v>
      </c>
      <c r="F359" s="247" t="s">
        <v>3095</v>
      </c>
      <c r="G359" s="248" t="s">
        <v>367</v>
      </c>
      <c r="H359" s="249">
        <v>1</v>
      </c>
      <c r="I359" s="250"/>
      <c r="J359" s="251">
        <f>ROUND(I359*H359,2)</f>
        <v>0</v>
      </c>
      <c r="K359" s="247" t="s">
        <v>814</v>
      </c>
      <c r="L359" s="252"/>
      <c r="M359" s="253" t="s">
        <v>19</v>
      </c>
      <c r="N359" s="254" t="s">
        <v>42</v>
      </c>
      <c r="O359" s="67"/>
      <c r="P359" s="191">
        <f>O359*H359</f>
        <v>0</v>
      </c>
      <c r="Q359" s="191">
        <v>0</v>
      </c>
      <c r="R359" s="191">
        <f>Q359*H359</f>
        <v>0</v>
      </c>
      <c r="S359" s="191">
        <v>0</v>
      </c>
      <c r="T359" s="192">
        <f>S359*H359</f>
        <v>0</v>
      </c>
      <c r="U359" s="37"/>
      <c r="V359" s="37"/>
      <c r="W359" s="37"/>
      <c r="X359" s="37"/>
      <c r="Y359" s="37"/>
      <c r="Z359" s="37"/>
      <c r="AA359" s="37"/>
      <c r="AB359" s="37"/>
      <c r="AC359" s="37"/>
      <c r="AD359" s="37"/>
      <c r="AE359" s="37"/>
      <c r="AR359" s="193" t="s">
        <v>269</v>
      </c>
      <c r="AT359" s="193" t="s">
        <v>348</v>
      </c>
      <c r="AU359" s="193" t="s">
        <v>79</v>
      </c>
      <c r="AY359" s="20" t="s">
        <v>210</v>
      </c>
      <c r="BE359" s="194">
        <f>IF(N359="základní",J359,0)</f>
        <v>0</v>
      </c>
      <c r="BF359" s="194">
        <f>IF(N359="snížená",J359,0)</f>
        <v>0</v>
      </c>
      <c r="BG359" s="194">
        <f>IF(N359="zákl. přenesená",J359,0)</f>
        <v>0</v>
      </c>
      <c r="BH359" s="194">
        <f>IF(N359="sníž. přenesená",J359,0)</f>
        <v>0</v>
      </c>
      <c r="BI359" s="194">
        <f>IF(N359="nulová",J359,0)</f>
        <v>0</v>
      </c>
      <c r="BJ359" s="20" t="s">
        <v>79</v>
      </c>
      <c r="BK359" s="194">
        <f>ROUND(I359*H359,2)</f>
        <v>0</v>
      </c>
      <c r="BL359" s="20" t="s">
        <v>217</v>
      </c>
      <c r="BM359" s="193" t="s">
        <v>1607</v>
      </c>
    </row>
    <row r="360" spans="1:65" s="2" customFormat="1" ht="11.25">
      <c r="A360" s="37"/>
      <c r="B360" s="38"/>
      <c r="C360" s="39"/>
      <c r="D360" s="195" t="s">
        <v>219</v>
      </c>
      <c r="E360" s="39"/>
      <c r="F360" s="196" t="s">
        <v>3095</v>
      </c>
      <c r="G360" s="39"/>
      <c r="H360" s="39"/>
      <c r="I360" s="197"/>
      <c r="J360" s="39"/>
      <c r="K360" s="39"/>
      <c r="L360" s="42"/>
      <c r="M360" s="198"/>
      <c r="N360" s="199"/>
      <c r="O360" s="67"/>
      <c r="P360" s="67"/>
      <c r="Q360" s="67"/>
      <c r="R360" s="67"/>
      <c r="S360" s="67"/>
      <c r="T360" s="68"/>
      <c r="U360" s="37"/>
      <c r="V360" s="37"/>
      <c r="W360" s="37"/>
      <c r="X360" s="37"/>
      <c r="Y360" s="37"/>
      <c r="Z360" s="37"/>
      <c r="AA360" s="37"/>
      <c r="AB360" s="37"/>
      <c r="AC360" s="37"/>
      <c r="AD360" s="37"/>
      <c r="AE360" s="37"/>
      <c r="AT360" s="20" t="s">
        <v>219</v>
      </c>
      <c r="AU360" s="20" t="s">
        <v>79</v>
      </c>
    </row>
    <row r="361" spans="1:65" s="2" customFormat="1" ht="58.5">
      <c r="A361" s="37"/>
      <c r="B361" s="38"/>
      <c r="C361" s="39"/>
      <c r="D361" s="195" t="s">
        <v>1060</v>
      </c>
      <c r="E361" s="39"/>
      <c r="F361" s="268" t="s">
        <v>3096</v>
      </c>
      <c r="G361" s="39"/>
      <c r="H361" s="39"/>
      <c r="I361" s="197"/>
      <c r="J361" s="39"/>
      <c r="K361" s="39"/>
      <c r="L361" s="42"/>
      <c r="M361" s="198"/>
      <c r="N361" s="199"/>
      <c r="O361" s="67"/>
      <c r="P361" s="67"/>
      <c r="Q361" s="67"/>
      <c r="R361" s="67"/>
      <c r="S361" s="67"/>
      <c r="T361" s="68"/>
      <c r="U361" s="37"/>
      <c r="V361" s="37"/>
      <c r="W361" s="37"/>
      <c r="X361" s="37"/>
      <c r="Y361" s="37"/>
      <c r="Z361" s="37"/>
      <c r="AA361" s="37"/>
      <c r="AB361" s="37"/>
      <c r="AC361" s="37"/>
      <c r="AD361" s="37"/>
      <c r="AE361" s="37"/>
      <c r="AT361" s="20" t="s">
        <v>1060</v>
      </c>
      <c r="AU361" s="20" t="s">
        <v>79</v>
      </c>
    </row>
    <row r="362" spans="1:65" s="2" customFormat="1" ht="16.5" customHeight="1">
      <c r="A362" s="37"/>
      <c r="B362" s="38"/>
      <c r="C362" s="245" t="s">
        <v>833</v>
      </c>
      <c r="D362" s="245" t="s">
        <v>348</v>
      </c>
      <c r="E362" s="246" t="s">
        <v>3097</v>
      </c>
      <c r="F362" s="247" t="s">
        <v>3098</v>
      </c>
      <c r="G362" s="248" t="s">
        <v>367</v>
      </c>
      <c r="H362" s="249">
        <v>1</v>
      </c>
      <c r="I362" s="250"/>
      <c r="J362" s="251">
        <f>ROUND(I362*H362,2)</f>
        <v>0</v>
      </c>
      <c r="K362" s="247" t="s">
        <v>814</v>
      </c>
      <c r="L362" s="252"/>
      <c r="M362" s="253" t="s">
        <v>19</v>
      </c>
      <c r="N362" s="254" t="s">
        <v>42</v>
      </c>
      <c r="O362" s="67"/>
      <c r="P362" s="191">
        <f>O362*H362</f>
        <v>0</v>
      </c>
      <c r="Q362" s="191">
        <v>0</v>
      </c>
      <c r="R362" s="191">
        <f>Q362*H362</f>
        <v>0</v>
      </c>
      <c r="S362" s="191">
        <v>0</v>
      </c>
      <c r="T362" s="192">
        <f>S362*H362</f>
        <v>0</v>
      </c>
      <c r="U362" s="37"/>
      <c r="V362" s="37"/>
      <c r="W362" s="37"/>
      <c r="X362" s="37"/>
      <c r="Y362" s="37"/>
      <c r="Z362" s="37"/>
      <c r="AA362" s="37"/>
      <c r="AB362" s="37"/>
      <c r="AC362" s="37"/>
      <c r="AD362" s="37"/>
      <c r="AE362" s="37"/>
      <c r="AR362" s="193" t="s">
        <v>269</v>
      </c>
      <c r="AT362" s="193" t="s">
        <v>348</v>
      </c>
      <c r="AU362" s="193" t="s">
        <v>79</v>
      </c>
      <c r="AY362" s="20" t="s">
        <v>210</v>
      </c>
      <c r="BE362" s="194">
        <f>IF(N362="základní",J362,0)</f>
        <v>0</v>
      </c>
      <c r="BF362" s="194">
        <f>IF(N362="snížená",J362,0)</f>
        <v>0</v>
      </c>
      <c r="BG362" s="194">
        <f>IF(N362="zákl. přenesená",J362,0)</f>
        <v>0</v>
      </c>
      <c r="BH362" s="194">
        <f>IF(N362="sníž. přenesená",J362,0)</f>
        <v>0</v>
      </c>
      <c r="BI362" s="194">
        <f>IF(N362="nulová",J362,0)</f>
        <v>0</v>
      </c>
      <c r="BJ362" s="20" t="s">
        <v>79</v>
      </c>
      <c r="BK362" s="194">
        <f>ROUND(I362*H362,2)</f>
        <v>0</v>
      </c>
      <c r="BL362" s="20" t="s">
        <v>217</v>
      </c>
      <c r="BM362" s="193" t="s">
        <v>1624</v>
      </c>
    </row>
    <row r="363" spans="1:65" s="2" customFormat="1" ht="11.25">
      <c r="A363" s="37"/>
      <c r="B363" s="38"/>
      <c r="C363" s="39"/>
      <c r="D363" s="195" t="s">
        <v>219</v>
      </c>
      <c r="E363" s="39"/>
      <c r="F363" s="196" t="s">
        <v>3098</v>
      </c>
      <c r="G363" s="39"/>
      <c r="H363" s="39"/>
      <c r="I363" s="197"/>
      <c r="J363" s="39"/>
      <c r="K363" s="39"/>
      <c r="L363" s="42"/>
      <c r="M363" s="198"/>
      <c r="N363" s="199"/>
      <c r="O363" s="67"/>
      <c r="P363" s="67"/>
      <c r="Q363" s="67"/>
      <c r="R363" s="67"/>
      <c r="S363" s="67"/>
      <c r="T363" s="68"/>
      <c r="U363" s="37"/>
      <c r="V363" s="37"/>
      <c r="W363" s="37"/>
      <c r="X363" s="37"/>
      <c r="Y363" s="37"/>
      <c r="Z363" s="37"/>
      <c r="AA363" s="37"/>
      <c r="AB363" s="37"/>
      <c r="AC363" s="37"/>
      <c r="AD363" s="37"/>
      <c r="AE363" s="37"/>
      <c r="AT363" s="20" t="s">
        <v>219</v>
      </c>
      <c r="AU363" s="20" t="s">
        <v>79</v>
      </c>
    </row>
    <row r="364" spans="1:65" s="2" customFormat="1" ht="58.5">
      <c r="A364" s="37"/>
      <c r="B364" s="38"/>
      <c r="C364" s="39"/>
      <c r="D364" s="195" t="s">
        <v>1060</v>
      </c>
      <c r="E364" s="39"/>
      <c r="F364" s="268" t="s">
        <v>3099</v>
      </c>
      <c r="G364" s="39"/>
      <c r="H364" s="39"/>
      <c r="I364" s="197"/>
      <c r="J364" s="39"/>
      <c r="K364" s="39"/>
      <c r="L364" s="42"/>
      <c r="M364" s="198"/>
      <c r="N364" s="199"/>
      <c r="O364" s="67"/>
      <c r="P364" s="67"/>
      <c r="Q364" s="67"/>
      <c r="R364" s="67"/>
      <c r="S364" s="67"/>
      <c r="T364" s="68"/>
      <c r="U364" s="37"/>
      <c r="V364" s="37"/>
      <c r="W364" s="37"/>
      <c r="X364" s="37"/>
      <c r="Y364" s="37"/>
      <c r="Z364" s="37"/>
      <c r="AA364" s="37"/>
      <c r="AB364" s="37"/>
      <c r="AC364" s="37"/>
      <c r="AD364" s="37"/>
      <c r="AE364" s="37"/>
      <c r="AT364" s="20" t="s">
        <v>1060</v>
      </c>
      <c r="AU364" s="20" t="s">
        <v>79</v>
      </c>
    </row>
    <row r="365" spans="1:65" s="2" customFormat="1" ht="16.5" customHeight="1">
      <c r="A365" s="37"/>
      <c r="B365" s="38"/>
      <c r="C365" s="245" t="s">
        <v>844</v>
      </c>
      <c r="D365" s="245" t="s">
        <v>348</v>
      </c>
      <c r="E365" s="246" t="s">
        <v>3100</v>
      </c>
      <c r="F365" s="247" t="s">
        <v>3101</v>
      </c>
      <c r="G365" s="248" t="s">
        <v>367</v>
      </c>
      <c r="H365" s="249">
        <v>1</v>
      </c>
      <c r="I365" s="250"/>
      <c r="J365" s="251">
        <f>ROUND(I365*H365,2)</f>
        <v>0</v>
      </c>
      <c r="K365" s="247" t="s">
        <v>814</v>
      </c>
      <c r="L365" s="252"/>
      <c r="M365" s="253" t="s">
        <v>19</v>
      </c>
      <c r="N365" s="254" t="s">
        <v>42</v>
      </c>
      <c r="O365" s="67"/>
      <c r="P365" s="191">
        <f>O365*H365</f>
        <v>0</v>
      </c>
      <c r="Q365" s="191">
        <v>0</v>
      </c>
      <c r="R365" s="191">
        <f>Q365*H365</f>
        <v>0</v>
      </c>
      <c r="S365" s="191">
        <v>0</v>
      </c>
      <c r="T365" s="192">
        <f>S365*H365</f>
        <v>0</v>
      </c>
      <c r="U365" s="37"/>
      <c r="V365" s="37"/>
      <c r="W365" s="37"/>
      <c r="X365" s="37"/>
      <c r="Y365" s="37"/>
      <c r="Z365" s="37"/>
      <c r="AA365" s="37"/>
      <c r="AB365" s="37"/>
      <c r="AC365" s="37"/>
      <c r="AD365" s="37"/>
      <c r="AE365" s="37"/>
      <c r="AR365" s="193" t="s">
        <v>269</v>
      </c>
      <c r="AT365" s="193" t="s">
        <v>348</v>
      </c>
      <c r="AU365" s="193" t="s">
        <v>79</v>
      </c>
      <c r="AY365" s="20" t="s">
        <v>210</v>
      </c>
      <c r="BE365" s="194">
        <f>IF(N365="základní",J365,0)</f>
        <v>0</v>
      </c>
      <c r="BF365" s="194">
        <f>IF(N365="snížená",J365,0)</f>
        <v>0</v>
      </c>
      <c r="BG365" s="194">
        <f>IF(N365="zákl. přenesená",J365,0)</f>
        <v>0</v>
      </c>
      <c r="BH365" s="194">
        <f>IF(N365="sníž. přenesená",J365,0)</f>
        <v>0</v>
      </c>
      <c r="BI365" s="194">
        <f>IF(N365="nulová",J365,0)</f>
        <v>0</v>
      </c>
      <c r="BJ365" s="20" t="s">
        <v>79</v>
      </c>
      <c r="BK365" s="194">
        <f>ROUND(I365*H365,2)</f>
        <v>0</v>
      </c>
      <c r="BL365" s="20" t="s">
        <v>217</v>
      </c>
      <c r="BM365" s="193" t="s">
        <v>1638</v>
      </c>
    </row>
    <row r="366" spans="1:65" s="2" customFormat="1" ht="11.25">
      <c r="A366" s="37"/>
      <c r="B366" s="38"/>
      <c r="C366" s="39"/>
      <c r="D366" s="195" t="s">
        <v>219</v>
      </c>
      <c r="E366" s="39"/>
      <c r="F366" s="196" t="s">
        <v>3101</v>
      </c>
      <c r="G366" s="39"/>
      <c r="H366" s="39"/>
      <c r="I366" s="197"/>
      <c r="J366" s="39"/>
      <c r="K366" s="39"/>
      <c r="L366" s="42"/>
      <c r="M366" s="198"/>
      <c r="N366" s="199"/>
      <c r="O366" s="67"/>
      <c r="P366" s="67"/>
      <c r="Q366" s="67"/>
      <c r="R366" s="67"/>
      <c r="S366" s="67"/>
      <c r="T366" s="68"/>
      <c r="U366" s="37"/>
      <c r="V366" s="37"/>
      <c r="W366" s="37"/>
      <c r="X366" s="37"/>
      <c r="Y366" s="37"/>
      <c r="Z366" s="37"/>
      <c r="AA366" s="37"/>
      <c r="AB366" s="37"/>
      <c r="AC366" s="37"/>
      <c r="AD366" s="37"/>
      <c r="AE366" s="37"/>
      <c r="AT366" s="20" t="s">
        <v>219</v>
      </c>
      <c r="AU366" s="20" t="s">
        <v>79</v>
      </c>
    </row>
    <row r="367" spans="1:65" s="2" customFormat="1" ht="68.25">
      <c r="A367" s="37"/>
      <c r="B367" s="38"/>
      <c r="C367" s="39"/>
      <c r="D367" s="195" t="s">
        <v>1060</v>
      </c>
      <c r="E367" s="39"/>
      <c r="F367" s="268" t="s">
        <v>3102</v>
      </c>
      <c r="G367" s="39"/>
      <c r="H367" s="39"/>
      <c r="I367" s="197"/>
      <c r="J367" s="39"/>
      <c r="K367" s="39"/>
      <c r="L367" s="42"/>
      <c r="M367" s="198"/>
      <c r="N367" s="199"/>
      <c r="O367" s="67"/>
      <c r="P367" s="67"/>
      <c r="Q367" s="67"/>
      <c r="R367" s="67"/>
      <c r="S367" s="67"/>
      <c r="T367" s="68"/>
      <c r="U367" s="37"/>
      <c r="V367" s="37"/>
      <c r="W367" s="37"/>
      <c r="X367" s="37"/>
      <c r="Y367" s="37"/>
      <c r="Z367" s="37"/>
      <c r="AA367" s="37"/>
      <c r="AB367" s="37"/>
      <c r="AC367" s="37"/>
      <c r="AD367" s="37"/>
      <c r="AE367" s="37"/>
      <c r="AT367" s="20" t="s">
        <v>1060</v>
      </c>
      <c r="AU367" s="20" t="s">
        <v>79</v>
      </c>
    </row>
    <row r="368" spans="1:65" s="2" customFormat="1" ht="16.5" customHeight="1">
      <c r="A368" s="37"/>
      <c r="B368" s="38"/>
      <c r="C368" s="245" t="s">
        <v>869</v>
      </c>
      <c r="D368" s="245" t="s">
        <v>348</v>
      </c>
      <c r="E368" s="246" t="s">
        <v>3103</v>
      </c>
      <c r="F368" s="247" t="s">
        <v>3104</v>
      </c>
      <c r="G368" s="248" t="s">
        <v>367</v>
      </c>
      <c r="H368" s="249">
        <v>1</v>
      </c>
      <c r="I368" s="250"/>
      <c r="J368" s="251">
        <f>ROUND(I368*H368,2)</f>
        <v>0</v>
      </c>
      <c r="K368" s="247" t="s">
        <v>814</v>
      </c>
      <c r="L368" s="252"/>
      <c r="M368" s="253" t="s">
        <v>19</v>
      </c>
      <c r="N368" s="254" t="s">
        <v>42</v>
      </c>
      <c r="O368" s="67"/>
      <c r="P368" s="191">
        <f>O368*H368</f>
        <v>0</v>
      </c>
      <c r="Q368" s="191">
        <v>0</v>
      </c>
      <c r="R368" s="191">
        <f>Q368*H368</f>
        <v>0</v>
      </c>
      <c r="S368" s="191">
        <v>0</v>
      </c>
      <c r="T368" s="192">
        <f>S368*H368</f>
        <v>0</v>
      </c>
      <c r="U368" s="37"/>
      <c r="V368" s="37"/>
      <c r="W368" s="37"/>
      <c r="X368" s="37"/>
      <c r="Y368" s="37"/>
      <c r="Z368" s="37"/>
      <c r="AA368" s="37"/>
      <c r="AB368" s="37"/>
      <c r="AC368" s="37"/>
      <c r="AD368" s="37"/>
      <c r="AE368" s="37"/>
      <c r="AR368" s="193" t="s">
        <v>269</v>
      </c>
      <c r="AT368" s="193" t="s">
        <v>348</v>
      </c>
      <c r="AU368" s="193" t="s">
        <v>79</v>
      </c>
      <c r="AY368" s="20" t="s">
        <v>210</v>
      </c>
      <c r="BE368" s="194">
        <f>IF(N368="základní",J368,0)</f>
        <v>0</v>
      </c>
      <c r="BF368" s="194">
        <f>IF(N368="snížená",J368,0)</f>
        <v>0</v>
      </c>
      <c r="BG368" s="194">
        <f>IF(N368="zákl. přenesená",J368,0)</f>
        <v>0</v>
      </c>
      <c r="BH368" s="194">
        <f>IF(N368="sníž. přenesená",J368,0)</f>
        <v>0</v>
      </c>
      <c r="BI368" s="194">
        <f>IF(N368="nulová",J368,0)</f>
        <v>0</v>
      </c>
      <c r="BJ368" s="20" t="s">
        <v>79</v>
      </c>
      <c r="BK368" s="194">
        <f>ROUND(I368*H368,2)</f>
        <v>0</v>
      </c>
      <c r="BL368" s="20" t="s">
        <v>217</v>
      </c>
      <c r="BM368" s="193" t="s">
        <v>1652</v>
      </c>
    </row>
    <row r="369" spans="1:65" s="2" customFormat="1" ht="11.25">
      <c r="A369" s="37"/>
      <c r="B369" s="38"/>
      <c r="C369" s="39"/>
      <c r="D369" s="195" t="s">
        <v>219</v>
      </c>
      <c r="E369" s="39"/>
      <c r="F369" s="196" t="s">
        <v>3104</v>
      </c>
      <c r="G369" s="39"/>
      <c r="H369" s="39"/>
      <c r="I369" s="197"/>
      <c r="J369" s="39"/>
      <c r="K369" s="39"/>
      <c r="L369" s="42"/>
      <c r="M369" s="198"/>
      <c r="N369" s="199"/>
      <c r="O369" s="67"/>
      <c r="P369" s="67"/>
      <c r="Q369" s="67"/>
      <c r="R369" s="67"/>
      <c r="S369" s="67"/>
      <c r="T369" s="68"/>
      <c r="U369" s="37"/>
      <c r="V369" s="37"/>
      <c r="W369" s="37"/>
      <c r="X369" s="37"/>
      <c r="Y369" s="37"/>
      <c r="Z369" s="37"/>
      <c r="AA369" s="37"/>
      <c r="AB369" s="37"/>
      <c r="AC369" s="37"/>
      <c r="AD369" s="37"/>
      <c r="AE369" s="37"/>
      <c r="AT369" s="20" t="s">
        <v>219</v>
      </c>
      <c r="AU369" s="20" t="s">
        <v>79</v>
      </c>
    </row>
    <row r="370" spans="1:65" s="2" customFormat="1" ht="58.5">
      <c r="A370" s="37"/>
      <c r="B370" s="38"/>
      <c r="C370" s="39"/>
      <c r="D370" s="195" t="s">
        <v>1060</v>
      </c>
      <c r="E370" s="39"/>
      <c r="F370" s="268" t="s">
        <v>3105</v>
      </c>
      <c r="G370" s="39"/>
      <c r="H370" s="39"/>
      <c r="I370" s="197"/>
      <c r="J370" s="39"/>
      <c r="K370" s="39"/>
      <c r="L370" s="42"/>
      <c r="M370" s="198"/>
      <c r="N370" s="199"/>
      <c r="O370" s="67"/>
      <c r="P370" s="67"/>
      <c r="Q370" s="67"/>
      <c r="R370" s="67"/>
      <c r="S370" s="67"/>
      <c r="T370" s="68"/>
      <c r="U370" s="37"/>
      <c r="V370" s="37"/>
      <c r="W370" s="37"/>
      <c r="X370" s="37"/>
      <c r="Y370" s="37"/>
      <c r="Z370" s="37"/>
      <c r="AA370" s="37"/>
      <c r="AB370" s="37"/>
      <c r="AC370" s="37"/>
      <c r="AD370" s="37"/>
      <c r="AE370" s="37"/>
      <c r="AT370" s="20" t="s">
        <v>1060</v>
      </c>
      <c r="AU370" s="20" t="s">
        <v>79</v>
      </c>
    </row>
    <row r="371" spans="1:65" s="2" customFormat="1" ht="16.5" customHeight="1">
      <c r="A371" s="37"/>
      <c r="B371" s="38"/>
      <c r="C371" s="245" t="s">
        <v>954</v>
      </c>
      <c r="D371" s="245" t="s">
        <v>348</v>
      </c>
      <c r="E371" s="246" t="s">
        <v>3106</v>
      </c>
      <c r="F371" s="247" t="s">
        <v>3107</v>
      </c>
      <c r="G371" s="248" t="s">
        <v>367</v>
      </c>
      <c r="H371" s="249">
        <v>1</v>
      </c>
      <c r="I371" s="250"/>
      <c r="J371" s="251">
        <f>ROUND(I371*H371,2)</f>
        <v>0</v>
      </c>
      <c r="K371" s="247" t="s">
        <v>814</v>
      </c>
      <c r="L371" s="252"/>
      <c r="M371" s="253" t="s">
        <v>19</v>
      </c>
      <c r="N371" s="254" t="s">
        <v>42</v>
      </c>
      <c r="O371" s="67"/>
      <c r="P371" s="191">
        <f>O371*H371</f>
        <v>0</v>
      </c>
      <c r="Q371" s="191">
        <v>0</v>
      </c>
      <c r="R371" s="191">
        <f>Q371*H371</f>
        <v>0</v>
      </c>
      <c r="S371" s="191">
        <v>0</v>
      </c>
      <c r="T371" s="192">
        <f>S371*H371</f>
        <v>0</v>
      </c>
      <c r="U371" s="37"/>
      <c r="V371" s="37"/>
      <c r="W371" s="37"/>
      <c r="X371" s="37"/>
      <c r="Y371" s="37"/>
      <c r="Z371" s="37"/>
      <c r="AA371" s="37"/>
      <c r="AB371" s="37"/>
      <c r="AC371" s="37"/>
      <c r="AD371" s="37"/>
      <c r="AE371" s="37"/>
      <c r="AR371" s="193" t="s">
        <v>269</v>
      </c>
      <c r="AT371" s="193" t="s">
        <v>348</v>
      </c>
      <c r="AU371" s="193" t="s">
        <v>79</v>
      </c>
      <c r="AY371" s="20" t="s">
        <v>210</v>
      </c>
      <c r="BE371" s="194">
        <f>IF(N371="základní",J371,0)</f>
        <v>0</v>
      </c>
      <c r="BF371" s="194">
        <f>IF(N371="snížená",J371,0)</f>
        <v>0</v>
      </c>
      <c r="BG371" s="194">
        <f>IF(N371="zákl. přenesená",J371,0)</f>
        <v>0</v>
      </c>
      <c r="BH371" s="194">
        <f>IF(N371="sníž. přenesená",J371,0)</f>
        <v>0</v>
      </c>
      <c r="BI371" s="194">
        <f>IF(N371="nulová",J371,0)</f>
        <v>0</v>
      </c>
      <c r="BJ371" s="20" t="s">
        <v>79</v>
      </c>
      <c r="BK371" s="194">
        <f>ROUND(I371*H371,2)</f>
        <v>0</v>
      </c>
      <c r="BL371" s="20" t="s">
        <v>217</v>
      </c>
      <c r="BM371" s="193" t="s">
        <v>1664</v>
      </c>
    </row>
    <row r="372" spans="1:65" s="2" customFormat="1" ht="11.25">
      <c r="A372" s="37"/>
      <c r="B372" s="38"/>
      <c r="C372" s="39"/>
      <c r="D372" s="195" t="s">
        <v>219</v>
      </c>
      <c r="E372" s="39"/>
      <c r="F372" s="196" t="s">
        <v>3107</v>
      </c>
      <c r="G372" s="39"/>
      <c r="H372" s="39"/>
      <c r="I372" s="197"/>
      <c r="J372" s="39"/>
      <c r="K372" s="39"/>
      <c r="L372" s="42"/>
      <c r="M372" s="198"/>
      <c r="N372" s="199"/>
      <c r="O372" s="67"/>
      <c r="P372" s="67"/>
      <c r="Q372" s="67"/>
      <c r="R372" s="67"/>
      <c r="S372" s="67"/>
      <c r="T372" s="68"/>
      <c r="U372" s="37"/>
      <c r="V372" s="37"/>
      <c r="W372" s="37"/>
      <c r="X372" s="37"/>
      <c r="Y372" s="37"/>
      <c r="Z372" s="37"/>
      <c r="AA372" s="37"/>
      <c r="AB372" s="37"/>
      <c r="AC372" s="37"/>
      <c r="AD372" s="37"/>
      <c r="AE372" s="37"/>
      <c r="AT372" s="20" t="s">
        <v>219</v>
      </c>
      <c r="AU372" s="20" t="s">
        <v>79</v>
      </c>
    </row>
    <row r="373" spans="1:65" s="2" customFormat="1" ht="58.5">
      <c r="A373" s="37"/>
      <c r="B373" s="38"/>
      <c r="C373" s="39"/>
      <c r="D373" s="195" t="s">
        <v>1060</v>
      </c>
      <c r="E373" s="39"/>
      <c r="F373" s="268" t="s">
        <v>3108</v>
      </c>
      <c r="G373" s="39"/>
      <c r="H373" s="39"/>
      <c r="I373" s="197"/>
      <c r="J373" s="39"/>
      <c r="K373" s="39"/>
      <c r="L373" s="42"/>
      <c r="M373" s="198"/>
      <c r="N373" s="199"/>
      <c r="O373" s="67"/>
      <c r="P373" s="67"/>
      <c r="Q373" s="67"/>
      <c r="R373" s="67"/>
      <c r="S373" s="67"/>
      <c r="T373" s="68"/>
      <c r="U373" s="37"/>
      <c r="V373" s="37"/>
      <c r="W373" s="37"/>
      <c r="X373" s="37"/>
      <c r="Y373" s="37"/>
      <c r="Z373" s="37"/>
      <c r="AA373" s="37"/>
      <c r="AB373" s="37"/>
      <c r="AC373" s="37"/>
      <c r="AD373" s="37"/>
      <c r="AE373" s="37"/>
      <c r="AT373" s="20" t="s">
        <v>1060</v>
      </c>
      <c r="AU373" s="20" t="s">
        <v>79</v>
      </c>
    </row>
    <row r="374" spans="1:65" s="2" customFormat="1" ht="21.75" customHeight="1">
      <c r="A374" s="37"/>
      <c r="B374" s="38"/>
      <c r="C374" s="245" t="s">
        <v>1014</v>
      </c>
      <c r="D374" s="245" t="s">
        <v>348</v>
      </c>
      <c r="E374" s="246" t="s">
        <v>3109</v>
      </c>
      <c r="F374" s="247" t="s">
        <v>3110</v>
      </c>
      <c r="G374" s="248" t="s">
        <v>367</v>
      </c>
      <c r="H374" s="249">
        <v>10</v>
      </c>
      <c r="I374" s="250"/>
      <c r="J374" s="251">
        <f>ROUND(I374*H374,2)</f>
        <v>0</v>
      </c>
      <c r="K374" s="247" t="s">
        <v>814</v>
      </c>
      <c r="L374" s="252"/>
      <c r="M374" s="253" t="s">
        <v>19</v>
      </c>
      <c r="N374" s="254" t="s">
        <v>42</v>
      </c>
      <c r="O374" s="67"/>
      <c r="P374" s="191">
        <f>O374*H374</f>
        <v>0</v>
      </c>
      <c r="Q374" s="191">
        <v>0</v>
      </c>
      <c r="R374" s="191">
        <f>Q374*H374</f>
        <v>0</v>
      </c>
      <c r="S374" s="191">
        <v>0</v>
      </c>
      <c r="T374" s="192">
        <f>S374*H374</f>
        <v>0</v>
      </c>
      <c r="U374" s="37"/>
      <c r="V374" s="37"/>
      <c r="W374" s="37"/>
      <c r="X374" s="37"/>
      <c r="Y374" s="37"/>
      <c r="Z374" s="37"/>
      <c r="AA374" s="37"/>
      <c r="AB374" s="37"/>
      <c r="AC374" s="37"/>
      <c r="AD374" s="37"/>
      <c r="AE374" s="37"/>
      <c r="AR374" s="193" t="s">
        <v>269</v>
      </c>
      <c r="AT374" s="193" t="s">
        <v>348</v>
      </c>
      <c r="AU374" s="193" t="s">
        <v>79</v>
      </c>
      <c r="AY374" s="20" t="s">
        <v>210</v>
      </c>
      <c r="BE374" s="194">
        <f>IF(N374="základní",J374,0)</f>
        <v>0</v>
      </c>
      <c r="BF374" s="194">
        <f>IF(N374="snížená",J374,0)</f>
        <v>0</v>
      </c>
      <c r="BG374" s="194">
        <f>IF(N374="zákl. přenesená",J374,0)</f>
        <v>0</v>
      </c>
      <c r="BH374" s="194">
        <f>IF(N374="sníž. přenesená",J374,0)</f>
        <v>0</v>
      </c>
      <c r="BI374" s="194">
        <f>IF(N374="nulová",J374,0)</f>
        <v>0</v>
      </c>
      <c r="BJ374" s="20" t="s">
        <v>79</v>
      </c>
      <c r="BK374" s="194">
        <f>ROUND(I374*H374,2)</f>
        <v>0</v>
      </c>
      <c r="BL374" s="20" t="s">
        <v>217</v>
      </c>
      <c r="BM374" s="193" t="s">
        <v>1677</v>
      </c>
    </row>
    <row r="375" spans="1:65" s="2" customFormat="1" ht="11.25">
      <c r="A375" s="37"/>
      <c r="B375" s="38"/>
      <c r="C375" s="39"/>
      <c r="D375" s="195" t="s">
        <v>219</v>
      </c>
      <c r="E375" s="39"/>
      <c r="F375" s="196" t="s">
        <v>3110</v>
      </c>
      <c r="G375" s="39"/>
      <c r="H375" s="39"/>
      <c r="I375" s="197"/>
      <c r="J375" s="39"/>
      <c r="K375" s="39"/>
      <c r="L375" s="42"/>
      <c r="M375" s="198"/>
      <c r="N375" s="199"/>
      <c r="O375" s="67"/>
      <c r="P375" s="67"/>
      <c r="Q375" s="67"/>
      <c r="R375" s="67"/>
      <c r="S375" s="67"/>
      <c r="T375" s="68"/>
      <c r="U375" s="37"/>
      <c r="V375" s="37"/>
      <c r="W375" s="37"/>
      <c r="X375" s="37"/>
      <c r="Y375" s="37"/>
      <c r="Z375" s="37"/>
      <c r="AA375" s="37"/>
      <c r="AB375" s="37"/>
      <c r="AC375" s="37"/>
      <c r="AD375" s="37"/>
      <c r="AE375" s="37"/>
      <c r="AT375" s="20" t="s">
        <v>219</v>
      </c>
      <c r="AU375" s="20" t="s">
        <v>79</v>
      </c>
    </row>
    <row r="376" spans="1:65" s="2" customFormat="1" ht="107.25">
      <c r="A376" s="37"/>
      <c r="B376" s="38"/>
      <c r="C376" s="39"/>
      <c r="D376" s="195" t="s">
        <v>1060</v>
      </c>
      <c r="E376" s="39"/>
      <c r="F376" s="268" t="s">
        <v>3111</v>
      </c>
      <c r="G376" s="39"/>
      <c r="H376" s="39"/>
      <c r="I376" s="197"/>
      <c r="J376" s="39"/>
      <c r="K376" s="39"/>
      <c r="L376" s="42"/>
      <c r="M376" s="198"/>
      <c r="N376" s="199"/>
      <c r="O376" s="67"/>
      <c r="P376" s="67"/>
      <c r="Q376" s="67"/>
      <c r="R376" s="67"/>
      <c r="S376" s="67"/>
      <c r="T376" s="68"/>
      <c r="U376" s="37"/>
      <c r="V376" s="37"/>
      <c r="W376" s="37"/>
      <c r="X376" s="37"/>
      <c r="Y376" s="37"/>
      <c r="Z376" s="37"/>
      <c r="AA376" s="37"/>
      <c r="AB376" s="37"/>
      <c r="AC376" s="37"/>
      <c r="AD376" s="37"/>
      <c r="AE376" s="37"/>
      <c r="AT376" s="20" t="s">
        <v>1060</v>
      </c>
      <c r="AU376" s="20" t="s">
        <v>79</v>
      </c>
    </row>
    <row r="377" spans="1:65" s="2" customFormat="1" ht="21.75" customHeight="1">
      <c r="A377" s="37"/>
      <c r="B377" s="38"/>
      <c r="C377" s="245" t="s">
        <v>1020</v>
      </c>
      <c r="D377" s="245" t="s">
        <v>348</v>
      </c>
      <c r="E377" s="246" t="s">
        <v>3112</v>
      </c>
      <c r="F377" s="247" t="s">
        <v>3113</v>
      </c>
      <c r="G377" s="248" t="s">
        <v>367</v>
      </c>
      <c r="H377" s="249">
        <v>15</v>
      </c>
      <c r="I377" s="250"/>
      <c r="J377" s="251">
        <f>ROUND(I377*H377,2)</f>
        <v>0</v>
      </c>
      <c r="K377" s="247" t="s">
        <v>814</v>
      </c>
      <c r="L377" s="252"/>
      <c r="M377" s="253" t="s">
        <v>19</v>
      </c>
      <c r="N377" s="254" t="s">
        <v>42</v>
      </c>
      <c r="O377" s="67"/>
      <c r="P377" s="191">
        <f>O377*H377</f>
        <v>0</v>
      </c>
      <c r="Q377" s="191">
        <v>0</v>
      </c>
      <c r="R377" s="191">
        <f>Q377*H377</f>
        <v>0</v>
      </c>
      <c r="S377" s="191">
        <v>0</v>
      </c>
      <c r="T377" s="192">
        <f>S377*H377</f>
        <v>0</v>
      </c>
      <c r="U377" s="37"/>
      <c r="V377" s="37"/>
      <c r="W377" s="37"/>
      <c r="X377" s="37"/>
      <c r="Y377" s="37"/>
      <c r="Z377" s="37"/>
      <c r="AA377" s="37"/>
      <c r="AB377" s="37"/>
      <c r="AC377" s="37"/>
      <c r="AD377" s="37"/>
      <c r="AE377" s="37"/>
      <c r="AR377" s="193" t="s">
        <v>269</v>
      </c>
      <c r="AT377" s="193" t="s">
        <v>348</v>
      </c>
      <c r="AU377" s="193" t="s">
        <v>79</v>
      </c>
      <c r="AY377" s="20" t="s">
        <v>210</v>
      </c>
      <c r="BE377" s="194">
        <f>IF(N377="základní",J377,0)</f>
        <v>0</v>
      </c>
      <c r="BF377" s="194">
        <f>IF(N377="snížená",J377,0)</f>
        <v>0</v>
      </c>
      <c r="BG377" s="194">
        <f>IF(N377="zákl. přenesená",J377,0)</f>
        <v>0</v>
      </c>
      <c r="BH377" s="194">
        <f>IF(N377="sníž. přenesená",J377,0)</f>
        <v>0</v>
      </c>
      <c r="BI377" s="194">
        <f>IF(N377="nulová",J377,0)</f>
        <v>0</v>
      </c>
      <c r="BJ377" s="20" t="s">
        <v>79</v>
      </c>
      <c r="BK377" s="194">
        <f>ROUND(I377*H377,2)</f>
        <v>0</v>
      </c>
      <c r="BL377" s="20" t="s">
        <v>217</v>
      </c>
      <c r="BM377" s="193" t="s">
        <v>1687</v>
      </c>
    </row>
    <row r="378" spans="1:65" s="2" customFormat="1" ht="11.25">
      <c r="A378" s="37"/>
      <c r="B378" s="38"/>
      <c r="C378" s="39"/>
      <c r="D378" s="195" t="s">
        <v>219</v>
      </c>
      <c r="E378" s="39"/>
      <c r="F378" s="196" t="s">
        <v>3113</v>
      </c>
      <c r="G378" s="39"/>
      <c r="H378" s="39"/>
      <c r="I378" s="197"/>
      <c r="J378" s="39"/>
      <c r="K378" s="39"/>
      <c r="L378" s="42"/>
      <c r="M378" s="198"/>
      <c r="N378" s="199"/>
      <c r="O378" s="67"/>
      <c r="P378" s="67"/>
      <c r="Q378" s="67"/>
      <c r="R378" s="67"/>
      <c r="S378" s="67"/>
      <c r="T378" s="68"/>
      <c r="U378" s="37"/>
      <c r="V378" s="37"/>
      <c r="W378" s="37"/>
      <c r="X378" s="37"/>
      <c r="Y378" s="37"/>
      <c r="Z378" s="37"/>
      <c r="AA378" s="37"/>
      <c r="AB378" s="37"/>
      <c r="AC378" s="37"/>
      <c r="AD378" s="37"/>
      <c r="AE378" s="37"/>
      <c r="AT378" s="20" t="s">
        <v>219</v>
      </c>
      <c r="AU378" s="20" t="s">
        <v>79</v>
      </c>
    </row>
    <row r="379" spans="1:65" s="2" customFormat="1" ht="107.25">
      <c r="A379" s="37"/>
      <c r="B379" s="38"/>
      <c r="C379" s="39"/>
      <c r="D379" s="195" t="s">
        <v>1060</v>
      </c>
      <c r="E379" s="39"/>
      <c r="F379" s="268" t="s">
        <v>3114</v>
      </c>
      <c r="G379" s="39"/>
      <c r="H379" s="39"/>
      <c r="I379" s="197"/>
      <c r="J379" s="39"/>
      <c r="K379" s="39"/>
      <c r="L379" s="42"/>
      <c r="M379" s="198"/>
      <c r="N379" s="199"/>
      <c r="O379" s="67"/>
      <c r="P379" s="67"/>
      <c r="Q379" s="67"/>
      <c r="R379" s="67"/>
      <c r="S379" s="67"/>
      <c r="T379" s="68"/>
      <c r="U379" s="37"/>
      <c r="V379" s="37"/>
      <c r="W379" s="37"/>
      <c r="X379" s="37"/>
      <c r="Y379" s="37"/>
      <c r="Z379" s="37"/>
      <c r="AA379" s="37"/>
      <c r="AB379" s="37"/>
      <c r="AC379" s="37"/>
      <c r="AD379" s="37"/>
      <c r="AE379" s="37"/>
      <c r="AT379" s="20" t="s">
        <v>1060</v>
      </c>
      <c r="AU379" s="20" t="s">
        <v>79</v>
      </c>
    </row>
    <row r="380" spans="1:65" s="2" customFormat="1" ht="21.75" customHeight="1">
      <c r="A380" s="37"/>
      <c r="B380" s="38"/>
      <c r="C380" s="245" t="s">
        <v>1026</v>
      </c>
      <c r="D380" s="245" t="s">
        <v>348</v>
      </c>
      <c r="E380" s="246" t="s">
        <v>3115</v>
      </c>
      <c r="F380" s="247" t="s">
        <v>3116</v>
      </c>
      <c r="G380" s="248" t="s">
        <v>367</v>
      </c>
      <c r="H380" s="249">
        <v>10</v>
      </c>
      <c r="I380" s="250"/>
      <c r="J380" s="251">
        <f>ROUND(I380*H380,2)</f>
        <v>0</v>
      </c>
      <c r="K380" s="247" t="s">
        <v>814</v>
      </c>
      <c r="L380" s="252"/>
      <c r="M380" s="253" t="s">
        <v>19</v>
      </c>
      <c r="N380" s="254" t="s">
        <v>42</v>
      </c>
      <c r="O380" s="67"/>
      <c r="P380" s="191">
        <f>O380*H380</f>
        <v>0</v>
      </c>
      <c r="Q380" s="191">
        <v>0</v>
      </c>
      <c r="R380" s="191">
        <f>Q380*H380</f>
        <v>0</v>
      </c>
      <c r="S380" s="191">
        <v>0</v>
      </c>
      <c r="T380" s="192">
        <f>S380*H380</f>
        <v>0</v>
      </c>
      <c r="U380" s="37"/>
      <c r="V380" s="37"/>
      <c r="W380" s="37"/>
      <c r="X380" s="37"/>
      <c r="Y380" s="37"/>
      <c r="Z380" s="37"/>
      <c r="AA380" s="37"/>
      <c r="AB380" s="37"/>
      <c r="AC380" s="37"/>
      <c r="AD380" s="37"/>
      <c r="AE380" s="37"/>
      <c r="AR380" s="193" t="s">
        <v>269</v>
      </c>
      <c r="AT380" s="193" t="s">
        <v>348</v>
      </c>
      <c r="AU380" s="193" t="s">
        <v>79</v>
      </c>
      <c r="AY380" s="20" t="s">
        <v>210</v>
      </c>
      <c r="BE380" s="194">
        <f>IF(N380="základní",J380,0)</f>
        <v>0</v>
      </c>
      <c r="BF380" s="194">
        <f>IF(N380="snížená",J380,0)</f>
        <v>0</v>
      </c>
      <c r="BG380" s="194">
        <f>IF(N380="zákl. přenesená",J380,0)</f>
        <v>0</v>
      </c>
      <c r="BH380" s="194">
        <f>IF(N380="sníž. přenesená",J380,0)</f>
        <v>0</v>
      </c>
      <c r="BI380" s="194">
        <f>IF(N380="nulová",J380,0)</f>
        <v>0</v>
      </c>
      <c r="BJ380" s="20" t="s">
        <v>79</v>
      </c>
      <c r="BK380" s="194">
        <f>ROUND(I380*H380,2)</f>
        <v>0</v>
      </c>
      <c r="BL380" s="20" t="s">
        <v>217</v>
      </c>
      <c r="BM380" s="193" t="s">
        <v>1698</v>
      </c>
    </row>
    <row r="381" spans="1:65" s="2" customFormat="1" ht="11.25">
      <c r="A381" s="37"/>
      <c r="B381" s="38"/>
      <c r="C381" s="39"/>
      <c r="D381" s="195" t="s">
        <v>219</v>
      </c>
      <c r="E381" s="39"/>
      <c r="F381" s="196" t="s">
        <v>3116</v>
      </c>
      <c r="G381" s="39"/>
      <c r="H381" s="39"/>
      <c r="I381" s="197"/>
      <c r="J381" s="39"/>
      <c r="K381" s="39"/>
      <c r="L381" s="42"/>
      <c r="M381" s="198"/>
      <c r="N381" s="199"/>
      <c r="O381" s="67"/>
      <c r="P381" s="67"/>
      <c r="Q381" s="67"/>
      <c r="R381" s="67"/>
      <c r="S381" s="67"/>
      <c r="T381" s="68"/>
      <c r="U381" s="37"/>
      <c r="V381" s="37"/>
      <c r="W381" s="37"/>
      <c r="X381" s="37"/>
      <c r="Y381" s="37"/>
      <c r="Z381" s="37"/>
      <c r="AA381" s="37"/>
      <c r="AB381" s="37"/>
      <c r="AC381" s="37"/>
      <c r="AD381" s="37"/>
      <c r="AE381" s="37"/>
      <c r="AT381" s="20" t="s">
        <v>219</v>
      </c>
      <c r="AU381" s="20" t="s">
        <v>79</v>
      </c>
    </row>
    <row r="382" spans="1:65" s="2" customFormat="1" ht="107.25">
      <c r="A382" s="37"/>
      <c r="B382" s="38"/>
      <c r="C382" s="39"/>
      <c r="D382" s="195" t="s">
        <v>1060</v>
      </c>
      <c r="E382" s="39"/>
      <c r="F382" s="268" t="s">
        <v>3117</v>
      </c>
      <c r="G382" s="39"/>
      <c r="H382" s="39"/>
      <c r="I382" s="197"/>
      <c r="J382" s="39"/>
      <c r="K382" s="39"/>
      <c r="L382" s="42"/>
      <c r="M382" s="198"/>
      <c r="N382" s="199"/>
      <c r="O382" s="67"/>
      <c r="P382" s="67"/>
      <c r="Q382" s="67"/>
      <c r="R382" s="67"/>
      <c r="S382" s="67"/>
      <c r="T382" s="68"/>
      <c r="U382" s="37"/>
      <c r="V382" s="37"/>
      <c r="W382" s="37"/>
      <c r="X382" s="37"/>
      <c r="Y382" s="37"/>
      <c r="Z382" s="37"/>
      <c r="AA382" s="37"/>
      <c r="AB382" s="37"/>
      <c r="AC382" s="37"/>
      <c r="AD382" s="37"/>
      <c r="AE382" s="37"/>
      <c r="AT382" s="20" t="s">
        <v>1060</v>
      </c>
      <c r="AU382" s="20" t="s">
        <v>79</v>
      </c>
    </row>
    <row r="383" spans="1:65" s="2" customFormat="1" ht="21.75" customHeight="1">
      <c r="A383" s="37"/>
      <c r="B383" s="38"/>
      <c r="C383" s="245" t="s">
        <v>1039</v>
      </c>
      <c r="D383" s="245" t="s">
        <v>348</v>
      </c>
      <c r="E383" s="246" t="s">
        <v>3118</v>
      </c>
      <c r="F383" s="247" t="s">
        <v>3119</v>
      </c>
      <c r="G383" s="248" t="s">
        <v>367</v>
      </c>
      <c r="H383" s="249">
        <v>40</v>
      </c>
      <c r="I383" s="250"/>
      <c r="J383" s="251">
        <f>ROUND(I383*H383,2)</f>
        <v>0</v>
      </c>
      <c r="K383" s="247" t="s">
        <v>814</v>
      </c>
      <c r="L383" s="252"/>
      <c r="M383" s="253" t="s">
        <v>19</v>
      </c>
      <c r="N383" s="254" t="s">
        <v>42</v>
      </c>
      <c r="O383" s="67"/>
      <c r="P383" s="191">
        <f>O383*H383</f>
        <v>0</v>
      </c>
      <c r="Q383" s="191">
        <v>0</v>
      </c>
      <c r="R383" s="191">
        <f>Q383*H383</f>
        <v>0</v>
      </c>
      <c r="S383" s="191">
        <v>0</v>
      </c>
      <c r="T383" s="192">
        <f>S383*H383</f>
        <v>0</v>
      </c>
      <c r="U383" s="37"/>
      <c r="V383" s="37"/>
      <c r="W383" s="37"/>
      <c r="X383" s="37"/>
      <c r="Y383" s="37"/>
      <c r="Z383" s="37"/>
      <c r="AA383" s="37"/>
      <c r="AB383" s="37"/>
      <c r="AC383" s="37"/>
      <c r="AD383" s="37"/>
      <c r="AE383" s="37"/>
      <c r="AR383" s="193" t="s">
        <v>269</v>
      </c>
      <c r="AT383" s="193" t="s">
        <v>348</v>
      </c>
      <c r="AU383" s="193" t="s">
        <v>79</v>
      </c>
      <c r="AY383" s="20" t="s">
        <v>210</v>
      </c>
      <c r="BE383" s="194">
        <f>IF(N383="základní",J383,0)</f>
        <v>0</v>
      </c>
      <c r="BF383" s="194">
        <f>IF(N383="snížená",J383,0)</f>
        <v>0</v>
      </c>
      <c r="BG383" s="194">
        <f>IF(N383="zákl. přenesená",J383,0)</f>
        <v>0</v>
      </c>
      <c r="BH383" s="194">
        <f>IF(N383="sníž. přenesená",J383,0)</f>
        <v>0</v>
      </c>
      <c r="BI383" s="194">
        <f>IF(N383="nulová",J383,0)</f>
        <v>0</v>
      </c>
      <c r="BJ383" s="20" t="s">
        <v>79</v>
      </c>
      <c r="BK383" s="194">
        <f>ROUND(I383*H383,2)</f>
        <v>0</v>
      </c>
      <c r="BL383" s="20" t="s">
        <v>217</v>
      </c>
      <c r="BM383" s="193" t="s">
        <v>1708</v>
      </c>
    </row>
    <row r="384" spans="1:65" s="2" customFormat="1" ht="11.25">
      <c r="A384" s="37"/>
      <c r="B384" s="38"/>
      <c r="C384" s="39"/>
      <c r="D384" s="195" t="s">
        <v>219</v>
      </c>
      <c r="E384" s="39"/>
      <c r="F384" s="196" t="s">
        <v>3119</v>
      </c>
      <c r="G384" s="39"/>
      <c r="H384" s="39"/>
      <c r="I384" s="197"/>
      <c r="J384" s="39"/>
      <c r="K384" s="39"/>
      <c r="L384" s="42"/>
      <c r="M384" s="198"/>
      <c r="N384" s="199"/>
      <c r="O384" s="67"/>
      <c r="P384" s="67"/>
      <c r="Q384" s="67"/>
      <c r="R384" s="67"/>
      <c r="S384" s="67"/>
      <c r="T384" s="68"/>
      <c r="U384" s="37"/>
      <c r="V384" s="37"/>
      <c r="W384" s="37"/>
      <c r="X384" s="37"/>
      <c r="Y384" s="37"/>
      <c r="Z384" s="37"/>
      <c r="AA384" s="37"/>
      <c r="AB384" s="37"/>
      <c r="AC384" s="37"/>
      <c r="AD384" s="37"/>
      <c r="AE384" s="37"/>
      <c r="AT384" s="20" t="s">
        <v>219</v>
      </c>
      <c r="AU384" s="20" t="s">
        <v>79</v>
      </c>
    </row>
    <row r="385" spans="1:65" s="2" customFormat="1" ht="58.5">
      <c r="A385" s="37"/>
      <c r="B385" s="38"/>
      <c r="C385" s="39"/>
      <c r="D385" s="195" t="s">
        <v>1060</v>
      </c>
      <c r="E385" s="39"/>
      <c r="F385" s="268" t="s">
        <v>3120</v>
      </c>
      <c r="G385" s="39"/>
      <c r="H385" s="39"/>
      <c r="I385" s="197"/>
      <c r="J385" s="39"/>
      <c r="K385" s="39"/>
      <c r="L385" s="42"/>
      <c r="M385" s="198"/>
      <c r="N385" s="199"/>
      <c r="O385" s="67"/>
      <c r="P385" s="67"/>
      <c r="Q385" s="67"/>
      <c r="R385" s="67"/>
      <c r="S385" s="67"/>
      <c r="T385" s="68"/>
      <c r="U385" s="37"/>
      <c r="V385" s="37"/>
      <c r="W385" s="37"/>
      <c r="X385" s="37"/>
      <c r="Y385" s="37"/>
      <c r="Z385" s="37"/>
      <c r="AA385" s="37"/>
      <c r="AB385" s="37"/>
      <c r="AC385" s="37"/>
      <c r="AD385" s="37"/>
      <c r="AE385" s="37"/>
      <c r="AT385" s="20" t="s">
        <v>1060</v>
      </c>
      <c r="AU385" s="20" t="s">
        <v>79</v>
      </c>
    </row>
    <row r="386" spans="1:65" s="2" customFormat="1" ht="21.75" customHeight="1">
      <c r="A386" s="37"/>
      <c r="B386" s="38"/>
      <c r="C386" s="245" t="s">
        <v>1048</v>
      </c>
      <c r="D386" s="245" t="s">
        <v>348</v>
      </c>
      <c r="E386" s="246" t="s">
        <v>3121</v>
      </c>
      <c r="F386" s="247" t="s">
        <v>3122</v>
      </c>
      <c r="G386" s="248" t="s">
        <v>367</v>
      </c>
      <c r="H386" s="249">
        <v>4</v>
      </c>
      <c r="I386" s="250"/>
      <c r="J386" s="251">
        <f>ROUND(I386*H386,2)</f>
        <v>0</v>
      </c>
      <c r="K386" s="247" t="s">
        <v>814</v>
      </c>
      <c r="L386" s="252"/>
      <c r="M386" s="253" t="s">
        <v>19</v>
      </c>
      <c r="N386" s="254" t="s">
        <v>42</v>
      </c>
      <c r="O386" s="67"/>
      <c r="P386" s="191">
        <f>O386*H386</f>
        <v>0</v>
      </c>
      <c r="Q386" s="191">
        <v>0</v>
      </c>
      <c r="R386" s="191">
        <f>Q386*H386</f>
        <v>0</v>
      </c>
      <c r="S386" s="191">
        <v>0</v>
      </c>
      <c r="T386" s="192">
        <f>S386*H386</f>
        <v>0</v>
      </c>
      <c r="U386" s="37"/>
      <c r="V386" s="37"/>
      <c r="W386" s="37"/>
      <c r="X386" s="37"/>
      <c r="Y386" s="37"/>
      <c r="Z386" s="37"/>
      <c r="AA386" s="37"/>
      <c r="AB386" s="37"/>
      <c r="AC386" s="37"/>
      <c r="AD386" s="37"/>
      <c r="AE386" s="37"/>
      <c r="AR386" s="193" t="s">
        <v>269</v>
      </c>
      <c r="AT386" s="193" t="s">
        <v>348</v>
      </c>
      <c r="AU386" s="193" t="s">
        <v>79</v>
      </c>
      <c r="AY386" s="20" t="s">
        <v>210</v>
      </c>
      <c r="BE386" s="194">
        <f>IF(N386="základní",J386,0)</f>
        <v>0</v>
      </c>
      <c r="BF386" s="194">
        <f>IF(N386="snížená",J386,0)</f>
        <v>0</v>
      </c>
      <c r="BG386" s="194">
        <f>IF(N386="zákl. přenesená",J386,0)</f>
        <v>0</v>
      </c>
      <c r="BH386" s="194">
        <f>IF(N386="sníž. přenesená",J386,0)</f>
        <v>0</v>
      </c>
      <c r="BI386" s="194">
        <f>IF(N386="nulová",J386,0)</f>
        <v>0</v>
      </c>
      <c r="BJ386" s="20" t="s">
        <v>79</v>
      </c>
      <c r="BK386" s="194">
        <f>ROUND(I386*H386,2)</f>
        <v>0</v>
      </c>
      <c r="BL386" s="20" t="s">
        <v>217</v>
      </c>
      <c r="BM386" s="193" t="s">
        <v>1720</v>
      </c>
    </row>
    <row r="387" spans="1:65" s="2" customFormat="1" ht="11.25">
      <c r="A387" s="37"/>
      <c r="B387" s="38"/>
      <c r="C387" s="39"/>
      <c r="D387" s="195" t="s">
        <v>219</v>
      </c>
      <c r="E387" s="39"/>
      <c r="F387" s="196" t="s">
        <v>3122</v>
      </c>
      <c r="G387" s="39"/>
      <c r="H387" s="39"/>
      <c r="I387" s="197"/>
      <c r="J387" s="39"/>
      <c r="K387" s="39"/>
      <c r="L387" s="42"/>
      <c r="M387" s="198"/>
      <c r="N387" s="199"/>
      <c r="O387" s="67"/>
      <c r="P387" s="67"/>
      <c r="Q387" s="67"/>
      <c r="R387" s="67"/>
      <c r="S387" s="67"/>
      <c r="T387" s="68"/>
      <c r="U387" s="37"/>
      <c r="V387" s="37"/>
      <c r="W387" s="37"/>
      <c r="X387" s="37"/>
      <c r="Y387" s="37"/>
      <c r="Z387" s="37"/>
      <c r="AA387" s="37"/>
      <c r="AB387" s="37"/>
      <c r="AC387" s="37"/>
      <c r="AD387" s="37"/>
      <c r="AE387" s="37"/>
      <c r="AT387" s="20" t="s">
        <v>219</v>
      </c>
      <c r="AU387" s="20" t="s">
        <v>79</v>
      </c>
    </row>
    <row r="388" spans="1:65" s="2" customFormat="1" ht="107.25">
      <c r="A388" s="37"/>
      <c r="B388" s="38"/>
      <c r="C388" s="39"/>
      <c r="D388" s="195" t="s">
        <v>1060</v>
      </c>
      <c r="E388" s="39"/>
      <c r="F388" s="268" t="s">
        <v>3123</v>
      </c>
      <c r="G388" s="39"/>
      <c r="H388" s="39"/>
      <c r="I388" s="197"/>
      <c r="J388" s="39"/>
      <c r="K388" s="39"/>
      <c r="L388" s="42"/>
      <c r="M388" s="198"/>
      <c r="N388" s="199"/>
      <c r="O388" s="67"/>
      <c r="P388" s="67"/>
      <c r="Q388" s="67"/>
      <c r="R388" s="67"/>
      <c r="S388" s="67"/>
      <c r="T388" s="68"/>
      <c r="U388" s="37"/>
      <c r="V388" s="37"/>
      <c r="W388" s="37"/>
      <c r="X388" s="37"/>
      <c r="Y388" s="37"/>
      <c r="Z388" s="37"/>
      <c r="AA388" s="37"/>
      <c r="AB388" s="37"/>
      <c r="AC388" s="37"/>
      <c r="AD388" s="37"/>
      <c r="AE388" s="37"/>
      <c r="AT388" s="20" t="s">
        <v>1060</v>
      </c>
      <c r="AU388" s="20" t="s">
        <v>79</v>
      </c>
    </row>
    <row r="389" spans="1:65" s="2" customFormat="1" ht="21.75" customHeight="1">
      <c r="A389" s="37"/>
      <c r="B389" s="38"/>
      <c r="C389" s="245" t="s">
        <v>1054</v>
      </c>
      <c r="D389" s="245" t="s">
        <v>348</v>
      </c>
      <c r="E389" s="246" t="s">
        <v>3124</v>
      </c>
      <c r="F389" s="247" t="s">
        <v>3125</v>
      </c>
      <c r="G389" s="248" t="s">
        <v>367</v>
      </c>
      <c r="H389" s="249">
        <v>4</v>
      </c>
      <c r="I389" s="250"/>
      <c r="J389" s="251">
        <f>ROUND(I389*H389,2)</f>
        <v>0</v>
      </c>
      <c r="K389" s="247" t="s">
        <v>814</v>
      </c>
      <c r="L389" s="252"/>
      <c r="M389" s="253" t="s">
        <v>19</v>
      </c>
      <c r="N389" s="254" t="s">
        <v>42</v>
      </c>
      <c r="O389" s="67"/>
      <c r="P389" s="191">
        <f>O389*H389</f>
        <v>0</v>
      </c>
      <c r="Q389" s="191">
        <v>0</v>
      </c>
      <c r="R389" s="191">
        <f>Q389*H389</f>
        <v>0</v>
      </c>
      <c r="S389" s="191">
        <v>0</v>
      </c>
      <c r="T389" s="192">
        <f>S389*H389</f>
        <v>0</v>
      </c>
      <c r="U389" s="37"/>
      <c r="V389" s="37"/>
      <c r="W389" s="37"/>
      <c r="X389" s="37"/>
      <c r="Y389" s="37"/>
      <c r="Z389" s="37"/>
      <c r="AA389" s="37"/>
      <c r="AB389" s="37"/>
      <c r="AC389" s="37"/>
      <c r="AD389" s="37"/>
      <c r="AE389" s="37"/>
      <c r="AR389" s="193" t="s">
        <v>269</v>
      </c>
      <c r="AT389" s="193" t="s">
        <v>348</v>
      </c>
      <c r="AU389" s="193" t="s">
        <v>79</v>
      </c>
      <c r="AY389" s="20" t="s">
        <v>210</v>
      </c>
      <c r="BE389" s="194">
        <f>IF(N389="základní",J389,0)</f>
        <v>0</v>
      </c>
      <c r="BF389" s="194">
        <f>IF(N389="snížená",J389,0)</f>
        <v>0</v>
      </c>
      <c r="BG389" s="194">
        <f>IF(N389="zákl. přenesená",J389,0)</f>
        <v>0</v>
      </c>
      <c r="BH389" s="194">
        <f>IF(N389="sníž. přenesená",J389,0)</f>
        <v>0</v>
      </c>
      <c r="BI389" s="194">
        <f>IF(N389="nulová",J389,0)</f>
        <v>0</v>
      </c>
      <c r="BJ389" s="20" t="s">
        <v>79</v>
      </c>
      <c r="BK389" s="194">
        <f>ROUND(I389*H389,2)</f>
        <v>0</v>
      </c>
      <c r="BL389" s="20" t="s">
        <v>217</v>
      </c>
      <c r="BM389" s="193" t="s">
        <v>1735</v>
      </c>
    </row>
    <row r="390" spans="1:65" s="2" customFormat="1" ht="11.25">
      <c r="A390" s="37"/>
      <c r="B390" s="38"/>
      <c r="C390" s="39"/>
      <c r="D390" s="195" t="s">
        <v>219</v>
      </c>
      <c r="E390" s="39"/>
      <c r="F390" s="196" t="s">
        <v>3125</v>
      </c>
      <c r="G390" s="39"/>
      <c r="H390" s="39"/>
      <c r="I390" s="197"/>
      <c r="J390" s="39"/>
      <c r="K390" s="39"/>
      <c r="L390" s="42"/>
      <c r="M390" s="198"/>
      <c r="N390" s="199"/>
      <c r="O390" s="67"/>
      <c r="P390" s="67"/>
      <c r="Q390" s="67"/>
      <c r="R390" s="67"/>
      <c r="S390" s="67"/>
      <c r="T390" s="68"/>
      <c r="U390" s="37"/>
      <c r="V390" s="37"/>
      <c r="W390" s="37"/>
      <c r="X390" s="37"/>
      <c r="Y390" s="37"/>
      <c r="Z390" s="37"/>
      <c r="AA390" s="37"/>
      <c r="AB390" s="37"/>
      <c r="AC390" s="37"/>
      <c r="AD390" s="37"/>
      <c r="AE390" s="37"/>
      <c r="AT390" s="20" t="s">
        <v>219</v>
      </c>
      <c r="AU390" s="20" t="s">
        <v>79</v>
      </c>
    </row>
    <row r="391" spans="1:65" s="2" customFormat="1" ht="107.25">
      <c r="A391" s="37"/>
      <c r="B391" s="38"/>
      <c r="C391" s="39"/>
      <c r="D391" s="195" t="s">
        <v>1060</v>
      </c>
      <c r="E391" s="39"/>
      <c r="F391" s="268" t="s">
        <v>3126</v>
      </c>
      <c r="G391" s="39"/>
      <c r="H391" s="39"/>
      <c r="I391" s="197"/>
      <c r="J391" s="39"/>
      <c r="K391" s="39"/>
      <c r="L391" s="42"/>
      <c r="M391" s="198"/>
      <c r="N391" s="199"/>
      <c r="O391" s="67"/>
      <c r="P391" s="67"/>
      <c r="Q391" s="67"/>
      <c r="R391" s="67"/>
      <c r="S391" s="67"/>
      <c r="T391" s="68"/>
      <c r="U391" s="37"/>
      <c r="V391" s="37"/>
      <c r="W391" s="37"/>
      <c r="X391" s="37"/>
      <c r="Y391" s="37"/>
      <c r="Z391" s="37"/>
      <c r="AA391" s="37"/>
      <c r="AB391" s="37"/>
      <c r="AC391" s="37"/>
      <c r="AD391" s="37"/>
      <c r="AE391" s="37"/>
      <c r="AT391" s="20" t="s">
        <v>1060</v>
      </c>
      <c r="AU391" s="20" t="s">
        <v>79</v>
      </c>
    </row>
    <row r="392" spans="1:65" s="2" customFormat="1" ht="21.75" customHeight="1">
      <c r="A392" s="37"/>
      <c r="B392" s="38"/>
      <c r="C392" s="245" t="s">
        <v>1062</v>
      </c>
      <c r="D392" s="245" t="s">
        <v>348</v>
      </c>
      <c r="E392" s="246" t="s">
        <v>3127</v>
      </c>
      <c r="F392" s="247" t="s">
        <v>3128</v>
      </c>
      <c r="G392" s="248" t="s">
        <v>367</v>
      </c>
      <c r="H392" s="249">
        <v>10</v>
      </c>
      <c r="I392" s="250"/>
      <c r="J392" s="251">
        <f>ROUND(I392*H392,2)</f>
        <v>0</v>
      </c>
      <c r="K392" s="247" t="s">
        <v>814</v>
      </c>
      <c r="L392" s="252"/>
      <c r="M392" s="253" t="s">
        <v>19</v>
      </c>
      <c r="N392" s="254" t="s">
        <v>42</v>
      </c>
      <c r="O392" s="67"/>
      <c r="P392" s="191">
        <f>O392*H392</f>
        <v>0</v>
      </c>
      <c r="Q392" s="191">
        <v>0</v>
      </c>
      <c r="R392" s="191">
        <f>Q392*H392</f>
        <v>0</v>
      </c>
      <c r="S392" s="191">
        <v>0</v>
      </c>
      <c r="T392" s="192">
        <f>S392*H392</f>
        <v>0</v>
      </c>
      <c r="U392" s="37"/>
      <c r="V392" s="37"/>
      <c r="W392" s="37"/>
      <c r="X392" s="37"/>
      <c r="Y392" s="37"/>
      <c r="Z392" s="37"/>
      <c r="AA392" s="37"/>
      <c r="AB392" s="37"/>
      <c r="AC392" s="37"/>
      <c r="AD392" s="37"/>
      <c r="AE392" s="37"/>
      <c r="AR392" s="193" t="s">
        <v>269</v>
      </c>
      <c r="AT392" s="193" t="s">
        <v>348</v>
      </c>
      <c r="AU392" s="193" t="s">
        <v>79</v>
      </c>
      <c r="AY392" s="20" t="s">
        <v>210</v>
      </c>
      <c r="BE392" s="194">
        <f>IF(N392="základní",J392,0)</f>
        <v>0</v>
      </c>
      <c r="BF392" s="194">
        <f>IF(N392="snížená",J392,0)</f>
        <v>0</v>
      </c>
      <c r="BG392" s="194">
        <f>IF(N392="zákl. přenesená",J392,0)</f>
        <v>0</v>
      </c>
      <c r="BH392" s="194">
        <f>IF(N392="sníž. přenesená",J392,0)</f>
        <v>0</v>
      </c>
      <c r="BI392" s="194">
        <f>IF(N392="nulová",J392,0)</f>
        <v>0</v>
      </c>
      <c r="BJ392" s="20" t="s">
        <v>79</v>
      </c>
      <c r="BK392" s="194">
        <f>ROUND(I392*H392,2)</f>
        <v>0</v>
      </c>
      <c r="BL392" s="20" t="s">
        <v>217</v>
      </c>
      <c r="BM392" s="193" t="s">
        <v>1750</v>
      </c>
    </row>
    <row r="393" spans="1:65" s="2" customFormat="1" ht="11.25">
      <c r="A393" s="37"/>
      <c r="B393" s="38"/>
      <c r="C393" s="39"/>
      <c r="D393" s="195" t="s">
        <v>219</v>
      </c>
      <c r="E393" s="39"/>
      <c r="F393" s="196" t="s">
        <v>3128</v>
      </c>
      <c r="G393" s="39"/>
      <c r="H393" s="39"/>
      <c r="I393" s="197"/>
      <c r="J393" s="39"/>
      <c r="K393" s="39"/>
      <c r="L393" s="42"/>
      <c r="M393" s="198"/>
      <c r="N393" s="199"/>
      <c r="O393" s="67"/>
      <c r="P393" s="67"/>
      <c r="Q393" s="67"/>
      <c r="R393" s="67"/>
      <c r="S393" s="67"/>
      <c r="T393" s="68"/>
      <c r="U393" s="37"/>
      <c r="V393" s="37"/>
      <c r="W393" s="37"/>
      <c r="X393" s="37"/>
      <c r="Y393" s="37"/>
      <c r="Z393" s="37"/>
      <c r="AA393" s="37"/>
      <c r="AB393" s="37"/>
      <c r="AC393" s="37"/>
      <c r="AD393" s="37"/>
      <c r="AE393" s="37"/>
      <c r="AT393" s="20" t="s">
        <v>219</v>
      </c>
      <c r="AU393" s="20" t="s">
        <v>79</v>
      </c>
    </row>
    <row r="394" spans="1:65" s="2" customFormat="1" ht="58.5">
      <c r="A394" s="37"/>
      <c r="B394" s="38"/>
      <c r="C394" s="39"/>
      <c r="D394" s="195" t="s">
        <v>1060</v>
      </c>
      <c r="E394" s="39"/>
      <c r="F394" s="268" t="s">
        <v>3120</v>
      </c>
      <c r="G394" s="39"/>
      <c r="H394" s="39"/>
      <c r="I394" s="197"/>
      <c r="J394" s="39"/>
      <c r="K394" s="39"/>
      <c r="L394" s="42"/>
      <c r="M394" s="198"/>
      <c r="N394" s="199"/>
      <c r="O394" s="67"/>
      <c r="P394" s="67"/>
      <c r="Q394" s="67"/>
      <c r="R394" s="67"/>
      <c r="S394" s="67"/>
      <c r="T394" s="68"/>
      <c r="U394" s="37"/>
      <c r="V394" s="37"/>
      <c r="W394" s="37"/>
      <c r="X394" s="37"/>
      <c r="Y394" s="37"/>
      <c r="Z394" s="37"/>
      <c r="AA394" s="37"/>
      <c r="AB394" s="37"/>
      <c r="AC394" s="37"/>
      <c r="AD394" s="37"/>
      <c r="AE394" s="37"/>
      <c r="AT394" s="20" t="s">
        <v>1060</v>
      </c>
      <c r="AU394" s="20" t="s">
        <v>79</v>
      </c>
    </row>
    <row r="395" spans="1:65" s="2" customFormat="1" ht="21.75" customHeight="1">
      <c r="A395" s="37"/>
      <c r="B395" s="38"/>
      <c r="C395" s="245" t="s">
        <v>1069</v>
      </c>
      <c r="D395" s="245" t="s">
        <v>348</v>
      </c>
      <c r="E395" s="246" t="s">
        <v>3129</v>
      </c>
      <c r="F395" s="247" t="s">
        <v>3130</v>
      </c>
      <c r="G395" s="248" t="s">
        <v>367</v>
      </c>
      <c r="H395" s="249">
        <v>4</v>
      </c>
      <c r="I395" s="250"/>
      <c r="J395" s="251">
        <f>ROUND(I395*H395,2)</f>
        <v>0</v>
      </c>
      <c r="K395" s="247" t="s">
        <v>814</v>
      </c>
      <c r="L395" s="252"/>
      <c r="M395" s="253" t="s">
        <v>19</v>
      </c>
      <c r="N395" s="254" t="s">
        <v>42</v>
      </c>
      <c r="O395" s="67"/>
      <c r="P395" s="191">
        <f>O395*H395</f>
        <v>0</v>
      </c>
      <c r="Q395" s="191">
        <v>0</v>
      </c>
      <c r="R395" s="191">
        <f>Q395*H395</f>
        <v>0</v>
      </c>
      <c r="S395" s="191">
        <v>0</v>
      </c>
      <c r="T395" s="192">
        <f>S395*H395</f>
        <v>0</v>
      </c>
      <c r="U395" s="37"/>
      <c r="V395" s="37"/>
      <c r="W395" s="37"/>
      <c r="X395" s="37"/>
      <c r="Y395" s="37"/>
      <c r="Z395" s="37"/>
      <c r="AA395" s="37"/>
      <c r="AB395" s="37"/>
      <c r="AC395" s="37"/>
      <c r="AD395" s="37"/>
      <c r="AE395" s="37"/>
      <c r="AR395" s="193" t="s">
        <v>269</v>
      </c>
      <c r="AT395" s="193" t="s">
        <v>348</v>
      </c>
      <c r="AU395" s="193" t="s">
        <v>79</v>
      </c>
      <c r="AY395" s="20" t="s">
        <v>210</v>
      </c>
      <c r="BE395" s="194">
        <f>IF(N395="základní",J395,0)</f>
        <v>0</v>
      </c>
      <c r="BF395" s="194">
        <f>IF(N395="snížená",J395,0)</f>
        <v>0</v>
      </c>
      <c r="BG395" s="194">
        <f>IF(N395="zákl. přenesená",J395,0)</f>
        <v>0</v>
      </c>
      <c r="BH395" s="194">
        <f>IF(N395="sníž. přenesená",J395,0)</f>
        <v>0</v>
      </c>
      <c r="BI395" s="194">
        <f>IF(N395="nulová",J395,0)</f>
        <v>0</v>
      </c>
      <c r="BJ395" s="20" t="s">
        <v>79</v>
      </c>
      <c r="BK395" s="194">
        <f>ROUND(I395*H395,2)</f>
        <v>0</v>
      </c>
      <c r="BL395" s="20" t="s">
        <v>217</v>
      </c>
      <c r="BM395" s="193" t="s">
        <v>1764</v>
      </c>
    </row>
    <row r="396" spans="1:65" s="2" customFormat="1" ht="11.25">
      <c r="A396" s="37"/>
      <c r="B396" s="38"/>
      <c r="C396" s="39"/>
      <c r="D396" s="195" t="s">
        <v>219</v>
      </c>
      <c r="E396" s="39"/>
      <c r="F396" s="196" t="s">
        <v>3130</v>
      </c>
      <c r="G396" s="39"/>
      <c r="H396" s="39"/>
      <c r="I396" s="197"/>
      <c r="J396" s="39"/>
      <c r="K396" s="39"/>
      <c r="L396" s="42"/>
      <c r="M396" s="198"/>
      <c r="N396" s="199"/>
      <c r="O396" s="67"/>
      <c r="P396" s="67"/>
      <c r="Q396" s="67"/>
      <c r="R396" s="67"/>
      <c r="S396" s="67"/>
      <c r="T396" s="68"/>
      <c r="U396" s="37"/>
      <c r="V396" s="37"/>
      <c r="W396" s="37"/>
      <c r="X396" s="37"/>
      <c r="Y396" s="37"/>
      <c r="Z396" s="37"/>
      <c r="AA396" s="37"/>
      <c r="AB396" s="37"/>
      <c r="AC396" s="37"/>
      <c r="AD396" s="37"/>
      <c r="AE396" s="37"/>
      <c r="AT396" s="20" t="s">
        <v>219</v>
      </c>
      <c r="AU396" s="20" t="s">
        <v>79</v>
      </c>
    </row>
    <row r="397" spans="1:65" s="2" customFormat="1" ht="107.25">
      <c r="A397" s="37"/>
      <c r="B397" s="38"/>
      <c r="C397" s="39"/>
      <c r="D397" s="195" t="s">
        <v>1060</v>
      </c>
      <c r="E397" s="39"/>
      <c r="F397" s="268" t="s">
        <v>3131</v>
      </c>
      <c r="G397" s="39"/>
      <c r="H397" s="39"/>
      <c r="I397" s="197"/>
      <c r="J397" s="39"/>
      <c r="K397" s="39"/>
      <c r="L397" s="42"/>
      <c r="M397" s="198"/>
      <c r="N397" s="199"/>
      <c r="O397" s="67"/>
      <c r="P397" s="67"/>
      <c r="Q397" s="67"/>
      <c r="R397" s="67"/>
      <c r="S397" s="67"/>
      <c r="T397" s="68"/>
      <c r="U397" s="37"/>
      <c r="V397" s="37"/>
      <c r="W397" s="37"/>
      <c r="X397" s="37"/>
      <c r="Y397" s="37"/>
      <c r="Z397" s="37"/>
      <c r="AA397" s="37"/>
      <c r="AB397" s="37"/>
      <c r="AC397" s="37"/>
      <c r="AD397" s="37"/>
      <c r="AE397" s="37"/>
      <c r="AT397" s="20" t="s">
        <v>1060</v>
      </c>
      <c r="AU397" s="20" t="s">
        <v>79</v>
      </c>
    </row>
    <row r="398" spans="1:65" s="2" customFormat="1" ht="21.75" customHeight="1">
      <c r="A398" s="37"/>
      <c r="B398" s="38"/>
      <c r="C398" s="245" t="s">
        <v>1076</v>
      </c>
      <c r="D398" s="245" t="s">
        <v>348</v>
      </c>
      <c r="E398" s="246" t="s">
        <v>3132</v>
      </c>
      <c r="F398" s="247" t="s">
        <v>3133</v>
      </c>
      <c r="G398" s="248" t="s">
        <v>367</v>
      </c>
      <c r="H398" s="249">
        <v>4</v>
      </c>
      <c r="I398" s="250"/>
      <c r="J398" s="251">
        <f>ROUND(I398*H398,2)</f>
        <v>0</v>
      </c>
      <c r="K398" s="247" t="s">
        <v>814</v>
      </c>
      <c r="L398" s="252"/>
      <c r="M398" s="253" t="s">
        <v>19</v>
      </c>
      <c r="N398" s="254" t="s">
        <v>42</v>
      </c>
      <c r="O398" s="67"/>
      <c r="P398" s="191">
        <f>O398*H398</f>
        <v>0</v>
      </c>
      <c r="Q398" s="191">
        <v>0</v>
      </c>
      <c r="R398" s="191">
        <f>Q398*H398</f>
        <v>0</v>
      </c>
      <c r="S398" s="191">
        <v>0</v>
      </c>
      <c r="T398" s="192">
        <f>S398*H398</f>
        <v>0</v>
      </c>
      <c r="U398" s="37"/>
      <c r="V398" s="37"/>
      <c r="W398" s="37"/>
      <c r="X398" s="37"/>
      <c r="Y398" s="37"/>
      <c r="Z398" s="37"/>
      <c r="AA398" s="37"/>
      <c r="AB398" s="37"/>
      <c r="AC398" s="37"/>
      <c r="AD398" s="37"/>
      <c r="AE398" s="37"/>
      <c r="AR398" s="193" t="s">
        <v>269</v>
      </c>
      <c r="AT398" s="193" t="s">
        <v>348</v>
      </c>
      <c r="AU398" s="193" t="s">
        <v>79</v>
      </c>
      <c r="AY398" s="20" t="s">
        <v>210</v>
      </c>
      <c r="BE398" s="194">
        <f>IF(N398="základní",J398,0)</f>
        <v>0</v>
      </c>
      <c r="BF398" s="194">
        <f>IF(N398="snížená",J398,0)</f>
        <v>0</v>
      </c>
      <c r="BG398" s="194">
        <f>IF(N398="zákl. přenesená",J398,0)</f>
        <v>0</v>
      </c>
      <c r="BH398" s="194">
        <f>IF(N398="sníž. přenesená",J398,0)</f>
        <v>0</v>
      </c>
      <c r="BI398" s="194">
        <f>IF(N398="nulová",J398,0)</f>
        <v>0</v>
      </c>
      <c r="BJ398" s="20" t="s">
        <v>79</v>
      </c>
      <c r="BK398" s="194">
        <f>ROUND(I398*H398,2)</f>
        <v>0</v>
      </c>
      <c r="BL398" s="20" t="s">
        <v>217</v>
      </c>
      <c r="BM398" s="193" t="s">
        <v>1779</v>
      </c>
    </row>
    <row r="399" spans="1:65" s="2" customFormat="1" ht="11.25">
      <c r="A399" s="37"/>
      <c r="B399" s="38"/>
      <c r="C399" s="39"/>
      <c r="D399" s="195" t="s">
        <v>219</v>
      </c>
      <c r="E399" s="39"/>
      <c r="F399" s="196" t="s">
        <v>3133</v>
      </c>
      <c r="G399" s="39"/>
      <c r="H399" s="39"/>
      <c r="I399" s="197"/>
      <c r="J399" s="39"/>
      <c r="K399" s="39"/>
      <c r="L399" s="42"/>
      <c r="M399" s="198"/>
      <c r="N399" s="199"/>
      <c r="O399" s="67"/>
      <c r="P399" s="67"/>
      <c r="Q399" s="67"/>
      <c r="R399" s="67"/>
      <c r="S399" s="67"/>
      <c r="T399" s="68"/>
      <c r="U399" s="37"/>
      <c r="V399" s="37"/>
      <c r="W399" s="37"/>
      <c r="X399" s="37"/>
      <c r="Y399" s="37"/>
      <c r="Z399" s="37"/>
      <c r="AA399" s="37"/>
      <c r="AB399" s="37"/>
      <c r="AC399" s="37"/>
      <c r="AD399" s="37"/>
      <c r="AE399" s="37"/>
      <c r="AT399" s="20" t="s">
        <v>219</v>
      </c>
      <c r="AU399" s="20" t="s">
        <v>79</v>
      </c>
    </row>
    <row r="400" spans="1:65" s="2" customFormat="1" ht="107.25">
      <c r="A400" s="37"/>
      <c r="B400" s="38"/>
      <c r="C400" s="39"/>
      <c r="D400" s="195" t="s">
        <v>1060</v>
      </c>
      <c r="E400" s="39"/>
      <c r="F400" s="268" t="s">
        <v>3134</v>
      </c>
      <c r="G400" s="39"/>
      <c r="H400" s="39"/>
      <c r="I400" s="197"/>
      <c r="J400" s="39"/>
      <c r="K400" s="39"/>
      <c r="L400" s="42"/>
      <c r="M400" s="198"/>
      <c r="N400" s="199"/>
      <c r="O400" s="67"/>
      <c r="P400" s="67"/>
      <c r="Q400" s="67"/>
      <c r="R400" s="67"/>
      <c r="S400" s="67"/>
      <c r="T400" s="68"/>
      <c r="U400" s="37"/>
      <c r="V400" s="37"/>
      <c r="W400" s="37"/>
      <c r="X400" s="37"/>
      <c r="Y400" s="37"/>
      <c r="Z400" s="37"/>
      <c r="AA400" s="37"/>
      <c r="AB400" s="37"/>
      <c r="AC400" s="37"/>
      <c r="AD400" s="37"/>
      <c r="AE400" s="37"/>
      <c r="AT400" s="20" t="s">
        <v>1060</v>
      </c>
      <c r="AU400" s="20" t="s">
        <v>79</v>
      </c>
    </row>
    <row r="401" spans="1:65" s="2" customFormat="1" ht="21.75" customHeight="1">
      <c r="A401" s="37"/>
      <c r="B401" s="38"/>
      <c r="C401" s="245" t="s">
        <v>1081</v>
      </c>
      <c r="D401" s="245" t="s">
        <v>348</v>
      </c>
      <c r="E401" s="246" t="s">
        <v>3135</v>
      </c>
      <c r="F401" s="247" t="s">
        <v>3136</v>
      </c>
      <c r="G401" s="248" t="s">
        <v>367</v>
      </c>
      <c r="H401" s="249">
        <v>8</v>
      </c>
      <c r="I401" s="250"/>
      <c r="J401" s="251">
        <f>ROUND(I401*H401,2)</f>
        <v>0</v>
      </c>
      <c r="K401" s="247" t="s">
        <v>814</v>
      </c>
      <c r="L401" s="252"/>
      <c r="M401" s="253" t="s">
        <v>19</v>
      </c>
      <c r="N401" s="254" t="s">
        <v>42</v>
      </c>
      <c r="O401" s="67"/>
      <c r="P401" s="191">
        <f>O401*H401</f>
        <v>0</v>
      </c>
      <c r="Q401" s="191">
        <v>0</v>
      </c>
      <c r="R401" s="191">
        <f>Q401*H401</f>
        <v>0</v>
      </c>
      <c r="S401" s="191">
        <v>0</v>
      </c>
      <c r="T401" s="192">
        <f>S401*H401</f>
        <v>0</v>
      </c>
      <c r="U401" s="37"/>
      <c r="V401" s="37"/>
      <c r="W401" s="37"/>
      <c r="X401" s="37"/>
      <c r="Y401" s="37"/>
      <c r="Z401" s="37"/>
      <c r="AA401" s="37"/>
      <c r="AB401" s="37"/>
      <c r="AC401" s="37"/>
      <c r="AD401" s="37"/>
      <c r="AE401" s="37"/>
      <c r="AR401" s="193" t="s">
        <v>269</v>
      </c>
      <c r="AT401" s="193" t="s">
        <v>348</v>
      </c>
      <c r="AU401" s="193" t="s">
        <v>79</v>
      </c>
      <c r="AY401" s="20" t="s">
        <v>210</v>
      </c>
      <c r="BE401" s="194">
        <f>IF(N401="základní",J401,0)</f>
        <v>0</v>
      </c>
      <c r="BF401" s="194">
        <f>IF(N401="snížená",J401,0)</f>
        <v>0</v>
      </c>
      <c r="BG401" s="194">
        <f>IF(N401="zákl. přenesená",J401,0)</f>
        <v>0</v>
      </c>
      <c r="BH401" s="194">
        <f>IF(N401="sníž. přenesená",J401,0)</f>
        <v>0</v>
      </c>
      <c r="BI401" s="194">
        <f>IF(N401="nulová",J401,0)</f>
        <v>0</v>
      </c>
      <c r="BJ401" s="20" t="s">
        <v>79</v>
      </c>
      <c r="BK401" s="194">
        <f>ROUND(I401*H401,2)</f>
        <v>0</v>
      </c>
      <c r="BL401" s="20" t="s">
        <v>217</v>
      </c>
      <c r="BM401" s="193" t="s">
        <v>1790</v>
      </c>
    </row>
    <row r="402" spans="1:65" s="2" customFormat="1" ht="11.25">
      <c r="A402" s="37"/>
      <c r="B402" s="38"/>
      <c r="C402" s="39"/>
      <c r="D402" s="195" t="s">
        <v>219</v>
      </c>
      <c r="E402" s="39"/>
      <c r="F402" s="196" t="s">
        <v>3136</v>
      </c>
      <c r="G402" s="39"/>
      <c r="H402" s="39"/>
      <c r="I402" s="197"/>
      <c r="J402" s="39"/>
      <c r="K402" s="39"/>
      <c r="L402" s="42"/>
      <c r="M402" s="198"/>
      <c r="N402" s="199"/>
      <c r="O402" s="67"/>
      <c r="P402" s="67"/>
      <c r="Q402" s="67"/>
      <c r="R402" s="67"/>
      <c r="S402" s="67"/>
      <c r="T402" s="68"/>
      <c r="U402" s="37"/>
      <c r="V402" s="37"/>
      <c r="W402" s="37"/>
      <c r="X402" s="37"/>
      <c r="Y402" s="37"/>
      <c r="Z402" s="37"/>
      <c r="AA402" s="37"/>
      <c r="AB402" s="37"/>
      <c r="AC402" s="37"/>
      <c r="AD402" s="37"/>
      <c r="AE402" s="37"/>
      <c r="AT402" s="20" t="s">
        <v>219</v>
      </c>
      <c r="AU402" s="20" t="s">
        <v>79</v>
      </c>
    </row>
    <row r="403" spans="1:65" s="2" customFormat="1" ht="58.5">
      <c r="A403" s="37"/>
      <c r="B403" s="38"/>
      <c r="C403" s="39"/>
      <c r="D403" s="195" t="s">
        <v>1060</v>
      </c>
      <c r="E403" s="39"/>
      <c r="F403" s="268" t="s">
        <v>3120</v>
      </c>
      <c r="G403" s="39"/>
      <c r="H403" s="39"/>
      <c r="I403" s="197"/>
      <c r="J403" s="39"/>
      <c r="K403" s="39"/>
      <c r="L403" s="42"/>
      <c r="M403" s="198"/>
      <c r="N403" s="199"/>
      <c r="O403" s="67"/>
      <c r="P403" s="67"/>
      <c r="Q403" s="67"/>
      <c r="R403" s="67"/>
      <c r="S403" s="67"/>
      <c r="T403" s="68"/>
      <c r="U403" s="37"/>
      <c r="V403" s="37"/>
      <c r="W403" s="37"/>
      <c r="X403" s="37"/>
      <c r="Y403" s="37"/>
      <c r="Z403" s="37"/>
      <c r="AA403" s="37"/>
      <c r="AB403" s="37"/>
      <c r="AC403" s="37"/>
      <c r="AD403" s="37"/>
      <c r="AE403" s="37"/>
      <c r="AT403" s="20" t="s">
        <v>1060</v>
      </c>
      <c r="AU403" s="20" t="s">
        <v>79</v>
      </c>
    </row>
    <row r="404" spans="1:65" s="2" customFormat="1" ht="21.75" customHeight="1">
      <c r="A404" s="37"/>
      <c r="B404" s="38"/>
      <c r="C404" s="245" t="s">
        <v>1088</v>
      </c>
      <c r="D404" s="245" t="s">
        <v>348</v>
      </c>
      <c r="E404" s="246" t="s">
        <v>3137</v>
      </c>
      <c r="F404" s="247" t="s">
        <v>3138</v>
      </c>
      <c r="G404" s="248" t="s">
        <v>367</v>
      </c>
      <c r="H404" s="249">
        <v>10</v>
      </c>
      <c r="I404" s="250"/>
      <c r="J404" s="251">
        <f>ROUND(I404*H404,2)</f>
        <v>0</v>
      </c>
      <c r="K404" s="247" t="s">
        <v>814</v>
      </c>
      <c r="L404" s="252"/>
      <c r="M404" s="253" t="s">
        <v>19</v>
      </c>
      <c r="N404" s="254" t="s">
        <v>42</v>
      </c>
      <c r="O404" s="67"/>
      <c r="P404" s="191">
        <f>O404*H404</f>
        <v>0</v>
      </c>
      <c r="Q404" s="191">
        <v>0</v>
      </c>
      <c r="R404" s="191">
        <f>Q404*H404</f>
        <v>0</v>
      </c>
      <c r="S404" s="191">
        <v>0</v>
      </c>
      <c r="T404" s="192">
        <f>S404*H404</f>
        <v>0</v>
      </c>
      <c r="U404" s="37"/>
      <c r="V404" s="37"/>
      <c r="W404" s="37"/>
      <c r="X404" s="37"/>
      <c r="Y404" s="37"/>
      <c r="Z404" s="37"/>
      <c r="AA404" s="37"/>
      <c r="AB404" s="37"/>
      <c r="AC404" s="37"/>
      <c r="AD404" s="37"/>
      <c r="AE404" s="37"/>
      <c r="AR404" s="193" t="s">
        <v>269</v>
      </c>
      <c r="AT404" s="193" t="s">
        <v>348</v>
      </c>
      <c r="AU404" s="193" t="s">
        <v>79</v>
      </c>
      <c r="AY404" s="20" t="s">
        <v>210</v>
      </c>
      <c r="BE404" s="194">
        <f>IF(N404="základní",J404,0)</f>
        <v>0</v>
      </c>
      <c r="BF404" s="194">
        <f>IF(N404="snížená",J404,0)</f>
        <v>0</v>
      </c>
      <c r="BG404" s="194">
        <f>IF(N404="zákl. přenesená",J404,0)</f>
        <v>0</v>
      </c>
      <c r="BH404" s="194">
        <f>IF(N404="sníž. přenesená",J404,0)</f>
        <v>0</v>
      </c>
      <c r="BI404" s="194">
        <f>IF(N404="nulová",J404,0)</f>
        <v>0</v>
      </c>
      <c r="BJ404" s="20" t="s">
        <v>79</v>
      </c>
      <c r="BK404" s="194">
        <f>ROUND(I404*H404,2)</f>
        <v>0</v>
      </c>
      <c r="BL404" s="20" t="s">
        <v>217</v>
      </c>
      <c r="BM404" s="193" t="s">
        <v>1804</v>
      </c>
    </row>
    <row r="405" spans="1:65" s="2" customFormat="1" ht="11.25">
      <c r="A405" s="37"/>
      <c r="B405" s="38"/>
      <c r="C405" s="39"/>
      <c r="D405" s="195" t="s">
        <v>219</v>
      </c>
      <c r="E405" s="39"/>
      <c r="F405" s="196" t="s">
        <v>3138</v>
      </c>
      <c r="G405" s="39"/>
      <c r="H405" s="39"/>
      <c r="I405" s="197"/>
      <c r="J405" s="39"/>
      <c r="K405" s="39"/>
      <c r="L405" s="42"/>
      <c r="M405" s="198"/>
      <c r="N405" s="199"/>
      <c r="O405" s="67"/>
      <c r="P405" s="67"/>
      <c r="Q405" s="67"/>
      <c r="R405" s="67"/>
      <c r="S405" s="67"/>
      <c r="T405" s="68"/>
      <c r="U405" s="37"/>
      <c r="V405" s="37"/>
      <c r="W405" s="37"/>
      <c r="X405" s="37"/>
      <c r="Y405" s="37"/>
      <c r="Z405" s="37"/>
      <c r="AA405" s="37"/>
      <c r="AB405" s="37"/>
      <c r="AC405" s="37"/>
      <c r="AD405" s="37"/>
      <c r="AE405" s="37"/>
      <c r="AT405" s="20" t="s">
        <v>219</v>
      </c>
      <c r="AU405" s="20" t="s">
        <v>79</v>
      </c>
    </row>
    <row r="406" spans="1:65" s="2" customFormat="1" ht="117">
      <c r="A406" s="37"/>
      <c r="B406" s="38"/>
      <c r="C406" s="39"/>
      <c r="D406" s="195" t="s">
        <v>1060</v>
      </c>
      <c r="E406" s="39"/>
      <c r="F406" s="268" t="s">
        <v>3139</v>
      </c>
      <c r="G406" s="39"/>
      <c r="H406" s="39"/>
      <c r="I406" s="197"/>
      <c r="J406" s="39"/>
      <c r="K406" s="39"/>
      <c r="L406" s="42"/>
      <c r="M406" s="198"/>
      <c r="N406" s="199"/>
      <c r="O406" s="67"/>
      <c r="P406" s="67"/>
      <c r="Q406" s="67"/>
      <c r="R406" s="67"/>
      <c r="S406" s="67"/>
      <c r="T406" s="68"/>
      <c r="U406" s="37"/>
      <c r="V406" s="37"/>
      <c r="W406" s="37"/>
      <c r="X406" s="37"/>
      <c r="Y406" s="37"/>
      <c r="Z406" s="37"/>
      <c r="AA406" s="37"/>
      <c r="AB406" s="37"/>
      <c r="AC406" s="37"/>
      <c r="AD406" s="37"/>
      <c r="AE406" s="37"/>
      <c r="AT406" s="20" t="s">
        <v>1060</v>
      </c>
      <c r="AU406" s="20" t="s">
        <v>79</v>
      </c>
    </row>
    <row r="407" spans="1:65" s="2" customFormat="1" ht="21.75" customHeight="1">
      <c r="A407" s="37"/>
      <c r="B407" s="38"/>
      <c r="C407" s="245" t="s">
        <v>1098</v>
      </c>
      <c r="D407" s="245" t="s">
        <v>348</v>
      </c>
      <c r="E407" s="246" t="s">
        <v>3118</v>
      </c>
      <c r="F407" s="247" t="s">
        <v>3119</v>
      </c>
      <c r="G407" s="248" t="s">
        <v>367</v>
      </c>
      <c r="H407" s="249">
        <v>20</v>
      </c>
      <c r="I407" s="250"/>
      <c r="J407" s="251">
        <f>ROUND(I407*H407,2)</f>
        <v>0</v>
      </c>
      <c r="K407" s="247" t="s">
        <v>814</v>
      </c>
      <c r="L407" s="252"/>
      <c r="M407" s="253" t="s">
        <v>19</v>
      </c>
      <c r="N407" s="254" t="s">
        <v>42</v>
      </c>
      <c r="O407" s="67"/>
      <c r="P407" s="191">
        <f>O407*H407</f>
        <v>0</v>
      </c>
      <c r="Q407" s="191">
        <v>0</v>
      </c>
      <c r="R407" s="191">
        <f>Q407*H407</f>
        <v>0</v>
      </c>
      <c r="S407" s="191">
        <v>0</v>
      </c>
      <c r="T407" s="192">
        <f>S407*H407</f>
        <v>0</v>
      </c>
      <c r="U407" s="37"/>
      <c r="V407" s="37"/>
      <c r="W407" s="37"/>
      <c r="X407" s="37"/>
      <c r="Y407" s="37"/>
      <c r="Z407" s="37"/>
      <c r="AA407" s="37"/>
      <c r="AB407" s="37"/>
      <c r="AC407" s="37"/>
      <c r="AD407" s="37"/>
      <c r="AE407" s="37"/>
      <c r="AR407" s="193" t="s">
        <v>269</v>
      </c>
      <c r="AT407" s="193" t="s">
        <v>348</v>
      </c>
      <c r="AU407" s="193" t="s">
        <v>79</v>
      </c>
      <c r="AY407" s="20" t="s">
        <v>210</v>
      </c>
      <c r="BE407" s="194">
        <f>IF(N407="základní",J407,0)</f>
        <v>0</v>
      </c>
      <c r="BF407" s="194">
        <f>IF(N407="snížená",J407,0)</f>
        <v>0</v>
      </c>
      <c r="BG407" s="194">
        <f>IF(N407="zákl. přenesená",J407,0)</f>
        <v>0</v>
      </c>
      <c r="BH407" s="194">
        <f>IF(N407="sníž. přenesená",J407,0)</f>
        <v>0</v>
      </c>
      <c r="BI407" s="194">
        <f>IF(N407="nulová",J407,0)</f>
        <v>0</v>
      </c>
      <c r="BJ407" s="20" t="s">
        <v>79</v>
      </c>
      <c r="BK407" s="194">
        <f>ROUND(I407*H407,2)</f>
        <v>0</v>
      </c>
      <c r="BL407" s="20" t="s">
        <v>217</v>
      </c>
      <c r="BM407" s="193" t="s">
        <v>1818</v>
      </c>
    </row>
    <row r="408" spans="1:65" s="2" customFormat="1" ht="11.25">
      <c r="A408" s="37"/>
      <c r="B408" s="38"/>
      <c r="C408" s="39"/>
      <c r="D408" s="195" t="s">
        <v>219</v>
      </c>
      <c r="E408" s="39"/>
      <c r="F408" s="196" t="s">
        <v>3119</v>
      </c>
      <c r="G408" s="39"/>
      <c r="H408" s="39"/>
      <c r="I408" s="197"/>
      <c r="J408" s="39"/>
      <c r="K408" s="39"/>
      <c r="L408" s="42"/>
      <c r="M408" s="198"/>
      <c r="N408" s="199"/>
      <c r="O408" s="67"/>
      <c r="P408" s="67"/>
      <c r="Q408" s="67"/>
      <c r="R408" s="67"/>
      <c r="S408" s="67"/>
      <c r="T408" s="68"/>
      <c r="U408" s="37"/>
      <c r="V408" s="37"/>
      <c r="W408" s="37"/>
      <c r="X408" s="37"/>
      <c r="Y408" s="37"/>
      <c r="Z408" s="37"/>
      <c r="AA408" s="37"/>
      <c r="AB408" s="37"/>
      <c r="AC408" s="37"/>
      <c r="AD408" s="37"/>
      <c r="AE408" s="37"/>
      <c r="AT408" s="20" t="s">
        <v>219</v>
      </c>
      <c r="AU408" s="20" t="s">
        <v>79</v>
      </c>
    </row>
    <row r="409" spans="1:65" s="2" customFormat="1" ht="58.5">
      <c r="A409" s="37"/>
      <c r="B409" s="38"/>
      <c r="C409" s="39"/>
      <c r="D409" s="195" t="s">
        <v>1060</v>
      </c>
      <c r="E409" s="39"/>
      <c r="F409" s="268" t="s">
        <v>3120</v>
      </c>
      <c r="G409" s="39"/>
      <c r="H409" s="39"/>
      <c r="I409" s="197"/>
      <c r="J409" s="39"/>
      <c r="K409" s="39"/>
      <c r="L409" s="42"/>
      <c r="M409" s="198"/>
      <c r="N409" s="199"/>
      <c r="O409" s="67"/>
      <c r="P409" s="67"/>
      <c r="Q409" s="67"/>
      <c r="R409" s="67"/>
      <c r="S409" s="67"/>
      <c r="T409" s="68"/>
      <c r="U409" s="37"/>
      <c r="V409" s="37"/>
      <c r="W409" s="37"/>
      <c r="X409" s="37"/>
      <c r="Y409" s="37"/>
      <c r="Z409" s="37"/>
      <c r="AA409" s="37"/>
      <c r="AB409" s="37"/>
      <c r="AC409" s="37"/>
      <c r="AD409" s="37"/>
      <c r="AE409" s="37"/>
      <c r="AT409" s="20" t="s">
        <v>1060</v>
      </c>
      <c r="AU409" s="20" t="s">
        <v>79</v>
      </c>
    </row>
    <row r="410" spans="1:65" s="2" customFormat="1" ht="16.5" customHeight="1">
      <c r="A410" s="37"/>
      <c r="B410" s="38"/>
      <c r="C410" s="245" t="s">
        <v>1107</v>
      </c>
      <c r="D410" s="245" t="s">
        <v>348</v>
      </c>
      <c r="E410" s="246" t="s">
        <v>3140</v>
      </c>
      <c r="F410" s="247" t="s">
        <v>3141</v>
      </c>
      <c r="G410" s="248" t="s">
        <v>367</v>
      </c>
      <c r="H410" s="249">
        <v>20</v>
      </c>
      <c r="I410" s="250"/>
      <c r="J410" s="251">
        <f>ROUND(I410*H410,2)</f>
        <v>0</v>
      </c>
      <c r="K410" s="247" t="s">
        <v>814</v>
      </c>
      <c r="L410" s="252"/>
      <c r="M410" s="253" t="s">
        <v>19</v>
      </c>
      <c r="N410" s="254" t="s">
        <v>42</v>
      </c>
      <c r="O410" s="67"/>
      <c r="P410" s="191">
        <f>O410*H410</f>
        <v>0</v>
      </c>
      <c r="Q410" s="191">
        <v>0</v>
      </c>
      <c r="R410" s="191">
        <f>Q410*H410</f>
        <v>0</v>
      </c>
      <c r="S410" s="191">
        <v>0</v>
      </c>
      <c r="T410" s="192">
        <f>S410*H410</f>
        <v>0</v>
      </c>
      <c r="U410" s="37"/>
      <c r="V410" s="37"/>
      <c r="W410" s="37"/>
      <c r="X410" s="37"/>
      <c r="Y410" s="37"/>
      <c r="Z410" s="37"/>
      <c r="AA410" s="37"/>
      <c r="AB410" s="37"/>
      <c r="AC410" s="37"/>
      <c r="AD410" s="37"/>
      <c r="AE410" s="37"/>
      <c r="AR410" s="193" t="s">
        <v>269</v>
      </c>
      <c r="AT410" s="193" t="s">
        <v>348</v>
      </c>
      <c r="AU410" s="193" t="s">
        <v>79</v>
      </c>
      <c r="AY410" s="20" t="s">
        <v>210</v>
      </c>
      <c r="BE410" s="194">
        <f>IF(N410="základní",J410,0)</f>
        <v>0</v>
      </c>
      <c r="BF410" s="194">
        <f>IF(N410="snížená",J410,0)</f>
        <v>0</v>
      </c>
      <c r="BG410" s="194">
        <f>IF(N410="zákl. přenesená",J410,0)</f>
        <v>0</v>
      </c>
      <c r="BH410" s="194">
        <f>IF(N410="sníž. přenesená",J410,0)</f>
        <v>0</v>
      </c>
      <c r="BI410" s="194">
        <f>IF(N410="nulová",J410,0)</f>
        <v>0</v>
      </c>
      <c r="BJ410" s="20" t="s">
        <v>79</v>
      </c>
      <c r="BK410" s="194">
        <f>ROUND(I410*H410,2)</f>
        <v>0</v>
      </c>
      <c r="BL410" s="20" t="s">
        <v>217</v>
      </c>
      <c r="BM410" s="193" t="s">
        <v>1832</v>
      </c>
    </row>
    <row r="411" spans="1:65" s="2" customFormat="1" ht="11.25">
      <c r="A411" s="37"/>
      <c r="B411" s="38"/>
      <c r="C411" s="39"/>
      <c r="D411" s="195" t="s">
        <v>219</v>
      </c>
      <c r="E411" s="39"/>
      <c r="F411" s="196" t="s">
        <v>3141</v>
      </c>
      <c r="G411" s="39"/>
      <c r="H411" s="39"/>
      <c r="I411" s="197"/>
      <c r="J411" s="39"/>
      <c r="K411" s="39"/>
      <c r="L411" s="42"/>
      <c r="M411" s="198"/>
      <c r="N411" s="199"/>
      <c r="O411" s="67"/>
      <c r="P411" s="67"/>
      <c r="Q411" s="67"/>
      <c r="R411" s="67"/>
      <c r="S411" s="67"/>
      <c r="T411" s="68"/>
      <c r="U411" s="37"/>
      <c r="V411" s="37"/>
      <c r="W411" s="37"/>
      <c r="X411" s="37"/>
      <c r="Y411" s="37"/>
      <c r="Z411" s="37"/>
      <c r="AA411" s="37"/>
      <c r="AB411" s="37"/>
      <c r="AC411" s="37"/>
      <c r="AD411" s="37"/>
      <c r="AE411" s="37"/>
      <c r="AT411" s="20" t="s">
        <v>219</v>
      </c>
      <c r="AU411" s="20" t="s">
        <v>79</v>
      </c>
    </row>
    <row r="412" spans="1:65" s="2" customFormat="1" ht="68.25">
      <c r="A412" s="37"/>
      <c r="B412" s="38"/>
      <c r="C412" s="39"/>
      <c r="D412" s="195" t="s">
        <v>1060</v>
      </c>
      <c r="E412" s="39"/>
      <c r="F412" s="268" t="s">
        <v>3142</v>
      </c>
      <c r="G412" s="39"/>
      <c r="H412" s="39"/>
      <c r="I412" s="197"/>
      <c r="J412" s="39"/>
      <c r="K412" s="39"/>
      <c r="L412" s="42"/>
      <c r="M412" s="198"/>
      <c r="N412" s="199"/>
      <c r="O412" s="67"/>
      <c r="P412" s="67"/>
      <c r="Q412" s="67"/>
      <c r="R412" s="67"/>
      <c r="S412" s="67"/>
      <c r="T412" s="68"/>
      <c r="U412" s="37"/>
      <c r="V412" s="37"/>
      <c r="W412" s="37"/>
      <c r="X412" s="37"/>
      <c r="Y412" s="37"/>
      <c r="Z412" s="37"/>
      <c r="AA412" s="37"/>
      <c r="AB412" s="37"/>
      <c r="AC412" s="37"/>
      <c r="AD412" s="37"/>
      <c r="AE412" s="37"/>
      <c r="AT412" s="20" t="s">
        <v>1060</v>
      </c>
      <c r="AU412" s="20" t="s">
        <v>79</v>
      </c>
    </row>
    <row r="413" spans="1:65" s="2" customFormat="1" ht="16.5" customHeight="1">
      <c r="A413" s="37"/>
      <c r="B413" s="38"/>
      <c r="C413" s="245" t="s">
        <v>1116</v>
      </c>
      <c r="D413" s="245" t="s">
        <v>348</v>
      </c>
      <c r="E413" s="246" t="s">
        <v>3143</v>
      </c>
      <c r="F413" s="247" t="s">
        <v>3144</v>
      </c>
      <c r="G413" s="248" t="s">
        <v>367</v>
      </c>
      <c r="H413" s="249">
        <v>1</v>
      </c>
      <c r="I413" s="250"/>
      <c r="J413" s="251">
        <f>ROUND(I413*H413,2)</f>
        <v>0</v>
      </c>
      <c r="K413" s="247" t="s">
        <v>814</v>
      </c>
      <c r="L413" s="252"/>
      <c r="M413" s="253" t="s">
        <v>19</v>
      </c>
      <c r="N413" s="254" t="s">
        <v>42</v>
      </c>
      <c r="O413" s="67"/>
      <c r="P413" s="191">
        <f>O413*H413</f>
        <v>0</v>
      </c>
      <c r="Q413" s="191">
        <v>0</v>
      </c>
      <c r="R413" s="191">
        <f>Q413*H413</f>
        <v>0</v>
      </c>
      <c r="S413" s="191">
        <v>0</v>
      </c>
      <c r="T413" s="192">
        <f>S413*H413</f>
        <v>0</v>
      </c>
      <c r="U413" s="37"/>
      <c r="V413" s="37"/>
      <c r="W413" s="37"/>
      <c r="X413" s="37"/>
      <c r="Y413" s="37"/>
      <c r="Z413" s="37"/>
      <c r="AA413" s="37"/>
      <c r="AB413" s="37"/>
      <c r="AC413" s="37"/>
      <c r="AD413" s="37"/>
      <c r="AE413" s="37"/>
      <c r="AR413" s="193" t="s">
        <v>269</v>
      </c>
      <c r="AT413" s="193" t="s">
        <v>348</v>
      </c>
      <c r="AU413" s="193" t="s">
        <v>79</v>
      </c>
      <c r="AY413" s="20" t="s">
        <v>210</v>
      </c>
      <c r="BE413" s="194">
        <f>IF(N413="základní",J413,0)</f>
        <v>0</v>
      </c>
      <c r="BF413" s="194">
        <f>IF(N413="snížená",J413,0)</f>
        <v>0</v>
      </c>
      <c r="BG413" s="194">
        <f>IF(N413="zákl. přenesená",J413,0)</f>
        <v>0</v>
      </c>
      <c r="BH413" s="194">
        <f>IF(N413="sníž. přenesená",J413,0)</f>
        <v>0</v>
      </c>
      <c r="BI413" s="194">
        <f>IF(N413="nulová",J413,0)</f>
        <v>0</v>
      </c>
      <c r="BJ413" s="20" t="s">
        <v>79</v>
      </c>
      <c r="BK413" s="194">
        <f>ROUND(I413*H413,2)</f>
        <v>0</v>
      </c>
      <c r="BL413" s="20" t="s">
        <v>217</v>
      </c>
      <c r="BM413" s="193" t="s">
        <v>1849</v>
      </c>
    </row>
    <row r="414" spans="1:65" s="2" customFormat="1" ht="11.25">
      <c r="A414" s="37"/>
      <c r="B414" s="38"/>
      <c r="C414" s="39"/>
      <c r="D414" s="195" t="s">
        <v>219</v>
      </c>
      <c r="E414" s="39"/>
      <c r="F414" s="196" t="s">
        <v>3144</v>
      </c>
      <c r="G414" s="39"/>
      <c r="H414" s="39"/>
      <c r="I414" s="197"/>
      <c r="J414" s="39"/>
      <c r="K414" s="39"/>
      <c r="L414" s="42"/>
      <c r="M414" s="198"/>
      <c r="N414" s="199"/>
      <c r="O414" s="67"/>
      <c r="P414" s="67"/>
      <c r="Q414" s="67"/>
      <c r="R414" s="67"/>
      <c r="S414" s="67"/>
      <c r="T414" s="68"/>
      <c r="U414" s="37"/>
      <c r="V414" s="37"/>
      <c r="W414" s="37"/>
      <c r="X414" s="37"/>
      <c r="Y414" s="37"/>
      <c r="Z414" s="37"/>
      <c r="AA414" s="37"/>
      <c r="AB414" s="37"/>
      <c r="AC414" s="37"/>
      <c r="AD414" s="37"/>
      <c r="AE414" s="37"/>
      <c r="AT414" s="20" t="s">
        <v>219</v>
      </c>
      <c r="AU414" s="20" t="s">
        <v>79</v>
      </c>
    </row>
    <row r="415" spans="1:65" s="2" customFormat="1" ht="126.75">
      <c r="A415" s="37"/>
      <c r="B415" s="38"/>
      <c r="C415" s="39"/>
      <c r="D415" s="195" t="s">
        <v>1060</v>
      </c>
      <c r="E415" s="39"/>
      <c r="F415" s="268" t="s">
        <v>3145</v>
      </c>
      <c r="G415" s="39"/>
      <c r="H415" s="39"/>
      <c r="I415" s="197"/>
      <c r="J415" s="39"/>
      <c r="K415" s="39"/>
      <c r="L415" s="42"/>
      <c r="M415" s="198"/>
      <c r="N415" s="199"/>
      <c r="O415" s="67"/>
      <c r="P415" s="67"/>
      <c r="Q415" s="67"/>
      <c r="R415" s="67"/>
      <c r="S415" s="67"/>
      <c r="T415" s="68"/>
      <c r="U415" s="37"/>
      <c r="V415" s="37"/>
      <c r="W415" s="37"/>
      <c r="X415" s="37"/>
      <c r="Y415" s="37"/>
      <c r="Z415" s="37"/>
      <c r="AA415" s="37"/>
      <c r="AB415" s="37"/>
      <c r="AC415" s="37"/>
      <c r="AD415" s="37"/>
      <c r="AE415" s="37"/>
      <c r="AT415" s="20" t="s">
        <v>1060</v>
      </c>
      <c r="AU415" s="20" t="s">
        <v>79</v>
      </c>
    </row>
    <row r="416" spans="1:65" s="2" customFormat="1" ht="16.5" customHeight="1">
      <c r="A416" s="37"/>
      <c r="B416" s="38"/>
      <c r="C416" s="245" t="s">
        <v>1122</v>
      </c>
      <c r="D416" s="245" t="s">
        <v>348</v>
      </c>
      <c r="E416" s="246" t="s">
        <v>3146</v>
      </c>
      <c r="F416" s="247" t="s">
        <v>3147</v>
      </c>
      <c r="G416" s="248" t="s">
        <v>367</v>
      </c>
      <c r="H416" s="249">
        <v>2</v>
      </c>
      <c r="I416" s="250"/>
      <c r="J416" s="251">
        <f>ROUND(I416*H416,2)</f>
        <v>0</v>
      </c>
      <c r="K416" s="247" t="s">
        <v>814</v>
      </c>
      <c r="L416" s="252"/>
      <c r="M416" s="253" t="s">
        <v>19</v>
      </c>
      <c r="N416" s="254" t="s">
        <v>42</v>
      </c>
      <c r="O416" s="67"/>
      <c r="P416" s="191">
        <f>O416*H416</f>
        <v>0</v>
      </c>
      <c r="Q416" s="191">
        <v>0</v>
      </c>
      <c r="R416" s="191">
        <f>Q416*H416</f>
        <v>0</v>
      </c>
      <c r="S416" s="191">
        <v>0</v>
      </c>
      <c r="T416" s="192">
        <f>S416*H416</f>
        <v>0</v>
      </c>
      <c r="U416" s="37"/>
      <c r="V416" s="37"/>
      <c r="W416" s="37"/>
      <c r="X416" s="37"/>
      <c r="Y416" s="37"/>
      <c r="Z416" s="37"/>
      <c r="AA416" s="37"/>
      <c r="AB416" s="37"/>
      <c r="AC416" s="37"/>
      <c r="AD416" s="37"/>
      <c r="AE416" s="37"/>
      <c r="AR416" s="193" t="s">
        <v>269</v>
      </c>
      <c r="AT416" s="193" t="s">
        <v>348</v>
      </c>
      <c r="AU416" s="193" t="s">
        <v>79</v>
      </c>
      <c r="AY416" s="20" t="s">
        <v>210</v>
      </c>
      <c r="BE416" s="194">
        <f>IF(N416="základní",J416,0)</f>
        <v>0</v>
      </c>
      <c r="BF416" s="194">
        <f>IF(N416="snížená",J416,0)</f>
        <v>0</v>
      </c>
      <c r="BG416" s="194">
        <f>IF(N416="zákl. přenesená",J416,0)</f>
        <v>0</v>
      </c>
      <c r="BH416" s="194">
        <f>IF(N416="sníž. přenesená",J416,0)</f>
        <v>0</v>
      </c>
      <c r="BI416" s="194">
        <f>IF(N416="nulová",J416,0)</f>
        <v>0</v>
      </c>
      <c r="BJ416" s="20" t="s">
        <v>79</v>
      </c>
      <c r="BK416" s="194">
        <f>ROUND(I416*H416,2)</f>
        <v>0</v>
      </c>
      <c r="BL416" s="20" t="s">
        <v>217</v>
      </c>
      <c r="BM416" s="193" t="s">
        <v>1862</v>
      </c>
    </row>
    <row r="417" spans="1:65" s="2" customFormat="1" ht="11.25">
      <c r="A417" s="37"/>
      <c r="B417" s="38"/>
      <c r="C417" s="39"/>
      <c r="D417" s="195" t="s">
        <v>219</v>
      </c>
      <c r="E417" s="39"/>
      <c r="F417" s="196" t="s">
        <v>3147</v>
      </c>
      <c r="G417" s="39"/>
      <c r="H417" s="39"/>
      <c r="I417" s="197"/>
      <c r="J417" s="39"/>
      <c r="K417" s="39"/>
      <c r="L417" s="42"/>
      <c r="M417" s="198"/>
      <c r="N417" s="199"/>
      <c r="O417" s="67"/>
      <c r="P417" s="67"/>
      <c r="Q417" s="67"/>
      <c r="R417" s="67"/>
      <c r="S417" s="67"/>
      <c r="T417" s="68"/>
      <c r="U417" s="37"/>
      <c r="V417" s="37"/>
      <c r="W417" s="37"/>
      <c r="X417" s="37"/>
      <c r="Y417" s="37"/>
      <c r="Z417" s="37"/>
      <c r="AA417" s="37"/>
      <c r="AB417" s="37"/>
      <c r="AC417" s="37"/>
      <c r="AD417" s="37"/>
      <c r="AE417" s="37"/>
      <c r="AT417" s="20" t="s">
        <v>219</v>
      </c>
      <c r="AU417" s="20" t="s">
        <v>79</v>
      </c>
    </row>
    <row r="418" spans="1:65" s="2" customFormat="1" ht="48.75">
      <c r="A418" s="37"/>
      <c r="B418" s="38"/>
      <c r="C418" s="39"/>
      <c r="D418" s="195" t="s">
        <v>1060</v>
      </c>
      <c r="E418" s="39"/>
      <c r="F418" s="268" t="s">
        <v>3148</v>
      </c>
      <c r="G418" s="39"/>
      <c r="H418" s="39"/>
      <c r="I418" s="197"/>
      <c r="J418" s="39"/>
      <c r="K418" s="39"/>
      <c r="L418" s="42"/>
      <c r="M418" s="198"/>
      <c r="N418" s="199"/>
      <c r="O418" s="67"/>
      <c r="P418" s="67"/>
      <c r="Q418" s="67"/>
      <c r="R418" s="67"/>
      <c r="S418" s="67"/>
      <c r="T418" s="68"/>
      <c r="U418" s="37"/>
      <c r="V418" s="37"/>
      <c r="W418" s="37"/>
      <c r="X418" s="37"/>
      <c r="Y418" s="37"/>
      <c r="Z418" s="37"/>
      <c r="AA418" s="37"/>
      <c r="AB418" s="37"/>
      <c r="AC418" s="37"/>
      <c r="AD418" s="37"/>
      <c r="AE418" s="37"/>
      <c r="AT418" s="20" t="s">
        <v>1060</v>
      </c>
      <c r="AU418" s="20" t="s">
        <v>79</v>
      </c>
    </row>
    <row r="419" spans="1:65" s="2" customFormat="1" ht="16.5" customHeight="1">
      <c r="A419" s="37"/>
      <c r="B419" s="38"/>
      <c r="C419" s="245" t="s">
        <v>1126</v>
      </c>
      <c r="D419" s="245" t="s">
        <v>348</v>
      </c>
      <c r="E419" s="246" t="s">
        <v>3149</v>
      </c>
      <c r="F419" s="247" t="s">
        <v>3150</v>
      </c>
      <c r="G419" s="248" t="s">
        <v>367</v>
      </c>
      <c r="H419" s="249">
        <v>5</v>
      </c>
      <c r="I419" s="250"/>
      <c r="J419" s="251">
        <f>ROUND(I419*H419,2)</f>
        <v>0</v>
      </c>
      <c r="K419" s="247" t="s">
        <v>814</v>
      </c>
      <c r="L419" s="252"/>
      <c r="M419" s="253" t="s">
        <v>19</v>
      </c>
      <c r="N419" s="254" t="s">
        <v>42</v>
      </c>
      <c r="O419" s="67"/>
      <c r="P419" s="191">
        <f>O419*H419</f>
        <v>0</v>
      </c>
      <c r="Q419" s="191">
        <v>0</v>
      </c>
      <c r="R419" s="191">
        <f>Q419*H419</f>
        <v>0</v>
      </c>
      <c r="S419" s="191">
        <v>0</v>
      </c>
      <c r="T419" s="192">
        <f>S419*H419</f>
        <v>0</v>
      </c>
      <c r="U419" s="37"/>
      <c r="V419" s="37"/>
      <c r="W419" s="37"/>
      <c r="X419" s="37"/>
      <c r="Y419" s="37"/>
      <c r="Z419" s="37"/>
      <c r="AA419" s="37"/>
      <c r="AB419" s="37"/>
      <c r="AC419" s="37"/>
      <c r="AD419" s="37"/>
      <c r="AE419" s="37"/>
      <c r="AR419" s="193" t="s">
        <v>269</v>
      </c>
      <c r="AT419" s="193" t="s">
        <v>348</v>
      </c>
      <c r="AU419" s="193" t="s">
        <v>79</v>
      </c>
      <c r="AY419" s="20" t="s">
        <v>210</v>
      </c>
      <c r="BE419" s="194">
        <f>IF(N419="základní",J419,0)</f>
        <v>0</v>
      </c>
      <c r="BF419" s="194">
        <f>IF(N419="snížená",J419,0)</f>
        <v>0</v>
      </c>
      <c r="BG419" s="194">
        <f>IF(N419="zákl. přenesená",J419,0)</f>
        <v>0</v>
      </c>
      <c r="BH419" s="194">
        <f>IF(N419="sníž. přenesená",J419,0)</f>
        <v>0</v>
      </c>
      <c r="BI419" s="194">
        <f>IF(N419="nulová",J419,0)</f>
        <v>0</v>
      </c>
      <c r="BJ419" s="20" t="s">
        <v>79</v>
      </c>
      <c r="BK419" s="194">
        <f>ROUND(I419*H419,2)</f>
        <v>0</v>
      </c>
      <c r="BL419" s="20" t="s">
        <v>217</v>
      </c>
      <c r="BM419" s="193" t="s">
        <v>1874</v>
      </c>
    </row>
    <row r="420" spans="1:65" s="2" customFormat="1" ht="11.25">
      <c r="A420" s="37"/>
      <c r="B420" s="38"/>
      <c r="C420" s="39"/>
      <c r="D420" s="195" t="s">
        <v>219</v>
      </c>
      <c r="E420" s="39"/>
      <c r="F420" s="196" t="s">
        <v>3150</v>
      </c>
      <c r="G420" s="39"/>
      <c r="H420" s="39"/>
      <c r="I420" s="197"/>
      <c r="J420" s="39"/>
      <c r="K420" s="39"/>
      <c r="L420" s="42"/>
      <c r="M420" s="198"/>
      <c r="N420" s="199"/>
      <c r="O420" s="67"/>
      <c r="P420" s="67"/>
      <c r="Q420" s="67"/>
      <c r="R420" s="67"/>
      <c r="S420" s="67"/>
      <c r="T420" s="68"/>
      <c r="U420" s="37"/>
      <c r="V420" s="37"/>
      <c r="W420" s="37"/>
      <c r="X420" s="37"/>
      <c r="Y420" s="37"/>
      <c r="Z420" s="37"/>
      <c r="AA420" s="37"/>
      <c r="AB420" s="37"/>
      <c r="AC420" s="37"/>
      <c r="AD420" s="37"/>
      <c r="AE420" s="37"/>
      <c r="AT420" s="20" t="s">
        <v>219</v>
      </c>
      <c r="AU420" s="20" t="s">
        <v>79</v>
      </c>
    </row>
    <row r="421" spans="1:65" s="2" customFormat="1" ht="29.25">
      <c r="A421" s="37"/>
      <c r="B421" s="38"/>
      <c r="C421" s="39"/>
      <c r="D421" s="195" t="s">
        <v>1060</v>
      </c>
      <c r="E421" s="39"/>
      <c r="F421" s="268" t="s">
        <v>3151</v>
      </c>
      <c r="G421" s="39"/>
      <c r="H421" s="39"/>
      <c r="I421" s="197"/>
      <c r="J421" s="39"/>
      <c r="K421" s="39"/>
      <c r="L421" s="42"/>
      <c r="M421" s="198"/>
      <c r="N421" s="199"/>
      <c r="O421" s="67"/>
      <c r="P421" s="67"/>
      <c r="Q421" s="67"/>
      <c r="R421" s="67"/>
      <c r="S421" s="67"/>
      <c r="T421" s="68"/>
      <c r="U421" s="37"/>
      <c r="V421" s="37"/>
      <c r="W421" s="37"/>
      <c r="X421" s="37"/>
      <c r="Y421" s="37"/>
      <c r="Z421" s="37"/>
      <c r="AA421" s="37"/>
      <c r="AB421" s="37"/>
      <c r="AC421" s="37"/>
      <c r="AD421" s="37"/>
      <c r="AE421" s="37"/>
      <c r="AT421" s="20" t="s">
        <v>1060</v>
      </c>
      <c r="AU421" s="20" t="s">
        <v>79</v>
      </c>
    </row>
    <row r="422" spans="1:65" s="2" customFormat="1" ht="16.5" customHeight="1">
      <c r="A422" s="37"/>
      <c r="B422" s="38"/>
      <c r="C422" s="245" t="s">
        <v>1133</v>
      </c>
      <c r="D422" s="245" t="s">
        <v>348</v>
      </c>
      <c r="E422" s="246" t="s">
        <v>3152</v>
      </c>
      <c r="F422" s="247" t="s">
        <v>3153</v>
      </c>
      <c r="G422" s="248" t="s">
        <v>367</v>
      </c>
      <c r="H422" s="249">
        <v>6</v>
      </c>
      <c r="I422" s="250"/>
      <c r="J422" s="251">
        <f>ROUND(I422*H422,2)</f>
        <v>0</v>
      </c>
      <c r="K422" s="247" t="s">
        <v>814</v>
      </c>
      <c r="L422" s="252"/>
      <c r="M422" s="253" t="s">
        <v>19</v>
      </c>
      <c r="N422" s="254" t="s">
        <v>42</v>
      </c>
      <c r="O422" s="67"/>
      <c r="P422" s="191">
        <f>O422*H422</f>
        <v>0</v>
      </c>
      <c r="Q422" s="191">
        <v>0</v>
      </c>
      <c r="R422" s="191">
        <f>Q422*H422</f>
        <v>0</v>
      </c>
      <c r="S422" s="191">
        <v>0</v>
      </c>
      <c r="T422" s="192">
        <f>S422*H422</f>
        <v>0</v>
      </c>
      <c r="U422" s="37"/>
      <c r="V422" s="37"/>
      <c r="W422" s="37"/>
      <c r="X422" s="37"/>
      <c r="Y422" s="37"/>
      <c r="Z422" s="37"/>
      <c r="AA422" s="37"/>
      <c r="AB422" s="37"/>
      <c r="AC422" s="37"/>
      <c r="AD422" s="37"/>
      <c r="AE422" s="37"/>
      <c r="AR422" s="193" t="s">
        <v>269</v>
      </c>
      <c r="AT422" s="193" t="s">
        <v>348</v>
      </c>
      <c r="AU422" s="193" t="s">
        <v>79</v>
      </c>
      <c r="AY422" s="20" t="s">
        <v>210</v>
      </c>
      <c r="BE422" s="194">
        <f>IF(N422="základní",J422,0)</f>
        <v>0</v>
      </c>
      <c r="BF422" s="194">
        <f>IF(N422="snížená",J422,0)</f>
        <v>0</v>
      </c>
      <c r="BG422" s="194">
        <f>IF(N422="zákl. přenesená",J422,0)</f>
        <v>0</v>
      </c>
      <c r="BH422" s="194">
        <f>IF(N422="sníž. přenesená",J422,0)</f>
        <v>0</v>
      </c>
      <c r="BI422" s="194">
        <f>IF(N422="nulová",J422,0)</f>
        <v>0</v>
      </c>
      <c r="BJ422" s="20" t="s">
        <v>79</v>
      </c>
      <c r="BK422" s="194">
        <f>ROUND(I422*H422,2)</f>
        <v>0</v>
      </c>
      <c r="BL422" s="20" t="s">
        <v>217</v>
      </c>
      <c r="BM422" s="193" t="s">
        <v>1902</v>
      </c>
    </row>
    <row r="423" spans="1:65" s="2" customFormat="1" ht="11.25">
      <c r="A423" s="37"/>
      <c r="B423" s="38"/>
      <c r="C423" s="39"/>
      <c r="D423" s="195" t="s">
        <v>219</v>
      </c>
      <c r="E423" s="39"/>
      <c r="F423" s="196" t="s">
        <v>3153</v>
      </c>
      <c r="G423" s="39"/>
      <c r="H423" s="39"/>
      <c r="I423" s="197"/>
      <c r="J423" s="39"/>
      <c r="K423" s="39"/>
      <c r="L423" s="42"/>
      <c r="M423" s="198"/>
      <c r="N423" s="199"/>
      <c r="O423" s="67"/>
      <c r="P423" s="67"/>
      <c r="Q423" s="67"/>
      <c r="R423" s="67"/>
      <c r="S423" s="67"/>
      <c r="T423" s="68"/>
      <c r="U423" s="37"/>
      <c r="V423" s="37"/>
      <c r="W423" s="37"/>
      <c r="X423" s="37"/>
      <c r="Y423" s="37"/>
      <c r="Z423" s="37"/>
      <c r="AA423" s="37"/>
      <c r="AB423" s="37"/>
      <c r="AC423" s="37"/>
      <c r="AD423" s="37"/>
      <c r="AE423" s="37"/>
      <c r="AT423" s="20" t="s">
        <v>219</v>
      </c>
      <c r="AU423" s="20" t="s">
        <v>79</v>
      </c>
    </row>
    <row r="424" spans="1:65" s="2" customFormat="1" ht="29.25">
      <c r="A424" s="37"/>
      <c r="B424" s="38"/>
      <c r="C424" s="39"/>
      <c r="D424" s="195" t="s">
        <v>1060</v>
      </c>
      <c r="E424" s="39"/>
      <c r="F424" s="268" t="s">
        <v>3154</v>
      </c>
      <c r="G424" s="39"/>
      <c r="H424" s="39"/>
      <c r="I424" s="197"/>
      <c r="J424" s="39"/>
      <c r="K424" s="39"/>
      <c r="L424" s="42"/>
      <c r="M424" s="198"/>
      <c r="N424" s="199"/>
      <c r="O424" s="67"/>
      <c r="P424" s="67"/>
      <c r="Q424" s="67"/>
      <c r="R424" s="67"/>
      <c r="S424" s="67"/>
      <c r="T424" s="68"/>
      <c r="U424" s="37"/>
      <c r="V424" s="37"/>
      <c r="W424" s="37"/>
      <c r="X424" s="37"/>
      <c r="Y424" s="37"/>
      <c r="Z424" s="37"/>
      <c r="AA424" s="37"/>
      <c r="AB424" s="37"/>
      <c r="AC424" s="37"/>
      <c r="AD424" s="37"/>
      <c r="AE424" s="37"/>
      <c r="AT424" s="20" t="s">
        <v>1060</v>
      </c>
      <c r="AU424" s="20" t="s">
        <v>79</v>
      </c>
    </row>
    <row r="425" spans="1:65" s="2" customFormat="1" ht="16.5" customHeight="1">
      <c r="A425" s="37"/>
      <c r="B425" s="38"/>
      <c r="C425" s="245" t="s">
        <v>1139</v>
      </c>
      <c r="D425" s="245" t="s">
        <v>348</v>
      </c>
      <c r="E425" s="246" t="s">
        <v>3155</v>
      </c>
      <c r="F425" s="247" t="s">
        <v>3156</v>
      </c>
      <c r="G425" s="248" t="s">
        <v>367</v>
      </c>
      <c r="H425" s="249">
        <v>3</v>
      </c>
      <c r="I425" s="250"/>
      <c r="J425" s="251">
        <f>ROUND(I425*H425,2)</f>
        <v>0</v>
      </c>
      <c r="K425" s="247" t="s">
        <v>814</v>
      </c>
      <c r="L425" s="252"/>
      <c r="M425" s="253" t="s">
        <v>19</v>
      </c>
      <c r="N425" s="254" t="s">
        <v>42</v>
      </c>
      <c r="O425" s="67"/>
      <c r="P425" s="191">
        <f>O425*H425</f>
        <v>0</v>
      </c>
      <c r="Q425" s="191">
        <v>0</v>
      </c>
      <c r="R425" s="191">
        <f>Q425*H425</f>
        <v>0</v>
      </c>
      <c r="S425" s="191">
        <v>0</v>
      </c>
      <c r="T425" s="192">
        <f>S425*H425</f>
        <v>0</v>
      </c>
      <c r="U425" s="37"/>
      <c r="V425" s="37"/>
      <c r="W425" s="37"/>
      <c r="X425" s="37"/>
      <c r="Y425" s="37"/>
      <c r="Z425" s="37"/>
      <c r="AA425" s="37"/>
      <c r="AB425" s="37"/>
      <c r="AC425" s="37"/>
      <c r="AD425" s="37"/>
      <c r="AE425" s="37"/>
      <c r="AR425" s="193" t="s">
        <v>269</v>
      </c>
      <c r="AT425" s="193" t="s">
        <v>348</v>
      </c>
      <c r="AU425" s="193" t="s">
        <v>79</v>
      </c>
      <c r="AY425" s="20" t="s">
        <v>210</v>
      </c>
      <c r="BE425" s="194">
        <f>IF(N425="základní",J425,0)</f>
        <v>0</v>
      </c>
      <c r="BF425" s="194">
        <f>IF(N425="snížená",J425,0)</f>
        <v>0</v>
      </c>
      <c r="BG425" s="194">
        <f>IF(N425="zákl. přenesená",J425,0)</f>
        <v>0</v>
      </c>
      <c r="BH425" s="194">
        <f>IF(N425="sníž. přenesená",J425,0)</f>
        <v>0</v>
      </c>
      <c r="BI425" s="194">
        <f>IF(N425="nulová",J425,0)</f>
        <v>0</v>
      </c>
      <c r="BJ425" s="20" t="s">
        <v>79</v>
      </c>
      <c r="BK425" s="194">
        <f>ROUND(I425*H425,2)</f>
        <v>0</v>
      </c>
      <c r="BL425" s="20" t="s">
        <v>217</v>
      </c>
      <c r="BM425" s="193" t="s">
        <v>1914</v>
      </c>
    </row>
    <row r="426" spans="1:65" s="2" customFormat="1" ht="11.25">
      <c r="A426" s="37"/>
      <c r="B426" s="38"/>
      <c r="C426" s="39"/>
      <c r="D426" s="195" t="s">
        <v>219</v>
      </c>
      <c r="E426" s="39"/>
      <c r="F426" s="196" t="s">
        <v>3156</v>
      </c>
      <c r="G426" s="39"/>
      <c r="H426" s="39"/>
      <c r="I426" s="197"/>
      <c r="J426" s="39"/>
      <c r="K426" s="39"/>
      <c r="L426" s="42"/>
      <c r="M426" s="198"/>
      <c r="N426" s="199"/>
      <c r="O426" s="67"/>
      <c r="P426" s="67"/>
      <c r="Q426" s="67"/>
      <c r="R426" s="67"/>
      <c r="S426" s="67"/>
      <c r="T426" s="68"/>
      <c r="U426" s="37"/>
      <c r="V426" s="37"/>
      <c r="W426" s="37"/>
      <c r="X426" s="37"/>
      <c r="Y426" s="37"/>
      <c r="Z426" s="37"/>
      <c r="AA426" s="37"/>
      <c r="AB426" s="37"/>
      <c r="AC426" s="37"/>
      <c r="AD426" s="37"/>
      <c r="AE426" s="37"/>
      <c r="AT426" s="20" t="s">
        <v>219</v>
      </c>
      <c r="AU426" s="20" t="s">
        <v>79</v>
      </c>
    </row>
    <row r="427" spans="1:65" s="2" customFormat="1" ht="78">
      <c r="A427" s="37"/>
      <c r="B427" s="38"/>
      <c r="C427" s="39"/>
      <c r="D427" s="195" t="s">
        <v>1060</v>
      </c>
      <c r="E427" s="39"/>
      <c r="F427" s="268" t="s">
        <v>3157</v>
      </c>
      <c r="G427" s="39"/>
      <c r="H427" s="39"/>
      <c r="I427" s="197"/>
      <c r="J427" s="39"/>
      <c r="K427" s="39"/>
      <c r="L427" s="42"/>
      <c r="M427" s="198"/>
      <c r="N427" s="199"/>
      <c r="O427" s="67"/>
      <c r="P427" s="67"/>
      <c r="Q427" s="67"/>
      <c r="R427" s="67"/>
      <c r="S427" s="67"/>
      <c r="T427" s="68"/>
      <c r="U427" s="37"/>
      <c r="V427" s="37"/>
      <c r="W427" s="37"/>
      <c r="X427" s="37"/>
      <c r="Y427" s="37"/>
      <c r="Z427" s="37"/>
      <c r="AA427" s="37"/>
      <c r="AB427" s="37"/>
      <c r="AC427" s="37"/>
      <c r="AD427" s="37"/>
      <c r="AE427" s="37"/>
      <c r="AT427" s="20" t="s">
        <v>1060</v>
      </c>
      <c r="AU427" s="20" t="s">
        <v>79</v>
      </c>
    </row>
    <row r="428" spans="1:65" s="2" customFormat="1" ht="16.5" customHeight="1">
      <c r="A428" s="37"/>
      <c r="B428" s="38"/>
      <c r="C428" s="245" t="s">
        <v>1147</v>
      </c>
      <c r="D428" s="245" t="s">
        <v>348</v>
      </c>
      <c r="E428" s="246" t="s">
        <v>3158</v>
      </c>
      <c r="F428" s="247" t="s">
        <v>3159</v>
      </c>
      <c r="G428" s="248" t="s">
        <v>367</v>
      </c>
      <c r="H428" s="249">
        <v>2</v>
      </c>
      <c r="I428" s="250"/>
      <c r="J428" s="251">
        <f>ROUND(I428*H428,2)</f>
        <v>0</v>
      </c>
      <c r="K428" s="247" t="s">
        <v>814</v>
      </c>
      <c r="L428" s="252"/>
      <c r="M428" s="253" t="s">
        <v>19</v>
      </c>
      <c r="N428" s="254" t="s">
        <v>42</v>
      </c>
      <c r="O428" s="67"/>
      <c r="P428" s="191">
        <f>O428*H428</f>
        <v>0</v>
      </c>
      <c r="Q428" s="191">
        <v>0</v>
      </c>
      <c r="R428" s="191">
        <f>Q428*H428</f>
        <v>0</v>
      </c>
      <c r="S428" s="191">
        <v>0</v>
      </c>
      <c r="T428" s="192">
        <f>S428*H428</f>
        <v>0</v>
      </c>
      <c r="U428" s="37"/>
      <c r="V428" s="37"/>
      <c r="W428" s="37"/>
      <c r="X428" s="37"/>
      <c r="Y428" s="37"/>
      <c r="Z428" s="37"/>
      <c r="AA428" s="37"/>
      <c r="AB428" s="37"/>
      <c r="AC428" s="37"/>
      <c r="AD428" s="37"/>
      <c r="AE428" s="37"/>
      <c r="AR428" s="193" t="s">
        <v>269</v>
      </c>
      <c r="AT428" s="193" t="s">
        <v>348</v>
      </c>
      <c r="AU428" s="193" t="s">
        <v>79</v>
      </c>
      <c r="AY428" s="20" t="s">
        <v>210</v>
      </c>
      <c r="BE428" s="194">
        <f>IF(N428="základní",J428,0)</f>
        <v>0</v>
      </c>
      <c r="BF428" s="194">
        <f>IF(N428="snížená",J428,0)</f>
        <v>0</v>
      </c>
      <c r="BG428" s="194">
        <f>IF(N428="zákl. přenesená",J428,0)</f>
        <v>0</v>
      </c>
      <c r="BH428" s="194">
        <f>IF(N428="sníž. přenesená",J428,0)</f>
        <v>0</v>
      </c>
      <c r="BI428" s="194">
        <f>IF(N428="nulová",J428,0)</f>
        <v>0</v>
      </c>
      <c r="BJ428" s="20" t="s">
        <v>79</v>
      </c>
      <c r="BK428" s="194">
        <f>ROUND(I428*H428,2)</f>
        <v>0</v>
      </c>
      <c r="BL428" s="20" t="s">
        <v>217</v>
      </c>
      <c r="BM428" s="193" t="s">
        <v>1933</v>
      </c>
    </row>
    <row r="429" spans="1:65" s="2" customFormat="1" ht="11.25">
      <c r="A429" s="37"/>
      <c r="B429" s="38"/>
      <c r="C429" s="39"/>
      <c r="D429" s="195" t="s">
        <v>219</v>
      </c>
      <c r="E429" s="39"/>
      <c r="F429" s="196" t="s">
        <v>3159</v>
      </c>
      <c r="G429" s="39"/>
      <c r="H429" s="39"/>
      <c r="I429" s="197"/>
      <c r="J429" s="39"/>
      <c r="K429" s="39"/>
      <c r="L429" s="42"/>
      <c r="M429" s="198"/>
      <c r="N429" s="199"/>
      <c r="O429" s="67"/>
      <c r="P429" s="67"/>
      <c r="Q429" s="67"/>
      <c r="R429" s="67"/>
      <c r="S429" s="67"/>
      <c r="T429" s="68"/>
      <c r="U429" s="37"/>
      <c r="V429" s="37"/>
      <c r="W429" s="37"/>
      <c r="X429" s="37"/>
      <c r="Y429" s="37"/>
      <c r="Z429" s="37"/>
      <c r="AA429" s="37"/>
      <c r="AB429" s="37"/>
      <c r="AC429" s="37"/>
      <c r="AD429" s="37"/>
      <c r="AE429" s="37"/>
      <c r="AT429" s="20" t="s">
        <v>219</v>
      </c>
      <c r="AU429" s="20" t="s">
        <v>79</v>
      </c>
    </row>
    <row r="430" spans="1:65" s="2" customFormat="1" ht="58.5">
      <c r="A430" s="37"/>
      <c r="B430" s="38"/>
      <c r="C430" s="39"/>
      <c r="D430" s="195" t="s">
        <v>1060</v>
      </c>
      <c r="E430" s="39"/>
      <c r="F430" s="268" t="s">
        <v>3160</v>
      </c>
      <c r="G430" s="39"/>
      <c r="H430" s="39"/>
      <c r="I430" s="197"/>
      <c r="J430" s="39"/>
      <c r="K430" s="39"/>
      <c r="L430" s="42"/>
      <c r="M430" s="198"/>
      <c r="N430" s="199"/>
      <c r="O430" s="67"/>
      <c r="P430" s="67"/>
      <c r="Q430" s="67"/>
      <c r="R430" s="67"/>
      <c r="S430" s="67"/>
      <c r="T430" s="68"/>
      <c r="U430" s="37"/>
      <c r="V430" s="37"/>
      <c r="W430" s="37"/>
      <c r="X430" s="37"/>
      <c r="Y430" s="37"/>
      <c r="Z430" s="37"/>
      <c r="AA430" s="37"/>
      <c r="AB430" s="37"/>
      <c r="AC430" s="37"/>
      <c r="AD430" s="37"/>
      <c r="AE430" s="37"/>
      <c r="AT430" s="20" t="s">
        <v>1060</v>
      </c>
      <c r="AU430" s="20" t="s">
        <v>79</v>
      </c>
    </row>
    <row r="431" spans="1:65" s="2" customFormat="1" ht="16.5" customHeight="1">
      <c r="A431" s="37"/>
      <c r="B431" s="38"/>
      <c r="C431" s="245" t="s">
        <v>1154</v>
      </c>
      <c r="D431" s="245" t="s">
        <v>348</v>
      </c>
      <c r="E431" s="246" t="s">
        <v>3161</v>
      </c>
      <c r="F431" s="247" t="s">
        <v>3162</v>
      </c>
      <c r="G431" s="248" t="s">
        <v>367</v>
      </c>
      <c r="H431" s="249">
        <v>2</v>
      </c>
      <c r="I431" s="250"/>
      <c r="J431" s="251">
        <f>ROUND(I431*H431,2)</f>
        <v>0</v>
      </c>
      <c r="K431" s="247" t="s">
        <v>814</v>
      </c>
      <c r="L431" s="252"/>
      <c r="M431" s="253" t="s">
        <v>19</v>
      </c>
      <c r="N431" s="254" t="s">
        <v>42</v>
      </c>
      <c r="O431" s="67"/>
      <c r="P431" s="191">
        <f>O431*H431</f>
        <v>0</v>
      </c>
      <c r="Q431" s="191">
        <v>0</v>
      </c>
      <c r="R431" s="191">
        <f>Q431*H431</f>
        <v>0</v>
      </c>
      <c r="S431" s="191">
        <v>0</v>
      </c>
      <c r="T431" s="192">
        <f>S431*H431</f>
        <v>0</v>
      </c>
      <c r="U431" s="37"/>
      <c r="V431" s="37"/>
      <c r="W431" s="37"/>
      <c r="X431" s="37"/>
      <c r="Y431" s="37"/>
      <c r="Z431" s="37"/>
      <c r="AA431" s="37"/>
      <c r="AB431" s="37"/>
      <c r="AC431" s="37"/>
      <c r="AD431" s="37"/>
      <c r="AE431" s="37"/>
      <c r="AR431" s="193" t="s">
        <v>269</v>
      </c>
      <c r="AT431" s="193" t="s">
        <v>348</v>
      </c>
      <c r="AU431" s="193" t="s">
        <v>79</v>
      </c>
      <c r="AY431" s="20" t="s">
        <v>210</v>
      </c>
      <c r="BE431" s="194">
        <f>IF(N431="základní",J431,0)</f>
        <v>0</v>
      </c>
      <c r="BF431" s="194">
        <f>IF(N431="snížená",J431,0)</f>
        <v>0</v>
      </c>
      <c r="BG431" s="194">
        <f>IF(N431="zákl. přenesená",J431,0)</f>
        <v>0</v>
      </c>
      <c r="BH431" s="194">
        <f>IF(N431="sníž. přenesená",J431,0)</f>
        <v>0</v>
      </c>
      <c r="BI431" s="194">
        <f>IF(N431="nulová",J431,0)</f>
        <v>0</v>
      </c>
      <c r="BJ431" s="20" t="s">
        <v>79</v>
      </c>
      <c r="BK431" s="194">
        <f>ROUND(I431*H431,2)</f>
        <v>0</v>
      </c>
      <c r="BL431" s="20" t="s">
        <v>217</v>
      </c>
      <c r="BM431" s="193" t="s">
        <v>1951</v>
      </c>
    </row>
    <row r="432" spans="1:65" s="2" customFormat="1" ht="11.25">
      <c r="A432" s="37"/>
      <c r="B432" s="38"/>
      <c r="C432" s="39"/>
      <c r="D432" s="195" t="s">
        <v>219</v>
      </c>
      <c r="E432" s="39"/>
      <c r="F432" s="196" t="s">
        <v>3162</v>
      </c>
      <c r="G432" s="39"/>
      <c r="H432" s="39"/>
      <c r="I432" s="197"/>
      <c r="J432" s="39"/>
      <c r="K432" s="39"/>
      <c r="L432" s="42"/>
      <c r="M432" s="198"/>
      <c r="N432" s="199"/>
      <c r="O432" s="67"/>
      <c r="P432" s="67"/>
      <c r="Q432" s="67"/>
      <c r="R432" s="67"/>
      <c r="S432" s="67"/>
      <c r="T432" s="68"/>
      <c r="U432" s="37"/>
      <c r="V432" s="37"/>
      <c r="W432" s="37"/>
      <c r="X432" s="37"/>
      <c r="Y432" s="37"/>
      <c r="Z432" s="37"/>
      <c r="AA432" s="37"/>
      <c r="AB432" s="37"/>
      <c r="AC432" s="37"/>
      <c r="AD432" s="37"/>
      <c r="AE432" s="37"/>
      <c r="AT432" s="20" t="s">
        <v>219</v>
      </c>
      <c r="AU432" s="20" t="s">
        <v>79</v>
      </c>
    </row>
    <row r="433" spans="1:65" s="2" customFormat="1" ht="48.75">
      <c r="A433" s="37"/>
      <c r="B433" s="38"/>
      <c r="C433" s="39"/>
      <c r="D433" s="195" t="s">
        <v>1060</v>
      </c>
      <c r="E433" s="39"/>
      <c r="F433" s="268" t="s">
        <v>3163</v>
      </c>
      <c r="G433" s="39"/>
      <c r="H433" s="39"/>
      <c r="I433" s="197"/>
      <c r="J433" s="39"/>
      <c r="K433" s="39"/>
      <c r="L433" s="42"/>
      <c r="M433" s="198"/>
      <c r="N433" s="199"/>
      <c r="O433" s="67"/>
      <c r="P433" s="67"/>
      <c r="Q433" s="67"/>
      <c r="R433" s="67"/>
      <c r="S433" s="67"/>
      <c r="T433" s="68"/>
      <c r="U433" s="37"/>
      <c r="V433" s="37"/>
      <c r="W433" s="37"/>
      <c r="X433" s="37"/>
      <c r="Y433" s="37"/>
      <c r="Z433" s="37"/>
      <c r="AA433" s="37"/>
      <c r="AB433" s="37"/>
      <c r="AC433" s="37"/>
      <c r="AD433" s="37"/>
      <c r="AE433" s="37"/>
      <c r="AT433" s="20" t="s">
        <v>1060</v>
      </c>
      <c r="AU433" s="20" t="s">
        <v>79</v>
      </c>
    </row>
    <row r="434" spans="1:65" s="2" customFormat="1" ht="16.5" customHeight="1">
      <c r="A434" s="37"/>
      <c r="B434" s="38"/>
      <c r="C434" s="245" t="s">
        <v>1158</v>
      </c>
      <c r="D434" s="245" t="s">
        <v>348</v>
      </c>
      <c r="E434" s="246" t="s">
        <v>3164</v>
      </c>
      <c r="F434" s="247" t="s">
        <v>3165</v>
      </c>
      <c r="G434" s="248" t="s">
        <v>367</v>
      </c>
      <c r="H434" s="249">
        <v>2</v>
      </c>
      <c r="I434" s="250"/>
      <c r="J434" s="251">
        <f>ROUND(I434*H434,2)</f>
        <v>0</v>
      </c>
      <c r="K434" s="247" t="s">
        <v>814</v>
      </c>
      <c r="L434" s="252"/>
      <c r="M434" s="253" t="s">
        <v>19</v>
      </c>
      <c r="N434" s="254" t="s">
        <v>42</v>
      </c>
      <c r="O434" s="67"/>
      <c r="P434" s="191">
        <f>O434*H434</f>
        <v>0</v>
      </c>
      <c r="Q434" s="191">
        <v>0</v>
      </c>
      <c r="R434" s="191">
        <f>Q434*H434</f>
        <v>0</v>
      </c>
      <c r="S434" s="191">
        <v>0</v>
      </c>
      <c r="T434" s="192">
        <f>S434*H434</f>
        <v>0</v>
      </c>
      <c r="U434" s="37"/>
      <c r="V434" s="37"/>
      <c r="W434" s="37"/>
      <c r="X434" s="37"/>
      <c r="Y434" s="37"/>
      <c r="Z434" s="37"/>
      <c r="AA434" s="37"/>
      <c r="AB434" s="37"/>
      <c r="AC434" s="37"/>
      <c r="AD434" s="37"/>
      <c r="AE434" s="37"/>
      <c r="AR434" s="193" t="s">
        <v>269</v>
      </c>
      <c r="AT434" s="193" t="s">
        <v>348</v>
      </c>
      <c r="AU434" s="193" t="s">
        <v>79</v>
      </c>
      <c r="AY434" s="20" t="s">
        <v>210</v>
      </c>
      <c r="BE434" s="194">
        <f>IF(N434="základní",J434,0)</f>
        <v>0</v>
      </c>
      <c r="BF434" s="194">
        <f>IF(N434="snížená",J434,0)</f>
        <v>0</v>
      </c>
      <c r="BG434" s="194">
        <f>IF(N434="zákl. přenesená",J434,0)</f>
        <v>0</v>
      </c>
      <c r="BH434" s="194">
        <f>IF(N434="sníž. přenesená",J434,0)</f>
        <v>0</v>
      </c>
      <c r="BI434" s="194">
        <f>IF(N434="nulová",J434,0)</f>
        <v>0</v>
      </c>
      <c r="BJ434" s="20" t="s">
        <v>79</v>
      </c>
      <c r="BK434" s="194">
        <f>ROUND(I434*H434,2)</f>
        <v>0</v>
      </c>
      <c r="BL434" s="20" t="s">
        <v>217</v>
      </c>
      <c r="BM434" s="193" t="s">
        <v>1971</v>
      </c>
    </row>
    <row r="435" spans="1:65" s="2" customFormat="1" ht="11.25">
      <c r="A435" s="37"/>
      <c r="B435" s="38"/>
      <c r="C435" s="39"/>
      <c r="D435" s="195" t="s">
        <v>219</v>
      </c>
      <c r="E435" s="39"/>
      <c r="F435" s="196" t="s">
        <v>3165</v>
      </c>
      <c r="G435" s="39"/>
      <c r="H435" s="39"/>
      <c r="I435" s="197"/>
      <c r="J435" s="39"/>
      <c r="K435" s="39"/>
      <c r="L435" s="42"/>
      <c r="M435" s="198"/>
      <c r="N435" s="199"/>
      <c r="O435" s="67"/>
      <c r="P435" s="67"/>
      <c r="Q435" s="67"/>
      <c r="R435" s="67"/>
      <c r="S435" s="67"/>
      <c r="T435" s="68"/>
      <c r="U435" s="37"/>
      <c r="V435" s="37"/>
      <c r="W435" s="37"/>
      <c r="X435" s="37"/>
      <c r="Y435" s="37"/>
      <c r="Z435" s="37"/>
      <c r="AA435" s="37"/>
      <c r="AB435" s="37"/>
      <c r="AC435" s="37"/>
      <c r="AD435" s="37"/>
      <c r="AE435" s="37"/>
      <c r="AT435" s="20" t="s">
        <v>219</v>
      </c>
      <c r="AU435" s="20" t="s">
        <v>79</v>
      </c>
    </row>
    <row r="436" spans="1:65" s="2" customFormat="1" ht="48.75">
      <c r="A436" s="37"/>
      <c r="B436" s="38"/>
      <c r="C436" s="39"/>
      <c r="D436" s="195" t="s">
        <v>1060</v>
      </c>
      <c r="E436" s="39"/>
      <c r="F436" s="268" t="s">
        <v>3166</v>
      </c>
      <c r="G436" s="39"/>
      <c r="H436" s="39"/>
      <c r="I436" s="197"/>
      <c r="J436" s="39"/>
      <c r="K436" s="39"/>
      <c r="L436" s="42"/>
      <c r="M436" s="198"/>
      <c r="N436" s="199"/>
      <c r="O436" s="67"/>
      <c r="P436" s="67"/>
      <c r="Q436" s="67"/>
      <c r="R436" s="67"/>
      <c r="S436" s="67"/>
      <c r="T436" s="68"/>
      <c r="U436" s="37"/>
      <c r="V436" s="37"/>
      <c r="W436" s="37"/>
      <c r="X436" s="37"/>
      <c r="Y436" s="37"/>
      <c r="Z436" s="37"/>
      <c r="AA436" s="37"/>
      <c r="AB436" s="37"/>
      <c r="AC436" s="37"/>
      <c r="AD436" s="37"/>
      <c r="AE436" s="37"/>
      <c r="AT436" s="20" t="s">
        <v>1060</v>
      </c>
      <c r="AU436" s="20" t="s">
        <v>79</v>
      </c>
    </row>
    <row r="437" spans="1:65" s="2" customFormat="1" ht="16.5" customHeight="1">
      <c r="A437" s="37"/>
      <c r="B437" s="38"/>
      <c r="C437" s="245" t="s">
        <v>1164</v>
      </c>
      <c r="D437" s="245" t="s">
        <v>348</v>
      </c>
      <c r="E437" s="246" t="s">
        <v>3167</v>
      </c>
      <c r="F437" s="247" t="s">
        <v>3168</v>
      </c>
      <c r="G437" s="248" t="s">
        <v>367</v>
      </c>
      <c r="H437" s="249">
        <v>10</v>
      </c>
      <c r="I437" s="250"/>
      <c r="J437" s="251">
        <f>ROUND(I437*H437,2)</f>
        <v>0</v>
      </c>
      <c r="K437" s="247" t="s">
        <v>814</v>
      </c>
      <c r="L437" s="252"/>
      <c r="M437" s="253" t="s">
        <v>19</v>
      </c>
      <c r="N437" s="254" t="s">
        <v>42</v>
      </c>
      <c r="O437" s="67"/>
      <c r="P437" s="191">
        <f>O437*H437</f>
        <v>0</v>
      </c>
      <c r="Q437" s="191">
        <v>0</v>
      </c>
      <c r="R437" s="191">
        <f>Q437*H437</f>
        <v>0</v>
      </c>
      <c r="S437" s="191">
        <v>0</v>
      </c>
      <c r="T437" s="192">
        <f>S437*H437</f>
        <v>0</v>
      </c>
      <c r="U437" s="37"/>
      <c r="V437" s="37"/>
      <c r="W437" s="37"/>
      <c r="X437" s="37"/>
      <c r="Y437" s="37"/>
      <c r="Z437" s="37"/>
      <c r="AA437" s="37"/>
      <c r="AB437" s="37"/>
      <c r="AC437" s="37"/>
      <c r="AD437" s="37"/>
      <c r="AE437" s="37"/>
      <c r="AR437" s="193" t="s">
        <v>269</v>
      </c>
      <c r="AT437" s="193" t="s">
        <v>348</v>
      </c>
      <c r="AU437" s="193" t="s">
        <v>79</v>
      </c>
      <c r="AY437" s="20" t="s">
        <v>210</v>
      </c>
      <c r="BE437" s="194">
        <f>IF(N437="základní",J437,0)</f>
        <v>0</v>
      </c>
      <c r="BF437" s="194">
        <f>IF(N437="snížená",J437,0)</f>
        <v>0</v>
      </c>
      <c r="BG437" s="194">
        <f>IF(N437="zákl. přenesená",J437,0)</f>
        <v>0</v>
      </c>
      <c r="BH437" s="194">
        <f>IF(N437="sníž. přenesená",J437,0)</f>
        <v>0</v>
      </c>
      <c r="BI437" s="194">
        <f>IF(N437="nulová",J437,0)</f>
        <v>0</v>
      </c>
      <c r="BJ437" s="20" t="s">
        <v>79</v>
      </c>
      <c r="BK437" s="194">
        <f>ROUND(I437*H437,2)</f>
        <v>0</v>
      </c>
      <c r="BL437" s="20" t="s">
        <v>217</v>
      </c>
      <c r="BM437" s="193" t="s">
        <v>3169</v>
      </c>
    </row>
    <row r="438" spans="1:65" s="2" customFormat="1" ht="11.25">
      <c r="A438" s="37"/>
      <c r="B438" s="38"/>
      <c r="C438" s="39"/>
      <c r="D438" s="195" t="s">
        <v>219</v>
      </c>
      <c r="E438" s="39"/>
      <c r="F438" s="196" t="s">
        <v>3168</v>
      </c>
      <c r="G438" s="39"/>
      <c r="H438" s="39"/>
      <c r="I438" s="197"/>
      <c r="J438" s="39"/>
      <c r="K438" s="39"/>
      <c r="L438" s="42"/>
      <c r="M438" s="198"/>
      <c r="N438" s="199"/>
      <c r="O438" s="67"/>
      <c r="P438" s="67"/>
      <c r="Q438" s="67"/>
      <c r="R438" s="67"/>
      <c r="S438" s="67"/>
      <c r="T438" s="68"/>
      <c r="U438" s="37"/>
      <c r="V438" s="37"/>
      <c r="W438" s="37"/>
      <c r="X438" s="37"/>
      <c r="Y438" s="37"/>
      <c r="Z438" s="37"/>
      <c r="AA438" s="37"/>
      <c r="AB438" s="37"/>
      <c r="AC438" s="37"/>
      <c r="AD438" s="37"/>
      <c r="AE438" s="37"/>
      <c r="AT438" s="20" t="s">
        <v>219</v>
      </c>
      <c r="AU438" s="20" t="s">
        <v>79</v>
      </c>
    </row>
    <row r="439" spans="1:65" s="2" customFormat="1" ht="29.25">
      <c r="A439" s="37"/>
      <c r="B439" s="38"/>
      <c r="C439" s="39"/>
      <c r="D439" s="195" t="s">
        <v>1060</v>
      </c>
      <c r="E439" s="39"/>
      <c r="F439" s="268" t="s">
        <v>3170</v>
      </c>
      <c r="G439" s="39"/>
      <c r="H439" s="39"/>
      <c r="I439" s="197"/>
      <c r="J439" s="39"/>
      <c r="K439" s="39"/>
      <c r="L439" s="42"/>
      <c r="M439" s="198"/>
      <c r="N439" s="199"/>
      <c r="O439" s="67"/>
      <c r="P439" s="67"/>
      <c r="Q439" s="67"/>
      <c r="R439" s="67"/>
      <c r="S439" s="67"/>
      <c r="T439" s="68"/>
      <c r="U439" s="37"/>
      <c r="V439" s="37"/>
      <c r="W439" s="37"/>
      <c r="X439" s="37"/>
      <c r="Y439" s="37"/>
      <c r="Z439" s="37"/>
      <c r="AA439" s="37"/>
      <c r="AB439" s="37"/>
      <c r="AC439" s="37"/>
      <c r="AD439" s="37"/>
      <c r="AE439" s="37"/>
      <c r="AT439" s="20" t="s">
        <v>1060</v>
      </c>
      <c r="AU439" s="20" t="s">
        <v>79</v>
      </c>
    </row>
    <row r="440" spans="1:65" s="2" customFormat="1" ht="16.5" customHeight="1">
      <c r="A440" s="37"/>
      <c r="B440" s="38"/>
      <c r="C440" s="245" t="s">
        <v>1172</v>
      </c>
      <c r="D440" s="245" t="s">
        <v>348</v>
      </c>
      <c r="E440" s="246" t="s">
        <v>3171</v>
      </c>
      <c r="F440" s="247" t="s">
        <v>3172</v>
      </c>
      <c r="G440" s="248" t="s">
        <v>367</v>
      </c>
      <c r="H440" s="249">
        <v>3</v>
      </c>
      <c r="I440" s="250"/>
      <c r="J440" s="251">
        <f>ROUND(I440*H440,2)</f>
        <v>0</v>
      </c>
      <c r="K440" s="247" t="s">
        <v>814</v>
      </c>
      <c r="L440" s="252"/>
      <c r="M440" s="253" t="s">
        <v>19</v>
      </c>
      <c r="N440" s="254" t="s">
        <v>42</v>
      </c>
      <c r="O440" s="67"/>
      <c r="P440" s="191">
        <f>O440*H440</f>
        <v>0</v>
      </c>
      <c r="Q440" s="191">
        <v>0</v>
      </c>
      <c r="R440" s="191">
        <f>Q440*H440</f>
        <v>0</v>
      </c>
      <c r="S440" s="191">
        <v>0</v>
      </c>
      <c r="T440" s="192">
        <f>S440*H440</f>
        <v>0</v>
      </c>
      <c r="U440" s="37"/>
      <c r="V440" s="37"/>
      <c r="W440" s="37"/>
      <c r="X440" s="37"/>
      <c r="Y440" s="37"/>
      <c r="Z440" s="37"/>
      <c r="AA440" s="37"/>
      <c r="AB440" s="37"/>
      <c r="AC440" s="37"/>
      <c r="AD440" s="37"/>
      <c r="AE440" s="37"/>
      <c r="AR440" s="193" t="s">
        <v>269</v>
      </c>
      <c r="AT440" s="193" t="s">
        <v>348</v>
      </c>
      <c r="AU440" s="193" t="s">
        <v>79</v>
      </c>
      <c r="AY440" s="20" t="s">
        <v>210</v>
      </c>
      <c r="BE440" s="194">
        <f>IF(N440="základní",J440,0)</f>
        <v>0</v>
      </c>
      <c r="BF440" s="194">
        <f>IF(N440="snížená",J440,0)</f>
        <v>0</v>
      </c>
      <c r="BG440" s="194">
        <f>IF(N440="zákl. přenesená",J440,0)</f>
        <v>0</v>
      </c>
      <c r="BH440" s="194">
        <f>IF(N440="sníž. přenesená",J440,0)</f>
        <v>0</v>
      </c>
      <c r="BI440" s="194">
        <f>IF(N440="nulová",J440,0)</f>
        <v>0</v>
      </c>
      <c r="BJ440" s="20" t="s">
        <v>79</v>
      </c>
      <c r="BK440" s="194">
        <f>ROUND(I440*H440,2)</f>
        <v>0</v>
      </c>
      <c r="BL440" s="20" t="s">
        <v>217</v>
      </c>
      <c r="BM440" s="193" t="s">
        <v>3173</v>
      </c>
    </row>
    <row r="441" spans="1:65" s="2" customFormat="1" ht="11.25">
      <c r="A441" s="37"/>
      <c r="B441" s="38"/>
      <c r="C441" s="39"/>
      <c r="D441" s="195" t="s">
        <v>219</v>
      </c>
      <c r="E441" s="39"/>
      <c r="F441" s="196" t="s">
        <v>3172</v>
      </c>
      <c r="G441" s="39"/>
      <c r="H441" s="39"/>
      <c r="I441" s="197"/>
      <c r="J441" s="39"/>
      <c r="K441" s="39"/>
      <c r="L441" s="42"/>
      <c r="M441" s="198"/>
      <c r="N441" s="199"/>
      <c r="O441" s="67"/>
      <c r="P441" s="67"/>
      <c r="Q441" s="67"/>
      <c r="R441" s="67"/>
      <c r="S441" s="67"/>
      <c r="T441" s="68"/>
      <c r="U441" s="37"/>
      <c r="V441" s="37"/>
      <c r="W441" s="37"/>
      <c r="X441" s="37"/>
      <c r="Y441" s="37"/>
      <c r="Z441" s="37"/>
      <c r="AA441" s="37"/>
      <c r="AB441" s="37"/>
      <c r="AC441" s="37"/>
      <c r="AD441" s="37"/>
      <c r="AE441" s="37"/>
      <c r="AT441" s="20" t="s">
        <v>219</v>
      </c>
      <c r="AU441" s="20" t="s">
        <v>79</v>
      </c>
    </row>
    <row r="442" spans="1:65" s="2" customFormat="1" ht="29.25">
      <c r="A442" s="37"/>
      <c r="B442" s="38"/>
      <c r="C442" s="39"/>
      <c r="D442" s="195" t="s">
        <v>1060</v>
      </c>
      <c r="E442" s="39"/>
      <c r="F442" s="268" t="s">
        <v>3174</v>
      </c>
      <c r="G442" s="39"/>
      <c r="H442" s="39"/>
      <c r="I442" s="197"/>
      <c r="J442" s="39"/>
      <c r="K442" s="39"/>
      <c r="L442" s="42"/>
      <c r="M442" s="198"/>
      <c r="N442" s="199"/>
      <c r="O442" s="67"/>
      <c r="P442" s="67"/>
      <c r="Q442" s="67"/>
      <c r="R442" s="67"/>
      <c r="S442" s="67"/>
      <c r="T442" s="68"/>
      <c r="U442" s="37"/>
      <c r="V442" s="37"/>
      <c r="W442" s="37"/>
      <c r="X442" s="37"/>
      <c r="Y442" s="37"/>
      <c r="Z442" s="37"/>
      <c r="AA442" s="37"/>
      <c r="AB442" s="37"/>
      <c r="AC442" s="37"/>
      <c r="AD442" s="37"/>
      <c r="AE442" s="37"/>
      <c r="AT442" s="20" t="s">
        <v>1060</v>
      </c>
      <c r="AU442" s="20" t="s">
        <v>79</v>
      </c>
    </row>
    <row r="443" spans="1:65" s="2" customFormat="1" ht="16.5" customHeight="1">
      <c r="A443" s="37"/>
      <c r="B443" s="38"/>
      <c r="C443" s="245" t="s">
        <v>1181</v>
      </c>
      <c r="D443" s="245" t="s">
        <v>348</v>
      </c>
      <c r="E443" s="246" t="s">
        <v>3175</v>
      </c>
      <c r="F443" s="247" t="s">
        <v>3176</v>
      </c>
      <c r="G443" s="248" t="s">
        <v>367</v>
      </c>
      <c r="H443" s="249">
        <v>3</v>
      </c>
      <c r="I443" s="250"/>
      <c r="J443" s="251">
        <f>ROUND(I443*H443,2)</f>
        <v>0</v>
      </c>
      <c r="K443" s="247" t="s">
        <v>814</v>
      </c>
      <c r="L443" s="252"/>
      <c r="M443" s="253" t="s">
        <v>19</v>
      </c>
      <c r="N443" s="254" t="s">
        <v>42</v>
      </c>
      <c r="O443" s="67"/>
      <c r="P443" s="191">
        <f>O443*H443</f>
        <v>0</v>
      </c>
      <c r="Q443" s="191">
        <v>0</v>
      </c>
      <c r="R443" s="191">
        <f>Q443*H443</f>
        <v>0</v>
      </c>
      <c r="S443" s="191">
        <v>0</v>
      </c>
      <c r="T443" s="192">
        <f>S443*H443</f>
        <v>0</v>
      </c>
      <c r="U443" s="37"/>
      <c r="V443" s="37"/>
      <c r="W443" s="37"/>
      <c r="X443" s="37"/>
      <c r="Y443" s="37"/>
      <c r="Z443" s="37"/>
      <c r="AA443" s="37"/>
      <c r="AB443" s="37"/>
      <c r="AC443" s="37"/>
      <c r="AD443" s="37"/>
      <c r="AE443" s="37"/>
      <c r="AR443" s="193" t="s">
        <v>269</v>
      </c>
      <c r="AT443" s="193" t="s">
        <v>348</v>
      </c>
      <c r="AU443" s="193" t="s">
        <v>79</v>
      </c>
      <c r="AY443" s="20" t="s">
        <v>210</v>
      </c>
      <c r="BE443" s="194">
        <f>IF(N443="základní",J443,0)</f>
        <v>0</v>
      </c>
      <c r="BF443" s="194">
        <f>IF(N443="snížená",J443,0)</f>
        <v>0</v>
      </c>
      <c r="BG443" s="194">
        <f>IF(N443="zákl. přenesená",J443,0)</f>
        <v>0</v>
      </c>
      <c r="BH443" s="194">
        <f>IF(N443="sníž. přenesená",J443,0)</f>
        <v>0</v>
      </c>
      <c r="BI443" s="194">
        <f>IF(N443="nulová",J443,0)</f>
        <v>0</v>
      </c>
      <c r="BJ443" s="20" t="s">
        <v>79</v>
      </c>
      <c r="BK443" s="194">
        <f>ROUND(I443*H443,2)</f>
        <v>0</v>
      </c>
      <c r="BL443" s="20" t="s">
        <v>217</v>
      </c>
      <c r="BM443" s="193" t="s">
        <v>3177</v>
      </c>
    </row>
    <row r="444" spans="1:65" s="2" customFormat="1" ht="11.25">
      <c r="A444" s="37"/>
      <c r="B444" s="38"/>
      <c r="C444" s="39"/>
      <c r="D444" s="195" t="s">
        <v>219</v>
      </c>
      <c r="E444" s="39"/>
      <c r="F444" s="196" t="s">
        <v>3176</v>
      </c>
      <c r="G444" s="39"/>
      <c r="H444" s="39"/>
      <c r="I444" s="197"/>
      <c r="J444" s="39"/>
      <c r="K444" s="39"/>
      <c r="L444" s="42"/>
      <c r="M444" s="198"/>
      <c r="N444" s="199"/>
      <c r="O444" s="67"/>
      <c r="P444" s="67"/>
      <c r="Q444" s="67"/>
      <c r="R444" s="67"/>
      <c r="S444" s="67"/>
      <c r="T444" s="68"/>
      <c r="U444" s="37"/>
      <c r="V444" s="37"/>
      <c r="W444" s="37"/>
      <c r="X444" s="37"/>
      <c r="Y444" s="37"/>
      <c r="Z444" s="37"/>
      <c r="AA444" s="37"/>
      <c r="AB444" s="37"/>
      <c r="AC444" s="37"/>
      <c r="AD444" s="37"/>
      <c r="AE444" s="37"/>
      <c r="AT444" s="20" t="s">
        <v>219</v>
      </c>
      <c r="AU444" s="20" t="s">
        <v>79</v>
      </c>
    </row>
    <row r="445" spans="1:65" s="2" customFormat="1" ht="29.25">
      <c r="A445" s="37"/>
      <c r="B445" s="38"/>
      <c r="C445" s="39"/>
      <c r="D445" s="195" t="s">
        <v>1060</v>
      </c>
      <c r="E445" s="39"/>
      <c r="F445" s="268" t="s">
        <v>3178</v>
      </c>
      <c r="G445" s="39"/>
      <c r="H445" s="39"/>
      <c r="I445" s="197"/>
      <c r="J445" s="39"/>
      <c r="K445" s="39"/>
      <c r="L445" s="42"/>
      <c r="M445" s="198"/>
      <c r="N445" s="199"/>
      <c r="O445" s="67"/>
      <c r="P445" s="67"/>
      <c r="Q445" s="67"/>
      <c r="R445" s="67"/>
      <c r="S445" s="67"/>
      <c r="T445" s="68"/>
      <c r="U445" s="37"/>
      <c r="V445" s="37"/>
      <c r="W445" s="37"/>
      <c r="X445" s="37"/>
      <c r="Y445" s="37"/>
      <c r="Z445" s="37"/>
      <c r="AA445" s="37"/>
      <c r="AB445" s="37"/>
      <c r="AC445" s="37"/>
      <c r="AD445" s="37"/>
      <c r="AE445" s="37"/>
      <c r="AT445" s="20" t="s">
        <v>1060</v>
      </c>
      <c r="AU445" s="20" t="s">
        <v>79</v>
      </c>
    </row>
    <row r="446" spans="1:65" s="2" customFormat="1" ht="16.5" customHeight="1">
      <c r="A446" s="37"/>
      <c r="B446" s="38"/>
      <c r="C446" s="245" t="s">
        <v>1185</v>
      </c>
      <c r="D446" s="245" t="s">
        <v>348</v>
      </c>
      <c r="E446" s="246" t="s">
        <v>3179</v>
      </c>
      <c r="F446" s="247" t="s">
        <v>3180</v>
      </c>
      <c r="G446" s="248" t="s">
        <v>367</v>
      </c>
      <c r="H446" s="249">
        <v>1</v>
      </c>
      <c r="I446" s="250"/>
      <c r="J446" s="251">
        <f>ROUND(I446*H446,2)</f>
        <v>0</v>
      </c>
      <c r="K446" s="247" t="s">
        <v>814</v>
      </c>
      <c r="L446" s="252"/>
      <c r="M446" s="253" t="s">
        <v>19</v>
      </c>
      <c r="N446" s="254" t="s">
        <v>42</v>
      </c>
      <c r="O446" s="67"/>
      <c r="P446" s="191">
        <f>O446*H446</f>
        <v>0</v>
      </c>
      <c r="Q446" s="191">
        <v>0</v>
      </c>
      <c r="R446" s="191">
        <f>Q446*H446</f>
        <v>0</v>
      </c>
      <c r="S446" s="191">
        <v>0</v>
      </c>
      <c r="T446" s="192">
        <f>S446*H446</f>
        <v>0</v>
      </c>
      <c r="U446" s="37"/>
      <c r="V446" s="37"/>
      <c r="W446" s="37"/>
      <c r="X446" s="37"/>
      <c r="Y446" s="37"/>
      <c r="Z446" s="37"/>
      <c r="AA446" s="37"/>
      <c r="AB446" s="37"/>
      <c r="AC446" s="37"/>
      <c r="AD446" s="37"/>
      <c r="AE446" s="37"/>
      <c r="AR446" s="193" t="s">
        <v>269</v>
      </c>
      <c r="AT446" s="193" t="s">
        <v>348</v>
      </c>
      <c r="AU446" s="193" t="s">
        <v>79</v>
      </c>
      <c r="AY446" s="20" t="s">
        <v>210</v>
      </c>
      <c r="BE446" s="194">
        <f>IF(N446="základní",J446,0)</f>
        <v>0</v>
      </c>
      <c r="BF446" s="194">
        <f>IF(N446="snížená",J446,0)</f>
        <v>0</v>
      </c>
      <c r="BG446" s="194">
        <f>IF(N446="zákl. přenesená",J446,0)</f>
        <v>0</v>
      </c>
      <c r="BH446" s="194">
        <f>IF(N446="sníž. přenesená",J446,0)</f>
        <v>0</v>
      </c>
      <c r="BI446" s="194">
        <f>IF(N446="nulová",J446,0)</f>
        <v>0</v>
      </c>
      <c r="BJ446" s="20" t="s">
        <v>79</v>
      </c>
      <c r="BK446" s="194">
        <f>ROUND(I446*H446,2)</f>
        <v>0</v>
      </c>
      <c r="BL446" s="20" t="s">
        <v>217</v>
      </c>
      <c r="BM446" s="193" t="s">
        <v>3181</v>
      </c>
    </row>
    <row r="447" spans="1:65" s="2" customFormat="1" ht="11.25">
      <c r="A447" s="37"/>
      <c r="B447" s="38"/>
      <c r="C447" s="39"/>
      <c r="D447" s="195" t="s">
        <v>219</v>
      </c>
      <c r="E447" s="39"/>
      <c r="F447" s="196" t="s">
        <v>3180</v>
      </c>
      <c r="G447" s="39"/>
      <c r="H447" s="39"/>
      <c r="I447" s="197"/>
      <c r="J447" s="39"/>
      <c r="K447" s="39"/>
      <c r="L447" s="42"/>
      <c r="M447" s="198"/>
      <c r="N447" s="199"/>
      <c r="O447" s="67"/>
      <c r="P447" s="67"/>
      <c r="Q447" s="67"/>
      <c r="R447" s="67"/>
      <c r="S447" s="67"/>
      <c r="T447" s="68"/>
      <c r="U447" s="37"/>
      <c r="V447" s="37"/>
      <c r="W447" s="37"/>
      <c r="X447" s="37"/>
      <c r="Y447" s="37"/>
      <c r="Z447" s="37"/>
      <c r="AA447" s="37"/>
      <c r="AB447" s="37"/>
      <c r="AC447" s="37"/>
      <c r="AD447" s="37"/>
      <c r="AE447" s="37"/>
      <c r="AT447" s="20" t="s">
        <v>219</v>
      </c>
      <c r="AU447" s="20" t="s">
        <v>79</v>
      </c>
    </row>
    <row r="448" spans="1:65" s="2" customFormat="1" ht="48.75">
      <c r="A448" s="37"/>
      <c r="B448" s="38"/>
      <c r="C448" s="39"/>
      <c r="D448" s="195" t="s">
        <v>1060</v>
      </c>
      <c r="E448" s="39"/>
      <c r="F448" s="268" t="s">
        <v>3182</v>
      </c>
      <c r="G448" s="39"/>
      <c r="H448" s="39"/>
      <c r="I448" s="197"/>
      <c r="J448" s="39"/>
      <c r="K448" s="39"/>
      <c r="L448" s="42"/>
      <c r="M448" s="198"/>
      <c r="N448" s="199"/>
      <c r="O448" s="67"/>
      <c r="P448" s="67"/>
      <c r="Q448" s="67"/>
      <c r="R448" s="67"/>
      <c r="S448" s="67"/>
      <c r="T448" s="68"/>
      <c r="U448" s="37"/>
      <c r="V448" s="37"/>
      <c r="W448" s="37"/>
      <c r="X448" s="37"/>
      <c r="Y448" s="37"/>
      <c r="Z448" s="37"/>
      <c r="AA448" s="37"/>
      <c r="AB448" s="37"/>
      <c r="AC448" s="37"/>
      <c r="AD448" s="37"/>
      <c r="AE448" s="37"/>
      <c r="AT448" s="20" t="s">
        <v>1060</v>
      </c>
      <c r="AU448" s="20" t="s">
        <v>79</v>
      </c>
    </row>
    <row r="449" spans="1:65" s="2" customFormat="1" ht="16.5" customHeight="1">
      <c r="A449" s="37"/>
      <c r="B449" s="38"/>
      <c r="C449" s="245" t="s">
        <v>1189</v>
      </c>
      <c r="D449" s="245" t="s">
        <v>348</v>
      </c>
      <c r="E449" s="246" t="s">
        <v>3183</v>
      </c>
      <c r="F449" s="247" t="s">
        <v>3184</v>
      </c>
      <c r="G449" s="248" t="s">
        <v>367</v>
      </c>
      <c r="H449" s="249">
        <v>1</v>
      </c>
      <c r="I449" s="250"/>
      <c r="J449" s="251">
        <f>ROUND(I449*H449,2)</f>
        <v>0</v>
      </c>
      <c r="K449" s="247" t="s">
        <v>814</v>
      </c>
      <c r="L449" s="252"/>
      <c r="M449" s="253" t="s">
        <v>19</v>
      </c>
      <c r="N449" s="254" t="s">
        <v>42</v>
      </c>
      <c r="O449" s="67"/>
      <c r="P449" s="191">
        <f>O449*H449</f>
        <v>0</v>
      </c>
      <c r="Q449" s="191">
        <v>0</v>
      </c>
      <c r="R449" s="191">
        <f>Q449*H449</f>
        <v>0</v>
      </c>
      <c r="S449" s="191">
        <v>0</v>
      </c>
      <c r="T449" s="192">
        <f>S449*H449</f>
        <v>0</v>
      </c>
      <c r="U449" s="37"/>
      <c r="V449" s="37"/>
      <c r="W449" s="37"/>
      <c r="X449" s="37"/>
      <c r="Y449" s="37"/>
      <c r="Z449" s="37"/>
      <c r="AA449" s="37"/>
      <c r="AB449" s="37"/>
      <c r="AC449" s="37"/>
      <c r="AD449" s="37"/>
      <c r="AE449" s="37"/>
      <c r="AR449" s="193" t="s">
        <v>269</v>
      </c>
      <c r="AT449" s="193" t="s">
        <v>348</v>
      </c>
      <c r="AU449" s="193" t="s">
        <v>79</v>
      </c>
      <c r="AY449" s="20" t="s">
        <v>210</v>
      </c>
      <c r="BE449" s="194">
        <f>IF(N449="základní",J449,0)</f>
        <v>0</v>
      </c>
      <c r="BF449" s="194">
        <f>IF(N449="snížená",J449,0)</f>
        <v>0</v>
      </c>
      <c r="BG449" s="194">
        <f>IF(N449="zákl. přenesená",J449,0)</f>
        <v>0</v>
      </c>
      <c r="BH449" s="194">
        <f>IF(N449="sníž. přenesená",J449,0)</f>
        <v>0</v>
      </c>
      <c r="BI449" s="194">
        <f>IF(N449="nulová",J449,0)</f>
        <v>0</v>
      </c>
      <c r="BJ449" s="20" t="s">
        <v>79</v>
      </c>
      <c r="BK449" s="194">
        <f>ROUND(I449*H449,2)</f>
        <v>0</v>
      </c>
      <c r="BL449" s="20" t="s">
        <v>217</v>
      </c>
      <c r="BM449" s="193" t="s">
        <v>3185</v>
      </c>
    </row>
    <row r="450" spans="1:65" s="2" customFormat="1" ht="11.25">
      <c r="A450" s="37"/>
      <c r="B450" s="38"/>
      <c r="C450" s="39"/>
      <c r="D450" s="195" t="s">
        <v>219</v>
      </c>
      <c r="E450" s="39"/>
      <c r="F450" s="196" t="s">
        <v>3184</v>
      </c>
      <c r="G450" s="39"/>
      <c r="H450" s="39"/>
      <c r="I450" s="197"/>
      <c r="J450" s="39"/>
      <c r="K450" s="39"/>
      <c r="L450" s="42"/>
      <c r="M450" s="198"/>
      <c r="N450" s="199"/>
      <c r="O450" s="67"/>
      <c r="P450" s="67"/>
      <c r="Q450" s="67"/>
      <c r="R450" s="67"/>
      <c r="S450" s="67"/>
      <c r="T450" s="68"/>
      <c r="U450" s="37"/>
      <c r="V450" s="37"/>
      <c r="W450" s="37"/>
      <c r="X450" s="37"/>
      <c r="Y450" s="37"/>
      <c r="Z450" s="37"/>
      <c r="AA450" s="37"/>
      <c r="AB450" s="37"/>
      <c r="AC450" s="37"/>
      <c r="AD450" s="37"/>
      <c r="AE450" s="37"/>
      <c r="AT450" s="20" t="s">
        <v>219</v>
      </c>
      <c r="AU450" s="20" t="s">
        <v>79</v>
      </c>
    </row>
    <row r="451" spans="1:65" s="2" customFormat="1" ht="78">
      <c r="A451" s="37"/>
      <c r="B451" s="38"/>
      <c r="C451" s="39"/>
      <c r="D451" s="195" t="s">
        <v>1060</v>
      </c>
      <c r="E451" s="39"/>
      <c r="F451" s="268" t="s">
        <v>3186</v>
      </c>
      <c r="G451" s="39"/>
      <c r="H451" s="39"/>
      <c r="I451" s="197"/>
      <c r="J451" s="39"/>
      <c r="K451" s="39"/>
      <c r="L451" s="42"/>
      <c r="M451" s="198"/>
      <c r="N451" s="199"/>
      <c r="O451" s="67"/>
      <c r="P451" s="67"/>
      <c r="Q451" s="67"/>
      <c r="R451" s="67"/>
      <c r="S451" s="67"/>
      <c r="T451" s="68"/>
      <c r="U451" s="37"/>
      <c r="V451" s="37"/>
      <c r="W451" s="37"/>
      <c r="X451" s="37"/>
      <c r="Y451" s="37"/>
      <c r="Z451" s="37"/>
      <c r="AA451" s="37"/>
      <c r="AB451" s="37"/>
      <c r="AC451" s="37"/>
      <c r="AD451" s="37"/>
      <c r="AE451" s="37"/>
      <c r="AT451" s="20" t="s">
        <v>1060</v>
      </c>
      <c r="AU451" s="20" t="s">
        <v>79</v>
      </c>
    </row>
    <row r="452" spans="1:65" s="2" customFormat="1" ht="16.5" customHeight="1">
      <c r="A452" s="37"/>
      <c r="B452" s="38"/>
      <c r="C452" s="245" t="s">
        <v>1193</v>
      </c>
      <c r="D452" s="245" t="s">
        <v>348</v>
      </c>
      <c r="E452" s="246" t="s">
        <v>3187</v>
      </c>
      <c r="F452" s="247" t="s">
        <v>3188</v>
      </c>
      <c r="G452" s="248" t="s">
        <v>367</v>
      </c>
      <c r="H452" s="249">
        <v>1</v>
      </c>
      <c r="I452" s="250"/>
      <c r="J452" s="251">
        <f>ROUND(I452*H452,2)</f>
        <v>0</v>
      </c>
      <c r="K452" s="247" t="s">
        <v>814</v>
      </c>
      <c r="L452" s="252"/>
      <c r="M452" s="253" t="s">
        <v>19</v>
      </c>
      <c r="N452" s="254" t="s">
        <v>42</v>
      </c>
      <c r="O452" s="67"/>
      <c r="P452" s="191">
        <f>O452*H452</f>
        <v>0</v>
      </c>
      <c r="Q452" s="191">
        <v>0</v>
      </c>
      <c r="R452" s="191">
        <f>Q452*H452</f>
        <v>0</v>
      </c>
      <c r="S452" s="191">
        <v>0</v>
      </c>
      <c r="T452" s="192">
        <f>S452*H452</f>
        <v>0</v>
      </c>
      <c r="U452" s="37"/>
      <c r="V452" s="37"/>
      <c r="W452" s="37"/>
      <c r="X452" s="37"/>
      <c r="Y452" s="37"/>
      <c r="Z452" s="37"/>
      <c r="AA452" s="37"/>
      <c r="AB452" s="37"/>
      <c r="AC452" s="37"/>
      <c r="AD452" s="37"/>
      <c r="AE452" s="37"/>
      <c r="AR452" s="193" t="s">
        <v>269</v>
      </c>
      <c r="AT452" s="193" t="s">
        <v>348</v>
      </c>
      <c r="AU452" s="193" t="s">
        <v>79</v>
      </c>
      <c r="AY452" s="20" t="s">
        <v>210</v>
      </c>
      <c r="BE452" s="194">
        <f>IF(N452="základní",J452,0)</f>
        <v>0</v>
      </c>
      <c r="BF452" s="194">
        <f>IF(N452="snížená",J452,0)</f>
        <v>0</v>
      </c>
      <c r="BG452" s="194">
        <f>IF(N452="zákl. přenesená",J452,0)</f>
        <v>0</v>
      </c>
      <c r="BH452" s="194">
        <f>IF(N452="sníž. přenesená",J452,0)</f>
        <v>0</v>
      </c>
      <c r="BI452" s="194">
        <f>IF(N452="nulová",J452,0)</f>
        <v>0</v>
      </c>
      <c r="BJ452" s="20" t="s">
        <v>79</v>
      </c>
      <c r="BK452" s="194">
        <f>ROUND(I452*H452,2)</f>
        <v>0</v>
      </c>
      <c r="BL452" s="20" t="s">
        <v>217</v>
      </c>
      <c r="BM452" s="193" t="s">
        <v>3189</v>
      </c>
    </row>
    <row r="453" spans="1:65" s="2" customFormat="1" ht="11.25">
      <c r="A453" s="37"/>
      <c r="B453" s="38"/>
      <c r="C453" s="39"/>
      <c r="D453" s="195" t="s">
        <v>219</v>
      </c>
      <c r="E453" s="39"/>
      <c r="F453" s="196" t="s">
        <v>3188</v>
      </c>
      <c r="G453" s="39"/>
      <c r="H453" s="39"/>
      <c r="I453" s="197"/>
      <c r="J453" s="39"/>
      <c r="K453" s="39"/>
      <c r="L453" s="42"/>
      <c r="M453" s="198"/>
      <c r="N453" s="199"/>
      <c r="O453" s="67"/>
      <c r="P453" s="67"/>
      <c r="Q453" s="67"/>
      <c r="R453" s="67"/>
      <c r="S453" s="67"/>
      <c r="T453" s="68"/>
      <c r="U453" s="37"/>
      <c r="V453" s="37"/>
      <c r="W453" s="37"/>
      <c r="X453" s="37"/>
      <c r="Y453" s="37"/>
      <c r="Z453" s="37"/>
      <c r="AA453" s="37"/>
      <c r="AB453" s="37"/>
      <c r="AC453" s="37"/>
      <c r="AD453" s="37"/>
      <c r="AE453" s="37"/>
      <c r="AT453" s="20" t="s">
        <v>219</v>
      </c>
      <c r="AU453" s="20" t="s">
        <v>79</v>
      </c>
    </row>
    <row r="454" spans="1:65" s="2" customFormat="1" ht="48.75">
      <c r="A454" s="37"/>
      <c r="B454" s="38"/>
      <c r="C454" s="39"/>
      <c r="D454" s="195" t="s">
        <v>1060</v>
      </c>
      <c r="E454" s="39"/>
      <c r="F454" s="268" t="s">
        <v>3190</v>
      </c>
      <c r="G454" s="39"/>
      <c r="H454" s="39"/>
      <c r="I454" s="197"/>
      <c r="J454" s="39"/>
      <c r="K454" s="39"/>
      <c r="L454" s="42"/>
      <c r="M454" s="198"/>
      <c r="N454" s="199"/>
      <c r="O454" s="67"/>
      <c r="P454" s="67"/>
      <c r="Q454" s="67"/>
      <c r="R454" s="67"/>
      <c r="S454" s="67"/>
      <c r="T454" s="68"/>
      <c r="U454" s="37"/>
      <c r="V454" s="37"/>
      <c r="W454" s="37"/>
      <c r="X454" s="37"/>
      <c r="Y454" s="37"/>
      <c r="Z454" s="37"/>
      <c r="AA454" s="37"/>
      <c r="AB454" s="37"/>
      <c r="AC454" s="37"/>
      <c r="AD454" s="37"/>
      <c r="AE454" s="37"/>
      <c r="AT454" s="20" t="s">
        <v>1060</v>
      </c>
      <c r="AU454" s="20" t="s">
        <v>79</v>
      </c>
    </row>
    <row r="455" spans="1:65" s="2" customFormat="1" ht="16.5" customHeight="1">
      <c r="A455" s="37"/>
      <c r="B455" s="38"/>
      <c r="C455" s="245" t="s">
        <v>1197</v>
      </c>
      <c r="D455" s="245" t="s">
        <v>348</v>
      </c>
      <c r="E455" s="246" t="s">
        <v>3191</v>
      </c>
      <c r="F455" s="247" t="s">
        <v>3192</v>
      </c>
      <c r="G455" s="248" t="s">
        <v>367</v>
      </c>
      <c r="H455" s="249">
        <v>2</v>
      </c>
      <c r="I455" s="250"/>
      <c r="J455" s="251">
        <f>ROUND(I455*H455,2)</f>
        <v>0</v>
      </c>
      <c r="K455" s="247" t="s">
        <v>814</v>
      </c>
      <c r="L455" s="252"/>
      <c r="M455" s="253" t="s">
        <v>19</v>
      </c>
      <c r="N455" s="254" t="s">
        <v>42</v>
      </c>
      <c r="O455" s="67"/>
      <c r="P455" s="191">
        <f>O455*H455</f>
        <v>0</v>
      </c>
      <c r="Q455" s="191">
        <v>0</v>
      </c>
      <c r="R455" s="191">
        <f>Q455*H455</f>
        <v>0</v>
      </c>
      <c r="S455" s="191">
        <v>0</v>
      </c>
      <c r="T455" s="192">
        <f>S455*H455</f>
        <v>0</v>
      </c>
      <c r="U455" s="37"/>
      <c r="V455" s="37"/>
      <c r="W455" s="37"/>
      <c r="X455" s="37"/>
      <c r="Y455" s="37"/>
      <c r="Z455" s="37"/>
      <c r="AA455" s="37"/>
      <c r="AB455" s="37"/>
      <c r="AC455" s="37"/>
      <c r="AD455" s="37"/>
      <c r="AE455" s="37"/>
      <c r="AR455" s="193" t="s">
        <v>269</v>
      </c>
      <c r="AT455" s="193" t="s">
        <v>348</v>
      </c>
      <c r="AU455" s="193" t="s">
        <v>79</v>
      </c>
      <c r="AY455" s="20" t="s">
        <v>210</v>
      </c>
      <c r="BE455" s="194">
        <f>IF(N455="základní",J455,0)</f>
        <v>0</v>
      </c>
      <c r="BF455" s="194">
        <f>IF(N455="snížená",J455,0)</f>
        <v>0</v>
      </c>
      <c r="BG455" s="194">
        <f>IF(N455="zákl. přenesená",J455,0)</f>
        <v>0</v>
      </c>
      <c r="BH455" s="194">
        <f>IF(N455="sníž. přenesená",J455,0)</f>
        <v>0</v>
      </c>
      <c r="BI455" s="194">
        <f>IF(N455="nulová",J455,0)</f>
        <v>0</v>
      </c>
      <c r="BJ455" s="20" t="s">
        <v>79</v>
      </c>
      <c r="BK455" s="194">
        <f>ROUND(I455*H455,2)</f>
        <v>0</v>
      </c>
      <c r="BL455" s="20" t="s">
        <v>217</v>
      </c>
      <c r="BM455" s="193" t="s">
        <v>3193</v>
      </c>
    </row>
    <row r="456" spans="1:65" s="2" customFormat="1" ht="11.25">
      <c r="A456" s="37"/>
      <c r="B456" s="38"/>
      <c r="C456" s="39"/>
      <c r="D456" s="195" t="s">
        <v>219</v>
      </c>
      <c r="E456" s="39"/>
      <c r="F456" s="196" t="s">
        <v>3192</v>
      </c>
      <c r="G456" s="39"/>
      <c r="H456" s="39"/>
      <c r="I456" s="197"/>
      <c r="J456" s="39"/>
      <c r="K456" s="39"/>
      <c r="L456" s="42"/>
      <c r="M456" s="198"/>
      <c r="N456" s="199"/>
      <c r="O456" s="67"/>
      <c r="P456" s="67"/>
      <c r="Q456" s="67"/>
      <c r="R456" s="67"/>
      <c r="S456" s="67"/>
      <c r="T456" s="68"/>
      <c r="U456" s="37"/>
      <c r="V456" s="37"/>
      <c r="W456" s="37"/>
      <c r="X456" s="37"/>
      <c r="Y456" s="37"/>
      <c r="Z456" s="37"/>
      <c r="AA456" s="37"/>
      <c r="AB456" s="37"/>
      <c r="AC456" s="37"/>
      <c r="AD456" s="37"/>
      <c r="AE456" s="37"/>
      <c r="AT456" s="20" t="s">
        <v>219</v>
      </c>
      <c r="AU456" s="20" t="s">
        <v>79</v>
      </c>
    </row>
    <row r="457" spans="1:65" s="2" customFormat="1" ht="107.25">
      <c r="A457" s="37"/>
      <c r="B457" s="38"/>
      <c r="C457" s="39"/>
      <c r="D457" s="195" t="s">
        <v>1060</v>
      </c>
      <c r="E457" s="39"/>
      <c r="F457" s="268" t="s">
        <v>3194</v>
      </c>
      <c r="G457" s="39"/>
      <c r="H457" s="39"/>
      <c r="I457" s="197"/>
      <c r="J457" s="39"/>
      <c r="K457" s="39"/>
      <c r="L457" s="42"/>
      <c r="M457" s="198"/>
      <c r="N457" s="199"/>
      <c r="O457" s="67"/>
      <c r="P457" s="67"/>
      <c r="Q457" s="67"/>
      <c r="R457" s="67"/>
      <c r="S457" s="67"/>
      <c r="T457" s="68"/>
      <c r="U457" s="37"/>
      <c r="V457" s="37"/>
      <c r="W457" s="37"/>
      <c r="X457" s="37"/>
      <c r="Y457" s="37"/>
      <c r="Z457" s="37"/>
      <c r="AA457" s="37"/>
      <c r="AB457" s="37"/>
      <c r="AC457" s="37"/>
      <c r="AD457" s="37"/>
      <c r="AE457" s="37"/>
      <c r="AT457" s="20" t="s">
        <v>1060</v>
      </c>
      <c r="AU457" s="20" t="s">
        <v>79</v>
      </c>
    </row>
    <row r="458" spans="1:65" s="2" customFormat="1" ht="16.5" customHeight="1">
      <c r="A458" s="37"/>
      <c r="B458" s="38"/>
      <c r="C458" s="245" t="s">
        <v>1205</v>
      </c>
      <c r="D458" s="245" t="s">
        <v>348</v>
      </c>
      <c r="E458" s="246" t="s">
        <v>3195</v>
      </c>
      <c r="F458" s="247" t="s">
        <v>3196</v>
      </c>
      <c r="G458" s="248" t="s">
        <v>367</v>
      </c>
      <c r="H458" s="249">
        <v>2</v>
      </c>
      <c r="I458" s="250"/>
      <c r="J458" s="251">
        <f>ROUND(I458*H458,2)</f>
        <v>0</v>
      </c>
      <c r="K458" s="247" t="s">
        <v>814</v>
      </c>
      <c r="L458" s="252"/>
      <c r="M458" s="253" t="s">
        <v>19</v>
      </c>
      <c r="N458" s="254" t="s">
        <v>42</v>
      </c>
      <c r="O458" s="67"/>
      <c r="P458" s="191">
        <f>O458*H458</f>
        <v>0</v>
      </c>
      <c r="Q458" s="191">
        <v>0</v>
      </c>
      <c r="R458" s="191">
        <f>Q458*H458</f>
        <v>0</v>
      </c>
      <c r="S458" s="191">
        <v>0</v>
      </c>
      <c r="T458" s="192">
        <f>S458*H458</f>
        <v>0</v>
      </c>
      <c r="U458" s="37"/>
      <c r="V458" s="37"/>
      <c r="W458" s="37"/>
      <c r="X458" s="37"/>
      <c r="Y458" s="37"/>
      <c r="Z458" s="37"/>
      <c r="AA458" s="37"/>
      <c r="AB458" s="37"/>
      <c r="AC458" s="37"/>
      <c r="AD458" s="37"/>
      <c r="AE458" s="37"/>
      <c r="AR458" s="193" t="s">
        <v>269</v>
      </c>
      <c r="AT458" s="193" t="s">
        <v>348</v>
      </c>
      <c r="AU458" s="193" t="s">
        <v>79</v>
      </c>
      <c r="AY458" s="20" t="s">
        <v>210</v>
      </c>
      <c r="BE458" s="194">
        <f>IF(N458="základní",J458,0)</f>
        <v>0</v>
      </c>
      <c r="BF458" s="194">
        <f>IF(N458="snížená",J458,0)</f>
        <v>0</v>
      </c>
      <c r="BG458" s="194">
        <f>IF(N458="zákl. přenesená",J458,0)</f>
        <v>0</v>
      </c>
      <c r="BH458" s="194">
        <f>IF(N458="sníž. přenesená",J458,0)</f>
        <v>0</v>
      </c>
      <c r="BI458" s="194">
        <f>IF(N458="nulová",J458,0)</f>
        <v>0</v>
      </c>
      <c r="BJ458" s="20" t="s">
        <v>79</v>
      </c>
      <c r="BK458" s="194">
        <f>ROUND(I458*H458,2)</f>
        <v>0</v>
      </c>
      <c r="BL458" s="20" t="s">
        <v>217</v>
      </c>
      <c r="BM458" s="193" t="s">
        <v>3197</v>
      </c>
    </row>
    <row r="459" spans="1:65" s="2" customFormat="1" ht="11.25">
      <c r="A459" s="37"/>
      <c r="B459" s="38"/>
      <c r="C459" s="39"/>
      <c r="D459" s="195" t="s">
        <v>219</v>
      </c>
      <c r="E459" s="39"/>
      <c r="F459" s="196" t="s">
        <v>3196</v>
      </c>
      <c r="G459" s="39"/>
      <c r="H459" s="39"/>
      <c r="I459" s="197"/>
      <c r="J459" s="39"/>
      <c r="K459" s="39"/>
      <c r="L459" s="42"/>
      <c r="M459" s="198"/>
      <c r="N459" s="199"/>
      <c r="O459" s="67"/>
      <c r="P459" s="67"/>
      <c r="Q459" s="67"/>
      <c r="R459" s="67"/>
      <c r="S459" s="67"/>
      <c r="T459" s="68"/>
      <c r="U459" s="37"/>
      <c r="V459" s="37"/>
      <c r="W459" s="37"/>
      <c r="X459" s="37"/>
      <c r="Y459" s="37"/>
      <c r="Z459" s="37"/>
      <c r="AA459" s="37"/>
      <c r="AB459" s="37"/>
      <c r="AC459" s="37"/>
      <c r="AD459" s="37"/>
      <c r="AE459" s="37"/>
      <c r="AT459" s="20" t="s">
        <v>219</v>
      </c>
      <c r="AU459" s="20" t="s">
        <v>79</v>
      </c>
    </row>
    <row r="460" spans="1:65" s="2" customFormat="1" ht="68.25">
      <c r="A460" s="37"/>
      <c r="B460" s="38"/>
      <c r="C460" s="39"/>
      <c r="D460" s="195" t="s">
        <v>1060</v>
      </c>
      <c r="E460" s="39"/>
      <c r="F460" s="268" t="s">
        <v>3198</v>
      </c>
      <c r="G460" s="39"/>
      <c r="H460" s="39"/>
      <c r="I460" s="197"/>
      <c r="J460" s="39"/>
      <c r="K460" s="39"/>
      <c r="L460" s="42"/>
      <c r="M460" s="198"/>
      <c r="N460" s="199"/>
      <c r="O460" s="67"/>
      <c r="P460" s="67"/>
      <c r="Q460" s="67"/>
      <c r="R460" s="67"/>
      <c r="S460" s="67"/>
      <c r="T460" s="68"/>
      <c r="U460" s="37"/>
      <c r="V460" s="37"/>
      <c r="W460" s="37"/>
      <c r="X460" s="37"/>
      <c r="Y460" s="37"/>
      <c r="Z460" s="37"/>
      <c r="AA460" s="37"/>
      <c r="AB460" s="37"/>
      <c r="AC460" s="37"/>
      <c r="AD460" s="37"/>
      <c r="AE460" s="37"/>
      <c r="AT460" s="20" t="s">
        <v>1060</v>
      </c>
      <c r="AU460" s="20" t="s">
        <v>79</v>
      </c>
    </row>
    <row r="461" spans="1:65" s="2" customFormat="1" ht="16.5" customHeight="1">
      <c r="A461" s="37"/>
      <c r="B461" s="38"/>
      <c r="C461" s="245" t="s">
        <v>1212</v>
      </c>
      <c r="D461" s="245" t="s">
        <v>348</v>
      </c>
      <c r="E461" s="246" t="s">
        <v>3199</v>
      </c>
      <c r="F461" s="247" t="s">
        <v>3200</v>
      </c>
      <c r="G461" s="248" t="s">
        <v>367</v>
      </c>
      <c r="H461" s="249">
        <v>5</v>
      </c>
      <c r="I461" s="250"/>
      <c r="J461" s="251">
        <f>ROUND(I461*H461,2)</f>
        <v>0</v>
      </c>
      <c r="K461" s="247" t="s">
        <v>814</v>
      </c>
      <c r="L461" s="252"/>
      <c r="M461" s="253" t="s">
        <v>19</v>
      </c>
      <c r="N461" s="254" t="s">
        <v>42</v>
      </c>
      <c r="O461" s="67"/>
      <c r="P461" s="191">
        <f>O461*H461</f>
        <v>0</v>
      </c>
      <c r="Q461" s="191">
        <v>0</v>
      </c>
      <c r="R461" s="191">
        <f>Q461*H461</f>
        <v>0</v>
      </c>
      <c r="S461" s="191">
        <v>0</v>
      </c>
      <c r="T461" s="192">
        <f>S461*H461</f>
        <v>0</v>
      </c>
      <c r="U461" s="37"/>
      <c r="V461" s="37"/>
      <c r="W461" s="37"/>
      <c r="X461" s="37"/>
      <c r="Y461" s="37"/>
      <c r="Z461" s="37"/>
      <c r="AA461" s="37"/>
      <c r="AB461" s="37"/>
      <c r="AC461" s="37"/>
      <c r="AD461" s="37"/>
      <c r="AE461" s="37"/>
      <c r="AR461" s="193" t="s">
        <v>269</v>
      </c>
      <c r="AT461" s="193" t="s">
        <v>348</v>
      </c>
      <c r="AU461" s="193" t="s">
        <v>79</v>
      </c>
      <c r="AY461" s="20" t="s">
        <v>210</v>
      </c>
      <c r="BE461" s="194">
        <f>IF(N461="základní",J461,0)</f>
        <v>0</v>
      </c>
      <c r="BF461" s="194">
        <f>IF(N461="snížená",J461,0)</f>
        <v>0</v>
      </c>
      <c r="BG461" s="194">
        <f>IF(N461="zákl. přenesená",J461,0)</f>
        <v>0</v>
      </c>
      <c r="BH461" s="194">
        <f>IF(N461="sníž. přenesená",J461,0)</f>
        <v>0</v>
      </c>
      <c r="BI461" s="194">
        <f>IF(N461="nulová",J461,0)</f>
        <v>0</v>
      </c>
      <c r="BJ461" s="20" t="s">
        <v>79</v>
      </c>
      <c r="BK461" s="194">
        <f>ROUND(I461*H461,2)</f>
        <v>0</v>
      </c>
      <c r="BL461" s="20" t="s">
        <v>217</v>
      </c>
      <c r="BM461" s="193" t="s">
        <v>3201</v>
      </c>
    </row>
    <row r="462" spans="1:65" s="2" customFormat="1" ht="11.25">
      <c r="A462" s="37"/>
      <c r="B462" s="38"/>
      <c r="C462" s="39"/>
      <c r="D462" s="195" t="s">
        <v>219</v>
      </c>
      <c r="E462" s="39"/>
      <c r="F462" s="196" t="s">
        <v>3200</v>
      </c>
      <c r="G462" s="39"/>
      <c r="H462" s="39"/>
      <c r="I462" s="197"/>
      <c r="J462" s="39"/>
      <c r="K462" s="39"/>
      <c r="L462" s="42"/>
      <c r="M462" s="198"/>
      <c r="N462" s="199"/>
      <c r="O462" s="67"/>
      <c r="P462" s="67"/>
      <c r="Q462" s="67"/>
      <c r="R462" s="67"/>
      <c r="S462" s="67"/>
      <c r="T462" s="68"/>
      <c r="U462" s="37"/>
      <c r="V462" s="37"/>
      <c r="W462" s="37"/>
      <c r="X462" s="37"/>
      <c r="Y462" s="37"/>
      <c r="Z462" s="37"/>
      <c r="AA462" s="37"/>
      <c r="AB462" s="37"/>
      <c r="AC462" s="37"/>
      <c r="AD462" s="37"/>
      <c r="AE462" s="37"/>
      <c r="AT462" s="20" t="s">
        <v>219</v>
      </c>
      <c r="AU462" s="20" t="s">
        <v>79</v>
      </c>
    </row>
    <row r="463" spans="1:65" s="2" customFormat="1" ht="48.75">
      <c r="A463" s="37"/>
      <c r="B463" s="38"/>
      <c r="C463" s="39"/>
      <c r="D463" s="195" t="s">
        <v>1060</v>
      </c>
      <c r="E463" s="39"/>
      <c r="F463" s="268" t="s">
        <v>3202</v>
      </c>
      <c r="G463" s="39"/>
      <c r="H463" s="39"/>
      <c r="I463" s="197"/>
      <c r="J463" s="39"/>
      <c r="K463" s="39"/>
      <c r="L463" s="42"/>
      <c r="M463" s="198"/>
      <c r="N463" s="199"/>
      <c r="O463" s="67"/>
      <c r="P463" s="67"/>
      <c r="Q463" s="67"/>
      <c r="R463" s="67"/>
      <c r="S463" s="67"/>
      <c r="T463" s="68"/>
      <c r="U463" s="37"/>
      <c r="V463" s="37"/>
      <c r="W463" s="37"/>
      <c r="X463" s="37"/>
      <c r="Y463" s="37"/>
      <c r="Z463" s="37"/>
      <c r="AA463" s="37"/>
      <c r="AB463" s="37"/>
      <c r="AC463" s="37"/>
      <c r="AD463" s="37"/>
      <c r="AE463" s="37"/>
      <c r="AT463" s="20" t="s">
        <v>1060</v>
      </c>
      <c r="AU463" s="20" t="s">
        <v>79</v>
      </c>
    </row>
    <row r="464" spans="1:65" s="2" customFormat="1" ht="16.5" customHeight="1">
      <c r="A464" s="37"/>
      <c r="B464" s="38"/>
      <c r="C464" s="245" t="s">
        <v>1217</v>
      </c>
      <c r="D464" s="245" t="s">
        <v>348</v>
      </c>
      <c r="E464" s="246" t="s">
        <v>3203</v>
      </c>
      <c r="F464" s="247" t="s">
        <v>3204</v>
      </c>
      <c r="G464" s="248" t="s">
        <v>367</v>
      </c>
      <c r="H464" s="249">
        <v>5</v>
      </c>
      <c r="I464" s="250"/>
      <c r="J464" s="251">
        <f>ROUND(I464*H464,2)</f>
        <v>0</v>
      </c>
      <c r="K464" s="247" t="s">
        <v>814</v>
      </c>
      <c r="L464" s="252"/>
      <c r="M464" s="253" t="s">
        <v>19</v>
      </c>
      <c r="N464" s="254" t="s">
        <v>42</v>
      </c>
      <c r="O464" s="67"/>
      <c r="P464" s="191">
        <f>O464*H464</f>
        <v>0</v>
      </c>
      <c r="Q464" s="191">
        <v>0</v>
      </c>
      <c r="R464" s="191">
        <f>Q464*H464</f>
        <v>0</v>
      </c>
      <c r="S464" s="191">
        <v>0</v>
      </c>
      <c r="T464" s="192">
        <f>S464*H464</f>
        <v>0</v>
      </c>
      <c r="U464" s="37"/>
      <c r="V464" s="37"/>
      <c r="W464" s="37"/>
      <c r="X464" s="37"/>
      <c r="Y464" s="37"/>
      <c r="Z464" s="37"/>
      <c r="AA464" s="37"/>
      <c r="AB464" s="37"/>
      <c r="AC464" s="37"/>
      <c r="AD464" s="37"/>
      <c r="AE464" s="37"/>
      <c r="AR464" s="193" t="s">
        <v>269</v>
      </c>
      <c r="AT464" s="193" t="s">
        <v>348</v>
      </c>
      <c r="AU464" s="193" t="s">
        <v>79</v>
      </c>
      <c r="AY464" s="20" t="s">
        <v>210</v>
      </c>
      <c r="BE464" s="194">
        <f>IF(N464="základní",J464,0)</f>
        <v>0</v>
      </c>
      <c r="BF464" s="194">
        <f>IF(N464="snížená",J464,0)</f>
        <v>0</v>
      </c>
      <c r="BG464" s="194">
        <f>IF(N464="zákl. přenesená",J464,0)</f>
        <v>0</v>
      </c>
      <c r="BH464" s="194">
        <f>IF(N464="sníž. přenesená",J464,0)</f>
        <v>0</v>
      </c>
      <c r="BI464" s="194">
        <f>IF(N464="nulová",J464,0)</f>
        <v>0</v>
      </c>
      <c r="BJ464" s="20" t="s">
        <v>79</v>
      </c>
      <c r="BK464" s="194">
        <f>ROUND(I464*H464,2)</f>
        <v>0</v>
      </c>
      <c r="BL464" s="20" t="s">
        <v>217</v>
      </c>
      <c r="BM464" s="193" t="s">
        <v>3205</v>
      </c>
    </row>
    <row r="465" spans="1:65" s="2" customFormat="1" ht="11.25">
      <c r="A465" s="37"/>
      <c r="B465" s="38"/>
      <c r="C465" s="39"/>
      <c r="D465" s="195" t="s">
        <v>219</v>
      </c>
      <c r="E465" s="39"/>
      <c r="F465" s="196" t="s">
        <v>3204</v>
      </c>
      <c r="G465" s="39"/>
      <c r="H465" s="39"/>
      <c r="I465" s="197"/>
      <c r="J465" s="39"/>
      <c r="K465" s="39"/>
      <c r="L465" s="42"/>
      <c r="M465" s="198"/>
      <c r="N465" s="199"/>
      <c r="O465" s="67"/>
      <c r="P465" s="67"/>
      <c r="Q465" s="67"/>
      <c r="R465" s="67"/>
      <c r="S465" s="67"/>
      <c r="T465" s="68"/>
      <c r="U465" s="37"/>
      <c r="V465" s="37"/>
      <c r="W465" s="37"/>
      <c r="X465" s="37"/>
      <c r="Y465" s="37"/>
      <c r="Z465" s="37"/>
      <c r="AA465" s="37"/>
      <c r="AB465" s="37"/>
      <c r="AC465" s="37"/>
      <c r="AD465" s="37"/>
      <c r="AE465" s="37"/>
      <c r="AT465" s="20" t="s">
        <v>219</v>
      </c>
      <c r="AU465" s="20" t="s">
        <v>79</v>
      </c>
    </row>
    <row r="466" spans="1:65" s="2" customFormat="1" ht="58.5">
      <c r="A466" s="37"/>
      <c r="B466" s="38"/>
      <c r="C466" s="39"/>
      <c r="D466" s="195" t="s">
        <v>1060</v>
      </c>
      <c r="E466" s="39"/>
      <c r="F466" s="268" t="s">
        <v>3206</v>
      </c>
      <c r="G466" s="39"/>
      <c r="H466" s="39"/>
      <c r="I466" s="197"/>
      <c r="J466" s="39"/>
      <c r="K466" s="39"/>
      <c r="L466" s="42"/>
      <c r="M466" s="198"/>
      <c r="N466" s="199"/>
      <c r="O466" s="67"/>
      <c r="P466" s="67"/>
      <c r="Q466" s="67"/>
      <c r="R466" s="67"/>
      <c r="S466" s="67"/>
      <c r="T466" s="68"/>
      <c r="U466" s="37"/>
      <c r="V466" s="37"/>
      <c r="W466" s="37"/>
      <c r="X466" s="37"/>
      <c r="Y466" s="37"/>
      <c r="Z466" s="37"/>
      <c r="AA466" s="37"/>
      <c r="AB466" s="37"/>
      <c r="AC466" s="37"/>
      <c r="AD466" s="37"/>
      <c r="AE466" s="37"/>
      <c r="AT466" s="20" t="s">
        <v>1060</v>
      </c>
      <c r="AU466" s="20" t="s">
        <v>79</v>
      </c>
    </row>
    <row r="467" spans="1:65" s="2" customFormat="1" ht="16.5" customHeight="1">
      <c r="A467" s="37"/>
      <c r="B467" s="38"/>
      <c r="C467" s="245" t="s">
        <v>1223</v>
      </c>
      <c r="D467" s="245" t="s">
        <v>348</v>
      </c>
      <c r="E467" s="246" t="s">
        <v>3207</v>
      </c>
      <c r="F467" s="247" t="s">
        <v>3208</v>
      </c>
      <c r="G467" s="248" t="s">
        <v>367</v>
      </c>
      <c r="H467" s="249">
        <v>5</v>
      </c>
      <c r="I467" s="250"/>
      <c r="J467" s="251">
        <f>ROUND(I467*H467,2)</f>
        <v>0</v>
      </c>
      <c r="K467" s="247" t="s">
        <v>814</v>
      </c>
      <c r="L467" s="252"/>
      <c r="M467" s="253" t="s">
        <v>19</v>
      </c>
      <c r="N467" s="254" t="s">
        <v>42</v>
      </c>
      <c r="O467" s="67"/>
      <c r="P467" s="191">
        <f>O467*H467</f>
        <v>0</v>
      </c>
      <c r="Q467" s="191">
        <v>0</v>
      </c>
      <c r="R467" s="191">
        <f>Q467*H467</f>
        <v>0</v>
      </c>
      <c r="S467" s="191">
        <v>0</v>
      </c>
      <c r="T467" s="192">
        <f>S467*H467</f>
        <v>0</v>
      </c>
      <c r="U467" s="37"/>
      <c r="V467" s="37"/>
      <c r="W467" s="37"/>
      <c r="X467" s="37"/>
      <c r="Y467" s="37"/>
      <c r="Z467" s="37"/>
      <c r="AA467" s="37"/>
      <c r="AB467" s="37"/>
      <c r="AC467" s="37"/>
      <c r="AD467" s="37"/>
      <c r="AE467" s="37"/>
      <c r="AR467" s="193" t="s">
        <v>269</v>
      </c>
      <c r="AT467" s="193" t="s">
        <v>348</v>
      </c>
      <c r="AU467" s="193" t="s">
        <v>79</v>
      </c>
      <c r="AY467" s="20" t="s">
        <v>210</v>
      </c>
      <c r="BE467" s="194">
        <f>IF(N467="základní",J467,0)</f>
        <v>0</v>
      </c>
      <c r="BF467" s="194">
        <f>IF(N467="snížená",J467,0)</f>
        <v>0</v>
      </c>
      <c r="BG467" s="194">
        <f>IF(N467="zákl. přenesená",J467,0)</f>
        <v>0</v>
      </c>
      <c r="BH467" s="194">
        <f>IF(N467="sníž. přenesená",J467,0)</f>
        <v>0</v>
      </c>
      <c r="BI467" s="194">
        <f>IF(N467="nulová",J467,0)</f>
        <v>0</v>
      </c>
      <c r="BJ467" s="20" t="s">
        <v>79</v>
      </c>
      <c r="BK467" s="194">
        <f>ROUND(I467*H467,2)</f>
        <v>0</v>
      </c>
      <c r="BL467" s="20" t="s">
        <v>217</v>
      </c>
      <c r="BM467" s="193" t="s">
        <v>3209</v>
      </c>
    </row>
    <row r="468" spans="1:65" s="2" customFormat="1" ht="11.25">
      <c r="A468" s="37"/>
      <c r="B468" s="38"/>
      <c r="C468" s="39"/>
      <c r="D468" s="195" t="s">
        <v>219</v>
      </c>
      <c r="E468" s="39"/>
      <c r="F468" s="196" t="s">
        <v>3208</v>
      </c>
      <c r="G468" s="39"/>
      <c r="H468" s="39"/>
      <c r="I468" s="197"/>
      <c r="J468" s="39"/>
      <c r="K468" s="39"/>
      <c r="L468" s="42"/>
      <c r="M468" s="198"/>
      <c r="N468" s="199"/>
      <c r="O468" s="67"/>
      <c r="P468" s="67"/>
      <c r="Q468" s="67"/>
      <c r="R468" s="67"/>
      <c r="S468" s="67"/>
      <c r="T468" s="68"/>
      <c r="U468" s="37"/>
      <c r="V468" s="37"/>
      <c r="W468" s="37"/>
      <c r="X468" s="37"/>
      <c r="Y468" s="37"/>
      <c r="Z468" s="37"/>
      <c r="AA468" s="37"/>
      <c r="AB468" s="37"/>
      <c r="AC468" s="37"/>
      <c r="AD468" s="37"/>
      <c r="AE468" s="37"/>
      <c r="AT468" s="20" t="s">
        <v>219</v>
      </c>
      <c r="AU468" s="20" t="s">
        <v>79</v>
      </c>
    </row>
    <row r="469" spans="1:65" s="2" customFormat="1" ht="19.5">
      <c r="A469" s="37"/>
      <c r="B469" s="38"/>
      <c r="C469" s="39"/>
      <c r="D469" s="195" t="s">
        <v>1060</v>
      </c>
      <c r="E469" s="39"/>
      <c r="F469" s="268" t="s">
        <v>3210</v>
      </c>
      <c r="G469" s="39"/>
      <c r="H469" s="39"/>
      <c r="I469" s="197"/>
      <c r="J469" s="39"/>
      <c r="K469" s="39"/>
      <c r="L469" s="42"/>
      <c r="M469" s="198"/>
      <c r="N469" s="199"/>
      <c r="O469" s="67"/>
      <c r="P469" s="67"/>
      <c r="Q469" s="67"/>
      <c r="R469" s="67"/>
      <c r="S469" s="67"/>
      <c r="T469" s="68"/>
      <c r="U469" s="37"/>
      <c r="V469" s="37"/>
      <c r="W469" s="37"/>
      <c r="X469" s="37"/>
      <c r="Y469" s="37"/>
      <c r="Z469" s="37"/>
      <c r="AA469" s="37"/>
      <c r="AB469" s="37"/>
      <c r="AC469" s="37"/>
      <c r="AD469" s="37"/>
      <c r="AE469" s="37"/>
      <c r="AT469" s="20" t="s">
        <v>1060</v>
      </c>
      <c r="AU469" s="20" t="s">
        <v>79</v>
      </c>
    </row>
    <row r="470" spans="1:65" s="2" customFormat="1" ht="16.5" customHeight="1">
      <c r="A470" s="37"/>
      <c r="B470" s="38"/>
      <c r="C470" s="245" t="s">
        <v>1227</v>
      </c>
      <c r="D470" s="245" t="s">
        <v>348</v>
      </c>
      <c r="E470" s="246" t="s">
        <v>3211</v>
      </c>
      <c r="F470" s="247" t="s">
        <v>3212</v>
      </c>
      <c r="G470" s="248" t="s">
        <v>367</v>
      </c>
      <c r="H470" s="249">
        <v>5</v>
      </c>
      <c r="I470" s="250"/>
      <c r="J470" s="251">
        <f>ROUND(I470*H470,2)</f>
        <v>0</v>
      </c>
      <c r="K470" s="247" t="s">
        <v>814</v>
      </c>
      <c r="L470" s="252"/>
      <c r="M470" s="253" t="s">
        <v>19</v>
      </c>
      <c r="N470" s="254" t="s">
        <v>42</v>
      </c>
      <c r="O470" s="67"/>
      <c r="P470" s="191">
        <f>O470*H470</f>
        <v>0</v>
      </c>
      <c r="Q470" s="191">
        <v>0</v>
      </c>
      <c r="R470" s="191">
        <f>Q470*H470</f>
        <v>0</v>
      </c>
      <c r="S470" s="191">
        <v>0</v>
      </c>
      <c r="T470" s="192">
        <f>S470*H470</f>
        <v>0</v>
      </c>
      <c r="U470" s="37"/>
      <c r="V470" s="37"/>
      <c r="W470" s="37"/>
      <c r="X470" s="37"/>
      <c r="Y470" s="37"/>
      <c r="Z470" s="37"/>
      <c r="AA470" s="37"/>
      <c r="AB470" s="37"/>
      <c r="AC470" s="37"/>
      <c r="AD470" s="37"/>
      <c r="AE470" s="37"/>
      <c r="AR470" s="193" t="s">
        <v>269</v>
      </c>
      <c r="AT470" s="193" t="s">
        <v>348</v>
      </c>
      <c r="AU470" s="193" t="s">
        <v>79</v>
      </c>
      <c r="AY470" s="20" t="s">
        <v>210</v>
      </c>
      <c r="BE470" s="194">
        <f>IF(N470="základní",J470,0)</f>
        <v>0</v>
      </c>
      <c r="BF470" s="194">
        <f>IF(N470="snížená",J470,0)</f>
        <v>0</v>
      </c>
      <c r="BG470" s="194">
        <f>IF(N470="zákl. přenesená",J470,0)</f>
        <v>0</v>
      </c>
      <c r="BH470" s="194">
        <f>IF(N470="sníž. přenesená",J470,0)</f>
        <v>0</v>
      </c>
      <c r="BI470" s="194">
        <f>IF(N470="nulová",J470,0)</f>
        <v>0</v>
      </c>
      <c r="BJ470" s="20" t="s">
        <v>79</v>
      </c>
      <c r="BK470" s="194">
        <f>ROUND(I470*H470,2)</f>
        <v>0</v>
      </c>
      <c r="BL470" s="20" t="s">
        <v>217</v>
      </c>
      <c r="BM470" s="193" t="s">
        <v>3213</v>
      </c>
    </row>
    <row r="471" spans="1:65" s="2" customFormat="1" ht="11.25">
      <c r="A471" s="37"/>
      <c r="B471" s="38"/>
      <c r="C471" s="39"/>
      <c r="D471" s="195" t="s">
        <v>219</v>
      </c>
      <c r="E471" s="39"/>
      <c r="F471" s="196" t="s">
        <v>3212</v>
      </c>
      <c r="G471" s="39"/>
      <c r="H471" s="39"/>
      <c r="I471" s="197"/>
      <c r="J471" s="39"/>
      <c r="K471" s="39"/>
      <c r="L471" s="42"/>
      <c r="M471" s="198"/>
      <c r="N471" s="199"/>
      <c r="O471" s="67"/>
      <c r="P471" s="67"/>
      <c r="Q471" s="67"/>
      <c r="R471" s="67"/>
      <c r="S471" s="67"/>
      <c r="T471" s="68"/>
      <c r="U471" s="37"/>
      <c r="V471" s="37"/>
      <c r="W471" s="37"/>
      <c r="X471" s="37"/>
      <c r="Y471" s="37"/>
      <c r="Z471" s="37"/>
      <c r="AA471" s="37"/>
      <c r="AB471" s="37"/>
      <c r="AC471" s="37"/>
      <c r="AD471" s="37"/>
      <c r="AE471" s="37"/>
      <c r="AT471" s="20" t="s">
        <v>219</v>
      </c>
      <c r="AU471" s="20" t="s">
        <v>79</v>
      </c>
    </row>
    <row r="472" spans="1:65" s="2" customFormat="1" ht="29.25">
      <c r="A472" s="37"/>
      <c r="B472" s="38"/>
      <c r="C472" s="39"/>
      <c r="D472" s="195" t="s">
        <v>1060</v>
      </c>
      <c r="E472" s="39"/>
      <c r="F472" s="268" t="s">
        <v>3214</v>
      </c>
      <c r="G472" s="39"/>
      <c r="H472" s="39"/>
      <c r="I472" s="197"/>
      <c r="J472" s="39"/>
      <c r="K472" s="39"/>
      <c r="L472" s="42"/>
      <c r="M472" s="198"/>
      <c r="N472" s="199"/>
      <c r="O472" s="67"/>
      <c r="P472" s="67"/>
      <c r="Q472" s="67"/>
      <c r="R472" s="67"/>
      <c r="S472" s="67"/>
      <c r="T472" s="68"/>
      <c r="U472" s="37"/>
      <c r="V472" s="37"/>
      <c r="W472" s="37"/>
      <c r="X472" s="37"/>
      <c r="Y472" s="37"/>
      <c r="Z472" s="37"/>
      <c r="AA472" s="37"/>
      <c r="AB472" s="37"/>
      <c r="AC472" s="37"/>
      <c r="AD472" s="37"/>
      <c r="AE472" s="37"/>
      <c r="AT472" s="20" t="s">
        <v>1060</v>
      </c>
      <c r="AU472" s="20" t="s">
        <v>79</v>
      </c>
    </row>
    <row r="473" spans="1:65" s="2" customFormat="1" ht="16.5" customHeight="1">
      <c r="A473" s="37"/>
      <c r="B473" s="38"/>
      <c r="C473" s="245" t="s">
        <v>1231</v>
      </c>
      <c r="D473" s="245" t="s">
        <v>348</v>
      </c>
      <c r="E473" s="246" t="s">
        <v>3215</v>
      </c>
      <c r="F473" s="247" t="s">
        <v>3216</v>
      </c>
      <c r="G473" s="248" t="s">
        <v>367</v>
      </c>
      <c r="H473" s="249">
        <v>5</v>
      </c>
      <c r="I473" s="250"/>
      <c r="J473" s="251">
        <f>ROUND(I473*H473,2)</f>
        <v>0</v>
      </c>
      <c r="K473" s="247" t="s">
        <v>814</v>
      </c>
      <c r="L473" s="252"/>
      <c r="M473" s="253" t="s">
        <v>19</v>
      </c>
      <c r="N473" s="254" t="s">
        <v>42</v>
      </c>
      <c r="O473" s="67"/>
      <c r="P473" s="191">
        <f>O473*H473</f>
        <v>0</v>
      </c>
      <c r="Q473" s="191">
        <v>0</v>
      </c>
      <c r="R473" s="191">
        <f>Q473*H473</f>
        <v>0</v>
      </c>
      <c r="S473" s="191">
        <v>0</v>
      </c>
      <c r="T473" s="192">
        <f>S473*H473</f>
        <v>0</v>
      </c>
      <c r="U473" s="37"/>
      <c r="V473" s="37"/>
      <c r="W473" s="37"/>
      <c r="X473" s="37"/>
      <c r="Y473" s="37"/>
      <c r="Z473" s="37"/>
      <c r="AA473" s="37"/>
      <c r="AB473" s="37"/>
      <c r="AC473" s="37"/>
      <c r="AD473" s="37"/>
      <c r="AE473" s="37"/>
      <c r="AR473" s="193" t="s">
        <v>269</v>
      </c>
      <c r="AT473" s="193" t="s">
        <v>348</v>
      </c>
      <c r="AU473" s="193" t="s">
        <v>79</v>
      </c>
      <c r="AY473" s="20" t="s">
        <v>210</v>
      </c>
      <c r="BE473" s="194">
        <f>IF(N473="základní",J473,0)</f>
        <v>0</v>
      </c>
      <c r="BF473" s="194">
        <f>IF(N473="snížená",J473,0)</f>
        <v>0</v>
      </c>
      <c r="BG473" s="194">
        <f>IF(N473="zákl. přenesená",J473,0)</f>
        <v>0</v>
      </c>
      <c r="BH473" s="194">
        <f>IF(N473="sníž. přenesená",J473,0)</f>
        <v>0</v>
      </c>
      <c r="BI473" s="194">
        <f>IF(N473="nulová",J473,0)</f>
        <v>0</v>
      </c>
      <c r="BJ473" s="20" t="s">
        <v>79</v>
      </c>
      <c r="BK473" s="194">
        <f>ROUND(I473*H473,2)</f>
        <v>0</v>
      </c>
      <c r="BL473" s="20" t="s">
        <v>217</v>
      </c>
      <c r="BM473" s="193" t="s">
        <v>3217</v>
      </c>
    </row>
    <row r="474" spans="1:65" s="2" customFormat="1" ht="11.25">
      <c r="A474" s="37"/>
      <c r="B474" s="38"/>
      <c r="C474" s="39"/>
      <c r="D474" s="195" t="s">
        <v>219</v>
      </c>
      <c r="E474" s="39"/>
      <c r="F474" s="196" t="s">
        <v>3216</v>
      </c>
      <c r="G474" s="39"/>
      <c r="H474" s="39"/>
      <c r="I474" s="197"/>
      <c r="J474" s="39"/>
      <c r="K474" s="39"/>
      <c r="L474" s="42"/>
      <c r="M474" s="198"/>
      <c r="N474" s="199"/>
      <c r="O474" s="67"/>
      <c r="P474" s="67"/>
      <c r="Q474" s="67"/>
      <c r="R474" s="67"/>
      <c r="S474" s="67"/>
      <c r="T474" s="68"/>
      <c r="U474" s="37"/>
      <c r="V474" s="37"/>
      <c r="W474" s="37"/>
      <c r="X474" s="37"/>
      <c r="Y474" s="37"/>
      <c r="Z474" s="37"/>
      <c r="AA474" s="37"/>
      <c r="AB474" s="37"/>
      <c r="AC474" s="37"/>
      <c r="AD474" s="37"/>
      <c r="AE474" s="37"/>
      <c r="AT474" s="20" t="s">
        <v>219</v>
      </c>
      <c r="AU474" s="20" t="s">
        <v>79</v>
      </c>
    </row>
    <row r="475" spans="1:65" s="2" customFormat="1" ht="19.5">
      <c r="A475" s="37"/>
      <c r="B475" s="38"/>
      <c r="C475" s="39"/>
      <c r="D475" s="195" t="s">
        <v>1060</v>
      </c>
      <c r="E475" s="39"/>
      <c r="F475" s="268" t="s">
        <v>3218</v>
      </c>
      <c r="G475" s="39"/>
      <c r="H475" s="39"/>
      <c r="I475" s="197"/>
      <c r="J475" s="39"/>
      <c r="K475" s="39"/>
      <c r="L475" s="42"/>
      <c r="M475" s="198"/>
      <c r="N475" s="199"/>
      <c r="O475" s="67"/>
      <c r="P475" s="67"/>
      <c r="Q475" s="67"/>
      <c r="R475" s="67"/>
      <c r="S475" s="67"/>
      <c r="T475" s="68"/>
      <c r="U475" s="37"/>
      <c r="V475" s="37"/>
      <c r="W475" s="37"/>
      <c r="X475" s="37"/>
      <c r="Y475" s="37"/>
      <c r="Z475" s="37"/>
      <c r="AA475" s="37"/>
      <c r="AB475" s="37"/>
      <c r="AC475" s="37"/>
      <c r="AD475" s="37"/>
      <c r="AE475" s="37"/>
      <c r="AT475" s="20" t="s">
        <v>1060</v>
      </c>
      <c r="AU475" s="20" t="s">
        <v>79</v>
      </c>
    </row>
    <row r="476" spans="1:65" s="2" customFormat="1" ht="16.5" customHeight="1">
      <c r="A476" s="37"/>
      <c r="B476" s="38"/>
      <c r="C476" s="245" t="s">
        <v>1237</v>
      </c>
      <c r="D476" s="245" t="s">
        <v>348</v>
      </c>
      <c r="E476" s="246" t="s">
        <v>3219</v>
      </c>
      <c r="F476" s="247" t="s">
        <v>3220</v>
      </c>
      <c r="G476" s="248" t="s">
        <v>367</v>
      </c>
      <c r="H476" s="249">
        <v>6</v>
      </c>
      <c r="I476" s="250"/>
      <c r="J476" s="251">
        <f>ROUND(I476*H476,2)</f>
        <v>0</v>
      </c>
      <c r="K476" s="247" t="s">
        <v>814</v>
      </c>
      <c r="L476" s="252"/>
      <c r="M476" s="253" t="s">
        <v>19</v>
      </c>
      <c r="N476" s="254" t="s">
        <v>42</v>
      </c>
      <c r="O476" s="67"/>
      <c r="P476" s="191">
        <f>O476*H476</f>
        <v>0</v>
      </c>
      <c r="Q476" s="191">
        <v>0</v>
      </c>
      <c r="R476" s="191">
        <f>Q476*H476</f>
        <v>0</v>
      </c>
      <c r="S476" s="191">
        <v>0</v>
      </c>
      <c r="T476" s="192">
        <f>S476*H476</f>
        <v>0</v>
      </c>
      <c r="U476" s="37"/>
      <c r="V476" s="37"/>
      <c r="W476" s="37"/>
      <c r="X476" s="37"/>
      <c r="Y476" s="37"/>
      <c r="Z476" s="37"/>
      <c r="AA476" s="37"/>
      <c r="AB476" s="37"/>
      <c r="AC476" s="37"/>
      <c r="AD476" s="37"/>
      <c r="AE476" s="37"/>
      <c r="AR476" s="193" t="s">
        <v>269</v>
      </c>
      <c r="AT476" s="193" t="s">
        <v>348</v>
      </c>
      <c r="AU476" s="193" t="s">
        <v>79</v>
      </c>
      <c r="AY476" s="20" t="s">
        <v>210</v>
      </c>
      <c r="BE476" s="194">
        <f>IF(N476="základní",J476,0)</f>
        <v>0</v>
      </c>
      <c r="BF476" s="194">
        <f>IF(N476="snížená",J476,0)</f>
        <v>0</v>
      </c>
      <c r="BG476" s="194">
        <f>IF(N476="zákl. přenesená",J476,0)</f>
        <v>0</v>
      </c>
      <c r="BH476" s="194">
        <f>IF(N476="sníž. přenesená",J476,0)</f>
        <v>0</v>
      </c>
      <c r="BI476" s="194">
        <f>IF(N476="nulová",J476,0)</f>
        <v>0</v>
      </c>
      <c r="BJ476" s="20" t="s">
        <v>79</v>
      </c>
      <c r="BK476" s="194">
        <f>ROUND(I476*H476,2)</f>
        <v>0</v>
      </c>
      <c r="BL476" s="20" t="s">
        <v>217</v>
      </c>
      <c r="BM476" s="193" t="s">
        <v>3221</v>
      </c>
    </row>
    <row r="477" spans="1:65" s="2" customFormat="1" ht="11.25">
      <c r="A477" s="37"/>
      <c r="B477" s="38"/>
      <c r="C477" s="39"/>
      <c r="D477" s="195" t="s">
        <v>219</v>
      </c>
      <c r="E477" s="39"/>
      <c r="F477" s="196" t="s">
        <v>3220</v>
      </c>
      <c r="G477" s="39"/>
      <c r="H477" s="39"/>
      <c r="I477" s="197"/>
      <c r="J477" s="39"/>
      <c r="K477" s="39"/>
      <c r="L477" s="42"/>
      <c r="M477" s="198"/>
      <c r="N477" s="199"/>
      <c r="O477" s="67"/>
      <c r="P477" s="67"/>
      <c r="Q477" s="67"/>
      <c r="R477" s="67"/>
      <c r="S477" s="67"/>
      <c r="T477" s="68"/>
      <c r="U477" s="37"/>
      <c r="V477" s="37"/>
      <c r="W477" s="37"/>
      <c r="X477" s="37"/>
      <c r="Y477" s="37"/>
      <c r="Z477" s="37"/>
      <c r="AA477" s="37"/>
      <c r="AB477" s="37"/>
      <c r="AC477" s="37"/>
      <c r="AD477" s="37"/>
      <c r="AE477" s="37"/>
      <c r="AT477" s="20" t="s">
        <v>219</v>
      </c>
      <c r="AU477" s="20" t="s">
        <v>79</v>
      </c>
    </row>
    <row r="478" spans="1:65" s="2" customFormat="1" ht="29.25">
      <c r="A478" s="37"/>
      <c r="B478" s="38"/>
      <c r="C478" s="39"/>
      <c r="D478" s="195" t="s">
        <v>1060</v>
      </c>
      <c r="E478" s="39"/>
      <c r="F478" s="268" t="s">
        <v>3222</v>
      </c>
      <c r="G478" s="39"/>
      <c r="H478" s="39"/>
      <c r="I478" s="197"/>
      <c r="J478" s="39"/>
      <c r="K478" s="39"/>
      <c r="L478" s="42"/>
      <c r="M478" s="198"/>
      <c r="N478" s="199"/>
      <c r="O478" s="67"/>
      <c r="P478" s="67"/>
      <c r="Q478" s="67"/>
      <c r="R478" s="67"/>
      <c r="S478" s="67"/>
      <c r="T478" s="68"/>
      <c r="U478" s="37"/>
      <c r="V478" s="37"/>
      <c r="W478" s="37"/>
      <c r="X478" s="37"/>
      <c r="Y478" s="37"/>
      <c r="Z478" s="37"/>
      <c r="AA478" s="37"/>
      <c r="AB478" s="37"/>
      <c r="AC478" s="37"/>
      <c r="AD478" s="37"/>
      <c r="AE478" s="37"/>
      <c r="AT478" s="20" t="s">
        <v>1060</v>
      </c>
      <c r="AU478" s="20" t="s">
        <v>79</v>
      </c>
    </row>
    <row r="479" spans="1:65" s="2" customFormat="1" ht="16.5" customHeight="1">
      <c r="A479" s="37"/>
      <c r="B479" s="38"/>
      <c r="C479" s="245" t="s">
        <v>1245</v>
      </c>
      <c r="D479" s="245" t="s">
        <v>348</v>
      </c>
      <c r="E479" s="246" t="s">
        <v>3223</v>
      </c>
      <c r="F479" s="247" t="s">
        <v>3224</v>
      </c>
      <c r="G479" s="248" t="s">
        <v>367</v>
      </c>
      <c r="H479" s="249">
        <v>3</v>
      </c>
      <c r="I479" s="250"/>
      <c r="J479" s="251">
        <f>ROUND(I479*H479,2)</f>
        <v>0</v>
      </c>
      <c r="K479" s="247" t="s">
        <v>814</v>
      </c>
      <c r="L479" s="252"/>
      <c r="M479" s="253" t="s">
        <v>19</v>
      </c>
      <c r="N479" s="254" t="s">
        <v>42</v>
      </c>
      <c r="O479" s="67"/>
      <c r="P479" s="191">
        <f>O479*H479</f>
        <v>0</v>
      </c>
      <c r="Q479" s="191">
        <v>0</v>
      </c>
      <c r="R479" s="191">
        <f>Q479*H479</f>
        <v>0</v>
      </c>
      <c r="S479" s="191">
        <v>0</v>
      </c>
      <c r="T479" s="192">
        <f>S479*H479</f>
        <v>0</v>
      </c>
      <c r="U479" s="37"/>
      <c r="V479" s="37"/>
      <c r="W479" s="37"/>
      <c r="X479" s="37"/>
      <c r="Y479" s="37"/>
      <c r="Z479" s="37"/>
      <c r="AA479" s="37"/>
      <c r="AB479" s="37"/>
      <c r="AC479" s="37"/>
      <c r="AD479" s="37"/>
      <c r="AE479" s="37"/>
      <c r="AR479" s="193" t="s">
        <v>269</v>
      </c>
      <c r="AT479" s="193" t="s">
        <v>348</v>
      </c>
      <c r="AU479" s="193" t="s">
        <v>79</v>
      </c>
      <c r="AY479" s="20" t="s">
        <v>210</v>
      </c>
      <c r="BE479" s="194">
        <f>IF(N479="základní",J479,0)</f>
        <v>0</v>
      </c>
      <c r="BF479" s="194">
        <f>IF(N479="snížená",J479,0)</f>
        <v>0</v>
      </c>
      <c r="BG479" s="194">
        <f>IF(N479="zákl. přenesená",J479,0)</f>
        <v>0</v>
      </c>
      <c r="BH479" s="194">
        <f>IF(N479="sníž. přenesená",J479,0)</f>
        <v>0</v>
      </c>
      <c r="BI479" s="194">
        <f>IF(N479="nulová",J479,0)</f>
        <v>0</v>
      </c>
      <c r="BJ479" s="20" t="s">
        <v>79</v>
      </c>
      <c r="BK479" s="194">
        <f>ROUND(I479*H479,2)</f>
        <v>0</v>
      </c>
      <c r="BL479" s="20" t="s">
        <v>217</v>
      </c>
      <c r="BM479" s="193" t="s">
        <v>3225</v>
      </c>
    </row>
    <row r="480" spans="1:65" s="2" customFormat="1" ht="11.25">
      <c r="A480" s="37"/>
      <c r="B480" s="38"/>
      <c r="C480" s="39"/>
      <c r="D480" s="195" t="s">
        <v>219</v>
      </c>
      <c r="E480" s="39"/>
      <c r="F480" s="196" t="s">
        <v>3224</v>
      </c>
      <c r="G480" s="39"/>
      <c r="H480" s="39"/>
      <c r="I480" s="197"/>
      <c r="J480" s="39"/>
      <c r="K480" s="39"/>
      <c r="L480" s="42"/>
      <c r="M480" s="198"/>
      <c r="N480" s="199"/>
      <c r="O480" s="67"/>
      <c r="P480" s="67"/>
      <c r="Q480" s="67"/>
      <c r="R480" s="67"/>
      <c r="S480" s="67"/>
      <c r="T480" s="68"/>
      <c r="U480" s="37"/>
      <c r="V480" s="37"/>
      <c r="W480" s="37"/>
      <c r="X480" s="37"/>
      <c r="Y480" s="37"/>
      <c r="Z480" s="37"/>
      <c r="AA480" s="37"/>
      <c r="AB480" s="37"/>
      <c r="AC480" s="37"/>
      <c r="AD480" s="37"/>
      <c r="AE480" s="37"/>
      <c r="AT480" s="20" t="s">
        <v>219</v>
      </c>
      <c r="AU480" s="20" t="s">
        <v>79</v>
      </c>
    </row>
    <row r="481" spans="1:65" s="2" customFormat="1" ht="19.5">
      <c r="A481" s="37"/>
      <c r="B481" s="38"/>
      <c r="C481" s="39"/>
      <c r="D481" s="195" t="s">
        <v>1060</v>
      </c>
      <c r="E481" s="39"/>
      <c r="F481" s="268" t="s">
        <v>3226</v>
      </c>
      <c r="G481" s="39"/>
      <c r="H481" s="39"/>
      <c r="I481" s="197"/>
      <c r="J481" s="39"/>
      <c r="K481" s="39"/>
      <c r="L481" s="42"/>
      <c r="M481" s="198"/>
      <c r="N481" s="199"/>
      <c r="O481" s="67"/>
      <c r="P481" s="67"/>
      <c r="Q481" s="67"/>
      <c r="R481" s="67"/>
      <c r="S481" s="67"/>
      <c r="T481" s="68"/>
      <c r="U481" s="37"/>
      <c r="V481" s="37"/>
      <c r="W481" s="37"/>
      <c r="X481" s="37"/>
      <c r="Y481" s="37"/>
      <c r="Z481" s="37"/>
      <c r="AA481" s="37"/>
      <c r="AB481" s="37"/>
      <c r="AC481" s="37"/>
      <c r="AD481" s="37"/>
      <c r="AE481" s="37"/>
      <c r="AT481" s="20" t="s">
        <v>1060</v>
      </c>
      <c r="AU481" s="20" t="s">
        <v>79</v>
      </c>
    </row>
    <row r="482" spans="1:65" s="2" customFormat="1" ht="16.5" customHeight="1">
      <c r="A482" s="37"/>
      <c r="B482" s="38"/>
      <c r="C482" s="245" t="s">
        <v>1252</v>
      </c>
      <c r="D482" s="245" t="s">
        <v>348</v>
      </c>
      <c r="E482" s="246" t="s">
        <v>3227</v>
      </c>
      <c r="F482" s="247" t="s">
        <v>3228</v>
      </c>
      <c r="G482" s="248" t="s">
        <v>367</v>
      </c>
      <c r="H482" s="249">
        <v>2</v>
      </c>
      <c r="I482" s="250"/>
      <c r="J482" s="251">
        <f>ROUND(I482*H482,2)</f>
        <v>0</v>
      </c>
      <c r="K482" s="247" t="s">
        <v>814</v>
      </c>
      <c r="L482" s="252"/>
      <c r="M482" s="253" t="s">
        <v>19</v>
      </c>
      <c r="N482" s="254" t="s">
        <v>42</v>
      </c>
      <c r="O482" s="67"/>
      <c r="P482" s="191">
        <f>O482*H482</f>
        <v>0</v>
      </c>
      <c r="Q482" s="191">
        <v>0</v>
      </c>
      <c r="R482" s="191">
        <f>Q482*H482</f>
        <v>0</v>
      </c>
      <c r="S482" s="191">
        <v>0</v>
      </c>
      <c r="T482" s="192">
        <f>S482*H482</f>
        <v>0</v>
      </c>
      <c r="U482" s="37"/>
      <c r="V482" s="37"/>
      <c r="W482" s="37"/>
      <c r="X482" s="37"/>
      <c r="Y482" s="37"/>
      <c r="Z482" s="37"/>
      <c r="AA482" s="37"/>
      <c r="AB482" s="37"/>
      <c r="AC482" s="37"/>
      <c r="AD482" s="37"/>
      <c r="AE482" s="37"/>
      <c r="AR482" s="193" t="s">
        <v>269</v>
      </c>
      <c r="AT482" s="193" t="s">
        <v>348</v>
      </c>
      <c r="AU482" s="193" t="s">
        <v>79</v>
      </c>
      <c r="AY482" s="20" t="s">
        <v>210</v>
      </c>
      <c r="BE482" s="194">
        <f>IF(N482="základní",J482,0)</f>
        <v>0</v>
      </c>
      <c r="BF482" s="194">
        <f>IF(N482="snížená",J482,0)</f>
        <v>0</v>
      </c>
      <c r="BG482" s="194">
        <f>IF(N482="zákl. přenesená",J482,0)</f>
        <v>0</v>
      </c>
      <c r="BH482" s="194">
        <f>IF(N482="sníž. přenesená",J482,0)</f>
        <v>0</v>
      </c>
      <c r="BI482" s="194">
        <f>IF(N482="nulová",J482,0)</f>
        <v>0</v>
      </c>
      <c r="BJ482" s="20" t="s">
        <v>79</v>
      </c>
      <c r="BK482" s="194">
        <f>ROUND(I482*H482,2)</f>
        <v>0</v>
      </c>
      <c r="BL482" s="20" t="s">
        <v>217</v>
      </c>
      <c r="BM482" s="193" t="s">
        <v>3229</v>
      </c>
    </row>
    <row r="483" spans="1:65" s="2" customFormat="1" ht="11.25">
      <c r="A483" s="37"/>
      <c r="B483" s="38"/>
      <c r="C483" s="39"/>
      <c r="D483" s="195" t="s">
        <v>219</v>
      </c>
      <c r="E483" s="39"/>
      <c r="F483" s="196" t="s">
        <v>3228</v>
      </c>
      <c r="G483" s="39"/>
      <c r="H483" s="39"/>
      <c r="I483" s="197"/>
      <c r="J483" s="39"/>
      <c r="K483" s="39"/>
      <c r="L483" s="42"/>
      <c r="M483" s="198"/>
      <c r="N483" s="199"/>
      <c r="O483" s="67"/>
      <c r="P483" s="67"/>
      <c r="Q483" s="67"/>
      <c r="R483" s="67"/>
      <c r="S483" s="67"/>
      <c r="T483" s="68"/>
      <c r="U483" s="37"/>
      <c r="V483" s="37"/>
      <c r="W483" s="37"/>
      <c r="X483" s="37"/>
      <c r="Y483" s="37"/>
      <c r="Z483" s="37"/>
      <c r="AA483" s="37"/>
      <c r="AB483" s="37"/>
      <c r="AC483" s="37"/>
      <c r="AD483" s="37"/>
      <c r="AE483" s="37"/>
      <c r="AT483" s="20" t="s">
        <v>219</v>
      </c>
      <c r="AU483" s="20" t="s">
        <v>79</v>
      </c>
    </row>
    <row r="484" spans="1:65" s="2" customFormat="1" ht="87.75">
      <c r="A484" s="37"/>
      <c r="B484" s="38"/>
      <c r="C484" s="39"/>
      <c r="D484" s="195" t="s">
        <v>1060</v>
      </c>
      <c r="E484" s="39"/>
      <c r="F484" s="268" t="s">
        <v>3230</v>
      </c>
      <c r="G484" s="39"/>
      <c r="H484" s="39"/>
      <c r="I484" s="197"/>
      <c r="J484" s="39"/>
      <c r="K484" s="39"/>
      <c r="L484" s="42"/>
      <c r="M484" s="198"/>
      <c r="N484" s="199"/>
      <c r="O484" s="67"/>
      <c r="P484" s="67"/>
      <c r="Q484" s="67"/>
      <c r="R484" s="67"/>
      <c r="S484" s="67"/>
      <c r="T484" s="68"/>
      <c r="U484" s="37"/>
      <c r="V484" s="37"/>
      <c r="W484" s="37"/>
      <c r="X484" s="37"/>
      <c r="Y484" s="37"/>
      <c r="Z484" s="37"/>
      <c r="AA484" s="37"/>
      <c r="AB484" s="37"/>
      <c r="AC484" s="37"/>
      <c r="AD484" s="37"/>
      <c r="AE484" s="37"/>
      <c r="AT484" s="20" t="s">
        <v>1060</v>
      </c>
      <c r="AU484" s="20" t="s">
        <v>79</v>
      </c>
    </row>
    <row r="485" spans="1:65" s="2" customFormat="1" ht="16.5" customHeight="1">
      <c r="A485" s="37"/>
      <c r="B485" s="38"/>
      <c r="C485" s="245" t="s">
        <v>1258</v>
      </c>
      <c r="D485" s="245" t="s">
        <v>348</v>
      </c>
      <c r="E485" s="246" t="s">
        <v>3231</v>
      </c>
      <c r="F485" s="247" t="s">
        <v>3232</v>
      </c>
      <c r="G485" s="248" t="s">
        <v>367</v>
      </c>
      <c r="H485" s="249">
        <v>10</v>
      </c>
      <c r="I485" s="250"/>
      <c r="J485" s="251">
        <f>ROUND(I485*H485,2)</f>
        <v>0</v>
      </c>
      <c r="K485" s="247" t="s">
        <v>814</v>
      </c>
      <c r="L485" s="252"/>
      <c r="M485" s="253" t="s">
        <v>19</v>
      </c>
      <c r="N485" s="254" t="s">
        <v>42</v>
      </c>
      <c r="O485" s="67"/>
      <c r="P485" s="191">
        <f>O485*H485</f>
        <v>0</v>
      </c>
      <c r="Q485" s="191">
        <v>0</v>
      </c>
      <c r="R485" s="191">
        <f>Q485*H485</f>
        <v>0</v>
      </c>
      <c r="S485" s="191">
        <v>0</v>
      </c>
      <c r="T485" s="192">
        <f>S485*H485</f>
        <v>0</v>
      </c>
      <c r="U485" s="37"/>
      <c r="V485" s="37"/>
      <c r="W485" s="37"/>
      <c r="X485" s="37"/>
      <c r="Y485" s="37"/>
      <c r="Z485" s="37"/>
      <c r="AA485" s="37"/>
      <c r="AB485" s="37"/>
      <c r="AC485" s="37"/>
      <c r="AD485" s="37"/>
      <c r="AE485" s="37"/>
      <c r="AR485" s="193" t="s">
        <v>269</v>
      </c>
      <c r="AT485" s="193" t="s">
        <v>348</v>
      </c>
      <c r="AU485" s="193" t="s">
        <v>79</v>
      </c>
      <c r="AY485" s="20" t="s">
        <v>210</v>
      </c>
      <c r="BE485" s="194">
        <f>IF(N485="základní",J485,0)</f>
        <v>0</v>
      </c>
      <c r="BF485" s="194">
        <f>IF(N485="snížená",J485,0)</f>
        <v>0</v>
      </c>
      <c r="BG485" s="194">
        <f>IF(N485="zákl. přenesená",J485,0)</f>
        <v>0</v>
      </c>
      <c r="BH485" s="194">
        <f>IF(N485="sníž. přenesená",J485,0)</f>
        <v>0</v>
      </c>
      <c r="BI485" s="194">
        <f>IF(N485="nulová",J485,0)</f>
        <v>0</v>
      </c>
      <c r="BJ485" s="20" t="s">
        <v>79</v>
      </c>
      <c r="BK485" s="194">
        <f>ROUND(I485*H485,2)</f>
        <v>0</v>
      </c>
      <c r="BL485" s="20" t="s">
        <v>217</v>
      </c>
      <c r="BM485" s="193" t="s">
        <v>3233</v>
      </c>
    </row>
    <row r="486" spans="1:65" s="2" customFormat="1" ht="11.25">
      <c r="A486" s="37"/>
      <c r="B486" s="38"/>
      <c r="C486" s="39"/>
      <c r="D486" s="195" t="s">
        <v>219</v>
      </c>
      <c r="E486" s="39"/>
      <c r="F486" s="196" t="s">
        <v>3232</v>
      </c>
      <c r="G486" s="39"/>
      <c r="H486" s="39"/>
      <c r="I486" s="197"/>
      <c r="J486" s="39"/>
      <c r="K486" s="39"/>
      <c r="L486" s="42"/>
      <c r="M486" s="198"/>
      <c r="N486" s="199"/>
      <c r="O486" s="67"/>
      <c r="P486" s="67"/>
      <c r="Q486" s="67"/>
      <c r="R486" s="67"/>
      <c r="S486" s="67"/>
      <c r="T486" s="68"/>
      <c r="U486" s="37"/>
      <c r="V486" s="37"/>
      <c r="W486" s="37"/>
      <c r="X486" s="37"/>
      <c r="Y486" s="37"/>
      <c r="Z486" s="37"/>
      <c r="AA486" s="37"/>
      <c r="AB486" s="37"/>
      <c r="AC486" s="37"/>
      <c r="AD486" s="37"/>
      <c r="AE486" s="37"/>
      <c r="AT486" s="20" t="s">
        <v>219</v>
      </c>
      <c r="AU486" s="20" t="s">
        <v>79</v>
      </c>
    </row>
    <row r="487" spans="1:65" s="2" customFormat="1" ht="19.5">
      <c r="A487" s="37"/>
      <c r="B487" s="38"/>
      <c r="C487" s="39"/>
      <c r="D487" s="195" t="s">
        <v>1060</v>
      </c>
      <c r="E487" s="39"/>
      <c r="F487" s="268" t="s">
        <v>3234</v>
      </c>
      <c r="G487" s="39"/>
      <c r="H487" s="39"/>
      <c r="I487" s="197"/>
      <c r="J487" s="39"/>
      <c r="K487" s="39"/>
      <c r="L487" s="42"/>
      <c r="M487" s="198"/>
      <c r="N487" s="199"/>
      <c r="O487" s="67"/>
      <c r="P487" s="67"/>
      <c r="Q487" s="67"/>
      <c r="R487" s="67"/>
      <c r="S487" s="67"/>
      <c r="T487" s="68"/>
      <c r="U487" s="37"/>
      <c r="V487" s="37"/>
      <c r="W487" s="37"/>
      <c r="X487" s="37"/>
      <c r="Y487" s="37"/>
      <c r="Z487" s="37"/>
      <c r="AA487" s="37"/>
      <c r="AB487" s="37"/>
      <c r="AC487" s="37"/>
      <c r="AD487" s="37"/>
      <c r="AE487" s="37"/>
      <c r="AT487" s="20" t="s">
        <v>1060</v>
      </c>
      <c r="AU487" s="20" t="s">
        <v>79</v>
      </c>
    </row>
    <row r="488" spans="1:65" s="2" customFormat="1" ht="16.5" customHeight="1">
      <c r="A488" s="37"/>
      <c r="B488" s="38"/>
      <c r="C488" s="245" t="s">
        <v>1264</v>
      </c>
      <c r="D488" s="245" t="s">
        <v>348</v>
      </c>
      <c r="E488" s="246" t="s">
        <v>3235</v>
      </c>
      <c r="F488" s="247" t="s">
        <v>3236</v>
      </c>
      <c r="G488" s="248" t="s">
        <v>367</v>
      </c>
      <c r="H488" s="249">
        <v>7</v>
      </c>
      <c r="I488" s="250"/>
      <c r="J488" s="251">
        <f>ROUND(I488*H488,2)</f>
        <v>0</v>
      </c>
      <c r="K488" s="247" t="s">
        <v>814</v>
      </c>
      <c r="L488" s="252"/>
      <c r="M488" s="253" t="s">
        <v>19</v>
      </c>
      <c r="N488" s="254" t="s">
        <v>42</v>
      </c>
      <c r="O488" s="67"/>
      <c r="P488" s="191">
        <f>O488*H488</f>
        <v>0</v>
      </c>
      <c r="Q488" s="191">
        <v>0</v>
      </c>
      <c r="R488" s="191">
        <f>Q488*H488</f>
        <v>0</v>
      </c>
      <c r="S488" s="191">
        <v>0</v>
      </c>
      <c r="T488" s="192">
        <f>S488*H488</f>
        <v>0</v>
      </c>
      <c r="U488" s="37"/>
      <c r="V488" s="37"/>
      <c r="W488" s="37"/>
      <c r="X488" s="37"/>
      <c r="Y488" s="37"/>
      <c r="Z488" s="37"/>
      <c r="AA488" s="37"/>
      <c r="AB488" s="37"/>
      <c r="AC488" s="37"/>
      <c r="AD488" s="37"/>
      <c r="AE488" s="37"/>
      <c r="AR488" s="193" t="s">
        <v>269</v>
      </c>
      <c r="AT488" s="193" t="s">
        <v>348</v>
      </c>
      <c r="AU488" s="193" t="s">
        <v>79</v>
      </c>
      <c r="AY488" s="20" t="s">
        <v>210</v>
      </c>
      <c r="BE488" s="194">
        <f>IF(N488="základní",J488,0)</f>
        <v>0</v>
      </c>
      <c r="BF488" s="194">
        <f>IF(N488="snížená",J488,0)</f>
        <v>0</v>
      </c>
      <c r="BG488" s="194">
        <f>IF(N488="zákl. přenesená",J488,0)</f>
        <v>0</v>
      </c>
      <c r="BH488" s="194">
        <f>IF(N488="sníž. přenesená",J488,0)</f>
        <v>0</v>
      </c>
      <c r="BI488" s="194">
        <f>IF(N488="nulová",J488,0)</f>
        <v>0</v>
      </c>
      <c r="BJ488" s="20" t="s">
        <v>79</v>
      </c>
      <c r="BK488" s="194">
        <f>ROUND(I488*H488,2)</f>
        <v>0</v>
      </c>
      <c r="BL488" s="20" t="s">
        <v>217</v>
      </c>
      <c r="BM488" s="193" t="s">
        <v>3237</v>
      </c>
    </row>
    <row r="489" spans="1:65" s="2" customFormat="1" ht="11.25">
      <c r="A489" s="37"/>
      <c r="B489" s="38"/>
      <c r="C489" s="39"/>
      <c r="D489" s="195" t="s">
        <v>219</v>
      </c>
      <c r="E489" s="39"/>
      <c r="F489" s="196" t="s">
        <v>3236</v>
      </c>
      <c r="G489" s="39"/>
      <c r="H489" s="39"/>
      <c r="I489" s="197"/>
      <c r="J489" s="39"/>
      <c r="K489" s="39"/>
      <c r="L489" s="42"/>
      <c r="M489" s="198"/>
      <c r="N489" s="199"/>
      <c r="O489" s="67"/>
      <c r="P489" s="67"/>
      <c r="Q489" s="67"/>
      <c r="R489" s="67"/>
      <c r="S489" s="67"/>
      <c r="T489" s="68"/>
      <c r="U489" s="37"/>
      <c r="V489" s="37"/>
      <c r="W489" s="37"/>
      <c r="X489" s="37"/>
      <c r="Y489" s="37"/>
      <c r="Z489" s="37"/>
      <c r="AA489" s="37"/>
      <c r="AB489" s="37"/>
      <c r="AC489" s="37"/>
      <c r="AD489" s="37"/>
      <c r="AE489" s="37"/>
      <c r="AT489" s="20" t="s">
        <v>219</v>
      </c>
      <c r="AU489" s="20" t="s">
        <v>79</v>
      </c>
    </row>
    <row r="490" spans="1:65" s="2" customFormat="1" ht="48.75">
      <c r="A490" s="37"/>
      <c r="B490" s="38"/>
      <c r="C490" s="39"/>
      <c r="D490" s="195" t="s">
        <v>1060</v>
      </c>
      <c r="E490" s="39"/>
      <c r="F490" s="268" t="s">
        <v>3238</v>
      </c>
      <c r="G490" s="39"/>
      <c r="H490" s="39"/>
      <c r="I490" s="197"/>
      <c r="J490" s="39"/>
      <c r="K490" s="39"/>
      <c r="L490" s="42"/>
      <c r="M490" s="198"/>
      <c r="N490" s="199"/>
      <c r="O490" s="67"/>
      <c r="P490" s="67"/>
      <c r="Q490" s="67"/>
      <c r="R490" s="67"/>
      <c r="S490" s="67"/>
      <c r="T490" s="68"/>
      <c r="U490" s="37"/>
      <c r="V490" s="37"/>
      <c r="W490" s="37"/>
      <c r="X490" s="37"/>
      <c r="Y490" s="37"/>
      <c r="Z490" s="37"/>
      <c r="AA490" s="37"/>
      <c r="AB490" s="37"/>
      <c r="AC490" s="37"/>
      <c r="AD490" s="37"/>
      <c r="AE490" s="37"/>
      <c r="AT490" s="20" t="s">
        <v>1060</v>
      </c>
      <c r="AU490" s="20" t="s">
        <v>79</v>
      </c>
    </row>
    <row r="491" spans="1:65" s="2" customFormat="1" ht="16.5" customHeight="1">
      <c r="A491" s="37"/>
      <c r="B491" s="38"/>
      <c r="C491" s="245" t="s">
        <v>1274</v>
      </c>
      <c r="D491" s="245" t="s">
        <v>348</v>
      </c>
      <c r="E491" s="246" t="s">
        <v>3239</v>
      </c>
      <c r="F491" s="247" t="s">
        <v>3240</v>
      </c>
      <c r="G491" s="248" t="s">
        <v>367</v>
      </c>
      <c r="H491" s="249">
        <v>800</v>
      </c>
      <c r="I491" s="250"/>
      <c r="J491" s="251">
        <f>ROUND(I491*H491,2)</f>
        <v>0</v>
      </c>
      <c r="K491" s="247" t="s">
        <v>814</v>
      </c>
      <c r="L491" s="252"/>
      <c r="M491" s="253" t="s">
        <v>19</v>
      </c>
      <c r="N491" s="254" t="s">
        <v>42</v>
      </c>
      <c r="O491" s="67"/>
      <c r="P491" s="191">
        <f>O491*H491</f>
        <v>0</v>
      </c>
      <c r="Q491" s="191">
        <v>0</v>
      </c>
      <c r="R491" s="191">
        <f>Q491*H491</f>
        <v>0</v>
      </c>
      <c r="S491" s="191">
        <v>0</v>
      </c>
      <c r="T491" s="192">
        <f>S491*H491</f>
        <v>0</v>
      </c>
      <c r="U491" s="37"/>
      <c r="V491" s="37"/>
      <c r="W491" s="37"/>
      <c r="X491" s="37"/>
      <c r="Y491" s="37"/>
      <c r="Z491" s="37"/>
      <c r="AA491" s="37"/>
      <c r="AB491" s="37"/>
      <c r="AC491" s="37"/>
      <c r="AD491" s="37"/>
      <c r="AE491" s="37"/>
      <c r="AR491" s="193" t="s">
        <v>269</v>
      </c>
      <c r="AT491" s="193" t="s">
        <v>348</v>
      </c>
      <c r="AU491" s="193" t="s">
        <v>79</v>
      </c>
      <c r="AY491" s="20" t="s">
        <v>210</v>
      </c>
      <c r="BE491" s="194">
        <f>IF(N491="základní",J491,0)</f>
        <v>0</v>
      </c>
      <c r="BF491" s="194">
        <f>IF(N491="snížená",J491,0)</f>
        <v>0</v>
      </c>
      <c r="BG491" s="194">
        <f>IF(N491="zákl. přenesená",J491,0)</f>
        <v>0</v>
      </c>
      <c r="BH491" s="194">
        <f>IF(N491="sníž. přenesená",J491,0)</f>
        <v>0</v>
      </c>
      <c r="BI491" s="194">
        <f>IF(N491="nulová",J491,0)</f>
        <v>0</v>
      </c>
      <c r="BJ491" s="20" t="s">
        <v>79</v>
      </c>
      <c r="BK491" s="194">
        <f>ROUND(I491*H491,2)</f>
        <v>0</v>
      </c>
      <c r="BL491" s="20" t="s">
        <v>217</v>
      </c>
      <c r="BM491" s="193" t="s">
        <v>3241</v>
      </c>
    </row>
    <row r="492" spans="1:65" s="2" customFormat="1" ht="11.25">
      <c r="A492" s="37"/>
      <c r="B492" s="38"/>
      <c r="C492" s="39"/>
      <c r="D492" s="195" t="s">
        <v>219</v>
      </c>
      <c r="E492" s="39"/>
      <c r="F492" s="196" t="s">
        <v>3240</v>
      </c>
      <c r="G492" s="39"/>
      <c r="H492" s="39"/>
      <c r="I492" s="197"/>
      <c r="J492" s="39"/>
      <c r="K492" s="39"/>
      <c r="L492" s="42"/>
      <c r="M492" s="198"/>
      <c r="N492" s="199"/>
      <c r="O492" s="67"/>
      <c r="P492" s="67"/>
      <c r="Q492" s="67"/>
      <c r="R492" s="67"/>
      <c r="S492" s="67"/>
      <c r="T492" s="68"/>
      <c r="U492" s="37"/>
      <c r="V492" s="37"/>
      <c r="W492" s="37"/>
      <c r="X492" s="37"/>
      <c r="Y492" s="37"/>
      <c r="Z492" s="37"/>
      <c r="AA492" s="37"/>
      <c r="AB492" s="37"/>
      <c r="AC492" s="37"/>
      <c r="AD492" s="37"/>
      <c r="AE492" s="37"/>
      <c r="AT492" s="20" t="s">
        <v>219</v>
      </c>
      <c r="AU492" s="20" t="s">
        <v>79</v>
      </c>
    </row>
    <row r="493" spans="1:65" s="2" customFormat="1" ht="39">
      <c r="A493" s="37"/>
      <c r="B493" s="38"/>
      <c r="C493" s="39"/>
      <c r="D493" s="195" t="s">
        <v>1060</v>
      </c>
      <c r="E493" s="39"/>
      <c r="F493" s="268" t="s">
        <v>3242</v>
      </c>
      <c r="G493" s="39"/>
      <c r="H493" s="39"/>
      <c r="I493" s="197"/>
      <c r="J493" s="39"/>
      <c r="K493" s="39"/>
      <c r="L493" s="42"/>
      <c r="M493" s="198"/>
      <c r="N493" s="199"/>
      <c r="O493" s="67"/>
      <c r="P493" s="67"/>
      <c r="Q493" s="67"/>
      <c r="R493" s="67"/>
      <c r="S493" s="67"/>
      <c r="T493" s="68"/>
      <c r="U493" s="37"/>
      <c r="V493" s="37"/>
      <c r="W493" s="37"/>
      <c r="X493" s="37"/>
      <c r="Y493" s="37"/>
      <c r="Z493" s="37"/>
      <c r="AA493" s="37"/>
      <c r="AB493" s="37"/>
      <c r="AC493" s="37"/>
      <c r="AD493" s="37"/>
      <c r="AE493" s="37"/>
      <c r="AT493" s="20" t="s">
        <v>1060</v>
      </c>
      <c r="AU493" s="20" t="s">
        <v>79</v>
      </c>
    </row>
    <row r="494" spans="1:65" s="2" customFormat="1" ht="16.5" customHeight="1">
      <c r="A494" s="37"/>
      <c r="B494" s="38"/>
      <c r="C494" s="245" t="s">
        <v>1282</v>
      </c>
      <c r="D494" s="245" t="s">
        <v>348</v>
      </c>
      <c r="E494" s="246" t="s">
        <v>3243</v>
      </c>
      <c r="F494" s="247" t="s">
        <v>3244</v>
      </c>
      <c r="G494" s="248" t="s">
        <v>367</v>
      </c>
      <c r="H494" s="249">
        <v>6</v>
      </c>
      <c r="I494" s="250"/>
      <c r="J494" s="251">
        <f>ROUND(I494*H494,2)</f>
        <v>0</v>
      </c>
      <c r="K494" s="247" t="s">
        <v>814</v>
      </c>
      <c r="L494" s="252"/>
      <c r="M494" s="253" t="s">
        <v>19</v>
      </c>
      <c r="N494" s="254" t="s">
        <v>42</v>
      </c>
      <c r="O494" s="67"/>
      <c r="P494" s="191">
        <f>O494*H494</f>
        <v>0</v>
      </c>
      <c r="Q494" s="191">
        <v>0</v>
      </c>
      <c r="R494" s="191">
        <f>Q494*H494</f>
        <v>0</v>
      </c>
      <c r="S494" s="191">
        <v>0</v>
      </c>
      <c r="T494" s="192">
        <f>S494*H494</f>
        <v>0</v>
      </c>
      <c r="U494" s="37"/>
      <c r="V494" s="37"/>
      <c r="W494" s="37"/>
      <c r="X494" s="37"/>
      <c r="Y494" s="37"/>
      <c r="Z494" s="37"/>
      <c r="AA494" s="37"/>
      <c r="AB494" s="37"/>
      <c r="AC494" s="37"/>
      <c r="AD494" s="37"/>
      <c r="AE494" s="37"/>
      <c r="AR494" s="193" t="s">
        <v>269</v>
      </c>
      <c r="AT494" s="193" t="s">
        <v>348</v>
      </c>
      <c r="AU494" s="193" t="s">
        <v>79</v>
      </c>
      <c r="AY494" s="20" t="s">
        <v>210</v>
      </c>
      <c r="BE494" s="194">
        <f>IF(N494="základní",J494,0)</f>
        <v>0</v>
      </c>
      <c r="BF494" s="194">
        <f>IF(N494="snížená",J494,0)</f>
        <v>0</v>
      </c>
      <c r="BG494" s="194">
        <f>IF(N494="zákl. přenesená",J494,0)</f>
        <v>0</v>
      </c>
      <c r="BH494" s="194">
        <f>IF(N494="sníž. přenesená",J494,0)</f>
        <v>0</v>
      </c>
      <c r="BI494" s="194">
        <f>IF(N494="nulová",J494,0)</f>
        <v>0</v>
      </c>
      <c r="BJ494" s="20" t="s">
        <v>79</v>
      </c>
      <c r="BK494" s="194">
        <f>ROUND(I494*H494,2)</f>
        <v>0</v>
      </c>
      <c r="BL494" s="20" t="s">
        <v>217</v>
      </c>
      <c r="BM494" s="193" t="s">
        <v>3245</v>
      </c>
    </row>
    <row r="495" spans="1:65" s="2" customFormat="1" ht="11.25">
      <c r="A495" s="37"/>
      <c r="B495" s="38"/>
      <c r="C495" s="39"/>
      <c r="D495" s="195" t="s">
        <v>219</v>
      </c>
      <c r="E495" s="39"/>
      <c r="F495" s="196" t="s">
        <v>3244</v>
      </c>
      <c r="G495" s="39"/>
      <c r="H495" s="39"/>
      <c r="I495" s="197"/>
      <c r="J495" s="39"/>
      <c r="K495" s="39"/>
      <c r="L495" s="42"/>
      <c r="M495" s="198"/>
      <c r="N495" s="199"/>
      <c r="O495" s="67"/>
      <c r="P495" s="67"/>
      <c r="Q495" s="67"/>
      <c r="R495" s="67"/>
      <c r="S495" s="67"/>
      <c r="T495" s="68"/>
      <c r="U495" s="37"/>
      <c r="V495" s="37"/>
      <c r="W495" s="37"/>
      <c r="X495" s="37"/>
      <c r="Y495" s="37"/>
      <c r="Z495" s="37"/>
      <c r="AA495" s="37"/>
      <c r="AB495" s="37"/>
      <c r="AC495" s="37"/>
      <c r="AD495" s="37"/>
      <c r="AE495" s="37"/>
      <c r="AT495" s="20" t="s">
        <v>219</v>
      </c>
      <c r="AU495" s="20" t="s">
        <v>79</v>
      </c>
    </row>
    <row r="496" spans="1:65" s="2" customFormat="1" ht="19.5">
      <c r="A496" s="37"/>
      <c r="B496" s="38"/>
      <c r="C496" s="39"/>
      <c r="D496" s="195" t="s">
        <v>1060</v>
      </c>
      <c r="E496" s="39"/>
      <c r="F496" s="268" t="s">
        <v>3246</v>
      </c>
      <c r="G496" s="39"/>
      <c r="H496" s="39"/>
      <c r="I496" s="197"/>
      <c r="J496" s="39"/>
      <c r="K496" s="39"/>
      <c r="L496" s="42"/>
      <c r="M496" s="198"/>
      <c r="N496" s="199"/>
      <c r="O496" s="67"/>
      <c r="P496" s="67"/>
      <c r="Q496" s="67"/>
      <c r="R496" s="67"/>
      <c r="S496" s="67"/>
      <c r="T496" s="68"/>
      <c r="U496" s="37"/>
      <c r="V496" s="37"/>
      <c r="W496" s="37"/>
      <c r="X496" s="37"/>
      <c r="Y496" s="37"/>
      <c r="Z496" s="37"/>
      <c r="AA496" s="37"/>
      <c r="AB496" s="37"/>
      <c r="AC496" s="37"/>
      <c r="AD496" s="37"/>
      <c r="AE496" s="37"/>
      <c r="AT496" s="20" t="s">
        <v>1060</v>
      </c>
      <c r="AU496" s="20" t="s">
        <v>79</v>
      </c>
    </row>
    <row r="497" spans="1:65" s="2" customFormat="1" ht="16.5" customHeight="1">
      <c r="A497" s="37"/>
      <c r="B497" s="38"/>
      <c r="C497" s="245" t="s">
        <v>1290</v>
      </c>
      <c r="D497" s="245" t="s">
        <v>348</v>
      </c>
      <c r="E497" s="246" t="s">
        <v>3247</v>
      </c>
      <c r="F497" s="247" t="s">
        <v>3248</v>
      </c>
      <c r="G497" s="248" t="s">
        <v>367</v>
      </c>
      <c r="H497" s="249">
        <v>800</v>
      </c>
      <c r="I497" s="250"/>
      <c r="J497" s="251">
        <f>ROUND(I497*H497,2)</f>
        <v>0</v>
      </c>
      <c r="K497" s="247" t="s">
        <v>814</v>
      </c>
      <c r="L497" s="252"/>
      <c r="M497" s="253" t="s">
        <v>19</v>
      </c>
      <c r="N497" s="254" t="s">
        <v>42</v>
      </c>
      <c r="O497" s="67"/>
      <c r="P497" s="191">
        <f>O497*H497</f>
        <v>0</v>
      </c>
      <c r="Q497" s="191">
        <v>0</v>
      </c>
      <c r="R497" s="191">
        <f>Q497*H497</f>
        <v>0</v>
      </c>
      <c r="S497" s="191">
        <v>0</v>
      </c>
      <c r="T497" s="192">
        <f>S497*H497</f>
        <v>0</v>
      </c>
      <c r="U497" s="37"/>
      <c r="V497" s="37"/>
      <c r="W497" s="37"/>
      <c r="X497" s="37"/>
      <c r="Y497" s="37"/>
      <c r="Z497" s="37"/>
      <c r="AA497" s="37"/>
      <c r="AB497" s="37"/>
      <c r="AC497" s="37"/>
      <c r="AD497" s="37"/>
      <c r="AE497" s="37"/>
      <c r="AR497" s="193" t="s">
        <v>269</v>
      </c>
      <c r="AT497" s="193" t="s">
        <v>348</v>
      </c>
      <c r="AU497" s="193" t="s">
        <v>79</v>
      </c>
      <c r="AY497" s="20" t="s">
        <v>210</v>
      </c>
      <c r="BE497" s="194">
        <f>IF(N497="základní",J497,0)</f>
        <v>0</v>
      </c>
      <c r="BF497" s="194">
        <f>IF(N497="snížená",J497,0)</f>
        <v>0</v>
      </c>
      <c r="BG497" s="194">
        <f>IF(N497="zákl. přenesená",J497,0)</f>
        <v>0</v>
      </c>
      <c r="BH497" s="194">
        <f>IF(N497="sníž. přenesená",J497,0)</f>
        <v>0</v>
      </c>
      <c r="BI497" s="194">
        <f>IF(N497="nulová",J497,0)</f>
        <v>0</v>
      </c>
      <c r="BJ497" s="20" t="s">
        <v>79</v>
      </c>
      <c r="BK497" s="194">
        <f>ROUND(I497*H497,2)</f>
        <v>0</v>
      </c>
      <c r="BL497" s="20" t="s">
        <v>217</v>
      </c>
      <c r="BM497" s="193" t="s">
        <v>3249</v>
      </c>
    </row>
    <row r="498" spans="1:65" s="2" customFormat="1" ht="11.25">
      <c r="A498" s="37"/>
      <c r="B498" s="38"/>
      <c r="C498" s="39"/>
      <c r="D498" s="195" t="s">
        <v>219</v>
      </c>
      <c r="E498" s="39"/>
      <c r="F498" s="196" t="s">
        <v>3248</v>
      </c>
      <c r="G498" s="39"/>
      <c r="H498" s="39"/>
      <c r="I498" s="197"/>
      <c r="J498" s="39"/>
      <c r="K498" s="39"/>
      <c r="L498" s="42"/>
      <c r="M498" s="198"/>
      <c r="N498" s="199"/>
      <c r="O498" s="67"/>
      <c r="P498" s="67"/>
      <c r="Q498" s="67"/>
      <c r="R498" s="67"/>
      <c r="S498" s="67"/>
      <c r="T498" s="68"/>
      <c r="U498" s="37"/>
      <c r="V498" s="37"/>
      <c r="W498" s="37"/>
      <c r="X498" s="37"/>
      <c r="Y498" s="37"/>
      <c r="Z498" s="37"/>
      <c r="AA498" s="37"/>
      <c r="AB498" s="37"/>
      <c r="AC498" s="37"/>
      <c r="AD498" s="37"/>
      <c r="AE498" s="37"/>
      <c r="AT498" s="20" t="s">
        <v>219</v>
      </c>
      <c r="AU498" s="20" t="s">
        <v>79</v>
      </c>
    </row>
    <row r="499" spans="1:65" s="2" customFormat="1" ht="58.5">
      <c r="A499" s="37"/>
      <c r="B499" s="38"/>
      <c r="C499" s="39"/>
      <c r="D499" s="195" t="s">
        <v>1060</v>
      </c>
      <c r="E499" s="39"/>
      <c r="F499" s="268" t="s">
        <v>3250</v>
      </c>
      <c r="G499" s="39"/>
      <c r="H499" s="39"/>
      <c r="I499" s="197"/>
      <c r="J499" s="39"/>
      <c r="K499" s="39"/>
      <c r="L499" s="42"/>
      <c r="M499" s="198"/>
      <c r="N499" s="199"/>
      <c r="O499" s="67"/>
      <c r="P499" s="67"/>
      <c r="Q499" s="67"/>
      <c r="R499" s="67"/>
      <c r="S499" s="67"/>
      <c r="T499" s="68"/>
      <c r="U499" s="37"/>
      <c r="V499" s="37"/>
      <c r="W499" s="37"/>
      <c r="X499" s="37"/>
      <c r="Y499" s="37"/>
      <c r="Z499" s="37"/>
      <c r="AA499" s="37"/>
      <c r="AB499" s="37"/>
      <c r="AC499" s="37"/>
      <c r="AD499" s="37"/>
      <c r="AE499" s="37"/>
      <c r="AT499" s="20" t="s">
        <v>1060</v>
      </c>
      <c r="AU499" s="20" t="s">
        <v>79</v>
      </c>
    </row>
    <row r="500" spans="1:65" s="2" customFormat="1" ht="16.5" customHeight="1">
      <c r="A500" s="37"/>
      <c r="B500" s="38"/>
      <c r="C500" s="245" t="s">
        <v>1296</v>
      </c>
      <c r="D500" s="245" t="s">
        <v>348</v>
      </c>
      <c r="E500" s="246" t="s">
        <v>3251</v>
      </c>
      <c r="F500" s="247" t="s">
        <v>3252</v>
      </c>
      <c r="G500" s="248" t="s">
        <v>367</v>
      </c>
      <c r="H500" s="249">
        <v>800</v>
      </c>
      <c r="I500" s="250"/>
      <c r="J500" s="251">
        <f>ROUND(I500*H500,2)</f>
        <v>0</v>
      </c>
      <c r="K500" s="247" t="s">
        <v>814</v>
      </c>
      <c r="L500" s="252"/>
      <c r="M500" s="253" t="s">
        <v>19</v>
      </c>
      <c r="N500" s="254" t="s">
        <v>42</v>
      </c>
      <c r="O500" s="67"/>
      <c r="P500" s="191">
        <f>O500*H500</f>
        <v>0</v>
      </c>
      <c r="Q500" s="191">
        <v>0</v>
      </c>
      <c r="R500" s="191">
        <f>Q500*H500</f>
        <v>0</v>
      </c>
      <c r="S500" s="191">
        <v>0</v>
      </c>
      <c r="T500" s="192">
        <f>S500*H500</f>
        <v>0</v>
      </c>
      <c r="U500" s="37"/>
      <c r="V500" s="37"/>
      <c r="W500" s="37"/>
      <c r="X500" s="37"/>
      <c r="Y500" s="37"/>
      <c r="Z500" s="37"/>
      <c r="AA500" s="37"/>
      <c r="AB500" s="37"/>
      <c r="AC500" s="37"/>
      <c r="AD500" s="37"/>
      <c r="AE500" s="37"/>
      <c r="AR500" s="193" t="s">
        <v>269</v>
      </c>
      <c r="AT500" s="193" t="s">
        <v>348</v>
      </c>
      <c r="AU500" s="193" t="s">
        <v>79</v>
      </c>
      <c r="AY500" s="20" t="s">
        <v>210</v>
      </c>
      <c r="BE500" s="194">
        <f>IF(N500="základní",J500,0)</f>
        <v>0</v>
      </c>
      <c r="BF500" s="194">
        <f>IF(N500="snížená",J500,0)</f>
        <v>0</v>
      </c>
      <c r="BG500" s="194">
        <f>IF(N500="zákl. přenesená",J500,0)</f>
        <v>0</v>
      </c>
      <c r="BH500" s="194">
        <f>IF(N500="sníž. přenesená",J500,0)</f>
        <v>0</v>
      </c>
      <c r="BI500" s="194">
        <f>IF(N500="nulová",J500,0)</f>
        <v>0</v>
      </c>
      <c r="BJ500" s="20" t="s">
        <v>79</v>
      </c>
      <c r="BK500" s="194">
        <f>ROUND(I500*H500,2)</f>
        <v>0</v>
      </c>
      <c r="BL500" s="20" t="s">
        <v>217</v>
      </c>
      <c r="BM500" s="193" t="s">
        <v>3253</v>
      </c>
    </row>
    <row r="501" spans="1:65" s="2" customFormat="1" ht="11.25">
      <c r="A501" s="37"/>
      <c r="B501" s="38"/>
      <c r="C501" s="39"/>
      <c r="D501" s="195" t="s">
        <v>219</v>
      </c>
      <c r="E501" s="39"/>
      <c r="F501" s="196" t="s">
        <v>3252</v>
      </c>
      <c r="G501" s="39"/>
      <c r="H501" s="39"/>
      <c r="I501" s="197"/>
      <c r="J501" s="39"/>
      <c r="K501" s="39"/>
      <c r="L501" s="42"/>
      <c r="M501" s="198"/>
      <c r="N501" s="199"/>
      <c r="O501" s="67"/>
      <c r="P501" s="67"/>
      <c r="Q501" s="67"/>
      <c r="R501" s="67"/>
      <c r="S501" s="67"/>
      <c r="T501" s="68"/>
      <c r="U501" s="37"/>
      <c r="V501" s="37"/>
      <c r="W501" s="37"/>
      <c r="X501" s="37"/>
      <c r="Y501" s="37"/>
      <c r="Z501" s="37"/>
      <c r="AA501" s="37"/>
      <c r="AB501" s="37"/>
      <c r="AC501" s="37"/>
      <c r="AD501" s="37"/>
      <c r="AE501" s="37"/>
      <c r="AT501" s="20" t="s">
        <v>219</v>
      </c>
      <c r="AU501" s="20" t="s">
        <v>79</v>
      </c>
    </row>
    <row r="502" spans="1:65" s="2" customFormat="1" ht="58.5">
      <c r="A502" s="37"/>
      <c r="B502" s="38"/>
      <c r="C502" s="39"/>
      <c r="D502" s="195" t="s">
        <v>1060</v>
      </c>
      <c r="E502" s="39"/>
      <c r="F502" s="268" t="s">
        <v>3250</v>
      </c>
      <c r="G502" s="39"/>
      <c r="H502" s="39"/>
      <c r="I502" s="197"/>
      <c r="J502" s="39"/>
      <c r="K502" s="39"/>
      <c r="L502" s="42"/>
      <c r="M502" s="198"/>
      <c r="N502" s="199"/>
      <c r="O502" s="67"/>
      <c r="P502" s="67"/>
      <c r="Q502" s="67"/>
      <c r="R502" s="67"/>
      <c r="S502" s="67"/>
      <c r="T502" s="68"/>
      <c r="U502" s="37"/>
      <c r="V502" s="37"/>
      <c r="W502" s="37"/>
      <c r="X502" s="37"/>
      <c r="Y502" s="37"/>
      <c r="Z502" s="37"/>
      <c r="AA502" s="37"/>
      <c r="AB502" s="37"/>
      <c r="AC502" s="37"/>
      <c r="AD502" s="37"/>
      <c r="AE502" s="37"/>
      <c r="AT502" s="20" t="s">
        <v>1060</v>
      </c>
      <c r="AU502" s="20" t="s">
        <v>79</v>
      </c>
    </row>
    <row r="503" spans="1:65" s="2" customFormat="1" ht="16.5" customHeight="1">
      <c r="A503" s="37"/>
      <c r="B503" s="38"/>
      <c r="C503" s="245" t="s">
        <v>1304</v>
      </c>
      <c r="D503" s="245" t="s">
        <v>348</v>
      </c>
      <c r="E503" s="246" t="s">
        <v>3254</v>
      </c>
      <c r="F503" s="247" t="s">
        <v>3255</v>
      </c>
      <c r="G503" s="248" t="s">
        <v>367</v>
      </c>
      <c r="H503" s="249">
        <v>800</v>
      </c>
      <c r="I503" s="250"/>
      <c r="J503" s="251">
        <f>ROUND(I503*H503,2)</f>
        <v>0</v>
      </c>
      <c r="K503" s="247" t="s">
        <v>814</v>
      </c>
      <c r="L503" s="252"/>
      <c r="M503" s="253" t="s">
        <v>19</v>
      </c>
      <c r="N503" s="254" t="s">
        <v>42</v>
      </c>
      <c r="O503" s="67"/>
      <c r="P503" s="191">
        <f>O503*H503</f>
        <v>0</v>
      </c>
      <c r="Q503" s="191">
        <v>0</v>
      </c>
      <c r="R503" s="191">
        <f>Q503*H503</f>
        <v>0</v>
      </c>
      <c r="S503" s="191">
        <v>0</v>
      </c>
      <c r="T503" s="192">
        <f>S503*H503</f>
        <v>0</v>
      </c>
      <c r="U503" s="37"/>
      <c r="V503" s="37"/>
      <c r="W503" s="37"/>
      <c r="X503" s="37"/>
      <c r="Y503" s="37"/>
      <c r="Z503" s="37"/>
      <c r="AA503" s="37"/>
      <c r="AB503" s="37"/>
      <c r="AC503" s="37"/>
      <c r="AD503" s="37"/>
      <c r="AE503" s="37"/>
      <c r="AR503" s="193" t="s">
        <v>269</v>
      </c>
      <c r="AT503" s="193" t="s">
        <v>348</v>
      </c>
      <c r="AU503" s="193" t="s">
        <v>79</v>
      </c>
      <c r="AY503" s="20" t="s">
        <v>210</v>
      </c>
      <c r="BE503" s="194">
        <f>IF(N503="základní",J503,0)</f>
        <v>0</v>
      </c>
      <c r="BF503" s="194">
        <f>IF(N503="snížená",J503,0)</f>
        <v>0</v>
      </c>
      <c r="BG503" s="194">
        <f>IF(N503="zákl. přenesená",J503,0)</f>
        <v>0</v>
      </c>
      <c r="BH503" s="194">
        <f>IF(N503="sníž. přenesená",J503,0)</f>
        <v>0</v>
      </c>
      <c r="BI503" s="194">
        <f>IF(N503="nulová",J503,0)</f>
        <v>0</v>
      </c>
      <c r="BJ503" s="20" t="s">
        <v>79</v>
      </c>
      <c r="BK503" s="194">
        <f>ROUND(I503*H503,2)</f>
        <v>0</v>
      </c>
      <c r="BL503" s="20" t="s">
        <v>217</v>
      </c>
      <c r="BM503" s="193" t="s">
        <v>3256</v>
      </c>
    </row>
    <row r="504" spans="1:65" s="2" customFormat="1" ht="11.25">
      <c r="A504" s="37"/>
      <c r="B504" s="38"/>
      <c r="C504" s="39"/>
      <c r="D504" s="195" t="s">
        <v>219</v>
      </c>
      <c r="E504" s="39"/>
      <c r="F504" s="196" t="s">
        <v>3255</v>
      </c>
      <c r="G504" s="39"/>
      <c r="H504" s="39"/>
      <c r="I504" s="197"/>
      <c r="J504" s="39"/>
      <c r="K504" s="39"/>
      <c r="L504" s="42"/>
      <c r="M504" s="198"/>
      <c r="N504" s="199"/>
      <c r="O504" s="67"/>
      <c r="P504" s="67"/>
      <c r="Q504" s="67"/>
      <c r="R504" s="67"/>
      <c r="S504" s="67"/>
      <c r="T504" s="68"/>
      <c r="U504" s="37"/>
      <c r="V504" s="37"/>
      <c r="W504" s="37"/>
      <c r="X504" s="37"/>
      <c r="Y504" s="37"/>
      <c r="Z504" s="37"/>
      <c r="AA504" s="37"/>
      <c r="AB504" s="37"/>
      <c r="AC504" s="37"/>
      <c r="AD504" s="37"/>
      <c r="AE504" s="37"/>
      <c r="AT504" s="20" t="s">
        <v>219</v>
      </c>
      <c r="AU504" s="20" t="s">
        <v>79</v>
      </c>
    </row>
    <row r="505" spans="1:65" s="2" customFormat="1" ht="58.5">
      <c r="A505" s="37"/>
      <c r="B505" s="38"/>
      <c r="C505" s="39"/>
      <c r="D505" s="195" t="s">
        <v>1060</v>
      </c>
      <c r="E505" s="39"/>
      <c r="F505" s="268" t="s">
        <v>3257</v>
      </c>
      <c r="G505" s="39"/>
      <c r="H505" s="39"/>
      <c r="I505" s="197"/>
      <c r="J505" s="39"/>
      <c r="K505" s="39"/>
      <c r="L505" s="42"/>
      <c r="M505" s="198"/>
      <c r="N505" s="199"/>
      <c r="O505" s="67"/>
      <c r="P505" s="67"/>
      <c r="Q505" s="67"/>
      <c r="R505" s="67"/>
      <c r="S505" s="67"/>
      <c r="T505" s="68"/>
      <c r="U505" s="37"/>
      <c r="V505" s="37"/>
      <c r="W505" s="37"/>
      <c r="X505" s="37"/>
      <c r="Y505" s="37"/>
      <c r="Z505" s="37"/>
      <c r="AA505" s="37"/>
      <c r="AB505" s="37"/>
      <c r="AC505" s="37"/>
      <c r="AD505" s="37"/>
      <c r="AE505" s="37"/>
      <c r="AT505" s="20" t="s">
        <v>1060</v>
      </c>
      <c r="AU505" s="20" t="s">
        <v>79</v>
      </c>
    </row>
    <row r="506" spans="1:65" s="2" customFormat="1" ht="16.5" customHeight="1">
      <c r="A506" s="37"/>
      <c r="B506" s="38"/>
      <c r="C506" s="245" t="s">
        <v>1311</v>
      </c>
      <c r="D506" s="245" t="s">
        <v>348</v>
      </c>
      <c r="E506" s="246" t="s">
        <v>3258</v>
      </c>
      <c r="F506" s="247" t="s">
        <v>3259</v>
      </c>
      <c r="G506" s="248" t="s">
        <v>367</v>
      </c>
      <c r="H506" s="249">
        <v>2</v>
      </c>
      <c r="I506" s="250"/>
      <c r="J506" s="251">
        <f>ROUND(I506*H506,2)</f>
        <v>0</v>
      </c>
      <c r="K506" s="247" t="s">
        <v>814</v>
      </c>
      <c r="L506" s="252"/>
      <c r="M506" s="253" t="s">
        <v>19</v>
      </c>
      <c r="N506" s="254" t="s">
        <v>42</v>
      </c>
      <c r="O506" s="67"/>
      <c r="P506" s="191">
        <f>O506*H506</f>
        <v>0</v>
      </c>
      <c r="Q506" s="191">
        <v>0</v>
      </c>
      <c r="R506" s="191">
        <f>Q506*H506</f>
        <v>0</v>
      </c>
      <c r="S506" s="191">
        <v>0</v>
      </c>
      <c r="T506" s="192">
        <f>S506*H506</f>
        <v>0</v>
      </c>
      <c r="U506" s="37"/>
      <c r="V506" s="37"/>
      <c r="W506" s="37"/>
      <c r="X506" s="37"/>
      <c r="Y506" s="37"/>
      <c r="Z506" s="37"/>
      <c r="AA506" s="37"/>
      <c r="AB506" s="37"/>
      <c r="AC506" s="37"/>
      <c r="AD506" s="37"/>
      <c r="AE506" s="37"/>
      <c r="AR506" s="193" t="s">
        <v>269</v>
      </c>
      <c r="AT506" s="193" t="s">
        <v>348</v>
      </c>
      <c r="AU506" s="193" t="s">
        <v>79</v>
      </c>
      <c r="AY506" s="20" t="s">
        <v>210</v>
      </c>
      <c r="BE506" s="194">
        <f>IF(N506="základní",J506,0)</f>
        <v>0</v>
      </c>
      <c r="BF506" s="194">
        <f>IF(N506="snížená",J506,0)</f>
        <v>0</v>
      </c>
      <c r="BG506" s="194">
        <f>IF(N506="zákl. přenesená",J506,0)</f>
        <v>0</v>
      </c>
      <c r="BH506" s="194">
        <f>IF(N506="sníž. přenesená",J506,0)</f>
        <v>0</v>
      </c>
      <c r="BI506" s="194">
        <f>IF(N506="nulová",J506,0)</f>
        <v>0</v>
      </c>
      <c r="BJ506" s="20" t="s">
        <v>79</v>
      </c>
      <c r="BK506" s="194">
        <f>ROUND(I506*H506,2)</f>
        <v>0</v>
      </c>
      <c r="BL506" s="20" t="s">
        <v>217</v>
      </c>
      <c r="BM506" s="193" t="s">
        <v>3260</v>
      </c>
    </row>
    <row r="507" spans="1:65" s="2" customFormat="1" ht="11.25">
      <c r="A507" s="37"/>
      <c r="B507" s="38"/>
      <c r="C507" s="39"/>
      <c r="D507" s="195" t="s">
        <v>219</v>
      </c>
      <c r="E507" s="39"/>
      <c r="F507" s="196" t="s">
        <v>3259</v>
      </c>
      <c r="G507" s="39"/>
      <c r="H507" s="39"/>
      <c r="I507" s="197"/>
      <c r="J507" s="39"/>
      <c r="K507" s="39"/>
      <c r="L507" s="42"/>
      <c r="M507" s="198"/>
      <c r="N507" s="199"/>
      <c r="O507" s="67"/>
      <c r="P507" s="67"/>
      <c r="Q507" s="67"/>
      <c r="R507" s="67"/>
      <c r="S507" s="67"/>
      <c r="T507" s="68"/>
      <c r="U507" s="37"/>
      <c r="V507" s="37"/>
      <c r="W507" s="37"/>
      <c r="X507" s="37"/>
      <c r="Y507" s="37"/>
      <c r="Z507" s="37"/>
      <c r="AA507" s="37"/>
      <c r="AB507" s="37"/>
      <c r="AC507" s="37"/>
      <c r="AD507" s="37"/>
      <c r="AE507" s="37"/>
      <c r="AT507" s="20" t="s">
        <v>219</v>
      </c>
      <c r="AU507" s="20" t="s">
        <v>79</v>
      </c>
    </row>
    <row r="508" spans="1:65" s="2" customFormat="1" ht="48.75">
      <c r="A508" s="37"/>
      <c r="B508" s="38"/>
      <c r="C508" s="39"/>
      <c r="D508" s="195" t="s">
        <v>1060</v>
      </c>
      <c r="E508" s="39"/>
      <c r="F508" s="268" t="s">
        <v>3261</v>
      </c>
      <c r="G508" s="39"/>
      <c r="H508" s="39"/>
      <c r="I508" s="197"/>
      <c r="J508" s="39"/>
      <c r="K508" s="39"/>
      <c r="L508" s="42"/>
      <c r="M508" s="198"/>
      <c r="N508" s="199"/>
      <c r="O508" s="67"/>
      <c r="P508" s="67"/>
      <c r="Q508" s="67"/>
      <c r="R508" s="67"/>
      <c r="S508" s="67"/>
      <c r="T508" s="68"/>
      <c r="U508" s="37"/>
      <c r="V508" s="37"/>
      <c r="W508" s="37"/>
      <c r="X508" s="37"/>
      <c r="Y508" s="37"/>
      <c r="Z508" s="37"/>
      <c r="AA508" s="37"/>
      <c r="AB508" s="37"/>
      <c r="AC508" s="37"/>
      <c r="AD508" s="37"/>
      <c r="AE508" s="37"/>
      <c r="AT508" s="20" t="s">
        <v>1060</v>
      </c>
      <c r="AU508" s="20" t="s">
        <v>79</v>
      </c>
    </row>
    <row r="509" spans="1:65" s="2" customFormat="1" ht="16.5" customHeight="1">
      <c r="A509" s="37"/>
      <c r="B509" s="38"/>
      <c r="C509" s="245" t="s">
        <v>1315</v>
      </c>
      <c r="D509" s="245" t="s">
        <v>348</v>
      </c>
      <c r="E509" s="246" t="s">
        <v>3262</v>
      </c>
      <c r="F509" s="247" t="s">
        <v>3263</v>
      </c>
      <c r="G509" s="248" t="s">
        <v>367</v>
      </c>
      <c r="H509" s="249">
        <v>2</v>
      </c>
      <c r="I509" s="250"/>
      <c r="J509" s="251">
        <f>ROUND(I509*H509,2)</f>
        <v>0</v>
      </c>
      <c r="K509" s="247" t="s">
        <v>814</v>
      </c>
      <c r="L509" s="252"/>
      <c r="M509" s="253" t="s">
        <v>19</v>
      </c>
      <c r="N509" s="254" t="s">
        <v>42</v>
      </c>
      <c r="O509" s="67"/>
      <c r="P509" s="191">
        <f>O509*H509</f>
        <v>0</v>
      </c>
      <c r="Q509" s="191">
        <v>0</v>
      </c>
      <c r="R509" s="191">
        <f>Q509*H509</f>
        <v>0</v>
      </c>
      <c r="S509" s="191">
        <v>0</v>
      </c>
      <c r="T509" s="192">
        <f>S509*H509</f>
        <v>0</v>
      </c>
      <c r="U509" s="37"/>
      <c r="V509" s="37"/>
      <c r="W509" s="37"/>
      <c r="X509" s="37"/>
      <c r="Y509" s="37"/>
      <c r="Z509" s="37"/>
      <c r="AA509" s="37"/>
      <c r="AB509" s="37"/>
      <c r="AC509" s="37"/>
      <c r="AD509" s="37"/>
      <c r="AE509" s="37"/>
      <c r="AR509" s="193" t="s">
        <v>269</v>
      </c>
      <c r="AT509" s="193" t="s">
        <v>348</v>
      </c>
      <c r="AU509" s="193" t="s">
        <v>79</v>
      </c>
      <c r="AY509" s="20" t="s">
        <v>210</v>
      </c>
      <c r="BE509" s="194">
        <f>IF(N509="základní",J509,0)</f>
        <v>0</v>
      </c>
      <c r="BF509" s="194">
        <f>IF(N509="snížená",J509,0)</f>
        <v>0</v>
      </c>
      <c r="BG509" s="194">
        <f>IF(N509="zákl. přenesená",J509,0)</f>
        <v>0</v>
      </c>
      <c r="BH509" s="194">
        <f>IF(N509="sníž. přenesená",J509,0)</f>
        <v>0</v>
      </c>
      <c r="BI509" s="194">
        <f>IF(N509="nulová",J509,0)</f>
        <v>0</v>
      </c>
      <c r="BJ509" s="20" t="s">
        <v>79</v>
      </c>
      <c r="BK509" s="194">
        <f>ROUND(I509*H509,2)</f>
        <v>0</v>
      </c>
      <c r="BL509" s="20" t="s">
        <v>217</v>
      </c>
      <c r="BM509" s="193" t="s">
        <v>3264</v>
      </c>
    </row>
    <row r="510" spans="1:65" s="2" customFormat="1" ht="11.25">
      <c r="A510" s="37"/>
      <c r="B510" s="38"/>
      <c r="C510" s="39"/>
      <c r="D510" s="195" t="s">
        <v>219</v>
      </c>
      <c r="E510" s="39"/>
      <c r="F510" s="196" t="s">
        <v>3263</v>
      </c>
      <c r="G510" s="39"/>
      <c r="H510" s="39"/>
      <c r="I510" s="197"/>
      <c r="J510" s="39"/>
      <c r="K510" s="39"/>
      <c r="L510" s="42"/>
      <c r="M510" s="198"/>
      <c r="N510" s="199"/>
      <c r="O510" s="67"/>
      <c r="P510" s="67"/>
      <c r="Q510" s="67"/>
      <c r="R510" s="67"/>
      <c r="S510" s="67"/>
      <c r="T510" s="68"/>
      <c r="U510" s="37"/>
      <c r="V510" s="37"/>
      <c r="W510" s="37"/>
      <c r="X510" s="37"/>
      <c r="Y510" s="37"/>
      <c r="Z510" s="37"/>
      <c r="AA510" s="37"/>
      <c r="AB510" s="37"/>
      <c r="AC510" s="37"/>
      <c r="AD510" s="37"/>
      <c r="AE510" s="37"/>
      <c r="AT510" s="20" t="s">
        <v>219</v>
      </c>
      <c r="AU510" s="20" t="s">
        <v>79</v>
      </c>
    </row>
    <row r="511" spans="1:65" s="2" customFormat="1" ht="48.75">
      <c r="A511" s="37"/>
      <c r="B511" s="38"/>
      <c r="C511" s="39"/>
      <c r="D511" s="195" t="s">
        <v>1060</v>
      </c>
      <c r="E511" s="39"/>
      <c r="F511" s="268" t="s">
        <v>3265</v>
      </c>
      <c r="G511" s="39"/>
      <c r="H511" s="39"/>
      <c r="I511" s="197"/>
      <c r="J511" s="39"/>
      <c r="K511" s="39"/>
      <c r="L511" s="42"/>
      <c r="M511" s="198"/>
      <c r="N511" s="199"/>
      <c r="O511" s="67"/>
      <c r="P511" s="67"/>
      <c r="Q511" s="67"/>
      <c r="R511" s="67"/>
      <c r="S511" s="67"/>
      <c r="T511" s="68"/>
      <c r="U511" s="37"/>
      <c r="V511" s="37"/>
      <c r="W511" s="37"/>
      <c r="X511" s="37"/>
      <c r="Y511" s="37"/>
      <c r="Z511" s="37"/>
      <c r="AA511" s="37"/>
      <c r="AB511" s="37"/>
      <c r="AC511" s="37"/>
      <c r="AD511" s="37"/>
      <c r="AE511" s="37"/>
      <c r="AT511" s="20" t="s">
        <v>1060</v>
      </c>
      <c r="AU511" s="20" t="s">
        <v>79</v>
      </c>
    </row>
    <row r="512" spans="1:65" s="2" customFormat="1" ht="16.5" customHeight="1">
      <c r="A512" s="37"/>
      <c r="B512" s="38"/>
      <c r="C512" s="245" t="s">
        <v>1322</v>
      </c>
      <c r="D512" s="245" t="s">
        <v>348</v>
      </c>
      <c r="E512" s="246" t="s">
        <v>3266</v>
      </c>
      <c r="F512" s="247" t="s">
        <v>3267</v>
      </c>
      <c r="G512" s="248" t="s">
        <v>367</v>
      </c>
      <c r="H512" s="249">
        <v>2</v>
      </c>
      <c r="I512" s="250"/>
      <c r="J512" s="251">
        <f>ROUND(I512*H512,2)</f>
        <v>0</v>
      </c>
      <c r="K512" s="247" t="s">
        <v>814</v>
      </c>
      <c r="L512" s="252"/>
      <c r="M512" s="253" t="s">
        <v>19</v>
      </c>
      <c r="N512" s="254" t="s">
        <v>42</v>
      </c>
      <c r="O512" s="67"/>
      <c r="P512" s="191">
        <f>O512*H512</f>
        <v>0</v>
      </c>
      <c r="Q512" s="191">
        <v>0</v>
      </c>
      <c r="R512" s="191">
        <f>Q512*H512</f>
        <v>0</v>
      </c>
      <c r="S512" s="191">
        <v>0</v>
      </c>
      <c r="T512" s="192">
        <f>S512*H512</f>
        <v>0</v>
      </c>
      <c r="U512" s="37"/>
      <c r="V512" s="37"/>
      <c r="W512" s="37"/>
      <c r="X512" s="37"/>
      <c r="Y512" s="37"/>
      <c r="Z512" s="37"/>
      <c r="AA512" s="37"/>
      <c r="AB512" s="37"/>
      <c r="AC512" s="37"/>
      <c r="AD512" s="37"/>
      <c r="AE512" s="37"/>
      <c r="AR512" s="193" t="s">
        <v>269</v>
      </c>
      <c r="AT512" s="193" t="s">
        <v>348</v>
      </c>
      <c r="AU512" s="193" t="s">
        <v>79</v>
      </c>
      <c r="AY512" s="20" t="s">
        <v>210</v>
      </c>
      <c r="BE512" s="194">
        <f>IF(N512="základní",J512,0)</f>
        <v>0</v>
      </c>
      <c r="BF512" s="194">
        <f>IF(N512="snížená",J512,0)</f>
        <v>0</v>
      </c>
      <c r="BG512" s="194">
        <f>IF(N512="zákl. přenesená",J512,0)</f>
        <v>0</v>
      </c>
      <c r="BH512" s="194">
        <f>IF(N512="sníž. přenesená",J512,0)</f>
        <v>0</v>
      </c>
      <c r="BI512" s="194">
        <f>IF(N512="nulová",J512,0)</f>
        <v>0</v>
      </c>
      <c r="BJ512" s="20" t="s">
        <v>79</v>
      </c>
      <c r="BK512" s="194">
        <f>ROUND(I512*H512,2)</f>
        <v>0</v>
      </c>
      <c r="BL512" s="20" t="s">
        <v>217</v>
      </c>
      <c r="BM512" s="193" t="s">
        <v>3268</v>
      </c>
    </row>
    <row r="513" spans="1:65" s="2" customFormat="1" ht="11.25">
      <c r="A513" s="37"/>
      <c r="B513" s="38"/>
      <c r="C513" s="39"/>
      <c r="D513" s="195" t="s">
        <v>219</v>
      </c>
      <c r="E513" s="39"/>
      <c r="F513" s="196" t="s">
        <v>3267</v>
      </c>
      <c r="G513" s="39"/>
      <c r="H513" s="39"/>
      <c r="I513" s="197"/>
      <c r="J513" s="39"/>
      <c r="K513" s="39"/>
      <c r="L513" s="42"/>
      <c r="M513" s="198"/>
      <c r="N513" s="199"/>
      <c r="O513" s="67"/>
      <c r="P513" s="67"/>
      <c r="Q513" s="67"/>
      <c r="R513" s="67"/>
      <c r="S513" s="67"/>
      <c r="T513" s="68"/>
      <c r="U513" s="37"/>
      <c r="V513" s="37"/>
      <c r="W513" s="37"/>
      <c r="X513" s="37"/>
      <c r="Y513" s="37"/>
      <c r="Z513" s="37"/>
      <c r="AA513" s="37"/>
      <c r="AB513" s="37"/>
      <c r="AC513" s="37"/>
      <c r="AD513" s="37"/>
      <c r="AE513" s="37"/>
      <c r="AT513" s="20" t="s">
        <v>219</v>
      </c>
      <c r="AU513" s="20" t="s">
        <v>79</v>
      </c>
    </row>
    <row r="514" spans="1:65" s="2" customFormat="1" ht="48.75">
      <c r="A514" s="37"/>
      <c r="B514" s="38"/>
      <c r="C514" s="39"/>
      <c r="D514" s="195" t="s">
        <v>1060</v>
      </c>
      <c r="E514" s="39"/>
      <c r="F514" s="268" t="s">
        <v>3269</v>
      </c>
      <c r="G514" s="39"/>
      <c r="H514" s="39"/>
      <c r="I514" s="197"/>
      <c r="J514" s="39"/>
      <c r="K514" s="39"/>
      <c r="L514" s="42"/>
      <c r="M514" s="198"/>
      <c r="N514" s="199"/>
      <c r="O514" s="67"/>
      <c r="P514" s="67"/>
      <c r="Q514" s="67"/>
      <c r="R514" s="67"/>
      <c r="S514" s="67"/>
      <c r="T514" s="68"/>
      <c r="U514" s="37"/>
      <c r="V514" s="37"/>
      <c r="W514" s="37"/>
      <c r="X514" s="37"/>
      <c r="Y514" s="37"/>
      <c r="Z514" s="37"/>
      <c r="AA514" s="37"/>
      <c r="AB514" s="37"/>
      <c r="AC514" s="37"/>
      <c r="AD514" s="37"/>
      <c r="AE514" s="37"/>
      <c r="AT514" s="20" t="s">
        <v>1060</v>
      </c>
      <c r="AU514" s="20" t="s">
        <v>79</v>
      </c>
    </row>
    <row r="515" spans="1:65" s="2" customFormat="1" ht="16.5" customHeight="1">
      <c r="A515" s="37"/>
      <c r="B515" s="38"/>
      <c r="C515" s="245" t="s">
        <v>1324</v>
      </c>
      <c r="D515" s="245" t="s">
        <v>348</v>
      </c>
      <c r="E515" s="246" t="s">
        <v>3270</v>
      </c>
      <c r="F515" s="247" t="s">
        <v>3271</v>
      </c>
      <c r="G515" s="248" t="s">
        <v>367</v>
      </c>
      <c r="H515" s="249">
        <v>2</v>
      </c>
      <c r="I515" s="250"/>
      <c r="J515" s="251">
        <f>ROUND(I515*H515,2)</f>
        <v>0</v>
      </c>
      <c r="K515" s="247" t="s">
        <v>814</v>
      </c>
      <c r="L515" s="252"/>
      <c r="M515" s="253" t="s">
        <v>19</v>
      </c>
      <c r="N515" s="254" t="s">
        <v>42</v>
      </c>
      <c r="O515" s="67"/>
      <c r="P515" s="191">
        <f>O515*H515</f>
        <v>0</v>
      </c>
      <c r="Q515" s="191">
        <v>0</v>
      </c>
      <c r="R515" s="191">
        <f>Q515*H515</f>
        <v>0</v>
      </c>
      <c r="S515" s="191">
        <v>0</v>
      </c>
      <c r="T515" s="192">
        <f>S515*H515</f>
        <v>0</v>
      </c>
      <c r="U515" s="37"/>
      <c r="V515" s="37"/>
      <c r="W515" s="37"/>
      <c r="X515" s="37"/>
      <c r="Y515" s="37"/>
      <c r="Z515" s="37"/>
      <c r="AA515" s="37"/>
      <c r="AB515" s="37"/>
      <c r="AC515" s="37"/>
      <c r="AD515" s="37"/>
      <c r="AE515" s="37"/>
      <c r="AR515" s="193" t="s">
        <v>269</v>
      </c>
      <c r="AT515" s="193" t="s">
        <v>348</v>
      </c>
      <c r="AU515" s="193" t="s">
        <v>79</v>
      </c>
      <c r="AY515" s="20" t="s">
        <v>210</v>
      </c>
      <c r="BE515" s="194">
        <f>IF(N515="základní",J515,0)</f>
        <v>0</v>
      </c>
      <c r="BF515" s="194">
        <f>IF(N515="snížená",J515,0)</f>
        <v>0</v>
      </c>
      <c r="BG515" s="194">
        <f>IF(N515="zákl. přenesená",J515,0)</f>
        <v>0</v>
      </c>
      <c r="BH515" s="194">
        <f>IF(N515="sníž. přenesená",J515,0)</f>
        <v>0</v>
      </c>
      <c r="BI515" s="194">
        <f>IF(N515="nulová",J515,0)</f>
        <v>0</v>
      </c>
      <c r="BJ515" s="20" t="s">
        <v>79</v>
      </c>
      <c r="BK515" s="194">
        <f>ROUND(I515*H515,2)</f>
        <v>0</v>
      </c>
      <c r="BL515" s="20" t="s">
        <v>217</v>
      </c>
      <c r="BM515" s="193" t="s">
        <v>3272</v>
      </c>
    </row>
    <row r="516" spans="1:65" s="2" customFormat="1" ht="11.25">
      <c r="A516" s="37"/>
      <c r="B516" s="38"/>
      <c r="C516" s="39"/>
      <c r="D516" s="195" t="s">
        <v>219</v>
      </c>
      <c r="E516" s="39"/>
      <c r="F516" s="196" t="s">
        <v>3271</v>
      </c>
      <c r="G516" s="39"/>
      <c r="H516" s="39"/>
      <c r="I516" s="197"/>
      <c r="J516" s="39"/>
      <c r="K516" s="39"/>
      <c r="L516" s="42"/>
      <c r="M516" s="198"/>
      <c r="N516" s="199"/>
      <c r="O516" s="67"/>
      <c r="P516" s="67"/>
      <c r="Q516" s="67"/>
      <c r="R516" s="67"/>
      <c r="S516" s="67"/>
      <c r="T516" s="68"/>
      <c r="U516" s="37"/>
      <c r="V516" s="37"/>
      <c r="W516" s="37"/>
      <c r="X516" s="37"/>
      <c r="Y516" s="37"/>
      <c r="Z516" s="37"/>
      <c r="AA516" s="37"/>
      <c r="AB516" s="37"/>
      <c r="AC516" s="37"/>
      <c r="AD516" s="37"/>
      <c r="AE516" s="37"/>
      <c r="AT516" s="20" t="s">
        <v>219</v>
      </c>
      <c r="AU516" s="20" t="s">
        <v>79</v>
      </c>
    </row>
    <row r="517" spans="1:65" s="2" customFormat="1" ht="58.5">
      <c r="A517" s="37"/>
      <c r="B517" s="38"/>
      <c r="C517" s="39"/>
      <c r="D517" s="195" t="s">
        <v>1060</v>
      </c>
      <c r="E517" s="39"/>
      <c r="F517" s="268" t="s">
        <v>3273</v>
      </c>
      <c r="G517" s="39"/>
      <c r="H517" s="39"/>
      <c r="I517" s="197"/>
      <c r="J517" s="39"/>
      <c r="K517" s="39"/>
      <c r="L517" s="42"/>
      <c r="M517" s="198"/>
      <c r="N517" s="199"/>
      <c r="O517" s="67"/>
      <c r="P517" s="67"/>
      <c r="Q517" s="67"/>
      <c r="R517" s="67"/>
      <c r="S517" s="67"/>
      <c r="T517" s="68"/>
      <c r="U517" s="37"/>
      <c r="V517" s="37"/>
      <c r="W517" s="37"/>
      <c r="X517" s="37"/>
      <c r="Y517" s="37"/>
      <c r="Z517" s="37"/>
      <c r="AA517" s="37"/>
      <c r="AB517" s="37"/>
      <c r="AC517" s="37"/>
      <c r="AD517" s="37"/>
      <c r="AE517" s="37"/>
      <c r="AT517" s="20" t="s">
        <v>1060</v>
      </c>
      <c r="AU517" s="20" t="s">
        <v>79</v>
      </c>
    </row>
    <row r="518" spans="1:65" s="2" customFormat="1" ht="16.5" customHeight="1">
      <c r="A518" s="37"/>
      <c r="B518" s="38"/>
      <c r="C518" s="245" t="s">
        <v>1330</v>
      </c>
      <c r="D518" s="245" t="s">
        <v>348</v>
      </c>
      <c r="E518" s="246" t="s">
        <v>3270</v>
      </c>
      <c r="F518" s="247" t="s">
        <v>3271</v>
      </c>
      <c r="G518" s="248" t="s">
        <v>367</v>
      </c>
      <c r="H518" s="249">
        <v>2</v>
      </c>
      <c r="I518" s="250"/>
      <c r="J518" s="251">
        <f>ROUND(I518*H518,2)</f>
        <v>0</v>
      </c>
      <c r="K518" s="247" t="s">
        <v>814</v>
      </c>
      <c r="L518" s="252"/>
      <c r="M518" s="253" t="s">
        <v>19</v>
      </c>
      <c r="N518" s="254" t="s">
        <v>42</v>
      </c>
      <c r="O518" s="67"/>
      <c r="P518" s="191">
        <f>O518*H518</f>
        <v>0</v>
      </c>
      <c r="Q518" s="191">
        <v>0</v>
      </c>
      <c r="R518" s="191">
        <f>Q518*H518</f>
        <v>0</v>
      </c>
      <c r="S518" s="191">
        <v>0</v>
      </c>
      <c r="T518" s="192">
        <f>S518*H518</f>
        <v>0</v>
      </c>
      <c r="U518" s="37"/>
      <c r="V518" s="37"/>
      <c r="W518" s="37"/>
      <c r="X518" s="37"/>
      <c r="Y518" s="37"/>
      <c r="Z518" s="37"/>
      <c r="AA518" s="37"/>
      <c r="AB518" s="37"/>
      <c r="AC518" s="37"/>
      <c r="AD518" s="37"/>
      <c r="AE518" s="37"/>
      <c r="AR518" s="193" t="s">
        <v>269</v>
      </c>
      <c r="AT518" s="193" t="s">
        <v>348</v>
      </c>
      <c r="AU518" s="193" t="s">
        <v>79</v>
      </c>
      <c r="AY518" s="20" t="s">
        <v>210</v>
      </c>
      <c r="BE518" s="194">
        <f>IF(N518="základní",J518,0)</f>
        <v>0</v>
      </c>
      <c r="BF518" s="194">
        <f>IF(N518="snížená",J518,0)</f>
        <v>0</v>
      </c>
      <c r="BG518" s="194">
        <f>IF(N518="zákl. přenesená",J518,0)</f>
        <v>0</v>
      </c>
      <c r="BH518" s="194">
        <f>IF(N518="sníž. přenesená",J518,0)</f>
        <v>0</v>
      </c>
      <c r="BI518" s="194">
        <f>IF(N518="nulová",J518,0)</f>
        <v>0</v>
      </c>
      <c r="BJ518" s="20" t="s">
        <v>79</v>
      </c>
      <c r="BK518" s="194">
        <f>ROUND(I518*H518,2)</f>
        <v>0</v>
      </c>
      <c r="BL518" s="20" t="s">
        <v>217</v>
      </c>
      <c r="BM518" s="193" t="s">
        <v>3274</v>
      </c>
    </row>
    <row r="519" spans="1:65" s="2" customFormat="1" ht="11.25">
      <c r="A519" s="37"/>
      <c r="B519" s="38"/>
      <c r="C519" s="39"/>
      <c r="D519" s="195" t="s">
        <v>219</v>
      </c>
      <c r="E519" s="39"/>
      <c r="F519" s="196" t="s">
        <v>3271</v>
      </c>
      <c r="G519" s="39"/>
      <c r="H519" s="39"/>
      <c r="I519" s="197"/>
      <c r="J519" s="39"/>
      <c r="K519" s="39"/>
      <c r="L519" s="42"/>
      <c r="M519" s="198"/>
      <c r="N519" s="199"/>
      <c r="O519" s="67"/>
      <c r="P519" s="67"/>
      <c r="Q519" s="67"/>
      <c r="R519" s="67"/>
      <c r="S519" s="67"/>
      <c r="T519" s="68"/>
      <c r="U519" s="37"/>
      <c r="V519" s="37"/>
      <c r="W519" s="37"/>
      <c r="X519" s="37"/>
      <c r="Y519" s="37"/>
      <c r="Z519" s="37"/>
      <c r="AA519" s="37"/>
      <c r="AB519" s="37"/>
      <c r="AC519" s="37"/>
      <c r="AD519" s="37"/>
      <c r="AE519" s="37"/>
      <c r="AT519" s="20" t="s">
        <v>219</v>
      </c>
      <c r="AU519" s="20" t="s">
        <v>79</v>
      </c>
    </row>
    <row r="520" spans="1:65" s="2" customFormat="1" ht="58.5">
      <c r="A520" s="37"/>
      <c r="B520" s="38"/>
      <c r="C520" s="39"/>
      <c r="D520" s="195" t="s">
        <v>1060</v>
      </c>
      <c r="E520" s="39"/>
      <c r="F520" s="268" t="s">
        <v>3275</v>
      </c>
      <c r="G520" s="39"/>
      <c r="H520" s="39"/>
      <c r="I520" s="197"/>
      <c r="J520" s="39"/>
      <c r="K520" s="39"/>
      <c r="L520" s="42"/>
      <c r="M520" s="198"/>
      <c r="N520" s="199"/>
      <c r="O520" s="67"/>
      <c r="P520" s="67"/>
      <c r="Q520" s="67"/>
      <c r="R520" s="67"/>
      <c r="S520" s="67"/>
      <c r="T520" s="68"/>
      <c r="U520" s="37"/>
      <c r="V520" s="37"/>
      <c r="W520" s="37"/>
      <c r="X520" s="37"/>
      <c r="Y520" s="37"/>
      <c r="Z520" s="37"/>
      <c r="AA520" s="37"/>
      <c r="AB520" s="37"/>
      <c r="AC520" s="37"/>
      <c r="AD520" s="37"/>
      <c r="AE520" s="37"/>
      <c r="AT520" s="20" t="s">
        <v>1060</v>
      </c>
      <c r="AU520" s="20" t="s">
        <v>79</v>
      </c>
    </row>
    <row r="521" spans="1:65" s="2" customFormat="1" ht="16.5" customHeight="1">
      <c r="A521" s="37"/>
      <c r="B521" s="38"/>
      <c r="C521" s="245" t="s">
        <v>1338</v>
      </c>
      <c r="D521" s="245" t="s">
        <v>348</v>
      </c>
      <c r="E521" s="246" t="s">
        <v>3276</v>
      </c>
      <c r="F521" s="247" t="s">
        <v>3277</v>
      </c>
      <c r="G521" s="248" t="s">
        <v>367</v>
      </c>
      <c r="H521" s="249">
        <v>800</v>
      </c>
      <c r="I521" s="250"/>
      <c r="J521" s="251">
        <f>ROUND(I521*H521,2)</f>
        <v>0</v>
      </c>
      <c r="K521" s="247" t="s">
        <v>814</v>
      </c>
      <c r="L521" s="252"/>
      <c r="M521" s="253" t="s">
        <v>19</v>
      </c>
      <c r="N521" s="254" t="s">
        <v>42</v>
      </c>
      <c r="O521" s="67"/>
      <c r="P521" s="191">
        <f>O521*H521</f>
        <v>0</v>
      </c>
      <c r="Q521" s="191">
        <v>0</v>
      </c>
      <c r="R521" s="191">
        <f>Q521*H521</f>
        <v>0</v>
      </c>
      <c r="S521" s="191">
        <v>0</v>
      </c>
      <c r="T521" s="192">
        <f>S521*H521</f>
        <v>0</v>
      </c>
      <c r="U521" s="37"/>
      <c r="V521" s="37"/>
      <c r="W521" s="37"/>
      <c r="X521" s="37"/>
      <c r="Y521" s="37"/>
      <c r="Z521" s="37"/>
      <c r="AA521" s="37"/>
      <c r="AB521" s="37"/>
      <c r="AC521" s="37"/>
      <c r="AD521" s="37"/>
      <c r="AE521" s="37"/>
      <c r="AR521" s="193" t="s">
        <v>269</v>
      </c>
      <c r="AT521" s="193" t="s">
        <v>348</v>
      </c>
      <c r="AU521" s="193" t="s">
        <v>79</v>
      </c>
      <c r="AY521" s="20" t="s">
        <v>210</v>
      </c>
      <c r="BE521" s="194">
        <f>IF(N521="základní",J521,0)</f>
        <v>0</v>
      </c>
      <c r="BF521" s="194">
        <f>IF(N521="snížená",J521,0)</f>
        <v>0</v>
      </c>
      <c r="BG521" s="194">
        <f>IF(N521="zákl. přenesená",J521,0)</f>
        <v>0</v>
      </c>
      <c r="BH521" s="194">
        <f>IF(N521="sníž. přenesená",J521,0)</f>
        <v>0</v>
      </c>
      <c r="BI521" s="194">
        <f>IF(N521="nulová",J521,0)</f>
        <v>0</v>
      </c>
      <c r="BJ521" s="20" t="s">
        <v>79</v>
      </c>
      <c r="BK521" s="194">
        <f>ROUND(I521*H521,2)</f>
        <v>0</v>
      </c>
      <c r="BL521" s="20" t="s">
        <v>217</v>
      </c>
      <c r="BM521" s="193" t="s">
        <v>3278</v>
      </c>
    </row>
    <row r="522" spans="1:65" s="2" customFormat="1" ht="11.25">
      <c r="A522" s="37"/>
      <c r="B522" s="38"/>
      <c r="C522" s="39"/>
      <c r="D522" s="195" t="s">
        <v>219</v>
      </c>
      <c r="E522" s="39"/>
      <c r="F522" s="196" t="s">
        <v>3277</v>
      </c>
      <c r="G522" s="39"/>
      <c r="H522" s="39"/>
      <c r="I522" s="197"/>
      <c r="J522" s="39"/>
      <c r="K522" s="39"/>
      <c r="L522" s="42"/>
      <c r="M522" s="198"/>
      <c r="N522" s="199"/>
      <c r="O522" s="67"/>
      <c r="P522" s="67"/>
      <c r="Q522" s="67"/>
      <c r="R522" s="67"/>
      <c r="S522" s="67"/>
      <c r="T522" s="68"/>
      <c r="U522" s="37"/>
      <c r="V522" s="37"/>
      <c r="W522" s="37"/>
      <c r="X522" s="37"/>
      <c r="Y522" s="37"/>
      <c r="Z522" s="37"/>
      <c r="AA522" s="37"/>
      <c r="AB522" s="37"/>
      <c r="AC522" s="37"/>
      <c r="AD522" s="37"/>
      <c r="AE522" s="37"/>
      <c r="AT522" s="20" t="s">
        <v>219</v>
      </c>
      <c r="AU522" s="20" t="s">
        <v>79</v>
      </c>
    </row>
    <row r="523" spans="1:65" s="2" customFormat="1" ht="39">
      <c r="A523" s="37"/>
      <c r="B523" s="38"/>
      <c r="C523" s="39"/>
      <c r="D523" s="195" t="s">
        <v>1060</v>
      </c>
      <c r="E523" s="39"/>
      <c r="F523" s="268" t="s">
        <v>3279</v>
      </c>
      <c r="G523" s="39"/>
      <c r="H523" s="39"/>
      <c r="I523" s="197"/>
      <c r="J523" s="39"/>
      <c r="K523" s="39"/>
      <c r="L523" s="42"/>
      <c r="M523" s="198"/>
      <c r="N523" s="199"/>
      <c r="O523" s="67"/>
      <c r="P523" s="67"/>
      <c r="Q523" s="67"/>
      <c r="R523" s="67"/>
      <c r="S523" s="67"/>
      <c r="T523" s="68"/>
      <c r="U523" s="37"/>
      <c r="V523" s="37"/>
      <c r="W523" s="37"/>
      <c r="X523" s="37"/>
      <c r="Y523" s="37"/>
      <c r="Z523" s="37"/>
      <c r="AA523" s="37"/>
      <c r="AB523" s="37"/>
      <c r="AC523" s="37"/>
      <c r="AD523" s="37"/>
      <c r="AE523" s="37"/>
      <c r="AT523" s="20" t="s">
        <v>1060</v>
      </c>
      <c r="AU523" s="20" t="s">
        <v>79</v>
      </c>
    </row>
    <row r="524" spans="1:65" s="2" customFormat="1" ht="16.5" customHeight="1">
      <c r="A524" s="37"/>
      <c r="B524" s="38"/>
      <c r="C524" s="245" t="s">
        <v>1344</v>
      </c>
      <c r="D524" s="245" t="s">
        <v>348</v>
      </c>
      <c r="E524" s="246" t="s">
        <v>3280</v>
      </c>
      <c r="F524" s="247" t="s">
        <v>3281</v>
      </c>
      <c r="G524" s="248" t="s">
        <v>367</v>
      </c>
      <c r="H524" s="249">
        <v>800</v>
      </c>
      <c r="I524" s="250"/>
      <c r="J524" s="251">
        <f>ROUND(I524*H524,2)</f>
        <v>0</v>
      </c>
      <c r="K524" s="247" t="s">
        <v>814</v>
      </c>
      <c r="L524" s="252"/>
      <c r="M524" s="253" t="s">
        <v>19</v>
      </c>
      <c r="N524" s="254" t="s">
        <v>42</v>
      </c>
      <c r="O524" s="67"/>
      <c r="P524" s="191">
        <f>O524*H524</f>
        <v>0</v>
      </c>
      <c r="Q524" s="191">
        <v>0</v>
      </c>
      <c r="R524" s="191">
        <f>Q524*H524</f>
        <v>0</v>
      </c>
      <c r="S524" s="191">
        <v>0</v>
      </c>
      <c r="T524" s="192">
        <f>S524*H524</f>
        <v>0</v>
      </c>
      <c r="U524" s="37"/>
      <c r="V524" s="37"/>
      <c r="W524" s="37"/>
      <c r="X524" s="37"/>
      <c r="Y524" s="37"/>
      <c r="Z524" s="37"/>
      <c r="AA524" s="37"/>
      <c r="AB524" s="37"/>
      <c r="AC524" s="37"/>
      <c r="AD524" s="37"/>
      <c r="AE524" s="37"/>
      <c r="AR524" s="193" t="s">
        <v>269</v>
      </c>
      <c r="AT524" s="193" t="s">
        <v>348</v>
      </c>
      <c r="AU524" s="193" t="s">
        <v>79</v>
      </c>
      <c r="AY524" s="20" t="s">
        <v>210</v>
      </c>
      <c r="BE524" s="194">
        <f>IF(N524="základní",J524,0)</f>
        <v>0</v>
      </c>
      <c r="BF524" s="194">
        <f>IF(N524="snížená",J524,0)</f>
        <v>0</v>
      </c>
      <c r="BG524" s="194">
        <f>IF(N524="zákl. přenesená",J524,0)</f>
        <v>0</v>
      </c>
      <c r="BH524" s="194">
        <f>IF(N524="sníž. přenesená",J524,0)</f>
        <v>0</v>
      </c>
      <c r="BI524" s="194">
        <f>IF(N524="nulová",J524,0)</f>
        <v>0</v>
      </c>
      <c r="BJ524" s="20" t="s">
        <v>79</v>
      </c>
      <c r="BK524" s="194">
        <f>ROUND(I524*H524,2)</f>
        <v>0</v>
      </c>
      <c r="BL524" s="20" t="s">
        <v>217</v>
      </c>
      <c r="BM524" s="193" t="s">
        <v>3282</v>
      </c>
    </row>
    <row r="525" spans="1:65" s="2" customFormat="1" ht="11.25">
      <c r="A525" s="37"/>
      <c r="B525" s="38"/>
      <c r="C525" s="39"/>
      <c r="D525" s="195" t="s">
        <v>219</v>
      </c>
      <c r="E525" s="39"/>
      <c r="F525" s="196" t="s">
        <v>3281</v>
      </c>
      <c r="G525" s="39"/>
      <c r="H525" s="39"/>
      <c r="I525" s="197"/>
      <c r="J525" s="39"/>
      <c r="K525" s="39"/>
      <c r="L525" s="42"/>
      <c r="M525" s="198"/>
      <c r="N525" s="199"/>
      <c r="O525" s="67"/>
      <c r="P525" s="67"/>
      <c r="Q525" s="67"/>
      <c r="R525" s="67"/>
      <c r="S525" s="67"/>
      <c r="T525" s="68"/>
      <c r="U525" s="37"/>
      <c r="V525" s="37"/>
      <c r="W525" s="37"/>
      <c r="X525" s="37"/>
      <c r="Y525" s="37"/>
      <c r="Z525" s="37"/>
      <c r="AA525" s="37"/>
      <c r="AB525" s="37"/>
      <c r="AC525" s="37"/>
      <c r="AD525" s="37"/>
      <c r="AE525" s="37"/>
      <c r="AT525" s="20" t="s">
        <v>219</v>
      </c>
      <c r="AU525" s="20" t="s">
        <v>79</v>
      </c>
    </row>
    <row r="526" spans="1:65" s="2" customFormat="1" ht="39">
      <c r="A526" s="37"/>
      <c r="B526" s="38"/>
      <c r="C526" s="39"/>
      <c r="D526" s="195" t="s">
        <v>1060</v>
      </c>
      <c r="E526" s="39"/>
      <c r="F526" s="268" t="s">
        <v>3283</v>
      </c>
      <c r="G526" s="39"/>
      <c r="H526" s="39"/>
      <c r="I526" s="197"/>
      <c r="J526" s="39"/>
      <c r="K526" s="39"/>
      <c r="L526" s="42"/>
      <c r="M526" s="198"/>
      <c r="N526" s="199"/>
      <c r="O526" s="67"/>
      <c r="P526" s="67"/>
      <c r="Q526" s="67"/>
      <c r="R526" s="67"/>
      <c r="S526" s="67"/>
      <c r="T526" s="68"/>
      <c r="U526" s="37"/>
      <c r="V526" s="37"/>
      <c r="W526" s="37"/>
      <c r="X526" s="37"/>
      <c r="Y526" s="37"/>
      <c r="Z526" s="37"/>
      <c r="AA526" s="37"/>
      <c r="AB526" s="37"/>
      <c r="AC526" s="37"/>
      <c r="AD526" s="37"/>
      <c r="AE526" s="37"/>
      <c r="AT526" s="20" t="s">
        <v>1060</v>
      </c>
      <c r="AU526" s="20" t="s">
        <v>79</v>
      </c>
    </row>
    <row r="527" spans="1:65" s="2" customFormat="1" ht="16.5" customHeight="1">
      <c r="A527" s="37"/>
      <c r="B527" s="38"/>
      <c r="C527" s="245" t="s">
        <v>1348</v>
      </c>
      <c r="D527" s="245" t="s">
        <v>348</v>
      </c>
      <c r="E527" s="246" t="s">
        <v>3284</v>
      </c>
      <c r="F527" s="247" t="s">
        <v>3285</v>
      </c>
      <c r="G527" s="248" t="s">
        <v>367</v>
      </c>
      <c r="H527" s="249">
        <v>800</v>
      </c>
      <c r="I527" s="250"/>
      <c r="J527" s="251">
        <f>ROUND(I527*H527,2)</f>
        <v>0</v>
      </c>
      <c r="K527" s="247" t="s">
        <v>814</v>
      </c>
      <c r="L527" s="252"/>
      <c r="M527" s="253" t="s">
        <v>19</v>
      </c>
      <c r="N527" s="254" t="s">
        <v>42</v>
      </c>
      <c r="O527" s="67"/>
      <c r="P527" s="191">
        <f>O527*H527</f>
        <v>0</v>
      </c>
      <c r="Q527" s="191">
        <v>0</v>
      </c>
      <c r="R527" s="191">
        <f>Q527*H527</f>
        <v>0</v>
      </c>
      <c r="S527" s="191">
        <v>0</v>
      </c>
      <c r="T527" s="192">
        <f>S527*H527</f>
        <v>0</v>
      </c>
      <c r="U527" s="37"/>
      <c r="V527" s="37"/>
      <c r="W527" s="37"/>
      <c r="X527" s="37"/>
      <c r="Y527" s="37"/>
      <c r="Z527" s="37"/>
      <c r="AA527" s="37"/>
      <c r="AB527" s="37"/>
      <c r="AC527" s="37"/>
      <c r="AD527" s="37"/>
      <c r="AE527" s="37"/>
      <c r="AR527" s="193" t="s">
        <v>269</v>
      </c>
      <c r="AT527" s="193" t="s">
        <v>348</v>
      </c>
      <c r="AU527" s="193" t="s">
        <v>79</v>
      </c>
      <c r="AY527" s="20" t="s">
        <v>210</v>
      </c>
      <c r="BE527" s="194">
        <f>IF(N527="základní",J527,0)</f>
        <v>0</v>
      </c>
      <c r="BF527" s="194">
        <f>IF(N527="snížená",J527,0)</f>
        <v>0</v>
      </c>
      <c r="BG527" s="194">
        <f>IF(N527="zákl. přenesená",J527,0)</f>
        <v>0</v>
      </c>
      <c r="BH527" s="194">
        <f>IF(N527="sníž. přenesená",J527,0)</f>
        <v>0</v>
      </c>
      <c r="BI527" s="194">
        <f>IF(N527="nulová",J527,0)</f>
        <v>0</v>
      </c>
      <c r="BJ527" s="20" t="s">
        <v>79</v>
      </c>
      <c r="BK527" s="194">
        <f>ROUND(I527*H527,2)</f>
        <v>0</v>
      </c>
      <c r="BL527" s="20" t="s">
        <v>217</v>
      </c>
      <c r="BM527" s="193" t="s">
        <v>3286</v>
      </c>
    </row>
    <row r="528" spans="1:65" s="2" customFormat="1" ht="11.25">
      <c r="A528" s="37"/>
      <c r="B528" s="38"/>
      <c r="C528" s="39"/>
      <c r="D528" s="195" t="s">
        <v>219</v>
      </c>
      <c r="E528" s="39"/>
      <c r="F528" s="196" t="s">
        <v>3285</v>
      </c>
      <c r="G528" s="39"/>
      <c r="H528" s="39"/>
      <c r="I528" s="197"/>
      <c r="J528" s="39"/>
      <c r="K528" s="39"/>
      <c r="L528" s="42"/>
      <c r="M528" s="198"/>
      <c r="N528" s="199"/>
      <c r="O528" s="67"/>
      <c r="P528" s="67"/>
      <c r="Q528" s="67"/>
      <c r="R528" s="67"/>
      <c r="S528" s="67"/>
      <c r="T528" s="68"/>
      <c r="U528" s="37"/>
      <c r="V528" s="37"/>
      <c r="W528" s="37"/>
      <c r="X528" s="37"/>
      <c r="Y528" s="37"/>
      <c r="Z528" s="37"/>
      <c r="AA528" s="37"/>
      <c r="AB528" s="37"/>
      <c r="AC528" s="37"/>
      <c r="AD528" s="37"/>
      <c r="AE528" s="37"/>
      <c r="AT528" s="20" t="s">
        <v>219</v>
      </c>
      <c r="AU528" s="20" t="s">
        <v>79</v>
      </c>
    </row>
    <row r="529" spans="1:65" s="2" customFormat="1" ht="39">
      <c r="A529" s="37"/>
      <c r="B529" s="38"/>
      <c r="C529" s="39"/>
      <c r="D529" s="195" t="s">
        <v>1060</v>
      </c>
      <c r="E529" s="39"/>
      <c r="F529" s="268" t="s">
        <v>3287</v>
      </c>
      <c r="G529" s="39"/>
      <c r="H529" s="39"/>
      <c r="I529" s="197"/>
      <c r="J529" s="39"/>
      <c r="K529" s="39"/>
      <c r="L529" s="42"/>
      <c r="M529" s="198"/>
      <c r="N529" s="199"/>
      <c r="O529" s="67"/>
      <c r="P529" s="67"/>
      <c r="Q529" s="67"/>
      <c r="R529" s="67"/>
      <c r="S529" s="67"/>
      <c r="T529" s="68"/>
      <c r="U529" s="37"/>
      <c r="V529" s="37"/>
      <c r="W529" s="37"/>
      <c r="X529" s="37"/>
      <c r="Y529" s="37"/>
      <c r="Z529" s="37"/>
      <c r="AA529" s="37"/>
      <c r="AB529" s="37"/>
      <c r="AC529" s="37"/>
      <c r="AD529" s="37"/>
      <c r="AE529" s="37"/>
      <c r="AT529" s="20" t="s">
        <v>1060</v>
      </c>
      <c r="AU529" s="20" t="s">
        <v>79</v>
      </c>
    </row>
    <row r="530" spans="1:65" s="2" customFormat="1" ht="16.5" customHeight="1">
      <c r="A530" s="37"/>
      <c r="B530" s="38"/>
      <c r="C530" s="245" t="s">
        <v>1355</v>
      </c>
      <c r="D530" s="245" t="s">
        <v>348</v>
      </c>
      <c r="E530" s="246" t="s">
        <v>3288</v>
      </c>
      <c r="F530" s="247" t="s">
        <v>3289</v>
      </c>
      <c r="G530" s="248" t="s">
        <v>367</v>
      </c>
      <c r="H530" s="249">
        <v>20</v>
      </c>
      <c r="I530" s="250"/>
      <c r="J530" s="251">
        <f>ROUND(I530*H530,2)</f>
        <v>0</v>
      </c>
      <c r="K530" s="247" t="s">
        <v>814</v>
      </c>
      <c r="L530" s="252"/>
      <c r="M530" s="253" t="s">
        <v>19</v>
      </c>
      <c r="N530" s="254" t="s">
        <v>42</v>
      </c>
      <c r="O530" s="67"/>
      <c r="P530" s="191">
        <f>O530*H530</f>
        <v>0</v>
      </c>
      <c r="Q530" s="191">
        <v>0</v>
      </c>
      <c r="R530" s="191">
        <f>Q530*H530</f>
        <v>0</v>
      </c>
      <c r="S530" s="191">
        <v>0</v>
      </c>
      <c r="T530" s="192">
        <f>S530*H530</f>
        <v>0</v>
      </c>
      <c r="U530" s="37"/>
      <c r="V530" s="37"/>
      <c r="W530" s="37"/>
      <c r="X530" s="37"/>
      <c r="Y530" s="37"/>
      <c r="Z530" s="37"/>
      <c r="AA530" s="37"/>
      <c r="AB530" s="37"/>
      <c r="AC530" s="37"/>
      <c r="AD530" s="37"/>
      <c r="AE530" s="37"/>
      <c r="AR530" s="193" t="s">
        <v>269</v>
      </c>
      <c r="AT530" s="193" t="s">
        <v>348</v>
      </c>
      <c r="AU530" s="193" t="s">
        <v>79</v>
      </c>
      <c r="AY530" s="20" t="s">
        <v>210</v>
      </c>
      <c r="BE530" s="194">
        <f>IF(N530="základní",J530,0)</f>
        <v>0</v>
      </c>
      <c r="BF530" s="194">
        <f>IF(N530="snížená",J530,0)</f>
        <v>0</v>
      </c>
      <c r="BG530" s="194">
        <f>IF(N530="zákl. přenesená",J530,0)</f>
        <v>0</v>
      </c>
      <c r="BH530" s="194">
        <f>IF(N530="sníž. přenesená",J530,0)</f>
        <v>0</v>
      </c>
      <c r="BI530" s="194">
        <f>IF(N530="nulová",J530,0)</f>
        <v>0</v>
      </c>
      <c r="BJ530" s="20" t="s">
        <v>79</v>
      </c>
      <c r="BK530" s="194">
        <f>ROUND(I530*H530,2)</f>
        <v>0</v>
      </c>
      <c r="BL530" s="20" t="s">
        <v>217</v>
      </c>
      <c r="BM530" s="193" t="s">
        <v>3290</v>
      </c>
    </row>
    <row r="531" spans="1:65" s="2" customFormat="1" ht="11.25">
      <c r="A531" s="37"/>
      <c r="B531" s="38"/>
      <c r="C531" s="39"/>
      <c r="D531" s="195" t="s">
        <v>219</v>
      </c>
      <c r="E531" s="39"/>
      <c r="F531" s="196" t="s">
        <v>3289</v>
      </c>
      <c r="G531" s="39"/>
      <c r="H531" s="39"/>
      <c r="I531" s="197"/>
      <c r="J531" s="39"/>
      <c r="K531" s="39"/>
      <c r="L531" s="42"/>
      <c r="M531" s="198"/>
      <c r="N531" s="199"/>
      <c r="O531" s="67"/>
      <c r="P531" s="67"/>
      <c r="Q531" s="67"/>
      <c r="R531" s="67"/>
      <c r="S531" s="67"/>
      <c r="T531" s="68"/>
      <c r="U531" s="37"/>
      <c r="V531" s="37"/>
      <c r="W531" s="37"/>
      <c r="X531" s="37"/>
      <c r="Y531" s="37"/>
      <c r="Z531" s="37"/>
      <c r="AA531" s="37"/>
      <c r="AB531" s="37"/>
      <c r="AC531" s="37"/>
      <c r="AD531" s="37"/>
      <c r="AE531" s="37"/>
      <c r="AT531" s="20" t="s">
        <v>219</v>
      </c>
      <c r="AU531" s="20" t="s">
        <v>79</v>
      </c>
    </row>
    <row r="532" spans="1:65" s="2" customFormat="1" ht="29.25">
      <c r="A532" s="37"/>
      <c r="B532" s="38"/>
      <c r="C532" s="39"/>
      <c r="D532" s="195" t="s">
        <v>1060</v>
      </c>
      <c r="E532" s="39"/>
      <c r="F532" s="268" t="s">
        <v>3291</v>
      </c>
      <c r="G532" s="39"/>
      <c r="H532" s="39"/>
      <c r="I532" s="197"/>
      <c r="J532" s="39"/>
      <c r="K532" s="39"/>
      <c r="L532" s="42"/>
      <c r="M532" s="198"/>
      <c r="N532" s="199"/>
      <c r="O532" s="67"/>
      <c r="P532" s="67"/>
      <c r="Q532" s="67"/>
      <c r="R532" s="67"/>
      <c r="S532" s="67"/>
      <c r="T532" s="68"/>
      <c r="U532" s="37"/>
      <c r="V532" s="37"/>
      <c r="W532" s="37"/>
      <c r="X532" s="37"/>
      <c r="Y532" s="37"/>
      <c r="Z532" s="37"/>
      <c r="AA532" s="37"/>
      <c r="AB532" s="37"/>
      <c r="AC532" s="37"/>
      <c r="AD532" s="37"/>
      <c r="AE532" s="37"/>
      <c r="AT532" s="20" t="s">
        <v>1060</v>
      </c>
      <c r="AU532" s="20" t="s">
        <v>79</v>
      </c>
    </row>
    <row r="533" spans="1:65" s="2" customFormat="1" ht="16.5" customHeight="1">
      <c r="A533" s="37"/>
      <c r="B533" s="38"/>
      <c r="C533" s="245" t="s">
        <v>1359</v>
      </c>
      <c r="D533" s="245" t="s">
        <v>348</v>
      </c>
      <c r="E533" s="246" t="s">
        <v>3292</v>
      </c>
      <c r="F533" s="247" t="s">
        <v>3293</v>
      </c>
      <c r="G533" s="248" t="s">
        <v>367</v>
      </c>
      <c r="H533" s="249">
        <v>800</v>
      </c>
      <c r="I533" s="250"/>
      <c r="J533" s="251">
        <f>ROUND(I533*H533,2)</f>
        <v>0</v>
      </c>
      <c r="K533" s="247" t="s">
        <v>814</v>
      </c>
      <c r="L533" s="252"/>
      <c r="M533" s="253" t="s">
        <v>19</v>
      </c>
      <c r="N533" s="254" t="s">
        <v>42</v>
      </c>
      <c r="O533" s="67"/>
      <c r="P533" s="191">
        <f>O533*H533</f>
        <v>0</v>
      </c>
      <c r="Q533" s="191">
        <v>0</v>
      </c>
      <c r="R533" s="191">
        <f>Q533*H533</f>
        <v>0</v>
      </c>
      <c r="S533" s="191">
        <v>0</v>
      </c>
      <c r="T533" s="192">
        <f>S533*H533</f>
        <v>0</v>
      </c>
      <c r="U533" s="37"/>
      <c r="V533" s="37"/>
      <c r="W533" s="37"/>
      <c r="X533" s="37"/>
      <c r="Y533" s="37"/>
      <c r="Z533" s="37"/>
      <c r="AA533" s="37"/>
      <c r="AB533" s="37"/>
      <c r="AC533" s="37"/>
      <c r="AD533" s="37"/>
      <c r="AE533" s="37"/>
      <c r="AR533" s="193" t="s">
        <v>269</v>
      </c>
      <c r="AT533" s="193" t="s">
        <v>348</v>
      </c>
      <c r="AU533" s="193" t="s">
        <v>79</v>
      </c>
      <c r="AY533" s="20" t="s">
        <v>210</v>
      </c>
      <c r="BE533" s="194">
        <f>IF(N533="základní",J533,0)</f>
        <v>0</v>
      </c>
      <c r="BF533" s="194">
        <f>IF(N533="snížená",J533,0)</f>
        <v>0</v>
      </c>
      <c r="BG533" s="194">
        <f>IF(N533="zákl. přenesená",J533,0)</f>
        <v>0</v>
      </c>
      <c r="BH533" s="194">
        <f>IF(N533="sníž. přenesená",J533,0)</f>
        <v>0</v>
      </c>
      <c r="BI533" s="194">
        <f>IF(N533="nulová",J533,0)</f>
        <v>0</v>
      </c>
      <c r="BJ533" s="20" t="s">
        <v>79</v>
      </c>
      <c r="BK533" s="194">
        <f>ROUND(I533*H533,2)</f>
        <v>0</v>
      </c>
      <c r="BL533" s="20" t="s">
        <v>217</v>
      </c>
      <c r="BM533" s="193" t="s">
        <v>3294</v>
      </c>
    </row>
    <row r="534" spans="1:65" s="2" customFormat="1" ht="11.25">
      <c r="A534" s="37"/>
      <c r="B534" s="38"/>
      <c r="C534" s="39"/>
      <c r="D534" s="195" t="s">
        <v>219</v>
      </c>
      <c r="E534" s="39"/>
      <c r="F534" s="196" t="s">
        <v>3293</v>
      </c>
      <c r="G534" s="39"/>
      <c r="H534" s="39"/>
      <c r="I534" s="197"/>
      <c r="J534" s="39"/>
      <c r="K534" s="39"/>
      <c r="L534" s="42"/>
      <c r="M534" s="198"/>
      <c r="N534" s="199"/>
      <c r="O534" s="67"/>
      <c r="P534" s="67"/>
      <c r="Q534" s="67"/>
      <c r="R534" s="67"/>
      <c r="S534" s="67"/>
      <c r="T534" s="68"/>
      <c r="U534" s="37"/>
      <c r="V534" s="37"/>
      <c r="W534" s="37"/>
      <c r="X534" s="37"/>
      <c r="Y534" s="37"/>
      <c r="Z534" s="37"/>
      <c r="AA534" s="37"/>
      <c r="AB534" s="37"/>
      <c r="AC534" s="37"/>
      <c r="AD534" s="37"/>
      <c r="AE534" s="37"/>
      <c r="AT534" s="20" t="s">
        <v>219</v>
      </c>
      <c r="AU534" s="20" t="s">
        <v>79</v>
      </c>
    </row>
    <row r="535" spans="1:65" s="2" customFormat="1" ht="97.5">
      <c r="A535" s="37"/>
      <c r="B535" s="38"/>
      <c r="C535" s="39"/>
      <c r="D535" s="195" t="s">
        <v>1060</v>
      </c>
      <c r="E535" s="39"/>
      <c r="F535" s="268" t="s">
        <v>3295</v>
      </c>
      <c r="G535" s="39"/>
      <c r="H535" s="39"/>
      <c r="I535" s="197"/>
      <c r="J535" s="39"/>
      <c r="K535" s="39"/>
      <c r="L535" s="42"/>
      <c r="M535" s="198"/>
      <c r="N535" s="199"/>
      <c r="O535" s="67"/>
      <c r="P535" s="67"/>
      <c r="Q535" s="67"/>
      <c r="R535" s="67"/>
      <c r="S535" s="67"/>
      <c r="T535" s="68"/>
      <c r="U535" s="37"/>
      <c r="V535" s="37"/>
      <c r="W535" s="37"/>
      <c r="X535" s="37"/>
      <c r="Y535" s="37"/>
      <c r="Z535" s="37"/>
      <c r="AA535" s="37"/>
      <c r="AB535" s="37"/>
      <c r="AC535" s="37"/>
      <c r="AD535" s="37"/>
      <c r="AE535" s="37"/>
      <c r="AT535" s="20" t="s">
        <v>1060</v>
      </c>
      <c r="AU535" s="20" t="s">
        <v>79</v>
      </c>
    </row>
    <row r="536" spans="1:65" s="2" customFormat="1" ht="16.5" customHeight="1">
      <c r="A536" s="37"/>
      <c r="B536" s="38"/>
      <c r="C536" s="245" t="s">
        <v>1366</v>
      </c>
      <c r="D536" s="245" t="s">
        <v>348</v>
      </c>
      <c r="E536" s="246" t="s">
        <v>3296</v>
      </c>
      <c r="F536" s="247" t="s">
        <v>3297</v>
      </c>
      <c r="G536" s="248" t="s">
        <v>367</v>
      </c>
      <c r="H536" s="249">
        <v>800</v>
      </c>
      <c r="I536" s="250"/>
      <c r="J536" s="251">
        <f>ROUND(I536*H536,2)</f>
        <v>0</v>
      </c>
      <c r="K536" s="247" t="s">
        <v>814</v>
      </c>
      <c r="L536" s="252"/>
      <c r="M536" s="253" t="s">
        <v>19</v>
      </c>
      <c r="N536" s="254" t="s">
        <v>42</v>
      </c>
      <c r="O536" s="67"/>
      <c r="P536" s="191">
        <f>O536*H536</f>
        <v>0</v>
      </c>
      <c r="Q536" s="191">
        <v>0</v>
      </c>
      <c r="R536" s="191">
        <f>Q536*H536</f>
        <v>0</v>
      </c>
      <c r="S536" s="191">
        <v>0</v>
      </c>
      <c r="T536" s="192">
        <f>S536*H536</f>
        <v>0</v>
      </c>
      <c r="U536" s="37"/>
      <c r="V536" s="37"/>
      <c r="W536" s="37"/>
      <c r="X536" s="37"/>
      <c r="Y536" s="37"/>
      <c r="Z536" s="37"/>
      <c r="AA536" s="37"/>
      <c r="AB536" s="37"/>
      <c r="AC536" s="37"/>
      <c r="AD536" s="37"/>
      <c r="AE536" s="37"/>
      <c r="AR536" s="193" t="s">
        <v>269</v>
      </c>
      <c r="AT536" s="193" t="s">
        <v>348</v>
      </c>
      <c r="AU536" s="193" t="s">
        <v>79</v>
      </c>
      <c r="AY536" s="20" t="s">
        <v>210</v>
      </c>
      <c r="BE536" s="194">
        <f>IF(N536="základní",J536,0)</f>
        <v>0</v>
      </c>
      <c r="BF536" s="194">
        <f>IF(N536="snížená",J536,0)</f>
        <v>0</v>
      </c>
      <c r="BG536" s="194">
        <f>IF(N536="zákl. přenesená",J536,0)</f>
        <v>0</v>
      </c>
      <c r="BH536" s="194">
        <f>IF(N536="sníž. přenesená",J536,0)</f>
        <v>0</v>
      </c>
      <c r="BI536" s="194">
        <f>IF(N536="nulová",J536,0)</f>
        <v>0</v>
      </c>
      <c r="BJ536" s="20" t="s">
        <v>79</v>
      </c>
      <c r="BK536" s="194">
        <f>ROUND(I536*H536,2)</f>
        <v>0</v>
      </c>
      <c r="BL536" s="20" t="s">
        <v>217</v>
      </c>
      <c r="BM536" s="193" t="s">
        <v>3298</v>
      </c>
    </row>
    <row r="537" spans="1:65" s="2" customFormat="1" ht="11.25">
      <c r="A537" s="37"/>
      <c r="B537" s="38"/>
      <c r="C537" s="39"/>
      <c r="D537" s="195" t="s">
        <v>219</v>
      </c>
      <c r="E537" s="39"/>
      <c r="F537" s="196" t="s">
        <v>3297</v>
      </c>
      <c r="G537" s="39"/>
      <c r="H537" s="39"/>
      <c r="I537" s="197"/>
      <c r="J537" s="39"/>
      <c r="K537" s="39"/>
      <c r="L537" s="42"/>
      <c r="M537" s="198"/>
      <c r="N537" s="199"/>
      <c r="O537" s="67"/>
      <c r="P537" s="67"/>
      <c r="Q537" s="67"/>
      <c r="R537" s="67"/>
      <c r="S537" s="67"/>
      <c r="T537" s="68"/>
      <c r="U537" s="37"/>
      <c r="V537" s="37"/>
      <c r="W537" s="37"/>
      <c r="X537" s="37"/>
      <c r="Y537" s="37"/>
      <c r="Z537" s="37"/>
      <c r="AA537" s="37"/>
      <c r="AB537" s="37"/>
      <c r="AC537" s="37"/>
      <c r="AD537" s="37"/>
      <c r="AE537" s="37"/>
      <c r="AT537" s="20" t="s">
        <v>219</v>
      </c>
      <c r="AU537" s="20" t="s">
        <v>79</v>
      </c>
    </row>
    <row r="538" spans="1:65" s="2" customFormat="1" ht="29.25">
      <c r="A538" s="37"/>
      <c r="B538" s="38"/>
      <c r="C538" s="39"/>
      <c r="D538" s="195" t="s">
        <v>1060</v>
      </c>
      <c r="E538" s="39"/>
      <c r="F538" s="268" t="s">
        <v>3299</v>
      </c>
      <c r="G538" s="39"/>
      <c r="H538" s="39"/>
      <c r="I538" s="197"/>
      <c r="J538" s="39"/>
      <c r="K538" s="39"/>
      <c r="L538" s="42"/>
      <c r="M538" s="198"/>
      <c r="N538" s="199"/>
      <c r="O538" s="67"/>
      <c r="P538" s="67"/>
      <c r="Q538" s="67"/>
      <c r="R538" s="67"/>
      <c r="S538" s="67"/>
      <c r="T538" s="68"/>
      <c r="U538" s="37"/>
      <c r="V538" s="37"/>
      <c r="W538" s="37"/>
      <c r="X538" s="37"/>
      <c r="Y538" s="37"/>
      <c r="Z538" s="37"/>
      <c r="AA538" s="37"/>
      <c r="AB538" s="37"/>
      <c r="AC538" s="37"/>
      <c r="AD538" s="37"/>
      <c r="AE538" s="37"/>
      <c r="AT538" s="20" t="s">
        <v>1060</v>
      </c>
      <c r="AU538" s="20" t="s">
        <v>79</v>
      </c>
    </row>
    <row r="539" spans="1:65" s="2" customFormat="1" ht="16.5" customHeight="1">
      <c r="A539" s="37"/>
      <c r="B539" s="38"/>
      <c r="C539" s="245" t="s">
        <v>1373</v>
      </c>
      <c r="D539" s="245" t="s">
        <v>348</v>
      </c>
      <c r="E539" s="246" t="s">
        <v>3300</v>
      </c>
      <c r="F539" s="247" t="s">
        <v>3301</v>
      </c>
      <c r="G539" s="248" t="s">
        <v>367</v>
      </c>
      <c r="H539" s="249">
        <v>1</v>
      </c>
      <c r="I539" s="250"/>
      <c r="J539" s="251">
        <f>ROUND(I539*H539,2)</f>
        <v>0</v>
      </c>
      <c r="K539" s="247" t="s">
        <v>814</v>
      </c>
      <c r="L539" s="252"/>
      <c r="M539" s="253" t="s">
        <v>19</v>
      </c>
      <c r="N539" s="254" t="s">
        <v>42</v>
      </c>
      <c r="O539" s="67"/>
      <c r="P539" s="191">
        <f>O539*H539</f>
        <v>0</v>
      </c>
      <c r="Q539" s="191">
        <v>0</v>
      </c>
      <c r="R539" s="191">
        <f>Q539*H539</f>
        <v>0</v>
      </c>
      <c r="S539" s="191">
        <v>0</v>
      </c>
      <c r="T539" s="192">
        <f>S539*H539</f>
        <v>0</v>
      </c>
      <c r="U539" s="37"/>
      <c r="V539" s="37"/>
      <c r="W539" s="37"/>
      <c r="X539" s="37"/>
      <c r="Y539" s="37"/>
      <c r="Z539" s="37"/>
      <c r="AA539" s="37"/>
      <c r="AB539" s="37"/>
      <c r="AC539" s="37"/>
      <c r="AD539" s="37"/>
      <c r="AE539" s="37"/>
      <c r="AR539" s="193" t="s">
        <v>269</v>
      </c>
      <c r="AT539" s="193" t="s">
        <v>348</v>
      </c>
      <c r="AU539" s="193" t="s">
        <v>79</v>
      </c>
      <c r="AY539" s="20" t="s">
        <v>210</v>
      </c>
      <c r="BE539" s="194">
        <f>IF(N539="základní",J539,0)</f>
        <v>0</v>
      </c>
      <c r="BF539" s="194">
        <f>IF(N539="snížená",J539,0)</f>
        <v>0</v>
      </c>
      <c r="BG539" s="194">
        <f>IF(N539="zákl. přenesená",J539,0)</f>
        <v>0</v>
      </c>
      <c r="BH539" s="194">
        <f>IF(N539="sníž. přenesená",J539,0)</f>
        <v>0</v>
      </c>
      <c r="BI539" s="194">
        <f>IF(N539="nulová",J539,0)</f>
        <v>0</v>
      </c>
      <c r="BJ539" s="20" t="s">
        <v>79</v>
      </c>
      <c r="BK539" s="194">
        <f>ROUND(I539*H539,2)</f>
        <v>0</v>
      </c>
      <c r="BL539" s="20" t="s">
        <v>217</v>
      </c>
      <c r="BM539" s="193" t="s">
        <v>3302</v>
      </c>
    </row>
    <row r="540" spans="1:65" s="2" customFormat="1" ht="11.25">
      <c r="A540" s="37"/>
      <c r="B540" s="38"/>
      <c r="C540" s="39"/>
      <c r="D540" s="195" t="s">
        <v>219</v>
      </c>
      <c r="E540" s="39"/>
      <c r="F540" s="196" t="s">
        <v>3301</v>
      </c>
      <c r="G540" s="39"/>
      <c r="H540" s="39"/>
      <c r="I540" s="197"/>
      <c r="J540" s="39"/>
      <c r="K540" s="39"/>
      <c r="L540" s="42"/>
      <c r="M540" s="198"/>
      <c r="N540" s="199"/>
      <c r="O540" s="67"/>
      <c r="P540" s="67"/>
      <c r="Q540" s="67"/>
      <c r="R540" s="67"/>
      <c r="S540" s="67"/>
      <c r="T540" s="68"/>
      <c r="U540" s="37"/>
      <c r="V540" s="37"/>
      <c r="W540" s="37"/>
      <c r="X540" s="37"/>
      <c r="Y540" s="37"/>
      <c r="Z540" s="37"/>
      <c r="AA540" s="37"/>
      <c r="AB540" s="37"/>
      <c r="AC540" s="37"/>
      <c r="AD540" s="37"/>
      <c r="AE540" s="37"/>
      <c r="AT540" s="20" t="s">
        <v>219</v>
      </c>
      <c r="AU540" s="20" t="s">
        <v>79</v>
      </c>
    </row>
    <row r="541" spans="1:65" s="2" customFormat="1" ht="19.5">
      <c r="A541" s="37"/>
      <c r="B541" s="38"/>
      <c r="C541" s="39"/>
      <c r="D541" s="195" t="s">
        <v>1060</v>
      </c>
      <c r="E541" s="39"/>
      <c r="F541" s="268" t="s">
        <v>3303</v>
      </c>
      <c r="G541" s="39"/>
      <c r="H541" s="39"/>
      <c r="I541" s="197"/>
      <c r="J541" s="39"/>
      <c r="K541" s="39"/>
      <c r="L541" s="42"/>
      <c r="M541" s="198"/>
      <c r="N541" s="199"/>
      <c r="O541" s="67"/>
      <c r="P541" s="67"/>
      <c r="Q541" s="67"/>
      <c r="R541" s="67"/>
      <c r="S541" s="67"/>
      <c r="T541" s="68"/>
      <c r="U541" s="37"/>
      <c r="V541" s="37"/>
      <c r="W541" s="37"/>
      <c r="X541" s="37"/>
      <c r="Y541" s="37"/>
      <c r="Z541" s="37"/>
      <c r="AA541" s="37"/>
      <c r="AB541" s="37"/>
      <c r="AC541" s="37"/>
      <c r="AD541" s="37"/>
      <c r="AE541" s="37"/>
      <c r="AT541" s="20" t="s">
        <v>1060</v>
      </c>
      <c r="AU541" s="20" t="s">
        <v>79</v>
      </c>
    </row>
    <row r="542" spans="1:65" s="2" customFormat="1" ht="16.5" customHeight="1">
      <c r="A542" s="37"/>
      <c r="B542" s="38"/>
      <c r="C542" s="245" t="s">
        <v>1378</v>
      </c>
      <c r="D542" s="245" t="s">
        <v>348</v>
      </c>
      <c r="E542" s="246" t="s">
        <v>3304</v>
      </c>
      <c r="F542" s="247" t="s">
        <v>3305</v>
      </c>
      <c r="G542" s="248" t="s">
        <v>367</v>
      </c>
      <c r="H542" s="249">
        <v>5</v>
      </c>
      <c r="I542" s="250"/>
      <c r="J542" s="251">
        <f>ROUND(I542*H542,2)</f>
        <v>0</v>
      </c>
      <c r="K542" s="247" t="s">
        <v>814</v>
      </c>
      <c r="L542" s="252"/>
      <c r="M542" s="253" t="s">
        <v>19</v>
      </c>
      <c r="N542" s="254" t="s">
        <v>42</v>
      </c>
      <c r="O542" s="67"/>
      <c r="P542" s="191">
        <f>O542*H542</f>
        <v>0</v>
      </c>
      <c r="Q542" s="191">
        <v>0</v>
      </c>
      <c r="R542" s="191">
        <f>Q542*H542</f>
        <v>0</v>
      </c>
      <c r="S542" s="191">
        <v>0</v>
      </c>
      <c r="T542" s="192">
        <f>S542*H542</f>
        <v>0</v>
      </c>
      <c r="U542" s="37"/>
      <c r="V542" s="37"/>
      <c r="W542" s="37"/>
      <c r="X542" s="37"/>
      <c r="Y542" s="37"/>
      <c r="Z542" s="37"/>
      <c r="AA542" s="37"/>
      <c r="AB542" s="37"/>
      <c r="AC542" s="37"/>
      <c r="AD542" s="37"/>
      <c r="AE542" s="37"/>
      <c r="AR542" s="193" t="s">
        <v>269</v>
      </c>
      <c r="AT542" s="193" t="s">
        <v>348</v>
      </c>
      <c r="AU542" s="193" t="s">
        <v>79</v>
      </c>
      <c r="AY542" s="20" t="s">
        <v>210</v>
      </c>
      <c r="BE542" s="194">
        <f>IF(N542="základní",J542,0)</f>
        <v>0</v>
      </c>
      <c r="BF542" s="194">
        <f>IF(N542="snížená",J542,0)</f>
        <v>0</v>
      </c>
      <c r="BG542" s="194">
        <f>IF(N542="zákl. přenesená",J542,0)</f>
        <v>0</v>
      </c>
      <c r="BH542" s="194">
        <f>IF(N542="sníž. přenesená",J542,0)</f>
        <v>0</v>
      </c>
      <c r="BI542" s="194">
        <f>IF(N542="nulová",J542,0)</f>
        <v>0</v>
      </c>
      <c r="BJ542" s="20" t="s">
        <v>79</v>
      </c>
      <c r="BK542" s="194">
        <f>ROUND(I542*H542,2)</f>
        <v>0</v>
      </c>
      <c r="BL542" s="20" t="s">
        <v>217</v>
      </c>
      <c r="BM542" s="193" t="s">
        <v>3306</v>
      </c>
    </row>
    <row r="543" spans="1:65" s="2" customFormat="1" ht="11.25">
      <c r="A543" s="37"/>
      <c r="B543" s="38"/>
      <c r="C543" s="39"/>
      <c r="D543" s="195" t="s">
        <v>219</v>
      </c>
      <c r="E543" s="39"/>
      <c r="F543" s="196" t="s">
        <v>3305</v>
      </c>
      <c r="G543" s="39"/>
      <c r="H543" s="39"/>
      <c r="I543" s="197"/>
      <c r="J543" s="39"/>
      <c r="K543" s="39"/>
      <c r="L543" s="42"/>
      <c r="M543" s="198"/>
      <c r="N543" s="199"/>
      <c r="O543" s="67"/>
      <c r="P543" s="67"/>
      <c r="Q543" s="67"/>
      <c r="R543" s="67"/>
      <c r="S543" s="67"/>
      <c r="T543" s="68"/>
      <c r="U543" s="37"/>
      <c r="V543" s="37"/>
      <c r="W543" s="37"/>
      <c r="X543" s="37"/>
      <c r="Y543" s="37"/>
      <c r="Z543" s="37"/>
      <c r="AA543" s="37"/>
      <c r="AB543" s="37"/>
      <c r="AC543" s="37"/>
      <c r="AD543" s="37"/>
      <c r="AE543" s="37"/>
      <c r="AT543" s="20" t="s">
        <v>219</v>
      </c>
      <c r="AU543" s="20" t="s">
        <v>79</v>
      </c>
    </row>
    <row r="544" spans="1:65" s="2" customFormat="1" ht="39">
      <c r="A544" s="37"/>
      <c r="B544" s="38"/>
      <c r="C544" s="39"/>
      <c r="D544" s="195" t="s">
        <v>1060</v>
      </c>
      <c r="E544" s="39"/>
      <c r="F544" s="268" t="s">
        <v>3307</v>
      </c>
      <c r="G544" s="39"/>
      <c r="H544" s="39"/>
      <c r="I544" s="197"/>
      <c r="J544" s="39"/>
      <c r="K544" s="39"/>
      <c r="L544" s="42"/>
      <c r="M544" s="198"/>
      <c r="N544" s="199"/>
      <c r="O544" s="67"/>
      <c r="P544" s="67"/>
      <c r="Q544" s="67"/>
      <c r="R544" s="67"/>
      <c r="S544" s="67"/>
      <c r="T544" s="68"/>
      <c r="U544" s="37"/>
      <c r="V544" s="37"/>
      <c r="W544" s="37"/>
      <c r="X544" s="37"/>
      <c r="Y544" s="37"/>
      <c r="Z544" s="37"/>
      <c r="AA544" s="37"/>
      <c r="AB544" s="37"/>
      <c r="AC544" s="37"/>
      <c r="AD544" s="37"/>
      <c r="AE544" s="37"/>
      <c r="AT544" s="20" t="s">
        <v>1060</v>
      </c>
      <c r="AU544" s="20" t="s">
        <v>79</v>
      </c>
    </row>
    <row r="545" spans="1:65" s="2" customFormat="1" ht="16.5" customHeight="1">
      <c r="A545" s="37"/>
      <c r="B545" s="38"/>
      <c r="C545" s="245" t="s">
        <v>1386</v>
      </c>
      <c r="D545" s="245" t="s">
        <v>348</v>
      </c>
      <c r="E545" s="246" t="s">
        <v>3308</v>
      </c>
      <c r="F545" s="247" t="s">
        <v>3309</v>
      </c>
      <c r="G545" s="248" t="s">
        <v>367</v>
      </c>
      <c r="H545" s="249">
        <v>5</v>
      </c>
      <c r="I545" s="250"/>
      <c r="J545" s="251">
        <f>ROUND(I545*H545,2)</f>
        <v>0</v>
      </c>
      <c r="K545" s="247" t="s">
        <v>814</v>
      </c>
      <c r="L545" s="252"/>
      <c r="M545" s="253" t="s">
        <v>19</v>
      </c>
      <c r="N545" s="254" t="s">
        <v>42</v>
      </c>
      <c r="O545" s="67"/>
      <c r="P545" s="191">
        <f>O545*H545</f>
        <v>0</v>
      </c>
      <c r="Q545" s="191">
        <v>0</v>
      </c>
      <c r="R545" s="191">
        <f>Q545*H545</f>
        <v>0</v>
      </c>
      <c r="S545" s="191">
        <v>0</v>
      </c>
      <c r="T545" s="192">
        <f>S545*H545</f>
        <v>0</v>
      </c>
      <c r="U545" s="37"/>
      <c r="V545" s="37"/>
      <c r="W545" s="37"/>
      <c r="X545" s="37"/>
      <c r="Y545" s="37"/>
      <c r="Z545" s="37"/>
      <c r="AA545" s="37"/>
      <c r="AB545" s="37"/>
      <c r="AC545" s="37"/>
      <c r="AD545" s="37"/>
      <c r="AE545" s="37"/>
      <c r="AR545" s="193" t="s">
        <v>269</v>
      </c>
      <c r="AT545" s="193" t="s">
        <v>348</v>
      </c>
      <c r="AU545" s="193" t="s">
        <v>79</v>
      </c>
      <c r="AY545" s="20" t="s">
        <v>210</v>
      </c>
      <c r="BE545" s="194">
        <f>IF(N545="základní",J545,0)</f>
        <v>0</v>
      </c>
      <c r="BF545" s="194">
        <f>IF(N545="snížená",J545,0)</f>
        <v>0</v>
      </c>
      <c r="BG545" s="194">
        <f>IF(N545="zákl. přenesená",J545,0)</f>
        <v>0</v>
      </c>
      <c r="BH545" s="194">
        <f>IF(N545="sníž. přenesená",J545,0)</f>
        <v>0</v>
      </c>
      <c r="BI545" s="194">
        <f>IF(N545="nulová",J545,0)</f>
        <v>0</v>
      </c>
      <c r="BJ545" s="20" t="s">
        <v>79</v>
      </c>
      <c r="BK545" s="194">
        <f>ROUND(I545*H545,2)</f>
        <v>0</v>
      </c>
      <c r="BL545" s="20" t="s">
        <v>217</v>
      </c>
      <c r="BM545" s="193" t="s">
        <v>3310</v>
      </c>
    </row>
    <row r="546" spans="1:65" s="2" customFormat="1" ht="11.25">
      <c r="A546" s="37"/>
      <c r="B546" s="38"/>
      <c r="C546" s="39"/>
      <c r="D546" s="195" t="s">
        <v>219</v>
      </c>
      <c r="E546" s="39"/>
      <c r="F546" s="196" t="s">
        <v>3309</v>
      </c>
      <c r="G546" s="39"/>
      <c r="H546" s="39"/>
      <c r="I546" s="197"/>
      <c r="J546" s="39"/>
      <c r="K546" s="39"/>
      <c r="L546" s="42"/>
      <c r="M546" s="198"/>
      <c r="N546" s="199"/>
      <c r="O546" s="67"/>
      <c r="P546" s="67"/>
      <c r="Q546" s="67"/>
      <c r="R546" s="67"/>
      <c r="S546" s="67"/>
      <c r="T546" s="68"/>
      <c r="U546" s="37"/>
      <c r="V546" s="37"/>
      <c r="W546" s="37"/>
      <c r="X546" s="37"/>
      <c r="Y546" s="37"/>
      <c r="Z546" s="37"/>
      <c r="AA546" s="37"/>
      <c r="AB546" s="37"/>
      <c r="AC546" s="37"/>
      <c r="AD546" s="37"/>
      <c r="AE546" s="37"/>
      <c r="AT546" s="20" t="s">
        <v>219</v>
      </c>
      <c r="AU546" s="20" t="s">
        <v>79</v>
      </c>
    </row>
    <row r="547" spans="1:65" s="2" customFormat="1" ht="39">
      <c r="A547" s="37"/>
      <c r="B547" s="38"/>
      <c r="C547" s="39"/>
      <c r="D547" s="195" t="s">
        <v>1060</v>
      </c>
      <c r="E547" s="39"/>
      <c r="F547" s="268" t="s">
        <v>3311</v>
      </c>
      <c r="G547" s="39"/>
      <c r="H547" s="39"/>
      <c r="I547" s="197"/>
      <c r="J547" s="39"/>
      <c r="K547" s="39"/>
      <c r="L547" s="42"/>
      <c r="M547" s="198"/>
      <c r="N547" s="199"/>
      <c r="O547" s="67"/>
      <c r="P547" s="67"/>
      <c r="Q547" s="67"/>
      <c r="R547" s="67"/>
      <c r="S547" s="67"/>
      <c r="T547" s="68"/>
      <c r="U547" s="37"/>
      <c r="V547" s="37"/>
      <c r="W547" s="37"/>
      <c r="X547" s="37"/>
      <c r="Y547" s="37"/>
      <c r="Z547" s="37"/>
      <c r="AA547" s="37"/>
      <c r="AB547" s="37"/>
      <c r="AC547" s="37"/>
      <c r="AD547" s="37"/>
      <c r="AE547" s="37"/>
      <c r="AT547" s="20" t="s">
        <v>1060</v>
      </c>
      <c r="AU547" s="20" t="s">
        <v>79</v>
      </c>
    </row>
    <row r="548" spans="1:65" s="2" customFormat="1" ht="16.5" customHeight="1">
      <c r="A548" s="37"/>
      <c r="B548" s="38"/>
      <c r="C548" s="245" t="s">
        <v>1393</v>
      </c>
      <c r="D548" s="245" t="s">
        <v>348</v>
      </c>
      <c r="E548" s="246" t="s">
        <v>3312</v>
      </c>
      <c r="F548" s="247" t="s">
        <v>3313</v>
      </c>
      <c r="G548" s="248" t="s">
        <v>367</v>
      </c>
      <c r="H548" s="249">
        <v>3</v>
      </c>
      <c r="I548" s="250"/>
      <c r="J548" s="251">
        <f>ROUND(I548*H548,2)</f>
        <v>0</v>
      </c>
      <c r="K548" s="247" t="s">
        <v>814</v>
      </c>
      <c r="L548" s="252"/>
      <c r="M548" s="253" t="s">
        <v>19</v>
      </c>
      <c r="N548" s="254" t="s">
        <v>42</v>
      </c>
      <c r="O548" s="67"/>
      <c r="P548" s="191">
        <f>O548*H548</f>
        <v>0</v>
      </c>
      <c r="Q548" s="191">
        <v>0</v>
      </c>
      <c r="R548" s="191">
        <f>Q548*H548</f>
        <v>0</v>
      </c>
      <c r="S548" s="191">
        <v>0</v>
      </c>
      <c r="T548" s="192">
        <f>S548*H548</f>
        <v>0</v>
      </c>
      <c r="U548" s="37"/>
      <c r="V548" s="37"/>
      <c r="W548" s="37"/>
      <c r="X548" s="37"/>
      <c r="Y548" s="37"/>
      <c r="Z548" s="37"/>
      <c r="AA548" s="37"/>
      <c r="AB548" s="37"/>
      <c r="AC548" s="37"/>
      <c r="AD548" s="37"/>
      <c r="AE548" s="37"/>
      <c r="AR548" s="193" t="s">
        <v>269</v>
      </c>
      <c r="AT548" s="193" t="s">
        <v>348</v>
      </c>
      <c r="AU548" s="193" t="s">
        <v>79</v>
      </c>
      <c r="AY548" s="20" t="s">
        <v>210</v>
      </c>
      <c r="BE548" s="194">
        <f>IF(N548="základní",J548,0)</f>
        <v>0</v>
      </c>
      <c r="BF548" s="194">
        <f>IF(N548="snížená",J548,0)</f>
        <v>0</v>
      </c>
      <c r="BG548" s="194">
        <f>IF(N548="zákl. přenesená",J548,0)</f>
        <v>0</v>
      </c>
      <c r="BH548" s="194">
        <f>IF(N548="sníž. přenesená",J548,0)</f>
        <v>0</v>
      </c>
      <c r="BI548" s="194">
        <f>IF(N548="nulová",J548,0)</f>
        <v>0</v>
      </c>
      <c r="BJ548" s="20" t="s">
        <v>79</v>
      </c>
      <c r="BK548" s="194">
        <f>ROUND(I548*H548,2)</f>
        <v>0</v>
      </c>
      <c r="BL548" s="20" t="s">
        <v>217</v>
      </c>
      <c r="BM548" s="193" t="s">
        <v>3314</v>
      </c>
    </row>
    <row r="549" spans="1:65" s="2" customFormat="1" ht="11.25">
      <c r="A549" s="37"/>
      <c r="B549" s="38"/>
      <c r="C549" s="39"/>
      <c r="D549" s="195" t="s">
        <v>219</v>
      </c>
      <c r="E549" s="39"/>
      <c r="F549" s="196" t="s">
        <v>3313</v>
      </c>
      <c r="G549" s="39"/>
      <c r="H549" s="39"/>
      <c r="I549" s="197"/>
      <c r="J549" s="39"/>
      <c r="K549" s="39"/>
      <c r="L549" s="42"/>
      <c r="M549" s="198"/>
      <c r="N549" s="199"/>
      <c r="O549" s="67"/>
      <c r="P549" s="67"/>
      <c r="Q549" s="67"/>
      <c r="R549" s="67"/>
      <c r="S549" s="67"/>
      <c r="T549" s="68"/>
      <c r="U549" s="37"/>
      <c r="V549" s="37"/>
      <c r="W549" s="37"/>
      <c r="X549" s="37"/>
      <c r="Y549" s="37"/>
      <c r="Z549" s="37"/>
      <c r="AA549" s="37"/>
      <c r="AB549" s="37"/>
      <c r="AC549" s="37"/>
      <c r="AD549" s="37"/>
      <c r="AE549" s="37"/>
      <c r="AT549" s="20" t="s">
        <v>219</v>
      </c>
      <c r="AU549" s="20" t="s">
        <v>79</v>
      </c>
    </row>
    <row r="550" spans="1:65" s="2" customFormat="1" ht="19.5">
      <c r="A550" s="37"/>
      <c r="B550" s="38"/>
      <c r="C550" s="39"/>
      <c r="D550" s="195" t="s">
        <v>1060</v>
      </c>
      <c r="E550" s="39"/>
      <c r="F550" s="268" t="s">
        <v>3315</v>
      </c>
      <c r="G550" s="39"/>
      <c r="H550" s="39"/>
      <c r="I550" s="197"/>
      <c r="J550" s="39"/>
      <c r="K550" s="39"/>
      <c r="L550" s="42"/>
      <c r="M550" s="198"/>
      <c r="N550" s="199"/>
      <c r="O550" s="67"/>
      <c r="P550" s="67"/>
      <c r="Q550" s="67"/>
      <c r="R550" s="67"/>
      <c r="S550" s="67"/>
      <c r="T550" s="68"/>
      <c r="U550" s="37"/>
      <c r="V550" s="37"/>
      <c r="W550" s="37"/>
      <c r="X550" s="37"/>
      <c r="Y550" s="37"/>
      <c r="Z550" s="37"/>
      <c r="AA550" s="37"/>
      <c r="AB550" s="37"/>
      <c r="AC550" s="37"/>
      <c r="AD550" s="37"/>
      <c r="AE550" s="37"/>
      <c r="AT550" s="20" t="s">
        <v>1060</v>
      </c>
      <c r="AU550" s="20" t="s">
        <v>79</v>
      </c>
    </row>
    <row r="551" spans="1:65" s="2" customFormat="1" ht="16.5" customHeight="1">
      <c r="A551" s="37"/>
      <c r="B551" s="38"/>
      <c r="C551" s="245" t="s">
        <v>1402</v>
      </c>
      <c r="D551" s="245" t="s">
        <v>348</v>
      </c>
      <c r="E551" s="246" t="s">
        <v>3316</v>
      </c>
      <c r="F551" s="247" t="s">
        <v>3317</v>
      </c>
      <c r="G551" s="248" t="s">
        <v>367</v>
      </c>
      <c r="H551" s="249">
        <v>5</v>
      </c>
      <c r="I551" s="250"/>
      <c r="J551" s="251">
        <f>ROUND(I551*H551,2)</f>
        <v>0</v>
      </c>
      <c r="K551" s="247" t="s">
        <v>814</v>
      </c>
      <c r="L551" s="252"/>
      <c r="M551" s="253" t="s">
        <v>19</v>
      </c>
      <c r="N551" s="254" t="s">
        <v>42</v>
      </c>
      <c r="O551" s="67"/>
      <c r="P551" s="191">
        <f>O551*H551</f>
        <v>0</v>
      </c>
      <c r="Q551" s="191">
        <v>0</v>
      </c>
      <c r="R551" s="191">
        <f>Q551*H551</f>
        <v>0</v>
      </c>
      <c r="S551" s="191">
        <v>0</v>
      </c>
      <c r="T551" s="192">
        <f>S551*H551</f>
        <v>0</v>
      </c>
      <c r="U551" s="37"/>
      <c r="V551" s="37"/>
      <c r="W551" s="37"/>
      <c r="X551" s="37"/>
      <c r="Y551" s="37"/>
      <c r="Z551" s="37"/>
      <c r="AA551" s="37"/>
      <c r="AB551" s="37"/>
      <c r="AC551" s="37"/>
      <c r="AD551" s="37"/>
      <c r="AE551" s="37"/>
      <c r="AR551" s="193" t="s">
        <v>269</v>
      </c>
      <c r="AT551" s="193" t="s">
        <v>348</v>
      </c>
      <c r="AU551" s="193" t="s">
        <v>79</v>
      </c>
      <c r="AY551" s="20" t="s">
        <v>210</v>
      </c>
      <c r="BE551" s="194">
        <f>IF(N551="základní",J551,0)</f>
        <v>0</v>
      </c>
      <c r="BF551" s="194">
        <f>IF(N551="snížená",J551,0)</f>
        <v>0</v>
      </c>
      <c r="BG551" s="194">
        <f>IF(N551="zákl. přenesená",J551,0)</f>
        <v>0</v>
      </c>
      <c r="BH551" s="194">
        <f>IF(N551="sníž. přenesená",J551,0)</f>
        <v>0</v>
      </c>
      <c r="BI551" s="194">
        <f>IF(N551="nulová",J551,0)</f>
        <v>0</v>
      </c>
      <c r="BJ551" s="20" t="s">
        <v>79</v>
      </c>
      <c r="BK551" s="194">
        <f>ROUND(I551*H551,2)</f>
        <v>0</v>
      </c>
      <c r="BL551" s="20" t="s">
        <v>217</v>
      </c>
      <c r="BM551" s="193" t="s">
        <v>3318</v>
      </c>
    </row>
    <row r="552" spans="1:65" s="2" customFormat="1" ht="11.25">
      <c r="A552" s="37"/>
      <c r="B552" s="38"/>
      <c r="C552" s="39"/>
      <c r="D552" s="195" t="s">
        <v>219</v>
      </c>
      <c r="E552" s="39"/>
      <c r="F552" s="196" t="s">
        <v>3317</v>
      </c>
      <c r="G552" s="39"/>
      <c r="H552" s="39"/>
      <c r="I552" s="197"/>
      <c r="J552" s="39"/>
      <c r="K552" s="39"/>
      <c r="L552" s="42"/>
      <c r="M552" s="198"/>
      <c r="N552" s="199"/>
      <c r="O552" s="67"/>
      <c r="P552" s="67"/>
      <c r="Q552" s="67"/>
      <c r="R552" s="67"/>
      <c r="S552" s="67"/>
      <c r="T552" s="68"/>
      <c r="U552" s="37"/>
      <c r="V552" s="37"/>
      <c r="W552" s="37"/>
      <c r="X552" s="37"/>
      <c r="Y552" s="37"/>
      <c r="Z552" s="37"/>
      <c r="AA552" s="37"/>
      <c r="AB552" s="37"/>
      <c r="AC552" s="37"/>
      <c r="AD552" s="37"/>
      <c r="AE552" s="37"/>
      <c r="AT552" s="20" t="s">
        <v>219</v>
      </c>
      <c r="AU552" s="20" t="s">
        <v>79</v>
      </c>
    </row>
    <row r="553" spans="1:65" s="2" customFormat="1" ht="19.5">
      <c r="A553" s="37"/>
      <c r="B553" s="38"/>
      <c r="C553" s="39"/>
      <c r="D553" s="195" t="s">
        <v>1060</v>
      </c>
      <c r="E553" s="39"/>
      <c r="F553" s="268" t="s">
        <v>3319</v>
      </c>
      <c r="G553" s="39"/>
      <c r="H553" s="39"/>
      <c r="I553" s="197"/>
      <c r="J553" s="39"/>
      <c r="K553" s="39"/>
      <c r="L553" s="42"/>
      <c r="M553" s="198"/>
      <c r="N553" s="199"/>
      <c r="O553" s="67"/>
      <c r="P553" s="67"/>
      <c r="Q553" s="67"/>
      <c r="R553" s="67"/>
      <c r="S553" s="67"/>
      <c r="T553" s="68"/>
      <c r="U553" s="37"/>
      <c r="V553" s="37"/>
      <c r="W553" s="37"/>
      <c r="X553" s="37"/>
      <c r="Y553" s="37"/>
      <c r="Z553" s="37"/>
      <c r="AA553" s="37"/>
      <c r="AB553" s="37"/>
      <c r="AC553" s="37"/>
      <c r="AD553" s="37"/>
      <c r="AE553" s="37"/>
      <c r="AT553" s="20" t="s">
        <v>1060</v>
      </c>
      <c r="AU553" s="20" t="s">
        <v>79</v>
      </c>
    </row>
    <row r="554" spans="1:65" s="2" customFormat="1" ht="16.5" customHeight="1">
      <c r="A554" s="37"/>
      <c r="B554" s="38"/>
      <c r="C554" s="245" t="s">
        <v>1406</v>
      </c>
      <c r="D554" s="245" t="s">
        <v>348</v>
      </c>
      <c r="E554" s="246" t="s">
        <v>3320</v>
      </c>
      <c r="F554" s="247" t="s">
        <v>3321</v>
      </c>
      <c r="G554" s="248" t="s">
        <v>367</v>
      </c>
      <c r="H554" s="249">
        <v>5</v>
      </c>
      <c r="I554" s="250"/>
      <c r="J554" s="251">
        <f>ROUND(I554*H554,2)</f>
        <v>0</v>
      </c>
      <c r="K554" s="247" t="s">
        <v>814</v>
      </c>
      <c r="L554" s="252"/>
      <c r="M554" s="253" t="s">
        <v>19</v>
      </c>
      <c r="N554" s="254" t="s">
        <v>42</v>
      </c>
      <c r="O554" s="67"/>
      <c r="P554" s="191">
        <f>O554*H554</f>
        <v>0</v>
      </c>
      <c r="Q554" s="191">
        <v>0</v>
      </c>
      <c r="R554" s="191">
        <f>Q554*H554</f>
        <v>0</v>
      </c>
      <c r="S554" s="191">
        <v>0</v>
      </c>
      <c r="T554" s="192">
        <f>S554*H554</f>
        <v>0</v>
      </c>
      <c r="U554" s="37"/>
      <c r="V554" s="37"/>
      <c r="W554" s="37"/>
      <c r="X554" s="37"/>
      <c r="Y554" s="37"/>
      <c r="Z554" s="37"/>
      <c r="AA554" s="37"/>
      <c r="AB554" s="37"/>
      <c r="AC554" s="37"/>
      <c r="AD554" s="37"/>
      <c r="AE554" s="37"/>
      <c r="AR554" s="193" t="s">
        <v>269</v>
      </c>
      <c r="AT554" s="193" t="s">
        <v>348</v>
      </c>
      <c r="AU554" s="193" t="s">
        <v>79</v>
      </c>
      <c r="AY554" s="20" t="s">
        <v>210</v>
      </c>
      <c r="BE554" s="194">
        <f>IF(N554="základní",J554,0)</f>
        <v>0</v>
      </c>
      <c r="BF554" s="194">
        <f>IF(N554="snížená",J554,0)</f>
        <v>0</v>
      </c>
      <c r="BG554" s="194">
        <f>IF(N554="zákl. přenesená",J554,0)</f>
        <v>0</v>
      </c>
      <c r="BH554" s="194">
        <f>IF(N554="sníž. přenesená",J554,0)</f>
        <v>0</v>
      </c>
      <c r="BI554" s="194">
        <f>IF(N554="nulová",J554,0)</f>
        <v>0</v>
      </c>
      <c r="BJ554" s="20" t="s">
        <v>79</v>
      </c>
      <c r="BK554" s="194">
        <f>ROUND(I554*H554,2)</f>
        <v>0</v>
      </c>
      <c r="BL554" s="20" t="s">
        <v>217</v>
      </c>
      <c r="BM554" s="193" t="s">
        <v>3322</v>
      </c>
    </row>
    <row r="555" spans="1:65" s="2" customFormat="1" ht="11.25">
      <c r="A555" s="37"/>
      <c r="B555" s="38"/>
      <c r="C555" s="39"/>
      <c r="D555" s="195" t="s">
        <v>219</v>
      </c>
      <c r="E555" s="39"/>
      <c r="F555" s="196" t="s">
        <v>3321</v>
      </c>
      <c r="G555" s="39"/>
      <c r="H555" s="39"/>
      <c r="I555" s="197"/>
      <c r="J555" s="39"/>
      <c r="K555" s="39"/>
      <c r="L555" s="42"/>
      <c r="M555" s="198"/>
      <c r="N555" s="199"/>
      <c r="O555" s="67"/>
      <c r="P555" s="67"/>
      <c r="Q555" s="67"/>
      <c r="R555" s="67"/>
      <c r="S555" s="67"/>
      <c r="T555" s="68"/>
      <c r="U555" s="37"/>
      <c r="V555" s="37"/>
      <c r="W555" s="37"/>
      <c r="X555" s="37"/>
      <c r="Y555" s="37"/>
      <c r="Z555" s="37"/>
      <c r="AA555" s="37"/>
      <c r="AB555" s="37"/>
      <c r="AC555" s="37"/>
      <c r="AD555" s="37"/>
      <c r="AE555" s="37"/>
      <c r="AT555" s="20" t="s">
        <v>219</v>
      </c>
      <c r="AU555" s="20" t="s">
        <v>79</v>
      </c>
    </row>
    <row r="556" spans="1:65" s="2" customFormat="1" ht="19.5">
      <c r="A556" s="37"/>
      <c r="B556" s="38"/>
      <c r="C556" s="39"/>
      <c r="D556" s="195" t="s">
        <v>1060</v>
      </c>
      <c r="E556" s="39"/>
      <c r="F556" s="268" t="s">
        <v>3323</v>
      </c>
      <c r="G556" s="39"/>
      <c r="H556" s="39"/>
      <c r="I556" s="197"/>
      <c r="J556" s="39"/>
      <c r="K556" s="39"/>
      <c r="L556" s="42"/>
      <c r="M556" s="198"/>
      <c r="N556" s="199"/>
      <c r="O556" s="67"/>
      <c r="P556" s="67"/>
      <c r="Q556" s="67"/>
      <c r="R556" s="67"/>
      <c r="S556" s="67"/>
      <c r="T556" s="68"/>
      <c r="U556" s="37"/>
      <c r="V556" s="37"/>
      <c r="W556" s="37"/>
      <c r="X556" s="37"/>
      <c r="Y556" s="37"/>
      <c r="Z556" s="37"/>
      <c r="AA556" s="37"/>
      <c r="AB556" s="37"/>
      <c r="AC556" s="37"/>
      <c r="AD556" s="37"/>
      <c r="AE556" s="37"/>
      <c r="AT556" s="20" t="s">
        <v>1060</v>
      </c>
      <c r="AU556" s="20" t="s">
        <v>79</v>
      </c>
    </row>
    <row r="557" spans="1:65" s="2" customFormat="1" ht="16.5" customHeight="1">
      <c r="A557" s="37"/>
      <c r="B557" s="38"/>
      <c r="C557" s="245" t="s">
        <v>1410</v>
      </c>
      <c r="D557" s="245" t="s">
        <v>348</v>
      </c>
      <c r="E557" s="246" t="s">
        <v>3324</v>
      </c>
      <c r="F557" s="247" t="s">
        <v>3325</v>
      </c>
      <c r="G557" s="248" t="s">
        <v>367</v>
      </c>
      <c r="H557" s="249">
        <v>5</v>
      </c>
      <c r="I557" s="250"/>
      <c r="J557" s="251">
        <f>ROUND(I557*H557,2)</f>
        <v>0</v>
      </c>
      <c r="K557" s="247" t="s">
        <v>814</v>
      </c>
      <c r="L557" s="252"/>
      <c r="M557" s="253" t="s">
        <v>19</v>
      </c>
      <c r="N557" s="254" t="s">
        <v>42</v>
      </c>
      <c r="O557" s="67"/>
      <c r="P557" s="191">
        <f>O557*H557</f>
        <v>0</v>
      </c>
      <c r="Q557" s="191">
        <v>0</v>
      </c>
      <c r="R557" s="191">
        <f>Q557*H557</f>
        <v>0</v>
      </c>
      <c r="S557" s="191">
        <v>0</v>
      </c>
      <c r="T557" s="192">
        <f>S557*H557</f>
        <v>0</v>
      </c>
      <c r="U557" s="37"/>
      <c r="V557" s="37"/>
      <c r="W557" s="37"/>
      <c r="X557" s="37"/>
      <c r="Y557" s="37"/>
      <c r="Z557" s="37"/>
      <c r="AA557" s="37"/>
      <c r="AB557" s="37"/>
      <c r="AC557" s="37"/>
      <c r="AD557" s="37"/>
      <c r="AE557" s="37"/>
      <c r="AR557" s="193" t="s">
        <v>269</v>
      </c>
      <c r="AT557" s="193" t="s">
        <v>348</v>
      </c>
      <c r="AU557" s="193" t="s">
        <v>79</v>
      </c>
      <c r="AY557" s="20" t="s">
        <v>210</v>
      </c>
      <c r="BE557" s="194">
        <f>IF(N557="základní",J557,0)</f>
        <v>0</v>
      </c>
      <c r="BF557" s="194">
        <f>IF(N557="snížená",J557,0)</f>
        <v>0</v>
      </c>
      <c r="BG557" s="194">
        <f>IF(N557="zákl. přenesená",J557,0)</f>
        <v>0</v>
      </c>
      <c r="BH557" s="194">
        <f>IF(N557="sníž. přenesená",J557,0)</f>
        <v>0</v>
      </c>
      <c r="BI557" s="194">
        <f>IF(N557="nulová",J557,0)</f>
        <v>0</v>
      </c>
      <c r="BJ557" s="20" t="s">
        <v>79</v>
      </c>
      <c r="BK557" s="194">
        <f>ROUND(I557*H557,2)</f>
        <v>0</v>
      </c>
      <c r="BL557" s="20" t="s">
        <v>217</v>
      </c>
      <c r="BM557" s="193" t="s">
        <v>3326</v>
      </c>
    </row>
    <row r="558" spans="1:65" s="2" customFormat="1" ht="11.25">
      <c r="A558" s="37"/>
      <c r="B558" s="38"/>
      <c r="C558" s="39"/>
      <c r="D558" s="195" t="s">
        <v>219</v>
      </c>
      <c r="E558" s="39"/>
      <c r="F558" s="196" t="s">
        <v>3325</v>
      </c>
      <c r="G558" s="39"/>
      <c r="H558" s="39"/>
      <c r="I558" s="197"/>
      <c r="J558" s="39"/>
      <c r="K558" s="39"/>
      <c r="L558" s="42"/>
      <c r="M558" s="198"/>
      <c r="N558" s="199"/>
      <c r="O558" s="67"/>
      <c r="P558" s="67"/>
      <c r="Q558" s="67"/>
      <c r="R558" s="67"/>
      <c r="S558" s="67"/>
      <c r="T558" s="68"/>
      <c r="U558" s="37"/>
      <c r="V558" s="37"/>
      <c r="W558" s="37"/>
      <c r="X558" s="37"/>
      <c r="Y558" s="37"/>
      <c r="Z558" s="37"/>
      <c r="AA558" s="37"/>
      <c r="AB558" s="37"/>
      <c r="AC558" s="37"/>
      <c r="AD558" s="37"/>
      <c r="AE558" s="37"/>
      <c r="AT558" s="20" t="s">
        <v>219</v>
      </c>
      <c r="AU558" s="20" t="s">
        <v>79</v>
      </c>
    </row>
    <row r="559" spans="1:65" s="2" customFormat="1" ht="29.25">
      <c r="A559" s="37"/>
      <c r="B559" s="38"/>
      <c r="C559" s="39"/>
      <c r="D559" s="195" t="s">
        <v>1060</v>
      </c>
      <c r="E559" s="39"/>
      <c r="F559" s="268" t="s">
        <v>3327</v>
      </c>
      <c r="G559" s="39"/>
      <c r="H559" s="39"/>
      <c r="I559" s="197"/>
      <c r="J559" s="39"/>
      <c r="K559" s="39"/>
      <c r="L559" s="42"/>
      <c r="M559" s="198"/>
      <c r="N559" s="199"/>
      <c r="O559" s="67"/>
      <c r="P559" s="67"/>
      <c r="Q559" s="67"/>
      <c r="R559" s="67"/>
      <c r="S559" s="67"/>
      <c r="T559" s="68"/>
      <c r="U559" s="37"/>
      <c r="V559" s="37"/>
      <c r="W559" s="37"/>
      <c r="X559" s="37"/>
      <c r="Y559" s="37"/>
      <c r="Z559" s="37"/>
      <c r="AA559" s="37"/>
      <c r="AB559" s="37"/>
      <c r="AC559" s="37"/>
      <c r="AD559" s="37"/>
      <c r="AE559" s="37"/>
      <c r="AT559" s="20" t="s">
        <v>1060</v>
      </c>
      <c r="AU559" s="20" t="s">
        <v>79</v>
      </c>
    </row>
    <row r="560" spans="1:65" s="2" customFormat="1" ht="16.5" customHeight="1">
      <c r="A560" s="37"/>
      <c r="B560" s="38"/>
      <c r="C560" s="245" t="s">
        <v>1414</v>
      </c>
      <c r="D560" s="245" t="s">
        <v>348</v>
      </c>
      <c r="E560" s="246" t="s">
        <v>3328</v>
      </c>
      <c r="F560" s="247" t="s">
        <v>3329</v>
      </c>
      <c r="G560" s="248" t="s">
        <v>367</v>
      </c>
      <c r="H560" s="249">
        <v>5</v>
      </c>
      <c r="I560" s="250"/>
      <c r="J560" s="251">
        <f>ROUND(I560*H560,2)</f>
        <v>0</v>
      </c>
      <c r="K560" s="247" t="s">
        <v>814</v>
      </c>
      <c r="L560" s="252"/>
      <c r="M560" s="253" t="s">
        <v>19</v>
      </c>
      <c r="N560" s="254" t="s">
        <v>42</v>
      </c>
      <c r="O560" s="67"/>
      <c r="P560" s="191">
        <f>O560*H560</f>
        <v>0</v>
      </c>
      <c r="Q560" s="191">
        <v>0</v>
      </c>
      <c r="R560" s="191">
        <f>Q560*H560</f>
        <v>0</v>
      </c>
      <c r="S560" s="191">
        <v>0</v>
      </c>
      <c r="T560" s="192">
        <f>S560*H560</f>
        <v>0</v>
      </c>
      <c r="U560" s="37"/>
      <c r="V560" s="37"/>
      <c r="W560" s="37"/>
      <c r="X560" s="37"/>
      <c r="Y560" s="37"/>
      <c r="Z560" s="37"/>
      <c r="AA560" s="37"/>
      <c r="AB560" s="37"/>
      <c r="AC560" s="37"/>
      <c r="AD560" s="37"/>
      <c r="AE560" s="37"/>
      <c r="AR560" s="193" t="s">
        <v>269</v>
      </c>
      <c r="AT560" s="193" t="s">
        <v>348</v>
      </c>
      <c r="AU560" s="193" t="s">
        <v>79</v>
      </c>
      <c r="AY560" s="20" t="s">
        <v>210</v>
      </c>
      <c r="BE560" s="194">
        <f>IF(N560="základní",J560,0)</f>
        <v>0</v>
      </c>
      <c r="BF560" s="194">
        <f>IF(N560="snížená",J560,0)</f>
        <v>0</v>
      </c>
      <c r="BG560" s="194">
        <f>IF(N560="zákl. přenesená",J560,0)</f>
        <v>0</v>
      </c>
      <c r="BH560" s="194">
        <f>IF(N560="sníž. přenesená",J560,0)</f>
        <v>0</v>
      </c>
      <c r="BI560" s="194">
        <f>IF(N560="nulová",J560,0)</f>
        <v>0</v>
      </c>
      <c r="BJ560" s="20" t="s">
        <v>79</v>
      </c>
      <c r="BK560" s="194">
        <f>ROUND(I560*H560,2)</f>
        <v>0</v>
      </c>
      <c r="BL560" s="20" t="s">
        <v>217</v>
      </c>
      <c r="BM560" s="193" t="s">
        <v>3330</v>
      </c>
    </row>
    <row r="561" spans="1:65" s="2" customFormat="1" ht="11.25">
      <c r="A561" s="37"/>
      <c r="B561" s="38"/>
      <c r="C561" s="39"/>
      <c r="D561" s="195" t="s">
        <v>219</v>
      </c>
      <c r="E561" s="39"/>
      <c r="F561" s="196" t="s">
        <v>3329</v>
      </c>
      <c r="G561" s="39"/>
      <c r="H561" s="39"/>
      <c r="I561" s="197"/>
      <c r="J561" s="39"/>
      <c r="K561" s="39"/>
      <c r="L561" s="42"/>
      <c r="M561" s="198"/>
      <c r="N561" s="199"/>
      <c r="O561" s="67"/>
      <c r="P561" s="67"/>
      <c r="Q561" s="67"/>
      <c r="R561" s="67"/>
      <c r="S561" s="67"/>
      <c r="T561" s="68"/>
      <c r="U561" s="37"/>
      <c r="V561" s="37"/>
      <c r="W561" s="37"/>
      <c r="X561" s="37"/>
      <c r="Y561" s="37"/>
      <c r="Z561" s="37"/>
      <c r="AA561" s="37"/>
      <c r="AB561" s="37"/>
      <c r="AC561" s="37"/>
      <c r="AD561" s="37"/>
      <c r="AE561" s="37"/>
      <c r="AT561" s="20" t="s">
        <v>219</v>
      </c>
      <c r="AU561" s="20" t="s">
        <v>79</v>
      </c>
    </row>
    <row r="562" spans="1:65" s="2" customFormat="1" ht="29.25">
      <c r="A562" s="37"/>
      <c r="B562" s="38"/>
      <c r="C562" s="39"/>
      <c r="D562" s="195" t="s">
        <v>1060</v>
      </c>
      <c r="E562" s="39"/>
      <c r="F562" s="268" t="s">
        <v>3331</v>
      </c>
      <c r="G562" s="39"/>
      <c r="H562" s="39"/>
      <c r="I562" s="197"/>
      <c r="J562" s="39"/>
      <c r="K562" s="39"/>
      <c r="L562" s="42"/>
      <c r="M562" s="198"/>
      <c r="N562" s="199"/>
      <c r="O562" s="67"/>
      <c r="P562" s="67"/>
      <c r="Q562" s="67"/>
      <c r="R562" s="67"/>
      <c r="S562" s="67"/>
      <c r="T562" s="68"/>
      <c r="U562" s="37"/>
      <c r="V562" s="37"/>
      <c r="W562" s="37"/>
      <c r="X562" s="37"/>
      <c r="Y562" s="37"/>
      <c r="Z562" s="37"/>
      <c r="AA562" s="37"/>
      <c r="AB562" s="37"/>
      <c r="AC562" s="37"/>
      <c r="AD562" s="37"/>
      <c r="AE562" s="37"/>
      <c r="AT562" s="20" t="s">
        <v>1060</v>
      </c>
      <c r="AU562" s="20" t="s">
        <v>79</v>
      </c>
    </row>
    <row r="563" spans="1:65" s="2" customFormat="1" ht="21.75" customHeight="1">
      <c r="A563" s="37"/>
      <c r="B563" s="38"/>
      <c r="C563" s="245" t="s">
        <v>1421</v>
      </c>
      <c r="D563" s="245" t="s">
        <v>348</v>
      </c>
      <c r="E563" s="246" t="s">
        <v>3332</v>
      </c>
      <c r="F563" s="247" t="s">
        <v>3333</v>
      </c>
      <c r="G563" s="248" t="s">
        <v>367</v>
      </c>
      <c r="H563" s="249">
        <v>5</v>
      </c>
      <c r="I563" s="250"/>
      <c r="J563" s="251">
        <f>ROUND(I563*H563,2)</f>
        <v>0</v>
      </c>
      <c r="K563" s="247" t="s">
        <v>814</v>
      </c>
      <c r="L563" s="252"/>
      <c r="M563" s="253" t="s">
        <v>19</v>
      </c>
      <c r="N563" s="254" t="s">
        <v>42</v>
      </c>
      <c r="O563" s="67"/>
      <c r="P563" s="191">
        <f>O563*H563</f>
        <v>0</v>
      </c>
      <c r="Q563" s="191">
        <v>0</v>
      </c>
      <c r="R563" s="191">
        <f>Q563*H563</f>
        <v>0</v>
      </c>
      <c r="S563" s="191">
        <v>0</v>
      </c>
      <c r="T563" s="192">
        <f>S563*H563</f>
        <v>0</v>
      </c>
      <c r="U563" s="37"/>
      <c r="V563" s="37"/>
      <c r="W563" s="37"/>
      <c r="X563" s="37"/>
      <c r="Y563" s="37"/>
      <c r="Z563" s="37"/>
      <c r="AA563" s="37"/>
      <c r="AB563" s="37"/>
      <c r="AC563" s="37"/>
      <c r="AD563" s="37"/>
      <c r="AE563" s="37"/>
      <c r="AR563" s="193" t="s">
        <v>269</v>
      </c>
      <c r="AT563" s="193" t="s">
        <v>348</v>
      </c>
      <c r="AU563" s="193" t="s">
        <v>79</v>
      </c>
      <c r="AY563" s="20" t="s">
        <v>210</v>
      </c>
      <c r="BE563" s="194">
        <f>IF(N563="základní",J563,0)</f>
        <v>0</v>
      </c>
      <c r="BF563" s="194">
        <f>IF(N563="snížená",J563,0)</f>
        <v>0</v>
      </c>
      <c r="BG563" s="194">
        <f>IF(N563="zákl. přenesená",J563,0)</f>
        <v>0</v>
      </c>
      <c r="BH563" s="194">
        <f>IF(N563="sníž. přenesená",J563,0)</f>
        <v>0</v>
      </c>
      <c r="BI563" s="194">
        <f>IF(N563="nulová",J563,0)</f>
        <v>0</v>
      </c>
      <c r="BJ563" s="20" t="s">
        <v>79</v>
      </c>
      <c r="BK563" s="194">
        <f>ROUND(I563*H563,2)</f>
        <v>0</v>
      </c>
      <c r="BL563" s="20" t="s">
        <v>217</v>
      </c>
      <c r="BM563" s="193" t="s">
        <v>3334</v>
      </c>
    </row>
    <row r="564" spans="1:65" s="2" customFormat="1" ht="11.25">
      <c r="A564" s="37"/>
      <c r="B564" s="38"/>
      <c r="C564" s="39"/>
      <c r="D564" s="195" t="s">
        <v>219</v>
      </c>
      <c r="E564" s="39"/>
      <c r="F564" s="196" t="s">
        <v>3333</v>
      </c>
      <c r="G564" s="39"/>
      <c r="H564" s="39"/>
      <c r="I564" s="197"/>
      <c r="J564" s="39"/>
      <c r="K564" s="39"/>
      <c r="L564" s="42"/>
      <c r="M564" s="198"/>
      <c r="N564" s="199"/>
      <c r="O564" s="67"/>
      <c r="P564" s="67"/>
      <c r="Q564" s="67"/>
      <c r="R564" s="67"/>
      <c r="S564" s="67"/>
      <c r="T564" s="68"/>
      <c r="U564" s="37"/>
      <c r="V564" s="37"/>
      <c r="W564" s="37"/>
      <c r="X564" s="37"/>
      <c r="Y564" s="37"/>
      <c r="Z564" s="37"/>
      <c r="AA564" s="37"/>
      <c r="AB564" s="37"/>
      <c r="AC564" s="37"/>
      <c r="AD564" s="37"/>
      <c r="AE564" s="37"/>
      <c r="AT564" s="20" t="s">
        <v>219</v>
      </c>
      <c r="AU564" s="20" t="s">
        <v>79</v>
      </c>
    </row>
    <row r="565" spans="1:65" s="2" customFormat="1" ht="78">
      <c r="A565" s="37"/>
      <c r="B565" s="38"/>
      <c r="C565" s="39"/>
      <c r="D565" s="195" t="s">
        <v>1060</v>
      </c>
      <c r="E565" s="39"/>
      <c r="F565" s="268" t="s">
        <v>3335</v>
      </c>
      <c r="G565" s="39"/>
      <c r="H565" s="39"/>
      <c r="I565" s="197"/>
      <c r="J565" s="39"/>
      <c r="K565" s="39"/>
      <c r="L565" s="42"/>
      <c r="M565" s="198"/>
      <c r="N565" s="199"/>
      <c r="O565" s="67"/>
      <c r="P565" s="67"/>
      <c r="Q565" s="67"/>
      <c r="R565" s="67"/>
      <c r="S565" s="67"/>
      <c r="T565" s="68"/>
      <c r="U565" s="37"/>
      <c r="V565" s="37"/>
      <c r="W565" s="37"/>
      <c r="X565" s="37"/>
      <c r="Y565" s="37"/>
      <c r="Z565" s="37"/>
      <c r="AA565" s="37"/>
      <c r="AB565" s="37"/>
      <c r="AC565" s="37"/>
      <c r="AD565" s="37"/>
      <c r="AE565" s="37"/>
      <c r="AT565" s="20" t="s">
        <v>1060</v>
      </c>
      <c r="AU565" s="20" t="s">
        <v>79</v>
      </c>
    </row>
    <row r="566" spans="1:65" s="2" customFormat="1" ht="21.75" customHeight="1">
      <c r="A566" s="37"/>
      <c r="B566" s="38"/>
      <c r="C566" s="245" t="s">
        <v>1425</v>
      </c>
      <c r="D566" s="245" t="s">
        <v>348</v>
      </c>
      <c r="E566" s="246" t="s">
        <v>3336</v>
      </c>
      <c r="F566" s="247" t="s">
        <v>3337</v>
      </c>
      <c r="G566" s="248" t="s">
        <v>367</v>
      </c>
      <c r="H566" s="249">
        <v>5</v>
      </c>
      <c r="I566" s="250"/>
      <c r="J566" s="251">
        <f>ROUND(I566*H566,2)</f>
        <v>0</v>
      </c>
      <c r="K566" s="247" t="s">
        <v>814</v>
      </c>
      <c r="L566" s="252"/>
      <c r="M566" s="253" t="s">
        <v>19</v>
      </c>
      <c r="N566" s="254" t="s">
        <v>42</v>
      </c>
      <c r="O566" s="67"/>
      <c r="P566" s="191">
        <f>O566*H566</f>
        <v>0</v>
      </c>
      <c r="Q566" s="191">
        <v>0</v>
      </c>
      <c r="R566" s="191">
        <f>Q566*H566</f>
        <v>0</v>
      </c>
      <c r="S566" s="191">
        <v>0</v>
      </c>
      <c r="T566" s="192">
        <f>S566*H566</f>
        <v>0</v>
      </c>
      <c r="U566" s="37"/>
      <c r="V566" s="37"/>
      <c r="W566" s="37"/>
      <c r="X566" s="37"/>
      <c r="Y566" s="37"/>
      <c r="Z566" s="37"/>
      <c r="AA566" s="37"/>
      <c r="AB566" s="37"/>
      <c r="AC566" s="37"/>
      <c r="AD566" s="37"/>
      <c r="AE566" s="37"/>
      <c r="AR566" s="193" t="s">
        <v>269</v>
      </c>
      <c r="AT566" s="193" t="s">
        <v>348</v>
      </c>
      <c r="AU566" s="193" t="s">
        <v>79</v>
      </c>
      <c r="AY566" s="20" t="s">
        <v>210</v>
      </c>
      <c r="BE566" s="194">
        <f>IF(N566="základní",J566,0)</f>
        <v>0</v>
      </c>
      <c r="BF566" s="194">
        <f>IF(N566="snížená",J566,0)</f>
        <v>0</v>
      </c>
      <c r="BG566" s="194">
        <f>IF(N566="zákl. přenesená",J566,0)</f>
        <v>0</v>
      </c>
      <c r="BH566" s="194">
        <f>IF(N566="sníž. přenesená",J566,0)</f>
        <v>0</v>
      </c>
      <c r="BI566" s="194">
        <f>IF(N566="nulová",J566,0)</f>
        <v>0</v>
      </c>
      <c r="BJ566" s="20" t="s">
        <v>79</v>
      </c>
      <c r="BK566" s="194">
        <f>ROUND(I566*H566,2)</f>
        <v>0</v>
      </c>
      <c r="BL566" s="20" t="s">
        <v>217</v>
      </c>
      <c r="BM566" s="193" t="s">
        <v>3338</v>
      </c>
    </row>
    <row r="567" spans="1:65" s="2" customFormat="1" ht="11.25">
      <c r="A567" s="37"/>
      <c r="B567" s="38"/>
      <c r="C567" s="39"/>
      <c r="D567" s="195" t="s">
        <v>219</v>
      </c>
      <c r="E567" s="39"/>
      <c r="F567" s="196" t="s">
        <v>3337</v>
      </c>
      <c r="G567" s="39"/>
      <c r="H567" s="39"/>
      <c r="I567" s="197"/>
      <c r="J567" s="39"/>
      <c r="K567" s="39"/>
      <c r="L567" s="42"/>
      <c r="M567" s="198"/>
      <c r="N567" s="199"/>
      <c r="O567" s="67"/>
      <c r="P567" s="67"/>
      <c r="Q567" s="67"/>
      <c r="R567" s="67"/>
      <c r="S567" s="67"/>
      <c r="T567" s="68"/>
      <c r="U567" s="37"/>
      <c r="V567" s="37"/>
      <c r="W567" s="37"/>
      <c r="X567" s="37"/>
      <c r="Y567" s="37"/>
      <c r="Z567" s="37"/>
      <c r="AA567" s="37"/>
      <c r="AB567" s="37"/>
      <c r="AC567" s="37"/>
      <c r="AD567" s="37"/>
      <c r="AE567" s="37"/>
      <c r="AT567" s="20" t="s">
        <v>219</v>
      </c>
      <c r="AU567" s="20" t="s">
        <v>79</v>
      </c>
    </row>
    <row r="568" spans="1:65" s="2" customFormat="1" ht="78">
      <c r="A568" s="37"/>
      <c r="B568" s="38"/>
      <c r="C568" s="39"/>
      <c r="D568" s="195" t="s">
        <v>1060</v>
      </c>
      <c r="E568" s="39"/>
      <c r="F568" s="268" t="s">
        <v>3335</v>
      </c>
      <c r="G568" s="39"/>
      <c r="H568" s="39"/>
      <c r="I568" s="197"/>
      <c r="J568" s="39"/>
      <c r="K568" s="39"/>
      <c r="L568" s="42"/>
      <c r="M568" s="198"/>
      <c r="N568" s="199"/>
      <c r="O568" s="67"/>
      <c r="P568" s="67"/>
      <c r="Q568" s="67"/>
      <c r="R568" s="67"/>
      <c r="S568" s="67"/>
      <c r="T568" s="68"/>
      <c r="U568" s="37"/>
      <c r="V568" s="37"/>
      <c r="W568" s="37"/>
      <c r="X568" s="37"/>
      <c r="Y568" s="37"/>
      <c r="Z568" s="37"/>
      <c r="AA568" s="37"/>
      <c r="AB568" s="37"/>
      <c r="AC568" s="37"/>
      <c r="AD568" s="37"/>
      <c r="AE568" s="37"/>
      <c r="AT568" s="20" t="s">
        <v>1060</v>
      </c>
      <c r="AU568" s="20" t="s">
        <v>79</v>
      </c>
    </row>
    <row r="569" spans="1:65" s="2" customFormat="1" ht="16.5" customHeight="1">
      <c r="A569" s="37"/>
      <c r="B569" s="38"/>
      <c r="C569" s="245" t="s">
        <v>1432</v>
      </c>
      <c r="D569" s="245" t="s">
        <v>348</v>
      </c>
      <c r="E569" s="246" t="s">
        <v>3339</v>
      </c>
      <c r="F569" s="247" t="s">
        <v>3340</v>
      </c>
      <c r="G569" s="248" t="s">
        <v>367</v>
      </c>
      <c r="H569" s="249">
        <v>5</v>
      </c>
      <c r="I569" s="250"/>
      <c r="J569" s="251">
        <f>ROUND(I569*H569,2)</f>
        <v>0</v>
      </c>
      <c r="K569" s="247" t="s">
        <v>814</v>
      </c>
      <c r="L569" s="252"/>
      <c r="M569" s="253" t="s">
        <v>19</v>
      </c>
      <c r="N569" s="254" t="s">
        <v>42</v>
      </c>
      <c r="O569" s="67"/>
      <c r="P569" s="191">
        <f>O569*H569</f>
        <v>0</v>
      </c>
      <c r="Q569" s="191">
        <v>0</v>
      </c>
      <c r="R569" s="191">
        <f>Q569*H569</f>
        <v>0</v>
      </c>
      <c r="S569" s="191">
        <v>0</v>
      </c>
      <c r="T569" s="192">
        <f>S569*H569</f>
        <v>0</v>
      </c>
      <c r="U569" s="37"/>
      <c r="V569" s="37"/>
      <c r="W569" s="37"/>
      <c r="X569" s="37"/>
      <c r="Y569" s="37"/>
      <c r="Z569" s="37"/>
      <c r="AA569" s="37"/>
      <c r="AB569" s="37"/>
      <c r="AC569" s="37"/>
      <c r="AD569" s="37"/>
      <c r="AE569" s="37"/>
      <c r="AR569" s="193" t="s">
        <v>269</v>
      </c>
      <c r="AT569" s="193" t="s">
        <v>348</v>
      </c>
      <c r="AU569" s="193" t="s">
        <v>79</v>
      </c>
      <c r="AY569" s="20" t="s">
        <v>210</v>
      </c>
      <c r="BE569" s="194">
        <f>IF(N569="základní",J569,0)</f>
        <v>0</v>
      </c>
      <c r="BF569" s="194">
        <f>IF(N569="snížená",J569,0)</f>
        <v>0</v>
      </c>
      <c r="BG569" s="194">
        <f>IF(N569="zákl. přenesená",J569,0)</f>
        <v>0</v>
      </c>
      <c r="BH569" s="194">
        <f>IF(N569="sníž. přenesená",J569,0)</f>
        <v>0</v>
      </c>
      <c r="BI569" s="194">
        <f>IF(N569="nulová",J569,0)</f>
        <v>0</v>
      </c>
      <c r="BJ569" s="20" t="s">
        <v>79</v>
      </c>
      <c r="BK569" s="194">
        <f>ROUND(I569*H569,2)</f>
        <v>0</v>
      </c>
      <c r="BL569" s="20" t="s">
        <v>217</v>
      </c>
      <c r="BM569" s="193" t="s">
        <v>3341</v>
      </c>
    </row>
    <row r="570" spans="1:65" s="2" customFormat="1" ht="11.25">
      <c r="A570" s="37"/>
      <c r="B570" s="38"/>
      <c r="C570" s="39"/>
      <c r="D570" s="195" t="s">
        <v>219</v>
      </c>
      <c r="E570" s="39"/>
      <c r="F570" s="196" t="s">
        <v>3340</v>
      </c>
      <c r="G570" s="39"/>
      <c r="H570" s="39"/>
      <c r="I570" s="197"/>
      <c r="J570" s="39"/>
      <c r="K570" s="39"/>
      <c r="L570" s="42"/>
      <c r="M570" s="198"/>
      <c r="N570" s="199"/>
      <c r="O570" s="67"/>
      <c r="P570" s="67"/>
      <c r="Q570" s="67"/>
      <c r="R570" s="67"/>
      <c r="S570" s="67"/>
      <c r="T570" s="68"/>
      <c r="U570" s="37"/>
      <c r="V570" s="37"/>
      <c r="W570" s="37"/>
      <c r="X570" s="37"/>
      <c r="Y570" s="37"/>
      <c r="Z570" s="37"/>
      <c r="AA570" s="37"/>
      <c r="AB570" s="37"/>
      <c r="AC570" s="37"/>
      <c r="AD570" s="37"/>
      <c r="AE570" s="37"/>
      <c r="AT570" s="20" t="s">
        <v>219</v>
      </c>
      <c r="AU570" s="20" t="s">
        <v>79</v>
      </c>
    </row>
    <row r="571" spans="1:65" s="2" customFormat="1" ht="78">
      <c r="A571" s="37"/>
      <c r="B571" s="38"/>
      <c r="C571" s="39"/>
      <c r="D571" s="195" t="s">
        <v>1060</v>
      </c>
      <c r="E571" s="39"/>
      <c r="F571" s="268" t="s">
        <v>3335</v>
      </c>
      <c r="G571" s="39"/>
      <c r="H571" s="39"/>
      <c r="I571" s="197"/>
      <c r="J571" s="39"/>
      <c r="K571" s="39"/>
      <c r="L571" s="42"/>
      <c r="M571" s="198"/>
      <c r="N571" s="199"/>
      <c r="O571" s="67"/>
      <c r="P571" s="67"/>
      <c r="Q571" s="67"/>
      <c r="R571" s="67"/>
      <c r="S571" s="67"/>
      <c r="T571" s="68"/>
      <c r="U571" s="37"/>
      <c r="V571" s="37"/>
      <c r="W571" s="37"/>
      <c r="X571" s="37"/>
      <c r="Y571" s="37"/>
      <c r="Z571" s="37"/>
      <c r="AA571" s="37"/>
      <c r="AB571" s="37"/>
      <c r="AC571" s="37"/>
      <c r="AD571" s="37"/>
      <c r="AE571" s="37"/>
      <c r="AT571" s="20" t="s">
        <v>1060</v>
      </c>
      <c r="AU571" s="20" t="s">
        <v>79</v>
      </c>
    </row>
    <row r="572" spans="1:65" s="2" customFormat="1" ht="16.5" customHeight="1">
      <c r="A572" s="37"/>
      <c r="B572" s="38"/>
      <c r="C572" s="245" t="s">
        <v>1436</v>
      </c>
      <c r="D572" s="245" t="s">
        <v>348</v>
      </c>
      <c r="E572" s="246" t="s">
        <v>3342</v>
      </c>
      <c r="F572" s="247" t="s">
        <v>3343</v>
      </c>
      <c r="G572" s="248" t="s">
        <v>367</v>
      </c>
      <c r="H572" s="249">
        <v>10</v>
      </c>
      <c r="I572" s="250"/>
      <c r="J572" s="251">
        <f>ROUND(I572*H572,2)</f>
        <v>0</v>
      </c>
      <c r="K572" s="247" t="s">
        <v>814</v>
      </c>
      <c r="L572" s="252"/>
      <c r="M572" s="253" t="s">
        <v>19</v>
      </c>
      <c r="N572" s="254" t="s">
        <v>42</v>
      </c>
      <c r="O572" s="67"/>
      <c r="P572" s="191">
        <f>O572*H572</f>
        <v>0</v>
      </c>
      <c r="Q572" s="191">
        <v>0</v>
      </c>
      <c r="R572" s="191">
        <f>Q572*H572</f>
        <v>0</v>
      </c>
      <c r="S572" s="191">
        <v>0</v>
      </c>
      <c r="T572" s="192">
        <f>S572*H572</f>
        <v>0</v>
      </c>
      <c r="U572" s="37"/>
      <c r="V572" s="37"/>
      <c r="W572" s="37"/>
      <c r="X572" s="37"/>
      <c r="Y572" s="37"/>
      <c r="Z572" s="37"/>
      <c r="AA572" s="37"/>
      <c r="AB572" s="37"/>
      <c r="AC572" s="37"/>
      <c r="AD572" s="37"/>
      <c r="AE572" s="37"/>
      <c r="AR572" s="193" t="s">
        <v>269</v>
      </c>
      <c r="AT572" s="193" t="s">
        <v>348</v>
      </c>
      <c r="AU572" s="193" t="s">
        <v>79</v>
      </c>
      <c r="AY572" s="20" t="s">
        <v>210</v>
      </c>
      <c r="BE572" s="194">
        <f>IF(N572="základní",J572,0)</f>
        <v>0</v>
      </c>
      <c r="BF572" s="194">
        <f>IF(N572="snížená",J572,0)</f>
        <v>0</v>
      </c>
      <c r="BG572" s="194">
        <f>IF(N572="zákl. přenesená",J572,0)</f>
        <v>0</v>
      </c>
      <c r="BH572" s="194">
        <f>IF(N572="sníž. přenesená",J572,0)</f>
        <v>0</v>
      </c>
      <c r="BI572" s="194">
        <f>IF(N572="nulová",J572,0)</f>
        <v>0</v>
      </c>
      <c r="BJ572" s="20" t="s">
        <v>79</v>
      </c>
      <c r="BK572" s="194">
        <f>ROUND(I572*H572,2)</f>
        <v>0</v>
      </c>
      <c r="BL572" s="20" t="s">
        <v>217</v>
      </c>
      <c r="BM572" s="193" t="s">
        <v>3344</v>
      </c>
    </row>
    <row r="573" spans="1:65" s="2" customFormat="1" ht="11.25">
      <c r="A573" s="37"/>
      <c r="B573" s="38"/>
      <c r="C573" s="39"/>
      <c r="D573" s="195" t="s">
        <v>219</v>
      </c>
      <c r="E573" s="39"/>
      <c r="F573" s="196" t="s">
        <v>3343</v>
      </c>
      <c r="G573" s="39"/>
      <c r="H573" s="39"/>
      <c r="I573" s="197"/>
      <c r="J573" s="39"/>
      <c r="K573" s="39"/>
      <c r="L573" s="42"/>
      <c r="M573" s="198"/>
      <c r="N573" s="199"/>
      <c r="O573" s="67"/>
      <c r="P573" s="67"/>
      <c r="Q573" s="67"/>
      <c r="R573" s="67"/>
      <c r="S573" s="67"/>
      <c r="T573" s="68"/>
      <c r="U573" s="37"/>
      <c r="V573" s="37"/>
      <c r="W573" s="37"/>
      <c r="X573" s="37"/>
      <c r="Y573" s="37"/>
      <c r="Z573" s="37"/>
      <c r="AA573" s="37"/>
      <c r="AB573" s="37"/>
      <c r="AC573" s="37"/>
      <c r="AD573" s="37"/>
      <c r="AE573" s="37"/>
      <c r="AT573" s="20" t="s">
        <v>219</v>
      </c>
      <c r="AU573" s="20" t="s">
        <v>79</v>
      </c>
    </row>
    <row r="574" spans="1:65" s="2" customFormat="1" ht="68.25">
      <c r="A574" s="37"/>
      <c r="B574" s="38"/>
      <c r="C574" s="39"/>
      <c r="D574" s="195" t="s">
        <v>1060</v>
      </c>
      <c r="E574" s="39"/>
      <c r="F574" s="268" t="s">
        <v>3345</v>
      </c>
      <c r="G574" s="39"/>
      <c r="H574" s="39"/>
      <c r="I574" s="197"/>
      <c r="J574" s="39"/>
      <c r="K574" s="39"/>
      <c r="L574" s="42"/>
      <c r="M574" s="198"/>
      <c r="N574" s="199"/>
      <c r="O574" s="67"/>
      <c r="P574" s="67"/>
      <c r="Q574" s="67"/>
      <c r="R574" s="67"/>
      <c r="S574" s="67"/>
      <c r="T574" s="68"/>
      <c r="U574" s="37"/>
      <c r="V574" s="37"/>
      <c r="W574" s="37"/>
      <c r="X574" s="37"/>
      <c r="Y574" s="37"/>
      <c r="Z574" s="37"/>
      <c r="AA574" s="37"/>
      <c r="AB574" s="37"/>
      <c r="AC574" s="37"/>
      <c r="AD574" s="37"/>
      <c r="AE574" s="37"/>
      <c r="AT574" s="20" t="s">
        <v>1060</v>
      </c>
      <c r="AU574" s="20" t="s">
        <v>79</v>
      </c>
    </row>
    <row r="575" spans="1:65" s="2" customFormat="1" ht="16.5" customHeight="1">
      <c r="A575" s="37"/>
      <c r="B575" s="38"/>
      <c r="C575" s="245" t="s">
        <v>1440</v>
      </c>
      <c r="D575" s="245" t="s">
        <v>348</v>
      </c>
      <c r="E575" s="246" t="s">
        <v>3346</v>
      </c>
      <c r="F575" s="247" t="s">
        <v>3347</v>
      </c>
      <c r="G575" s="248" t="s">
        <v>367</v>
      </c>
      <c r="H575" s="249">
        <v>3</v>
      </c>
      <c r="I575" s="250"/>
      <c r="J575" s="251">
        <f>ROUND(I575*H575,2)</f>
        <v>0</v>
      </c>
      <c r="K575" s="247" t="s">
        <v>814</v>
      </c>
      <c r="L575" s="252"/>
      <c r="M575" s="253" t="s">
        <v>19</v>
      </c>
      <c r="N575" s="254" t="s">
        <v>42</v>
      </c>
      <c r="O575" s="67"/>
      <c r="P575" s="191">
        <f>O575*H575</f>
        <v>0</v>
      </c>
      <c r="Q575" s="191">
        <v>0</v>
      </c>
      <c r="R575" s="191">
        <f>Q575*H575</f>
        <v>0</v>
      </c>
      <c r="S575" s="191">
        <v>0</v>
      </c>
      <c r="T575" s="192">
        <f>S575*H575</f>
        <v>0</v>
      </c>
      <c r="U575" s="37"/>
      <c r="V575" s="37"/>
      <c r="W575" s="37"/>
      <c r="X575" s="37"/>
      <c r="Y575" s="37"/>
      <c r="Z575" s="37"/>
      <c r="AA575" s="37"/>
      <c r="AB575" s="37"/>
      <c r="AC575" s="37"/>
      <c r="AD575" s="37"/>
      <c r="AE575" s="37"/>
      <c r="AR575" s="193" t="s">
        <v>269</v>
      </c>
      <c r="AT575" s="193" t="s">
        <v>348</v>
      </c>
      <c r="AU575" s="193" t="s">
        <v>79</v>
      </c>
      <c r="AY575" s="20" t="s">
        <v>210</v>
      </c>
      <c r="BE575" s="194">
        <f>IF(N575="základní",J575,0)</f>
        <v>0</v>
      </c>
      <c r="BF575" s="194">
        <f>IF(N575="snížená",J575,0)</f>
        <v>0</v>
      </c>
      <c r="BG575" s="194">
        <f>IF(N575="zákl. přenesená",J575,0)</f>
        <v>0</v>
      </c>
      <c r="BH575" s="194">
        <f>IF(N575="sníž. přenesená",J575,0)</f>
        <v>0</v>
      </c>
      <c r="BI575" s="194">
        <f>IF(N575="nulová",J575,0)</f>
        <v>0</v>
      </c>
      <c r="BJ575" s="20" t="s">
        <v>79</v>
      </c>
      <c r="BK575" s="194">
        <f>ROUND(I575*H575,2)</f>
        <v>0</v>
      </c>
      <c r="BL575" s="20" t="s">
        <v>217</v>
      </c>
      <c r="BM575" s="193" t="s">
        <v>3348</v>
      </c>
    </row>
    <row r="576" spans="1:65" s="2" customFormat="1" ht="11.25">
      <c r="A576" s="37"/>
      <c r="B576" s="38"/>
      <c r="C576" s="39"/>
      <c r="D576" s="195" t="s">
        <v>219</v>
      </c>
      <c r="E576" s="39"/>
      <c r="F576" s="196" t="s">
        <v>3347</v>
      </c>
      <c r="G576" s="39"/>
      <c r="H576" s="39"/>
      <c r="I576" s="197"/>
      <c r="J576" s="39"/>
      <c r="K576" s="39"/>
      <c r="L576" s="42"/>
      <c r="M576" s="198"/>
      <c r="N576" s="199"/>
      <c r="O576" s="67"/>
      <c r="P576" s="67"/>
      <c r="Q576" s="67"/>
      <c r="R576" s="67"/>
      <c r="S576" s="67"/>
      <c r="T576" s="68"/>
      <c r="U576" s="37"/>
      <c r="V576" s="37"/>
      <c r="W576" s="37"/>
      <c r="X576" s="37"/>
      <c r="Y576" s="37"/>
      <c r="Z576" s="37"/>
      <c r="AA576" s="37"/>
      <c r="AB576" s="37"/>
      <c r="AC576" s="37"/>
      <c r="AD576" s="37"/>
      <c r="AE576" s="37"/>
      <c r="AT576" s="20" t="s">
        <v>219</v>
      </c>
      <c r="AU576" s="20" t="s">
        <v>79</v>
      </c>
    </row>
    <row r="577" spans="1:65" s="2" customFormat="1" ht="29.25">
      <c r="A577" s="37"/>
      <c r="B577" s="38"/>
      <c r="C577" s="39"/>
      <c r="D577" s="195" t="s">
        <v>1060</v>
      </c>
      <c r="E577" s="39"/>
      <c r="F577" s="268" t="s">
        <v>3349</v>
      </c>
      <c r="G577" s="39"/>
      <c r="H577" s="39"/>
      <c r="I577" s="197"/>
      <c r="J577" s="39"/>
      <c r="K577" s="39"/>
      <c r="L577" s="42"/>
      <c r="M577" s="198"/>
      <c r="N577" s="199"/>
      <c r="O577" s="67"/>
      <c r="P577" s="67"/>
      <c r="Q577" s="67"/>
      <c r="R577" s="67"/>
      <c r="S577" s="67"/>
      <c r="T577" s="68"/>
      <c r="U577" s="37"/>
      <c r="V577" s="37"/>
      <c r="W577" s="37"/>
      <c r="X577" s="37"/>
      <c r="Y577" s="37"/>
      <c r="Z577" s="37"/>
      <c r="AA577" s="37"/>
      <c r="AB577" s="37"/>
      <c r="AC577" s="37"/>
      <c r="AD577" s="37"/>
      <c r="AE577" s="37"/>
      <c r="AT577" s="20" t="s">
        <v>1060</v>
      </c>
      <c r="AU577" s="20" t="s">
        <v>79</v>
      </c>
    </row>
    <row r="578" spans="1:65" s="2" customFormat="1" ht="16.5" customHeight="1">
      <c r="A578" s="37"/>
      <c r="B578" s="38"/>
      <c r="C578" s="245" t="s">
        <v>1444</v>
      </c>
      <c r="D578" s="245" t="s">
        <v>348</v>
      </c>
      <c r="E578" s="246" t="s">
        <v>3350</v>
      </c>
      <c r="F578" s="247" t="s">
        <v>3351</v>
      </c>
      <c r="G578" s="248" t="s">
        <v>367</v>
      </c>
      <c r="H578" s="249">
        <v>5</v>
      </c>
      <c r="I578" s="250"/>
      <c r="J578" s="251">
        <f>ROUND(I578*H578,2)</f>
        <v>0</v>
      </c>
      <c r="K578" s="247" t="s">
        <v>814</v>
      </c>
      <c r="L578" s="252"/>
      <c r="M578" s="253" t="s">
        <v>19</v>
      </c>
      <c r="N578" s="254" t="s">
        <v>42</v>
      </c>
      <c r="O578" s="67"/>
      <c r="P578" s="191">
        <f>O578*H578</f>
        <v>0</v>
      </c>
      <c r="Q578" s="191">
        <v>0</v>
      </c>
      <c r="R578" s="191">
        <f>Q578*H578</f>
        <v>0</v>
      </c>
      <c r="S578" s="191">
        <v>0</v>
      </c>
      <c r="T578" s="192">
        <f>S578*H578</f>
        <v>0</v>
      </c>
      <c r="U578" s="37"/>
      <c r="V578" s="37"/>
      <c r="W578" s="37"/>
      <c r="X578" s="37"/>
      <c r="Y578" s="37"/>
      <c r="Z578" s="37"/>
      <c r="AA578" s="37"/>
      <c r="AB578" s="37"/>
      <c r="AC578" s="37"/>
      <c r="AD578" s="37"/>
      <c r="AE578" s="37"/>
      <c r="AR578" s="193" t="s">
        <v>269</v>
      </c>
      <c r="AT578" s="193" t="s">
        <v>348</v>
      </c>
      <c r="AU578" s="193" t="s">
        <v>79</v>
      </c>
      <c r="AY578" s="20" t="s">
        <v>210</v>
      </c>
      <c r="BE578" s="194">
        <f>IF(N578="základní",J578,0)</f>
        <v>0</v>
      </c>
      <c r="BF578" s="194">
        <f>IF(N578="snížená",J578,0)</f>
        <v>0</v>
      </c>
      <c r="BG578" s="194">
        <f>IF(N578="zákl. přenesená",J578,0)</f>
        <v>0</v>
      </c>
      <c r="BH578" s="194">
        <f>IF(N578="sníž. přenesená",J578,0)</f>
        <v>0</v>
      </c>
      <c r="BI578" s="194">
        <f>IF(N578="nulová",J578,0)</f>
        <v>0</v>
      </c>
      <c r="BJ578" s="20" t="s">
        <v>79</v>
      </c>
      <c r="BK578" s="194">
        <f>ROUND(I578*H578,2)</f>
        <v>0</v>
      </c>
      <c r="BL578" s="20" t="s">
        <v>217</v>
      </c>
      <c r="BM578" s="193" t="s">
        <v>3352</v>
      </c>
    </row>
    <row r="579" spans="1:65" s="2" customFormat="1" ht="11.25">
      <c r="A579" s="37"/>
      <c r="B579" s="38"/>
      <c r="C579" s="39"/>
      <c r="D579" s="195" t="s">
        <v>219</v>
      </c>
      <c r="E579" s="39"/>
      <c r="F579" s="196" t="s">
        <v>3351</v>
      </c>
      <c r="G579" s="39"/>
      <c r="H579" s="39"/>
      <c r="I579" s="197"/>
      <c r="J579" s="39"/>
      <c r="K579" s="39"/>
      <c r="L579" s="42"/>
      <c r="M579" s="198"/>
      <c r="N579" s="199"/>
      <c r="O579" s="67"/>
      <c r="P579" s="67"/>
      <c r="Q579" s="67"/>
      <c r="R579" s="67"/>
      <c r="S579" s="67"/>
      <c r="T579" s="68"/>
      <c r="U579" s="37"/>
      <c r="V579" s="37"/>
      <c r="W579" s="37"/>
      <c r="X579" s="37"/>
      <c r="Y579" s="37"/>
      <c r="Z579" s="37"/>
      <c r="AA579" s="37"/>
      <c r="AB579" s="37"/>
      <c r="AC579" s="37"/>
      <c r="AD579" s="37"/>
      <c r="AE579" s="37"/>
      <c r="AT579" s="20" t="s">
        <v>219</v>
      </c>
      <c r="AU579" s="20" t="s">
        <v>79</v>
      </c>
    </row>
    <row r="580" spans="1:65" s="2" customFormat="1" ht="29.25">
      <c r="A580" s="37"/>
      <c r="B580" s="38"/>
      <c r="C580" s="39"/>
      <c r="D580" s="195" t="s">
        <v>1060</v>
      </c>
      <c r="E580" s="39"/>
      <c r="F580" s="268" t="s">
        <v>3353</v>
      </c>
      <c r="G580" s="39"/>
      <c r="H580" s="39"/>
      <c r="I580" s="197"/>
      <c r="J580" s="39"/>
      <c r="K580" s="39"/>
      <c r="L580" s="42"/>
      <c r="M580" s="198"/>
      <c r="N580" s="199"/>
      <c r="O580" s="67"/>
      <c r="P580" s="67"/>
      <c r="Q580" s="67"/>
      <c r="R580" s="67"/>
      <c r="S580" s="67"/>
      <c r="T580" s="68"/>
      <c r="U580" s="37"/>
      <c r="V580" s="37"/>
      <c r="W580" s="37"/>
      <c r="X580" s="37"/>
      <c r="Y580" s="37"/>
      <c r="Z580" s="37"/>
      <c r="AA580" s="37"/>
      <c r="AB580" s="37"/>
      <c r="AC580" s="37"/>
      <c r="AD580" s="37"/>
      <c r="AE580" s="37"/>
      <c r="AT580" s="20" t="s">
        <v>1060</v>
      </c>
      <c r="AU580" s="20" t="s">
        <v>79</v>
      </c>
    </row>
    <row r="581" spans="1:65" s="2" customFormat="1" ht="16.5" customHeight="1">
      <c r="A581" s="37"/>
      <c r="B581" s="38"/>
      <c r="C581" s="245" t="s">
        <v>1448</v>
      </c>
      <c r="D581" s="245" t="s">
        <v>348</v>
      </c>
      <c r="E581" s="246" t="s">
        <v>3354</v>
      </c>
      <c r="F581" s="247" t="s">
        <v>3355</v>
      </c>
      <c r="G581" s="248" t="s">
        <v>367</v>
      </c>
      <c r="H581" s="249">
        <v>10</v>
      </c>
      <c r="I581" s="250"/>
      <c r="J581" s="251">
        <f>ROUND(I581*H581,2)</f>
        <v>0</v>
      </c>
      <c r="K581" s="247" t="s">
        <v>814</v>
      </c>
      <c r="L581" s="252"/>
      <c r="M581" s="253" t="s">
        <v>19</v>
      </c>
      <c r="N581" s="254" t="s">
        <v>42</v>
      </c>
      <c r="O581" s="67"/>
      <c r="P581" s="191">
        <f>O581*H581</f>
        <v>0</v>
      </c>
      <c r="Q581" s="191">
        <v>0</v>
      </c>
      <c r="R581" s="191">
        <f>Q581*H581</f>
        <v>0</v>
      </c>
      <c r="S581" s="191">
        <v>0</v>
      </c>
      <c r="T581" s="192">
        <f>S581*H581</f>
        <v>0</v>
      </c>
      <c r="U581" s="37"/>
      <c r="V581" s="37"/>
      <c r="W581" s="37"/>
      <c r="X581" s="37"/>
      <c r="Y581" s="37"/>
      <c r="Z581" s="37"/>
      <c r="AA581" s="37"/>
      <c r="AB581" s="37"/>
      <c r="AC581" s="37"/>
      <c r="AD581" s="37"/>
      <c r="AE581" s="37"/>
      <c r="AR581" s="193" t="s">
        <v>269</v>
      </c>
      <c r="AT581" s="193" t="s">
        <v>348</v>
      </c>
      <c r="AU581" s="193" t="s">
        <v>79</v>
      </c>
      <c r="AY581" s="20" t="s">
        <v>210</v>
      </c>
      <c r="BE581" s="194">
        <f>IF(N581="základní",J581,0)</f>
        <v>0</v>
      </c>
      <c r="BF581" s="194">
        <f>IF(N581="snížená",J581,0)</f>
        <v>0</v>
      </c>
      <c r="BG581" s="194">
        <f>IF(N581="zákl. přenesená",J581,0)</f>
        <v>0</v>
      </c>
      <c r="BH581" s="194">
        <f>IF(N581="sníž. přenesená",J581,0)</f>
        <v>0</v>
      </c>
      <c r="BI581" s="194">
        <f>IF(N581="nulová",J581,0)</f>
        <v>0</v>
      </c>
      <c r="BJ581" s="20" t="s">
        <v>79</v>
      </c>
      <c r="BK581" s="194">
        <f>ROUND(I581*H581,2)</f>
        <v>0</v>
      </c>
      <c r="BL581" s="20" t="s">
        <v>217</v>
      </c>
      <c r="BM581" s="193" t="s">
        <v>3356</v>
      </c>
    </row>
    <row r="582" spans="1:65" s="2" customFormat="1" ht="11.25">
      <c r="A582" s="37"/>
      <c r="B582" s="38"/>
      <c r="C582" s="39"/>
      <c r="D582" s="195" t="s">
        <v>219</v>
      </c>
      <c r="E582" s="39"/>
      <c r="F582" s="196" t="s">
        <v>3355</v>
      </c>
      <c r="G582" s="39"/>
      <c r="H582" s="39"/>
      <c r="I582" s="197"/>
      <c r="J582" s="39"/>
      <c r="K582" s="39"/>
      <c r="L582" s="42"/>
      <c r="M582" s="198"/>
      <c r="N582" s="199"/>
      <c r="O582" s="67"/>
      <c r="P582" s="67"/>
      <c r="Q582" s="67"/>
      <c r="R582" s="67"/>
      <c r="S582" s="67"/>
      <c r="T582" s="68"/>
      <c r="U582" s="37"/>
      <c r="V582" s="37"/>
      <c r="W582" s="37"/>
      <c r="X582" s="37"/>
      <c r="Y582" s="37"/>
      <c r="Z582" s="37"/>
      <c r="AA582" s="37"/>
      <c r="AB582" s="37"/>
      <c r="AC582" s="37"/>
      <c r="AD582" s="37"/>
      <c r="AE582" s="37"/>
      <c r="AT582" s="20" t="s">
        <v>219</v>
      </c>
      <c r="AU582" s="20" t="s">
        <v>79</v>
      </c>
    </row>
    <row r="583" spans="1:65" s="2" customFormat="1" ht="39">
      <c r="A583" s="37"/>
      <c r="B583" s="38"/>
      <c r="C583" s="39"/>
      <c r="D583" s="195" t="s">
        <v>1060</v>
      </c>
      <c r="E583" s="39"/>
      <c r="F583" s="268" t="s">
        <v>3357</v>
      </c>
      <c r="G583" s="39"/>
      <c r="H583" s="39"/>
      <c r="I583" s="197"/>
      <c r="J583" s="39"/>
      <c r="K583" s="39"/>
      <c r="L583" s="42"/>
      <c r="M583" s="198"/>
      <c r="N583" s="199"/>
      <c r="O583" s="67"/>
      <c r="P583" s="67"/>
      <c r="Q583" s="67"/>
      <c r="R583" s="67"/>
      <c r="S583" s="67"/>
      <c r="T583" s="68"/>
      <c r="U583" s="37"/>
      <c r="V583" s="37"/>
      <c r="W583" s="37"/>
      <c r="X583" s="37"/>
      <c r="Y583" s="37"/>
      <c r="Z583" s="37"/>
      <c r="AA583" s="37"/>
      <c r="AB583" s="37"/>
      <c r="AC583" s="37"/>
      <c r="AD583" s="37"/>
      <c r="AE583" s="37"/>
      <c r="AT583" s="20" t="s">
        <v>1060</v>
      </c>
      <c r="AU583" s="20" t="s">
        <v>79</v>
      </c>
    </row>
    <row r="584" spans="1:65" s="2" customFormat="1" ht="16.5" customHeight="1">
      <c r="A584" s="37"/>
      <c r="B584" s="38"/>
      <c r="C584" s="245" t="s">
        <v>1452</v>
      </c>
      <c r="D584" s="245" t="s">
        <v>348</v>
      </c>
      <c r="E584" s="246" t="s">
        <v>3358</v>
      </c>
      <c r="F584" s="247" t="s">
        <v>3359</v>
      </c>
      <c r="G584" s="248" t="s">
        <v>367</v>
      </c>
      <c r="H584" s="249">
        <v>1</v>
      </c>
      <c r="I584" s="250"/>
      <c r="J584" s="251">
        <f>ROUND(I584*H584,2)</f>
        <v>0</v>
      </c>
      <c r="K584" s="247" t="s">
        <v>814</v>
      </c>
      <c r="L584" s="252"/>
      <c r="M584" s="253" t="s">
        <v>19</v>
      </c>
      <c r="N584" s="254" t="s">
        <v>42</v>
      </c>
      <c r="O584" s="67"/>
      <c r="P584" s="191">
        <f>O584*H584</f>
        <v>0</v>
      </c>
      <c r="Q584" s="191">
        <v>0</v>
      </c>
      <c r="R584" s="191">
        <f>Q584*H584</f>
        <v>0</v>
      </c>
      <c r="S584" s="191">
        <v>0</v>
      </c>
      <c r="T584" s="192">
        <f>S584*H584</f>
        <v>0</v>
      </c>
      <c r="U584" s="37"/>
      <c r="V584" s="37"/>
      <c r="W584" s="37"/>
      <c r="X584" s="37"/>
      <c r="Y584" s="37"/>
      <c r="Z584" s="37"/>
      <c r="AA584" s="37"/>
      <c r="AB584" s="37"/>
      <c r="AC584" s="37"/>
      <c r="AD584" s="37"/>
      <c r="AE584" s="37"/>
      <c r="AR584" s="193" t="s">
        <v>269</v>
      </c>
      <c r="AT584" s="193" t="s">
        <v>348</v>
      </c>
      <c r="AU584" s="193" t="s">
        <v>79</v>
      </c>
      <c r="AY584" s="20" t="s">
        <v>210</v>
      </c>
      <c r="BE584" s="194">
        <f>IF(N584="základní",J584,0)</f>
        <v>0</v>
      </c>
      <c r="BF584" s="194">
        <f>IF(N584="snížená",J584,0)</f>
        <v>0</v>
      </c>
      <c r="BG584" s="194">
        <f>IF(N584="zákl. přenesená",J584,0)</f>
        <v>0</v>
      </c>
      <c r="BH584" s="194">
        <f>IF(N584="sníž. přenesená",J584,0)</f>
        <v>0</v>
      </c>
      <c r="BI584" s="194">
        <f>IF(N584="nulová",J584,0)</f>
        <v>0</v>
      </c>
      <c r="BJ584" s="20" t="s">
        <v>79</v>
      </c>
      <c r="BK584" s="194">
        <f>ROUND(I584*H584,2)</f>
        <v>0</v>
      </c>
      <c r="BL584" s="20" t="s">
        <v>217</v>
      </c>
      <c r="BM584" s="193" t="s">
        <v>3360</v>
      </c>
    </row>
    <row r="585" spans="1:65" s="2" customFormat="1" ht="11.25">
      <c r="A585" s="37"/>
      <c r="B585" s="38"/>
      <c r="C585" s="39"/>
      <c r="D585" s="195" t="s">
        <v>219</v>
      </c>
      <c r="E585" s="39"/>
      <c r="F585" s="196" t="s">
        <v>3359</v>
      </c>
      <c r="G585" s="39"/>
      <c r="H585" s="39"/>
      <c r="I585" s="197"/>
      <c r="J585" s="39"/>
      <c r="K585" s="39"/>
      <c r="L585" s="42"/>
      <c r="M585" s="198"/>
      <c r="N585" s="199"/>
      <c r="O585" s="67"/>
      <c r="P585" s="67"/>
      <c r="Q585" s="67"/>
      <c r="R585" s="67"/>
      <c r="S585" s="67"/>
      <c r="T585" s="68"/>
      <c r="U585" s="37"/>
      <c r="V585" s="37"/>
      <c r="W585" s="37"/>
      <c r="X585" s="37"/>
      <c r="Y585" s="37"/>
      <c r="Z585" s="37"/>
      <c r="AA585" s="37"/>
      <c r="AB585" s="37"/>
      <c r="AC585" s="37"/>
      <c r="AD585" s="37"/>
      <c r="AE585" s="37"/>
      <c r="AT585" s="20" t="s">
        <v>219</v>
      </c>
      <c r="AU585" s="20" t="s">
        <v>79</v>
      </c>
    </row>
    <row r="586" spans="1:65" s="2" customFormat="1" ht="97.5">
      <c r="A586" s="37"/>
      <c r="B586" s="38"/>
      <c r="C586" s="39"/>
      <c r="D586" s="195" t="s">
        <v>1060</v>
      </c>
      <c r="E586" s="39"/>
      <c r="F586" s="268" t="s">
        <v>3361</v>
      </c>
      <c r="G586" s="39"/>
      <c r="H586" s="39"/>
      <c r="I586" s="197"/>
      <c r="J586" s="39"/>
      <c r="K586" s="39"/>
      <c r="L586" s="42"/>
      <c r="M586" s="198"/>
      <c r="N586" s="199"/>
      <c r="O586" s="67"/>
      <c r="P586" s="67"/>
      <c r="Q586" s="67"/>
      <c r="R586" s="67"/>
      <c r="S586" s="67"/>
      <c r="T586" s="68"/>
      <c r="U586" s="37"/>
      <c r="V586" s="37"/>
      <c r="W586" s="37"/>
      <c r="X586" s="37"/>
      <c r="Y586" s="37"/>
      <c r="Z586" s="37"/>
      <c r="AA586" s="37"/>
      <c r="AB586" s="37"/>
      <c r="AC586" s="37"/>
      <c r="AD586" s="37"/>
      <c r="AE586" s="37"/>
      <c r="AT586" s="20" t="s">
        <v>1060</v>
      </c>
      <c r="AU586" s="20" t="s">
        <v>79</v>
      </c>
    </row>
    <row r="587" spans="1:65" s="2" customFormat="1" ht="16.5" customHeight="1">
      <c r="A587" s="37"/>
      <c r="B587" s="38"/>
      <c r="C587" s="245" t="s">
        <v>1456</v>
      </c>
      <c r="D587" s="245" t="s">
        <v>348</v>
      </c>
      <c r="E587" s="246" t="s">
        <v>3362</v>
      </c>
      <c r="F587" s="247" t="s">
        <v>3363</v>
      </c>
      <c r="G587" s="248" t="s">
        <v>367</v>
      </c>
      <c r="H587" s="249">
        <v>1</v>
      </c>
      <c r="I587" s="250"/>
      <c r="J587" s="251">
        <f>ROUND(I587*H587,2)</f>
        <v>0</v>
      </c>
      <c r="K587" s="247" t="s">
        <v>814</v>
      </c>
      <c r="L587" s="252"/>
      <c r="M587" s="253" t="s">
        <v>19</v>
      </c>
      <c r="N587" s="254" t="s">
        <v>42</v>
      </c>
      <c r="O587" s="67"/>
      <c r="P587" s="191">
        <f>O587*H587</f>
        <v>0</v>
      </c>
      <c r="Q587" s="191">
        <v>0</v>
      </c>
      <c r="R587" s="191">
        <f>Q587*H587</f>
        <v>0</v>
      </c>
      <c r="S587" s="191">
        <v>0</v>
      </c>
      <c r="T587" s="192">
        <f>S587*H587</f>
        <v>0</v>
      </c>
      <c r="U587" s="37"/>
      <c r="V587" s="37"/>
      <c r="W587" s="37"/>
      <c r="X587" s="37"/>
      <c r="Y587" s="37"/>
      <c r="Z587" s="37"/>
      <c r="AA587" s="37"/>
      <c r="AB587" s="37"/>
      <c r="AC587" s="37"/>
      <c r="AD587" s="37"/>
      <c r="AE587" s="37"/>
      <c r="AR587" s="193" t="s">
        <v>269</v>
      </c>
      <c r="AT587" s="193" t="s">
        <v>348</v>
      </c>
      <c r="AU587" s="193" t="s">
        <v>79</v>
      </c>
      <c r="AY587" s="20" t="s">
        <v>210</v>
      </c>
      <c r="BE587" s="194">
        <f>IF(N587="základní",J587,0)</f>
        <v>0</v>
      </c>
      <c r="BF587" s="194">
        <f>IF(N587="snížená",J587,0)</f>
        <v>0</v>
      </c>
      <c r="BG587" s="194">
        <f>IF(N587="zákl. přenesená",J587,0)</f>
        <v>0</v>
      </c>
      <c r="BH587" s="194">
        <f>IF(N587="sníž. přenesená",J587,0)</f>
        <v>0</v>
      </c>
      <c r="BI587" s="194">
        <f>IF(N587="nulová",J587,0)</f>
        <v>0</v>
      </c>
      <c r="BJ587" s="20" t="s">
        <v>79</v>
      </c>
      <c r="BK587" s="194">
        <f>ROUND(I587*H587,2)</f>
        <v>0</v>
      </c>
      <c r="BL587" s="20" t="s">
        <v>217</v>
      </c>
      <c r="BM587" s="193" t="s">
        <v>3364</v>
      </c>
    </row>
    <row r="588" spans="1:65" s="2" customFormat="1" ht="11.25">
      <c r="A588" s="37"/>
      <c r="B588" s="38"/>
      <c r="C588" s="39"/>
      <c r="D588" s="195" t="s">
        <v>219</v>
      </c>
      <c r="E588" s="39"/>
      <c r="F588" s="196" t="s">
        <v>3363</v>
      </c>
      <c r="G588" s="39"/>
      <c r="H588" s="39"/>
      <c r="I588" s="197"/>
      <c r="J588" s="39"/>
      <c r="K588" s="39"/>
      <c r="L588" s="42"/>
      <c r="M588" s="198"/>
      <c r="N588" s="199"/>
      <c r="O588" s="67"/>
      <c r="P588" s="67"/>
      <c r="Q588" s="67"/>
      <c r="R588" s="67"/>
      <c r="S588" s="67"/>
      <c r="T588" s="68"/>
      <c r="U588" s="37"/>
      <c r="V588" s="37"/>
      <c r="W588" s="37"/>
      <c r="X588" s="37"/>
      <c r="Y588" s="37"/>
      <c r="Z588" s="37"/>
      <c r="AA588" s="37"/>
      <c r="AB588" s="37"/>
      <c r="AC588" s="37"/>
      <c r="AD588" s="37"/>
      <c r="AE588" s="37"/>
      <c r="AT588" s="20" t="s">
        <v>219</v>
      </c>
      <c r="AU588" s="20" t="s">
        <v>79</v>
      </c>
    </row>
    <row r="589" spans="1:65" s="2" customFormat="1" ht="195">
      <c r="A589" s="37"/>
      <c r="B589" s="38"/>
      <c r="C589" s="39"/>
      <c r="D589" s="195" t="s">
        <v>1060</v>
      </c>
      <c r="E589" s="39"/>
      <c r="F589" s="268" t="s">
        <v>3365</v>
      </c>
      <c r="G589" s="39"/>
      <c r="H589" s="39"/>
      <c r="I589" s="197"/>
      <c r="J589" s="39"/>
      <c r="K589" s="39"/>
      <c r="L589" s="42"/>
      <c r="M589" s="198"/>
      <c r="N589" s="199"/>
      <c r="O589" s="67"/>
      <c r="P589" s="67"/>
      <c r="Q589" s="67"/>
      <c r="R589" s="67"/>
      <c r="S589" s="67"/>
      <c r="T589" s="68"/>
      <c r="U589" s="37"/>
      <c r="V589" s="37"/>
      <c r="W589" s="37"/>
      <c r="X589" s="37"/>
      <c r="Y589" s="37"/>
      <c r="Z589" s="37"/>
      <c r="AA589" s="37"/>
      <c r="AB589" s="37"/>
      <c r="AC589" s="37"/>
      <c r="AD589" s="37"/>
      <c r="AE589" s="37"/>
      <c r="AT589" s="20" t="s">
        <v>1060</v>
      </c>
      <c r="AU589" s="20" t="s">
        <v>79</v>
      </c>
    </row>
    <row r="590" spans="1:65" s="2" customFormat="1" ht="16.5" customHeight="1">
      <c r="A590" s="37"/>
      <c r="B590" s="38"/>
      <c r="C590" s="245" t="s">
        <v>1462</v>
      </c>
      <c r="D590" s="245" t="s">
        <v>348</v>
      </c>
      <c r="E590" s="246" t="s">
        <v>3366</v>
      </c>
      <c r="F590" s="247" t="s">
        <v>3367</v>
      </c>
      <c r="G590" s="248" t="s">
        <v>367</v>
      </c>
      <c r="H590" s="249">
        <v>1</v>
      </c>
      <c r="I590" s="250"/>
      <c r="J590" s="251">
        <f>ROUND(I590*H590,2)</f>
        <v>0</v>
      </c>
      <c r="K590" s="247" t="s">
        <v>814</v>
      </c>
      <c r="L590" s="252"/>
      <c r="M590" s="253" t="s">
        <v>19</v>
      </c>
      <c r="N590" s="254" t="s">
        <v>42</v>
      </c>
      <c r="O590" s="67"/>
      <c r="P590" s="191">
        <f>O590*H590</f>
        <v>0</v>
      </c>
      <c r="Q590" s="191">
        <v>0</v>
      </c>
      <c r="R590" s="191">
        <f>Q590*H590</f>
        <v>0</v>
      </c>
      <c r="S590" s="191">
        <v>0</v>
      </c>
      <c r="T590" s="192">
        <f>S590*H590</f>
        <v>0</v>
      </c>
      <c r="U590" s="37"/>
      <c r="V590" s="37"/>
      <c r="W590" s="37"/>
      <c r="X590" s="37"/>
      <c r="Y590" s="37"/>
      <c r="Z590" s="37"/>
      <c r="AA590" s="37"/>
      <c r="AB590" s="37"/>
      <c r="AC590" s="37"/>
      <c r="AD590" s="37"/>
      <c r="AE590" s="37"/>
      <c r="AR590" s="193" t="s">
        <v>269</v>
      </c>
      <c r="AT590" s="193" t="s">
        <v>348</v>
      </c>
      <c r="AU590" s="193" t="s">
        <v>79</v>
      </c>
      <c r="AY590" s="20" t="s">
        <v>210</v>
      </c>
      <c r="BE590" s="194">
        <f>IF(N590="základní",J590,0)</f>
        <v>0</v>
      </c>
      <c r="BF590" s="194">
        <f>IF(N590="snížená",J590,0)</f>
        <v>0</v>
      </c>
      <c r="BG590" s="194">
        <f>IF(N590="zákl. přenesená",J590,0)</f>
        <v>0</v>
      </c>
      <c r="BH590" s="194">
        <f>IF(N590="sníž. přenesená",J590,0)</f>
        <v>0</v>
      </c>
      <c r="BI590" s="194">
        <f>IF(N590="nulová",J590,0)</f>
        <v>0</v>
      </c>
      <c r="BJ590" s="20" t="s">
        <v>79</v>
      </c>
      <c r="BK590" s="194">
        <f>ROUND(I590*H590,2)</f>
        <v>0</v>
      </c>
      <c r="BL590" s="20" t="s">
        <v>217</v>
      </c>
      <c r="BM590" s="193" t="s">
        <v>3368</v>
      </c>
    </row>
    <row r="591" spans="1:65" s="2" customFormat="1" ht="11.25">
      <c r="A591" s="37"/>
      <c r="B591" s="38"/>
      <c r="C591" s="39"/>
      <c r="D591" s="195" t="s">
        <v>219</v>
      </c>
      <c r="E591" s="39"/>
      <c r="F591" s="196" t="s">
        <v>3367</v>
      </c>
      <c r="G591" s="39"/>
      <c r="H591" s="39"/>
      <c r="I591" s="197"/>
      <c r="J591" s="39"/>
      <c r="K591" s="39"/>
      <c r="L591" s="42"/>
      <c r="M591" s="198"/>
      <c r="N591" s="199"/>
      <c r="O591" s="67"/>
      <c r="P591" s="67"/>
      <c r="Q591" s="67"/>
      <c r="R591" s="67"/>
      <c r="S591" s="67"/>
      <c r="T591" s="68"/>
      <c r="U591" s="37"/>
      <c r="V591" s="37"/>
      <c r="W591" s="37"/>
      <c r="X591" s="37"/>
      <c r="Y591" s="37"/>
      <c r="Z591" s="37"/>
      <c r="AA591" s="37"/>
      <c r="AB591" s="37"/>
      <c r="AC591" s="37"/>
      <c r="AD591" s="37"/>
      <c r="AE591" s="37"/>
      <c r="AT591" s="20" t="s">
        <v>219</v>
      </c>
      <c r="AU591" s="20" t="s">
        <v>79</v>
      </c>
    </row>
    <row r="592" spans="1:65" s="2" customFormat="1" ht="29.25">
      <c r="A592" s="37"/>
      <c r="B592" s="38"/>
      <c r="C592" s="39"/>
      <c r="D592" s="195" t="s">
        <v>1060</v>
      </c>
      <c r="E592" s="39"/>
      <c r="F592" s="268" t="s">
        <v>3369</v>
      </c>
      <c r="G592" s="39"/>
      <c r="H592" s="39"/>
      <c r="I592" s="197"/>
      <c r="J592" s="39"/>
      <c r="K592" s="39"/>
      <c r="L592" s="42"/>
      <c r="M592" s="198"/>
      <c r="N592" s="199"/>
      <c r="O592" s="67"/>
      <c r="P592" s="67"/>
      <c r="Q592" s="67"/>
      <c r="R592" s="67"/>
      <c r="S592" s="67"/>
      <c r="T592" s="68"/>
      <c r="U592" s="37"/>
      <c r="V592" s="37"/>
      <c r="W592" s="37"/>
      <c r="X592" s="37"/>
      <c r="Y592" s="37"/>
      <c r="Z592" s="37"/>
      <c r="AA592" s="37"/>
      <c r="AB592" s="37"/>
      <c r="AC592" s="37"/>
      <c r="AD592" s="37"/>
      <c r="AE592" s="37"/>
      <c r="AT592" s="20" t="s">
        <v>1060</v>
      </c>
      <c r="AU592" s="20" t="s">
        <v>79</v>
      </c>
    </row>
    <row r="593" spans="1:65" s="2" customFormat="1" ht="16.5" customHeight="1">
      <c r="A593" s="37"/>
      <c r="B593" s="38"/>
      <c r="C593" s="245" t="s">
        <v>1470</v>
      </c>
      <c r="D593" s="245" t="s">
        <v>348</v>
      </c>
      <c r="E593" s="246" t="s">
        <v>3370</v>
      </c>
      <c r="F593" s="247" t="s">
        <v>3371</v>
      </c>
      <c r="G593" s="248" t="s">
        <v>367</v>
      </c>
      <c r="H593" s="249">
        <v>1</v>
      </c>
      <c r="I593" s="250"/>
      <c r="J593" s="251">
        <f>ROUND(I593*H593,2)</f>
        <v>0</v>
      </c>
      <c r="K593" s="247" t="s">
        <v>814</v>
      </c>
      <c r="L593" s="252"/>
      <c r="M593" s="253" t="s">
        <v>19</v>
      </c>
      <c r="N593" s="254" t="s">
        <v>42</v>
      </c>
      <c r="O593" s="67"/>
      <c r="P593" s="191">
        <f>O593*H593</f>
        <v>0</v>
      </c>
      <c r="Q593" s="191">
        <v>0</v>
      </c>
      <c r="R593" s="191">
        <f>Q593*H593</f>
        <v>0</v>
      </c>
      <c r="S593" s="191">
        <v>0</v>
      </c>
      <c r="T593" s="192">
        <f>S593*H593</f>
        <v>0</v>
      </c>
      <c r="U593" s="37"/>
      <c r="V593" s="37"/>
      <c r="W593" s="37"/>
      <c r="X593" s="37"/>
      <c r="Y593" s="37"/>
      <c r="Z593" s="37"/>
      <c r="AA593" s="37"/>
      <c r="AB593" s="37"/>
      <c r="AC593" s="37"/>
      <c r="AD593" s="37"/>
      <c r="AE593" s="37"/>
      <c r="AR593" s="193" t="s">
        <v>269</v>
      </c>
      <c r="AT593" s="193" t="s">
        <v>348</v>
      </c>
      <c r="AU593" s="193" t="s">
        <v>79</v>
      </c>
      <c r="AY593" s="20" t="s">
        <v>210</v>
      </c>
      <c r="BE593" s="194">
        <f>IF(N593="základní",J593,0)</f>
        <v>0</v>
      </c>
      <c r="BF593" s="194">
        <f>IF(N593="snížená",J593,0)</f>
        <v>0</v>
      </c>
      <c r="BG593" s="194">
        <f>IF(N593="zákl. přenesená",J593,0)</f>
        <v>0</v>
      </c>
      <c r="BH593" s="194">
        <f>IF(N593="sníž. přenesená",J593,0)</f>
        <v>0</v>
      </c>
      <c r="BI593" s="194">
        <f>IF(N593="nulová",J593,0)</f>
        <v>0</v>
      </c>
      <c r="BJ593" s="20" t="s">
        <v>79</v>
      </c>
      <c r="BK593" s="194">
        <f>ROUND(I593*H593,2)</f>
        <v>0</v>
      </c>
      <c r="BL593" s="20" t="s">
        <v>217</v>
      </c>
      <c r="BM593" s="193" t="s">
        <v>3372</v>
      </c>
    </row>
    <row r="594" spans="1:65" s="2" customFormat="1" ht="11.25">
      <c r="A594" s="37"/>
      <c r="B594" s="38"/>
      <c r="C594" s="39"/>
      <c r="D594" s="195" t="s">
        <v>219</v>
      </c>
      <c r="E594" s="39"/>
      <c r="F594" s="196" t="s">
        <v>3371</v>
      </c>
      <c r="G594" s="39"/>
      <c r="H594" s="39"/>
      <c r="I594" s="197"/>
      <c r="J594" s="39"/>
      <c r="K594" s="39"/>
      <c r="L594" s="42"/>
      <c r="M594" s="198"/>
      <c r="N594" s="199"/>
      <c r="O594" s="67"/>
      <c r="P594" s="67"/>
      <c r="Q594" s="67"/>
      <c r="R594" s="67"/>
      <c r="S594" s="67"/>
      <c r="T594" s="68"/>
      <c r="U594" s="37"/>
      <c r="V594" s="37"/>
      <c r="W594" s="37"/>
      <c r="X594" s="37"/>
      <c r="Y594" s="37"/>
      <c r="Z594" s="37"/>
      <c r="AA594" s="37"/>
      <c r="AB594" s="37"/>
      <c r="AC594" s="37"/>
      <c r="AD594" s="37"/>
      <c r="AE594" s="37"/>
      <c r="AT594" s="20" t="s">
        <v>219</v>
      </c>
      <c r="AU594" s="20" t="s">
        <v>79</v>
      </c>
    </row>
    <row r="595" spans="1:65" s="2" customFormat="1" ht="87.75">
      <c r="A595" s="37"/>
      <c r="B595" s="38"/>
      <c r="C595" s="39"/>
      <c r="D595" s="195" t="s">
        <v>1060</v>
      </c>
      <c r="E595" s="39"/>
      <c r="F595" s="268" t="s">
        <v>3373</v>
      </c>
      <c r="G595" s="39"/>
      <c r="H595" s="39"/>
      <c r="I595" s="197"/>
      <c r="J595" s="39"/>
      <c r="K595" s="39"/>
      <c r="L595" s="42"/>
      <c r="M595" s="198"/>
      <c r="N595" s="199"/>
      <c r="O595" s="67"/>
      <c r="P595" s="67"/>
      <c r="Q595" s="67"/>
      <c r="R595" s="67"/>
      <c r="S595" s="67"/>
      <c r="T595" s="68"/>
      <c r="U595" s="37"/>
      <c r="V595" s="37"/>
      <c r="W595" s="37"/>
      <c r="X595" s="37"/>
      <c r="Y595" s="37"/>
      <c r="Z595" s="37"/>
      <c r="AA595" s="37"/>
      <c r="AB595" s="37"/>
      <c r="AC595" s="37"/>
      <c r="AD595" s="37"/>
      <c r="AE595" s="37"/>
      <c r="AT595" s="20" t="s">
        <v>1060</v>
      </c>
      <c r="AU595" s="20" t="s">
        <v>79</v>
      </c>
    </row>
    <row r="596" spans="1:65" s="2" customFormat="1" ht="16.5" customHeight="1">
      <c r="A596" s="37"/>
      <c r="B596" s="38"/>
      <c r="C596" s="245" t="s">
        <v>1478</v>
      </c>
      <c r="D596" s="245" t="s">
        <v>348</v>
      </c>
      <c r="E596" s="246" t="s">
        <v>3374</v>
      </c>
      <c r="F596" s="247" t="s">
        <v>3375</v>
      </c>
      <c r="G596" s="248" t="s">
        <v>367</v>
      </c>
      <c r="H596" s="249">
        <v>1</v>
      </c>
      <c r="I596" s="250"/>
      <c r="J596" s="251">
        <f>ROUND(I596*H596,2)</f>
        <v>0</v>
      </c>
      <c r="K596" s="247" t="s">
        <v>814</v>
      </c>
      <c r="L596" s="252"/>
      <c r="M596" s="253" t="s">
        <v>19</v>
      </c>
      <c r="N596" s="254" t="s">
        <v>42</v>
      </c>
      <c r="O596" s="67"/>
      <c r="P596" s="191">
        <f>O596*H596</f>
        <v>0</v>
      </c>
      <c r="Q596" s="191">
        <v>0</v>
      </c>
      <c r="R596" s="191">
        <f>Q596*H596</f>
        <v>0</v>
      </c>
      <c r="S596" s="191">
        <v>0</v>
      </c>
      <c r="T596" s="192">
        <f>S596*H596</f>
        <v>0</v>
      </c>
      <c r="U596" s="37"/>
      <c r="V596" s="37"/>
      <c r="W596" s="37"/>
      <c r="X596" s="37"/>
      <c r="Y596" s="37"/>
      <c r="Z596" s="37"/>
      <c r="AA596" s="37"/>
      <c r="AB596" s="37"/>
      <c r="AC596" s="37"/>
      <c r="AD596" s="37"/>
      <c r="AE596" s="37"/>
      <c r="AR596" s="193" t="s">
        <v>269</v>
      </c>
      <c r="AT596" s="193" t="s">
        <v>348</v>
      </c>
      <c r="AU596" s="193" t="s">
        <v>79</v>
      </c>
      <c r="AY596" s="20" t="s">
        <v>210</v>
      </c>
      <c r="BE596" s="194">
        <f>IF(N596="základní",J596,0)</f>
        <v>0</v>
      </c>
      <c r="BF596" s="194">
        <f>IF(N596="snížená",J596,0)</f>
        <v>0</v>
      </c>
      <c r="BG596" s="194">
        <f>IF(N596="zákl. přenesená",J596,0)</f>
        <v>0</v>
      </c>
      <c r="BH596" s="194">
        <f>IF(N596="sníž. přenesená",J596,0)</f>
        <v>0</v>
      </c>
      <c r="BI596" s="194">
        <f>IF(N596="nulová",J596,0)</f>
        <v>0</v>
      </c>
      <c r="BJ596" s="20" t="s">
        <v>79</v>
      </c>
      <c r="BK596" s="194">
        <f>ROUND(I596*H596,2)</f>
        <v>0</v>
      </c>
      <c r="BL596" s="20" t="s">
        <v>217</v>
      </c>
      <c r="BM596" s="193" t="s">
        <v>3376</v>
      </c>
    </row>
    <row r="597" spans="1:65" s="2" customFormat="1" ht="11.25">
      <c r="A597" s="37"/>
      <c r="B597" s="38"/>
      <c r="C597" s="39"/>
      <c r="D597" s="195" t="s">
        <v>219</v>
      </c>
      <c r="E597" s="39"/>
      <c r="F597" s="196" t="s">
        <v>3375</v>
      </c>
      <c r="G597" s="39"/>
      <c r="H597" s="39"/>
      <c r="I597" s="197"/>
      <c r="J597" s="39"/>
      <c r="K597" s="39"/>
      <c r="L597" s="42"/>
      <c r="M597" s="198"/>
      <c r="N597" s="199"/>
      <c r="O597" s="67"/>
      <c r="P597" s="67"/>
      <c r="Q597" s="67"/>
      <c r="R597" s="67"/>
      <c r="S597" s="67"/>
      <c r="T597" s="68"/>
      <c r="U597" s="37"/>
      <c r="V597" s="37"/>
      <c r="W597" s="37"/>
      <c r="X597" s="37"/>
      <c r="Y597" s="37"/>
      <c r="Z597" s="37"/>
      <c r="AA597" s="37"/>
      <c r="AB597" s="37"/>
      <c r="AC597" s="37"/>
      <c r="AD597" s="37"/>
      <c r="AE597" s="37"/>
      <c r="AT597" s="20" t="s">
        <v>219</v>
      </c>
      <c r="AU597" s="20" t="s">
        <v>79</v>
      </c>
    </row>
    <row r="598" spans="1:65" s="2" customFormat="1" ht="87.75">
      <c r="A598" s="37"/>
      <c r="B598" s="38"/>
      <c r="C598" s="39"/>
      <c r="D598" s="195" t="s">
        <v>1060</v>
      </c>
      <c r="E598" s="39"/>
      <c r="F598" s="268" t="s">
        <v>3373</v>
      </c>
      <c r="G598" s="39"/>
      <c r="H598" s="39"/>
      <c r="I598" s="197"/>
      <c r="J598" s="39"/>
      <c r="K598" s="39"/>
      <c r="L598" s="42"/>
      <c r="M598" s="198"/>
      <c r="N598" s="199"/>
      <c r="O598" s="67"/>
      <c r="P598" s="67"/>
      <c r="Q598" s="67"/>
      <c r="R598" s="67"/>
      <c r="S598" s="67"/>
      <c r="T598" s="68"/>
      <c r="U598" s="37"/>
      <c r="V598" s="37"/>
      <c r="W598" s="37"/>
      <c r="X598" s="37"/>
      <c r="Y598" s="37"/>
      <c r="Z598" s="37"/>
      <c r="AA598" s="37"/>
      <c r="AB598" s="37"/>
      <c r="AC598" s="37"/>
      <c r="AD598" s="37"/>
      <c r="AE598" s="37"/>
      <c r="AT598" s="20" t="s">
        <v>1060</v>
      </c>
      <c r="AU598" s="20" t="s">
        <v>79</v>
      </c>
    </row>
    <row r="599" spans="1:65" s="2" customFormat="1" ht="16.5" customHeight="1">
      <c r="A599" s="37"/>
      <c r="B599" s="38"/>
      <c r="C599" s="245" t="s">
        <v>1486</v>
      </c>
      <c r="D599" s="245" t="s">
        <v>348</v>
      </c>
      <c r="E599" s="246" t="s">
        <v>3377</v>
      </c>
      <c r="F599" s="247" t="s">
        <v>3378</v>
      </c>
      <c r="G599" s="248" t="s">
        <v>367</v>
      </c>
      <c r="H599" s="249">
        <v>1</v>
      </c>
      <c r="I599" s="250"/>
      <c r="J599" s="251">
        <f>ROUND(I599*H599,2)</f>
        <v>0</v>
      </c>
      <c r="K599" s="247" t="s">
        <v>814</v>
      </c>
      <c r="L599" s="252"/>
      <c r="M599" s="253" t="s">
        <v>19</v>
      </c>
      <c r="N599" s="254" t="s">
        <v>42</v>
      </c>
      <c r="O599" s="67"/>
      <c r="P599" s="191">
        <f>O599*H599</f>
        <v>0</v>
      </c>
      <c r="Q599" s="191">
        <v>0</v>
      </c>
      <c r="R599" s="191">
        <f>Q599*H599</f>
        <v>0</v>
      </c>
      <c r="S599" s="191">
        <v>0</v>
      </c>
      <c r="T599" s="192">
        <f>S599*H599</f>
        <v>0</v>
      </c>
      <c r="U599" s="37"/>
      <c r="V599" s="37"/>
      <c r="W599" s="37"/>
      <c r="X599" s="37"/>
      <c r="Y599" s="37"/>
      <c r="Z599" s="37"/>
      <c r="AA599" s="37"/>
      <c r="AB599" s="37"/>
      <c r="AC599" s="37"/>
      <c r="AD599" s="37"/>
      <c r="AE599" s="37"/>
      <c r="AR599" s="193" t="s">
        <v>269</v>
      </c>
      <c r="AT599" s="193" t="s">
        <v>348</v>
      </c>
      <c r="AU599" s="193" t="s">
        <v>79</v>
      </c>
      <c r="AY599" s="20" t="s">
        <v>210</v>
      </c>
      <c r="BE599" s="194">
        <f>IF(N599="základní",J599,0)</f>
        <v>0</v>
      </c>
      <c r="BF599" s="194">
        <f>IF(N599="snížená",J599,0)</f>
        <v>0</v>
      </c>
      <c r="BG599" s="194">
        <f>IF(N599="zákl. přenesená",J599,0)</f>
        <v>0</v>
      </c>
      <c r="BH599" s="194">
        <f>IF(N599="sníž. přenesená",J599,0)</f>
        <v>0</v>
      </c>
      <c r="BI599" s="194">
        <f>IF(N599="nulová",J599,0)</f>
        <v>0</v>
      </c>
      <c r="BJ599" s="20" t="s">
        <v>79</v>
      </c>
      <c r="BK599" s="194">
        <f>ROUND(I599*H599,2)</f>
        <v>0</v>
      </c>
      <c r="BL599" s="20" t="s">
        <v>217</v>
      </c>
      <c r="BM599" s="193" t="s">
        <v>3379</v>
      </c>
    </row>
    <row r="600" spans="1:65" s="2" customFormat="1" ht="11.25">
      <c r="A600" s="37"/>
      <c r="B600" s="38"/>
      <c r="C600" s="39"/>
      <c r="D600" s="195" t="s">
        <v>219</v>
      </c>
      <c r="E600" s="39"/>
      <c r="F600" s="196" t="s">
        <v>3378</v>
      </c>
      <c r="G600" s="39"/>
      <c r="H600" s="39"/>
      <c r="I600" s="197"/>
      <c r="J600" s="39"/>
      <c r="K600" s="39"/>
      <c r="L600" s="42"/>
      <c r="M600" s="198"/>
      <c r="N600" s="199"/>
      <c r="O600" s="67"/>
      <c r="P600" s="67"/>
      <c r="Q600" s="67"/>
      <c r="R600" s="67"/>
      <c r="S600" s="67"/>
      <c r="T600" s="68"/>
      <c r="U600" s="37"/>
      <c r="V600" s="37"/>
      <c r="W600" s="37"/>
      <c r="X600" s="37"/>
      <c r="Y600" s="37"/>
      <c r="Z600" s="37"/>
      <c r="AA600" s="37"/>
      <c r="AB600" s="37"/>
      <c r="AC600" s="37"/>
      <c r="AD600" s="37"/>
      <c r="AE600" s="37"/>
      <c r="AT600" s="20" t="s">
        <v>219</v>
      </c>
      <c r="AU600" s="20" t="s">
        <v>79</v>
      </c>
    </row>
    <row r="601" spans="1:65" s="2" customFormat="1" ht="331.5">
      <c r="A601" s="37"/>
      <c r="B601" s="38"/>
      <c r="C601" s="39"/>
      <c r="D601" s="195" t="s">
        <v>1060</v>
      </c>
      <c r="E601" s="39"/>
      <c r="F601" s="268" t="s">
        <v>3380</v>
      </c>
      <c r="G601" s="39"/>
      <c r="H601" s="39"/>
      <c r="I601" s="197"/>
      <c r="J601" s="39"/>
      <c r="K601" s="39"/>
      <c r="L601" s="42"/>
      <c r="M601" s="198"/>
      <c r="N601" s="199"/>
      <c r="O601" s="67"/>
      <c r="P601" s="67"/>
      <c r="Q601" s="67"/>
      <c r="R601" s="67"/>
      <c r="S601" s="67"/>
      <c r="T601" s="68"/>
      <c r="U601" s="37"/>
      <c r="V601" s="37"/>
      <c r="W601" s="37"/>
      <c r="X601" s="37"/>
      <c r="Y601" s="37"/>
      <c r="Z601" s="37"/>
      <c r="AA601" s="37"/>
      <c r="AB601" s="37"/>
      <c r="AC601" s="37"/>
      <c r="AD601" s="37"/>
      <c r="AE601" s="37"/>
      <c r="AT601" s="20" t="s">
        <v>1060</v>
      </c>
      <c r="AU601" s="20" t="s">
        <v>79</v>
      </c>
    </row>
    <row r="602" spans="1:65" s="2" customFormat="1" ht="16.5" customHeight="1">
      <c r="A602" s="37"/>
      <c r="B602" s="38"/>
      <c r="C602" s="245" t="s">
        <v>1491</v>
      </c>
      <c r="D602" s="245" t="s">
        <v>348</v>
      </c>
      <c r="E602" s="246" t="s">
        <v>3381</v>
      </c>
      <c r="F602" s="247" t="s">
        <v>3382</v>
      </c>
      <c r="G602" s="248" t="s">
        <v>367</v>
      </c>
      <c r="H602" s="249">
        <v>1</v>
      </c>
      <c r="I602" s="250"/>
      <c r="J602" s="251">
        <f>ROUND(I602*H602,2)</f>
        <v>0</v>
      </c>
      <c r="K602" s="247" t="s">
        <v>814</v>
      </c>
      <c r="L602" s="252"/>
      <c r="M602" s="253" t="s">
        <v>19</v>
      </c>
      <c r="N602" s="254" t="s">
        <v>42</v>
      </c>
      <c r="O602" s="67"/>
      <c r="P602" s="191">
        <f>O602*H602</f>
        <v>0</v>
      </c>
      <c r="Q602" s="191">
        <v>0</v>
      </c>
      <c r="R602" s="191">
        <f>Q602*H602</f>
        <v>0</v>
      </c>
      <c r="S602" s="191">
        <v>0</v>
      </c>
      <c r="T602" s="192">
        <f>S602*H602</f>
        <v>0</v>
      </c>
      <c r="U602" s="37"/>
      <c r="V602" s="37"/>
      <c r="W602" s="37"/>
      <c r="X602" s="37"/>
      <c r="Y602" s="37"/>
      <c r="Z602" s="37"/>
      <c r="AA602" s="37"/>
      <c r="AB602" s="37"/>
      <c r="AC602" s="37"/>
      <c r="AD602" s="37"/>
      <c r="AE602" s="37"/>
      <c r="AR602" s="193" t="s">
        <v>269</v>
      </c>
      <c r="AT602" s="193" t="s">
        <v>348</v>
      </c>
      <c r="AU602" s="193" t="s">
        <v>79</v>
      </c>
      <c r="AY602" s="20" t="s">
        <v>210</v>
      </c>
      <c r="BE602" s="194">
        <f>IF(N602="základní",J602,0)</f>
        <v>0</v>
      </c>
      <c r="BF602" s="194">
        <f>IF(N602="snížená",J602,0)</f>
        <v>0</v>
      </c>
      <c r="BG602" s="194">
        <f>IF(N602="zákl. přenesená",J602,0)</f>
        <v>0</v>
      </c>
      <c r="BH602" s="194">
        <f>IF(N602="sníž. přenesená",J602,0)</f>
        <v>0</v>
      </c>
      <c r="BI602" s="194">
        <f>IF(N602="nulová",J602,0)</f>
        <v>0</v>
      </c>
      <c r="BJ602" s="20" t="s">
        <v>79</v>
      </c>
      <c r="BK602" s="194">
        <f>ROUND(I602*H602,2)</f>
        <v>0</v>
      </c>
      <c r="BL602" s="20" t="s">
        <v>217</v>
      </c>
      <c r="BM602" s="193" t="s">
        <v>3383</v>
      </c>
    </row>
    <row r="603" spans="1:65" s="2" customFormat="1" ht="11.25">
      <c r="A603" s="37"/>
      <c r="B603" s="38"/>
      <c r="C603" s="39"/>
      <c r="D603" s="195" t="s">
        <v>219</v>
      </c>
      <c r="E603" s="39"/>
      <c r="F603" s="196" t="s">
        <v>3382</v>
      </c>
      <c r="G603" s="39"/>
      <c r="H603" s="39"/>
      <c r="I603" s="197"/>
      <c r="J603" s="39"/>
      <c r="K603" s="39"/>
      <c r="L603" s="42"/>
      <c r="M603" s="198"/>
      <c r="N603" s="199"/>
      <c r="O603" s="67"/>
      <c r="P603" s="67"/>
      <c r="Q603" s="67"/>
      <c r="R603" s="67"/>
      <c r="S603" s="67"/>
      <c r="T603" s="68"/>
      <c r="U603" s="37"/>
      <c r="V603" s="37"/>
      <c r="W603" s="37"/>
      <c r="X603" s="37"/>
      <c r="Y603" s="37"/>
      <c r="Z603" s="37"/>
      <c r="AA603" s="37"/>
      <c r="AB603" s="37"/>
      <c r="AC603" s="37"/>
      <c r="AD603" s="37"/>
      <c r="AE603" s="37"/>
      <c r="AT603" s="20" t="s">
        <v>219</v>
      </c>
      <c r="AU603" s="20" t="s">
        <v>79</v>
      </c>
    </row>
    <row r="604" spans="1:65" s="2" customFormat="1" ht="68.25">
      <c r="A604" s="37"/>
      <c r="B604" s="38"/>
      <c r="C604" s="39"/>
      <c r="D604" s="195" t="s">
        <v>1060</v>
      </c>
      <c r="E604" s="39"/>
      <c r="F604" s="268" t="s">
        <v>3384</v>
      </c>
      <c r="G604" s="39"/>
      <c r="H604" s="39"/>
      <c r="I604" s="197"/>
      <c r="J604" s="39"/>
      <c r="K604" s="39"/>
      <c r="L604" s="42"/>
      <c r="M604" s="198"/>
      <c r="N604" s="199"/>
      <c r="O604" s="67"/>
      <c r="P604" s="67"/>
      <c r="Q604" s="67"/>
      <c r="R604" s="67"/>
      <c r="S604" s="67"/>
      <c r="T604" s="68"/>
      <c r="U604" s="37"/>
      <c r="V604" s="37"/>
      <c r="W604" s="37"/>
      <c r="X604" s="37"/>
      <c r="Y604" s="37"/>
      <c r="Z604" s="37"/>
      <c r="AA604" s="37"/>
      <c r="AB604" s="37"/>
      <c r="AC604" s="37"/>
      <c r="AD604" s="37"/>
      <c r="AE604" s="37"/>
      <c r="AT604" s="20" t="s">
        <v>1060</v>
      </c>
      <c r="AU604" s="20" t="s">
        <v>79</v>
      </c>
    </row>
    <row r="605" spans="1:65" s="2" customFormat="1" ht="16.5" customHeight="1">
      <c r="A605" s="37"/>
      <c r="B605" s="38"/>
      <c r="C605" s="245" t="s">
        <v>1497</v>
      </c>
      <c r="D605" s="245" t="s">
        <v>348</v>
      </c>
      <c r="E605" s="246" t="s">
        <v>3385</v>
      </c>
      <c r="F605" s="247" t="s">
        <v>3386</v>
      </c>
      <c r="G605" s="248" t="s">
        <v>367</v>
      </c>
      <c r="H605" s="249">
        <v>1</v>
      </c>
      <c r="I605" s="250"/>
      <c r="J605" s="251">
        <f>ROUND(I605*H605,2)</f>
        <v>0</v>
      </c>
      <c r="K605" s="247" t="s">
        <v>814</v>
      </c>
      <c r="L605" s="252"/>
      <c r="M605" s="253" t="s">
        <v>19</v>
      </c>
      <c r="N605" s="254" t="s">
        <v>42</v>
      </c>
      <c r="O605" s="67"/>
      <c r="P605" s="191">
        <f>O605*H605</f>
        <v>0</v>
      </c>
      <c r="Q605" s="191">
        <v>0</v>
      </c>
      <c r="R605" s="191">
        <f>Q605*H605</f>
        <v>0</v>
      </c>
      <c r="S605" s="191">
        <v>0</v>
      </c>
      <c r="T605" s="192">
        <f>S605*H605</f>
        <v>0</v>
      </c>
      <c r="U605" s="37"/>
      <c r="V605" s="37"/>
      <c r="W605" s="37"/>
      <c r="X605" s="37"/>
      <c r="Y605" s="37"/>
      <c r="Z605" s="37"/>
      <c r="AA605" s="37"/>
      <c r="AB605" s="37"/>
      <c r="AC605" s="37"/>
      <c r="AD605" s="37"/>
      <c r="AE605" s="37"/>
      <c r="AR605" s="193" t="s">
        <v>269</v>
      </c>
      <c r="AT605" s="193" t="s">
        <v>348</v>
      </c>
      <c r="AU605" s="193" t="s">
        <v>79</v>
      </c>
      <c r="AY605" s="20" t="s">
        <v>210</v>
      </c>
      <c r="BE605" s="194">
        <f>IF(N605="základní",J605,0)</f>
        <v>0</v>
      </c>
      <c r="BF605" s="194">
        <f>IF(N605="snížená",J605,0)</f>
        <v>0</v>
      </c>
      <c r="BG605" s="194">
        <f>IF(N605="zákl. přenesená",J605,0)</f>
        <v>0</v>
      </c>
      <c r="BH605" s="194">
        <f>IF(N605="sníž. přenesená",J605,0)</f>
        <v>0</v>
      </c>
      <c r="BI605" s="194">
        <f>IF(N605="nulová",J605,0)</f>
        <v>0</v>
      </c>
      <c r="BJ605" s="20" t="s">
        <v>79</v>
      </c>
      <c r="BK605" s="194">
        <f>ROUND(I605*H605,2)</f>
        <v>0</v>
      </c>
      <c r="BL605" s="20" t="s">
        <v>217</v>
      </c>
      <c r="BM605" s="193" t="s">
        <v>3387</v>
      </c>
    </row>
    <row r="606" spans="1:65" s="2" customFormat="1" ht="11.25">
      <c r="A606" s="37"/>
      <c r="B606" s="38"/>
      <c r="C606" s="39"/>
      <c r="D606" s="195" t="s">
        <v>219</v>
      </c>
      <c r="E606" s="39"/>
      <c r="F606" s="196" t="s">
        <v>3386</v>
      </c>
      <c r="G606" s="39"/>
      <c r="H606" s="39"/>
      <c r="I606" s="197"/>
      <c r="J606" s="39"/>
      <c r="K606" s="39"/>
      <c r="L606" s="42"/>
      <c r="M606" s="198"/>
      <c r="N606" s="199"/>
      <c r="O606" s="67"/>
      <c r="P606" s="67"/>
      <c r="Q606" s="67"/>
      <c r="R606" s="67"/>
      <c r="S606" s="67"/>
      <c r="T606" s="68"/>
      <c r="U606" s="37"/>
      <c r="V606" s="37"/>
      <c r="W606" s="37"/>
      <c r="X606" s="37"/>
      <c r="Y606" s="37"/>
      <c r="Z606" s="37"/>
      <c r="AA606" s="37"/>
      <c r="AB606" s="37"/>
      <c r="AC606" s="37"/>
      <c r="AD606" s="37"/>
      <c r="AE606" s="37"/>
      <c r="AT606" s="20" t="s">
        <v>219</v>
      </c>
      <c r="AU606" s="20" t="s">
        <v>79</v>
      </c>
    </row>
    <row r="607" spans="1:65" s="2" customFormat="1" ht="165.75">
      <c r="A607" s="37"/>
      <c r="B607" s="38"/>
      <c r="C607" s="39"/>
      <c r="D607" s="195" t="s">
        <v>1060</v>
      </c>
      <c r="E607" s="39"/>
      <c r="F607" s="268" t="s">
        <v>3388</v>
      </c>
      <c r="G607" s="39"/>
      <c r="H607" s="39"/>
      <c r="I607" s="197"/>
      <c r="J607" s="39"/>
      <c r="K607" s="39"/>
      <c r="L607" s="42"/>
      <c r="M607" s="198"/>
      <c r="N607" s="199"/>
      <c r="O607" s="67"/>
      <c r="P607" s="67"/>
      <c r="Q607" s="67"/>
      <c r="R607" s="67"/>
      <c r="S607" s="67"/>
      <c r="T607" s="68"/>
      <c r="U607" s="37"/>
      <c r="V607" s="37"/>
      <c r="W607" s="37"/>
      <c r="X607" s="37"/>
      <c r="Y607" s="37"/>
      <c r="Z607" s="37"/>
      <c r="AA607" s="37"/>
      <c r="AB607" s="37"/>
      <c r="AC607" s="37"/>
      <c r="AD607" s="37"/>
      <c r="AE607" s="37"/>
      <c r="AT607" s="20" t="s">
        <v>1060</v>
      </c>
      <c r="AU607" s="20" t="s">
        <v>79</v>
      </c>
    </row>
    <row r="608" spans="1:65" s="2" customFormat="1" ht="16.5" customHeight="1">
      <c r="A608" s="37"/>
      <c r="B608" s="38"/>
      <c r="C608" s="245" t="s">
        <v>1505</v>
      </c>
      <c r="D608" s="245" t="s">
        <v>348</v>
      </c>
      <c r="E608" s="246" t="s">
        <v>3389</v>
      </c>
      <c r="F608" s="247" t="s">
        <v>3390</v>
      </c>
      <c r="G608" s="248" t="s">
        <v>367</v>
      </c>
      <c r="H608" s="249">
        <v>1</v>
      </c>
      <c r="I608" s="250"/>
      <c r="J608" s="251">
        <f>ROUND(I608*H608,2)</f>
        <v>0</v>
      </c>
      <c r="K608" s="247" t="s">
        <v>814</v>
      </c>
      <c r="L608" s="252"/>
      <c r="M608" s="253" t="s">
        <v>19</v>
      </c>
      <c r="N608" s="254" t="s">
        <v>42</v>
      </c>
      <c r="O608" s="67"/>
      <c r="P608" s="191">
        <f>O608*H608</f>
        <v>0</v>
      </c>
      <c r="Q608" s="191">
        <v>0</v>
      </c>
      <c r="R608" s="191">
        <f>Q608*H608</f>
        <v>0</v>
      </c>
      <c r="S608" s="191">
        <v>0</v>
      </c>
      <c r="T608" s="192">
        <f>S608*H608</f>
        <v>0</v>
      </c>
      <c r="U608" s="37"/>
      <c r="V608" s="37"/>
      <c r="W608" s="37"/>
      <c r="X608" s="37"/>
      <c r="Y608" s="37"/>
      <c r="Z608" s="37"/>
      <c r="AA608" s="37"/>
      <c r="AB608" s="37"/>
      <c r="AC608" s="37"/>
      <c r="AD608" s="37"/>
      <c r="AE608" s="37"/>
      <c r="AR608" s="193" t="s">
        <v>269</v>
      </c>
      <c r="AT608" s="193" t="s">
        <v>348</v>
      </c>
      <c r="AU608" s="193" t="s">
        <v>79</v>
      </c>
      <c r="AY608" s="20" t="s">
        <v>210</v>
      </c>
      <c r="BE608" s="194">
        <f>IF(N608="základní",J608,0)</f>
        <v>0</v>
      </c>
      <c r="BF608" s="194">
        <f>IF(N608="snížená",J608,0)</f>
        <v>0</v>
      </c>
      <c r="BG608" s="194">
        <f>IF(N608="zákl. přenesená",J608,0)</f>
        <v>0</v>
      </c>
      <c r="BH608" s="194">
        <f>IF(N608="sníž. přenesená",J608,0)</f>
        <v>0</v>
      </c>
      <c r="BI608" s="194">
        <f>IF(N608="nulová",J608,0)</f>
        <v>0</v>
      </c>
      <c r="BJ608" s="20" t="s">
        <v>79</v>
      </c>
      <c r="BK608" s="194">
        <f>ROUND(I608*H608,2)</f>
        <v>0</v>
      </c>
      <c r="BL608" s="20" t="s">
        <v>217</v>
      </c>
      <c r="BM608" s="193" t="s">
        <v>3391</v>
      </c>
    </row>
    <row r="609" spans="1:65" s="2" customFormat="1" ht="11.25">
      <c r="A609" s="37"/>
      <c r="B609" s="38"/>
      <c r="C609" s="39"/>
      <c r="D609" s="195" t="s">
        <v>219</v>
      </c>
      <c r="E609" s="39"/>
      <c r="F609" s="196" t="s">
        <v>3390</v>
      </c>
      <c r="G609" s="39"/>
      <c r="H609" s="39"/>
      <c r="I609" s="197"/>
      <c r="J609" s="39"/>
      <c r="K609" s="39"/>
      <c r="L609" s="42"/>
      <c r="M609" s="198"/>
      <c r="N609" s="199"/>
      <c r="O609" s="67"/>
      <c r="P609" s="67"/>
      <c r="Q609" s="67"/>
      <c r="R609" s="67"/>
      <c r="S609" s="67"/>
      <c r="T609" s="68"/>
      <c r="U609" s="37"/>
      <c r="V609" s="37"/>
      <c r="W609" s="37"/>
      <c r="X609" s="37"/>
      <c r="Y609" s="37"/>
      <c r="Z609" s="37"/>
      <c r="AA609" s="37"/>
      <c r="AB609" s="37"/>
      <c r="AC609" s="37"/>
      <c r="AD609" s="37"/>
      <c r="AE609" s="37"/>
      <c r="AT609" s="20" t="s">
        <v>219</v>
      </c>
      <c r="AU609" s="20" t="s">
        <v>79</v>
      </c>
    </row>
    <row r="610" spans="1:65" s="2" customFormat="1" ht="175.5">
      <c r="A610" s="37"/>
      <c r="B610" s="38"/>
      <c r="C610" s="39"/>
      <c r="D610" s="195" t="s">
        <v>1060</v>
      </c>
      <c r="E610" s="39"/>
      <c r="F610" s="268" t="s">
        <v>3392</v>
      </c>
      <c r="G610" s="39"/>
      <c r="H610" s="39"/>
      <c r="I610" s="197"/>
      <c r="J610" s="39"/>
      <c r="K610" s="39"/>
      <c r="L610" s="42"/>
      <c r="M610" s="198"/>
      <c r="N610" s="199"/>
      <c r="O610" s="67"/>
      <c r="P610" s="67"/>
      <c r="Q610" s="67"/>
      <c r="R610" s="67"/>
      <c r="S610" s="67"/>
      <c r="T610" s="68"/>
      <c r="U610" s="37"/>
      <c r="V610" s="37"/>
      <c r="W610" s="37"/>
      <c r="X610" s="37"/>
      <c r="Y610" s="37"/>
      <c r="Z610" s="37"/>
      <c r="AA610" s="37"/>
      <c r="AB610" s="37"/>
      <c r="AC610" s="37"/>
      <c r="AD610" s="37"/>
      <c r="AE610" s="37"/>
      <c r="AT610" s="20" t="s">
        <v>1060</v>
      </c>
      <c r="AU610" s="20" t="s">
        <v>79</v>
      </c>
    </row>
    <row r="611" spans="1:65" s="12" customFormat="1" ht="25.9" customHeight="1">
      <c r="B611" s="166"/>
      <c r="C611" s="167"/>
      <c r="D611" s="168" t="s">
        <v>70</v>
      </c>
      <c r="E611" s="169" t="s">
        <v>1345</v>
      </c>
      <c r="F611" s="169" t="s">
        <v>3393</v>
      </c>
      <c r="G611" s="167"/>
      <c r="H611" s="167"/>
      <c r="I611" s="170"/>
      <c r="J611" s="171">
        <f>BK611</f>
        <v>0</v>
      </c>
      <c r="K611" s="167"/>
      <c r="L611" s="172"/>
      <c r="M611" s="173"/>
      <c r="N611" s="174"/>
      <c r="O611" s="174"/>
      <c r="P611" s="175">
        <f>SUM(P612:P615)</f>
        <v>0</v>
      </c>
      <c r="Q611" s="174"/>
      <c r="R611" s="175">
        <f>SUM(R612:R615)</f>
        <v>0</v>
      </c>
      <c r="S611" s="174"/>
      <c r="T611" s="176">
        <f>SUM(T612:T615)</f>
        <v>0</v>
      </c>
      <c r="AR611" s="177" t="s">
        <v>79</v>
      </c>
      <c r="AT611" s="178" t="s">
        <v>70</v>
      </c>
      <c r="AU611" s="178" t="s">
        <v>71</v>
      </c>
      <c r="AY611" s="177" t="s">
        <v>210</v>
      </c>
      <c r="BK611" s="179">
        <f>SUM(BK612:BK615)</f>
        <v>0</v>
      </c>
    </row>
    <row r="612" spans="1:65" s="2" customFormat="1" ht="24.2" customHeight="1">
      <c r="A612" s="37"/>
      <c r="B612" s="38"/>
      <c r="C612" s="182" t="s">
        <v>1512</v>
      </c>
      <c r="D612" s="182" t="s">
        <v>212</v>
      </c>
      <c r="E612" s="183" t="s">
        <v>3394</v>
      </c>
      <c r="F612" s="184" t="s">
        <v>3395</v>
      </c>
      <c r="G612" s="185" t="s">
        <v>367</v>
      </c>
      <c r="H612" s="186">
        <v>1</v>
      </c>
      <c r="I612" s="187"/>
      <c r="J612" s="188">
        <f>ROUND(I612*H612,2)</f>
        <v>0</v>
      </c>
      <c r="K612" s="184" t="s">
        <v>814</v>
      </c>
      <c r="L612" s="42"/>
      <c r="M612" s="189" t="s">
        <v>19</v>
      </c>
      <c r="N612" s="190" t="s">
        <v>42</v>
      </c>
      <c r="O612" s="67"/>
      <c r="P612" s="191">
        <f>O612*H612</f>
        <v>0</v>
      </c>
      <c r="Q612" s="191">
        <v>0</v>
      </c>
      <c r="R612" s="191">
        <f>Q612*H612</f>
        <v>0</v>
      </c>
      <c r="S612" s="191">
        <v>0</v>
      </c>
      <c r="T612" s="192">
        <f>S612*H612</f>
        <v>0</v>
      </c>
      <c r="U612" s="37"/>
      <c r="V612" s="37"/>
      <c r="W612" s="37"/>
      <c r="X612" s="37"/>
      <c r="Y612" s="37"/>
      <c r="Z612" s="37"/>
      <c r="AA612" s="37"/>
      <c r="AB612" s="37"/>
      <c r="AC612" s="37"/>
      <c r="AD612" s="37"/>
      <c r="AE612" s="37"/>
      <c r="AR612" s="193" t="s">
        <v>217</v>
      </c>
      <c r="AT612" s="193" t="s">
        <v>212</v>
      </c>
      <c r="AU612" s="193" t="s">
        <v>79</v>
      </c>
      <c r="AY612" s="20" t="s">
        <v>210</v>
      </c>
      <c r="BE612" s="194">
        <f>IF(N612="základní",J612,0)</f>
        <v>0</v>
      </c>
      <c r="BF612" s="194">
        <f>IF(N612="snížená",J612,0)</f>
        <v>0</v>
      </c>
      <c r="BG612" s="194">
        <f>IF(N612="zákl. přenesená",J612,0)</f>
        <v>0</v>
      </c>
      <c r="BH612" s="194">
        <f>IF(N612="sníž. přenesená",J612,0)</f>
        <v>0</v>
      </c>
      <c r="BI612" s="194">
        <f>IF(N612="nulová",J612,0)</f>
        <v>0</v>
      </c>
      <c r="BJ612" s="20" t="s">
        <v>79</v>
      </c>
      <c r="BK612" s="194">
        <f>ROUND(I612*H612,2)</f>
        <v>0</v>
      </c>
      <c r="BL612" s="20" t="s">
        <v>217</v>
      </c>
      <c r="BM612" s="193" t="s">
        <v>1425</v>
      </c>
    </row>
    <row r="613" spans="1:65" s="2" customFormat="1" ht="11.25">
      <c r="A613" s="37"/>
      <c r="B613" s="38"/>
      <c r="C613" s="39"/>
      <c r="D613" s="195" t="s">
        <v>219</v>
      </c>
      <c r="E613" s="39"/>
      <c r="F613" s="196" t="s">
        <v>3395</v>
      </c>
      <c r="G613" s="39"/>
      <c r="H613" s="39"/>
      <c r="I613" s="197"/>
      <c r="J613" s="39"/>
      <c r="K613" s="39"/>
      <c r="L613" s="42"/>
      <c r="M613" s="198"/>
      <c r="N613" s="199"/>
      <c r="O613" s="67"/>
      <c r="P613" s="67"/>
      <c r="Q613" s="67"/>
      <c r="R613" s="67"/>
      <c r="S613" s="67"/>
      <c r="T613" s="68"/>
      <c r="U613" s="37"/>
      <c r="V613" s="37"/>
      <c r="W613" s="37"/>
      <c r="X613" s="37"/>
      <c r="Y613" s="37"/>
      <c r="Z613" s="37"/>
      <c r="AA613" s="37"/>
      <c r="AB613" s="37"/>
      <c r="AC613" s="37"/>
      <c r="AD613" s="37"/>
      <c r="AE613" s="37"/>
      <c r="AT613" s="20" t="s">
        <v>219</v>
      </c>
      <c r="AU613" s="20" t="s">
        <v>79</v>
      </c>
    </row>
    <row r="614" spans="1:65" s="2" customFormat="1" ht="16.5" customHeight="1">
      <c r="A614" s="37"/>
      <c r="B614" s="38"/>
      <c r="C614" s="182" t="s">
        <v>1519</v>
      </c>
      <c r="D614" s="182" t="s">
        <v>212</v>
      </c>
      <c r="E614" s="183" t="s">
        <v>3396</v>
      </c>
      <c r="F614" s="184" t="s">
        <v>3397</v>
      </c>
      <c r="G614" s="185" t="s">
        <v>367</v>
      </c>
      <c r="H614" s="186">
        <v>1</v>
      </c>
      <c r="I614" s="187"/>
      <c r="J614" s="188">
        <f>ROUND(I614*H614,2)</f>
        <v>0</v>
      </c>
      <c r="K614" s="184" t="s">
        <v>814</v>
      </c>
      <c r="L614" s="42"/>
      <c r="M614" s="189" t="s">
        <v>19</v>
      </c>
      <c r="N614" s="190" t="s">
        <v>42</v>
      </c>
      <c r="O614" s="67"/>
      <c r="P614" s="191">
        <f>O614*H614</f>
        <v>0</v>
      </c>
      <c r="Q614" s="191">
        <v>0</v>
      </c>
      <c r="R614" s="191">
        <f>Q614*H614</f>
        <v>0</v>
      </c>
      <c r="S614" s="191">
        <v>0</v>
      </c>
      <c r="T614" s="192">
        <f>S614*H614</f>
        <v>0</v>
      </c>
      <c r="U614" s="37"/>
      <c r="V614" s="37"/>
      <c r="W614" s="37"/>
      <c r="X614" s="37"/>
      <c r="Y614" s="37"/>
      <c r="Z614" s="37"/>
      <c r="AA614" s="37"/>
      <c r="AB614" s="37"/>
      <c r="AC614" s="37"/>
      <c r="AD614" s="37"/>
      <c r="AE614" s="37"/>
      <c r="AR614" s="193" t="s">
        <v>217</v>
      </c>
      <c r="AT614" s="193" t="s">
        <v>212</v>
      </c>
      <c r="AU614" s="193" t="s">
        <v>79</v>
      </c>
      <c r="AY614" s="20" t="s">
        <v>210</v>
      </c>
      <c r="BE614" s="194">
        <f>IF(N614="základní",J614,0)</f>
        <v>0</v>
      </c>
      <c r="BF614" s="194">
        <f>IF(N614="snížená",J614,0)</f>
        <v>0</v>
      </c>
      <c r="BG614" s="194">
        <f>IF(N614="zákl. přenesená",J614,0)</f>
        <v>0</v>
      </c>
      <c r="BH614" s="194">
        <f>IF(N614="sníž. přenesená",J614,0)</f>
        <v>0</v>
      </c>
      <c r="BI614" s="194">
        <f>IF(N614="nulová",J614,0)</f>
        <v>0</v>
      </c>
      <c r="BJ614" s="20" t="s">
        <v>79</v>
      </c>
      <c r="BK614" s="194">
        <f>ROUND(I614*H614,2)</f>
        <v>0</v>
      </c>
      <c r="BL614" s="20" t="s">
        <v>217</v>
      </c>
      <c r="BM614" s="193" t="s">
        <v>1414</v>
      </c>
    </row>
    <row r="615" spans="1:65" s="2" customFormat="1" ht="11.25">
      <c r="A615" s="37"/>
      <c r="B615" s="38"/>
      <c r="C615" s="39"/>
      <c r="D615" s="195" t="s">
        <v>219</v>
      </c>
      <c r="E615" s="39"/>
      <c r="F615" s="196" t="s">
        <v>3397</v>
      </c>
      <c r="G615" s="39"/>
      <c r="H615" s="39"/>
      <c r="I615" s="197"/>
      <c r="J615" s="39"/>
      <c r="K615" s="39"/>
      <c r="L615" s="42"/>
      <c r="M615" s="272"/>
      <c r="N615" s="273"/>
      <c r="O615" s="274"/>
      <c r="P615" s="274"/>
      <c r="Q615" s="274"/>
      <c r="R615" s="274"/>
      <c r="S615" s="274"/>
      <c r="T615" s="275"/>
      <c r="U615" s="37"/>
      <c r="V615" s="37"/>
      <c r="W615" s="37"/>
      <c r="X615" s="37"/>
      <c r="Y615" s="37"/>
      <c r="Z615" s="37"/>
      <c r="AA615" s="37"/>
      <c r="AB615" s="37"/>
      <c r="AC615" s="37"/>
      <c r="AD615" s="37"/>
      <c r="AE615" s="37"/>
      <c r="AT615" s="20" t="s">
        <v>219</v>
      </c>
      <c r="AU615" s="20" t="s">
        <v>79</v>
      </c>
    </row>
    <row r="616" spans="1:65" s="2" customFormat="1" ht="6.95" customHeight="1">
      <c r="A616" s="37"/>
      <c r="B616" s="50"/>
      <c r="C616" s="51"/>
      <c r="D616" s="51"/>
      <c r="E616" s="51"/>
      <c r="F616" s="51"/>
      <c r="G616" s="51"/>
      <c r="H616" s="51"/>
      <c r="I616" s="51"/>
      <c r="J616" s="51"/>
      <c r="K616" s="51"/>
      <c r="L616" s="42"/>
      <c r="M616" s="37"/>
      <c r="O616" s="37"/>
      <c r="P616" s="37"/>
      <c r="Q616" s="37"/>
      <c r="R616" s="37"/>
      <c r="S616" s="37"/>
      <c r="T616" s="37"/>
      <c r="U616" s="37"/>
      <c r="V616" s="37"/>
      <c r="W616" s="37"/>
      <c r="X616" s="37"/>
      <c r="Y616" s="37"/>
      <c r="Z616" s="37"/>
      <c r="AA616" s="37"/>
      <c r="AB616" s="37"/>
      <c r="AC616" s="37"/>
      <c r="AD616" s="37"/>
      <c r="AE616" s="37"/>
    </row>
  </sheetData>
  <sheetProtection algorithmName="SHA-512" hashValue="Us8xMQmcRRd8Jrz26AnpoWYtwujzakvGUSZjHIGUdDEWthtVSwABqSP7JkqQKKIw9mcVEG3G1bAq9ejGBJMExQ==" saltValue="8wcX0apHmRA3Tb0WDZD1TN6WVUvlEgKbD6QEi37AauJrrF/Z8SgScbv4ZocsHlqo2Q6Ln6nRuzUlJRkRKs4aOg==" spinCount="100000" sheet="1" objects="1" scenarios="1" formatColumns="0" formatRows="0" autoFilter="0"/>
  <autoFilter ref="C84:K615"/>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sheetPr>
    <pageSetUpPr fitToPage="1"/>
  </sheetPr>
  <dimension ref="A2:BM10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9"/>
      <c r="M2" s="399"/>
      <c r="N2" s="399"/>
      <c r="O2" s="399"/>
      <c r="P2" s="399"/>
      <c r="Q2" s="399"/>
      <c r="R2" s="399"/>
      <c r="S2" s="399"/>
      <c r="T2" s="399"/>
      <c r="U2" s="399"/>
      <c r="V2" s="399"/>
      <c r="AT2" s="20" t="s">
        <v>109</v>
      </c>
    </row>
    <row r="3" spans="1:46" s="1" customFormat="1" ht="6.95" customHeight="1">
      <c r="B3" s="112"/>
      <c r="C3" s="113"/>
      <c r="D3" s="113"/>
      <c r="E3" s="113"/>
      <c r="F3" s="113"/>
      <c r="G3" s="113"/>
      <c r="H3" s="113"/>
      <c r="I3" s="113"/>
      <c r="J3" s="113"/>
      <c r="K3" s="113"/>
      <c r="L3" s="23"/>
      <c r="AT3" s="20" t="s">
        <v>81</v>
      </c>
    </row>
    <row r="4" spans="1:46" s="1" customFormat="1" ht="24.95" customHeight="1">
      <c r="B4" s="23"/>
      <c r="D4" s="114" t="s">
        <v>114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6" t="str">
        <f>'Rekapitulace stavby'!K6</f>
        <v>REKONSTRUKCE ŠKOLNÍ KUCHYNĚ A JÍDELNY GLP</v>
      </c>
      <c r="F7" s="417"/>
      <c r="G7" s="417"/>
      <c r="H7" s="417"/>
      <c r="L7" s="23"/>
    </row>
    <row r="8" spans="1:46" s="2" customFormat="1" ht="12" customHeight="1">
      <c r="A8" s="37"/>
      <c r="B8" s="42"/>
      <c r="C8" s="37"/>
      <c r="D8" s="116" t="s">
        <v>123</v>
      </c>
      <c r="E8" s="37"/>
      <c r="F8" s="37"/>
      <c r="G8" s="37"/>
      <c r="H8" s="37"/>
      <c r="I8" s="37"/>
      <c r="J8" s="37"/>
      <c r="K8" s="37"/>
      <c r="L8" s="117"/>
      <c r="S8" s="37"/>
      <c r="T8" s="37"/>
      <c r="U8" s="37"/>
      <c r="V8" s="37"/>
      <c r="W8" s="37"/>
      <c r="X8" s="37"/>
      <c r="Y8" s="37"/>
      <c r="Z8" s="37"/>
      <c r="AA8" s="37"/>
      <c r="AB8" s="37"/>
      <c r="AC8" s="37"/>
      <c r="AD8" s="37"/>
      <c r="AE8" s="37"/>
    </row>
    <row r="9" spans="1:46" s="2" customFormat="1" ht="16.5" customHeight="1">
      <c r="A9" s="37"/>
      <c r="B9" s="42"/>
      <c r="C9" s="37"/>
      <c r="D9" s="37"/>
      <c r="E9" s="418" t="s">
        <v>3398</v>
      </c>
      <c r="F9" s="419"/>
      <c r="G9" s="419"/>
      <c r="H9" s="419"/>
      <c r="I9" s="37"/>
      <c r="J9" s="37"/>
      <c r="K9" s="37"/>
      <c r="L9" s="117"/>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6" t="s">
        <v>19</v>
      </c>
      <c r="G11" s="37"/>
      <c r="H11" s="37"/>
      <c r="I11" s="116" t="s">
        <v>20</v>
      </c>
      <c r="J11" s="106" t="s">
        <v>19</v>
      </c>
      <c r="K11" s="37"/>
      <c r="L11" s="117"/>
      <c r="S11" s="37"/>
      <c r="T11" s="37"/>
      <c r="U11" s="37"/>
      <c r="V11" s="37"/>
      <c r="W11" s="37"/>
      <c r="X11" s="37"/>
      <c r="Y11" s="37"/>
      <c r="Z11" s="37"/>
      <c r="AA11" s="37"/>
      <c r="AB11" s="37"/>
      <c r="AC11" s="37"/>
      <c r="AD11" s="37"/>
      <c r="AE11" s="37"/>
    </row>
    <row r="12" spans="1:46" s="2" customFormat="1" ht="12" customHeight="1">
      <c r="A12" s="37"/>
      <c r="B12" s="42"/>
      <c r="C12" s="37"/>
      <c r="D12" s="116" t="s">
        <v>21</v>
      </c>
      <c r="E12" s="37"/>
      <c r="F12" s="106" t="s">
        <v>22</v>
      </c>
      <c r="G12" s="37"/>
      <c r="H12" s="37"/>
      <c r="I12" s="116" t="s">
        <v>23</v>
      </c>
      <c r="J12" s="118" t="str">
        <f>'Rekapitulace stavby'!AN8</f>
        <v>3. 5. 2023</v>
      </c>
      <c r="K12" s="37"/>
      <c r="L12" s="117"/>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46" s="2" customFormat="1" ht="12" customHeight="1">
      <c r="A14" s="37"/>
      <c r="B14" s="42"/>
      <c r="C14" s="37"/>
      <c r="D14" s="116" t="s">
        <v>25</v>
      </c>
      <c r="E14" s="37"/>
      <c r="F14" s="37"/>
      <c r="G14" s="37"/>
      <c r="H14" s="37"/>
      <c r="I14" s="116" t="s">
        <v>26</v>
      </c>
      <c r="J14" s="106" t="s">
        <v>19</v>
      </c>
      <c r="K14" s="37"/>
      <c r="L14" s="117"/>
      <c r="S14" s="37"/>
      <c r="T14" s="37"/>
      <c r="U14" s="37"/>
      <c r="V14" s="37"/>
      <c r="W14" s="37"/>
      <c r="X14" s="37"/>
      <c r="Y14" s="37"/>
      <c r="Z14" s="37"/>
      <c r="AA14" s="37"/>
      <c r="AB14" s="37"/>
      <c r="AC14" s="37"/>
      <c r="AD14" s="37"/>
      <c r="AE14" s="37"/>
    </row>
    <row r="15" spans="1:46" s="2" customFormat="1" ht="18" customHeight="1">
      <c r="A15" s="37"/>
      <c r="B15" s="42"/>
      <c r="C15" s="37"/>
      <c r="D15" s="37"/>
      <c r="E15" s="106" t="s">
        <v>22</v>
      </c>
      <c r="F15" s="37"/>
      <c r="G15" s="37"/>
      <c r="H15" s="37"/>
      <c r="I15" s="116" t="s">
        <v>27</v>
      </c>
      <c r="J15" s="106" t="s">
        <v>19</v>
      </c>
      <c r="K15" s="37"/>
      <c r="L15" s="117"/>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28</v>
      </c>
      <c r="E17" s="37"/>
      <c r="F17" s="37"/>
      <c r="G17" s="37"/>
      <c r="H17" s="37"/>
      <c r="I17" s="116" t="s">
        <v>26</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20" t="str">
        <f>'Rekapitulace stavby'!E14</f>
        <v>Vyplň údaj</v>
      </c>
      <c r="F18" s="421"/>
      <c r="G18" s="421"/>
      <c r="H18" s="421"/>
      <c r="I18" s="116" t="s">
        <v>27</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30</v>
      </c>
      <c r="E20" s="37"/>
      <c r="F20" s="37"/>
      <c r="G20" s="37"/>
      <c r="H20" s="37"/>
      <c r="I20" s="116" t="s">
        <v>26</v>
      </c>
      <c r="J20" s="106" t="s">
        <v>19</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6" t="s">
        <v>31</v>
      </c>
      <c r="F21" s="37"/>
      <c r="G21" s="37"/>
      <c r="H21" s="37"/>
      <c r="I21" s="116" t="s">
        <v>27</v>
      </c>
      <c r="J21" s="106" t="s">
        <v>19</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33</v>
      </c>
      <c r="E23" s="37"/>
      <c r="F23" s="37"/>
      <c r="G23" s="37"/>
      <c r="H23" s="37"/>
      <c r="I23" s="116" t="s">
        <v>26</v>
      </c>
      <c r="J23" s="106" t="s">
        <v>19</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6" t="s">
        <v>3399</v>
      </c>
      <c r="F24" s="37"/>
      <c r="G24" s="37"/>
      <c r="H24" s="37"/>
      <c r="I24" s="116" t="s">
        <v>27</v>
      </c>
      <c r="J24" s="106" t="s">
        <v>19</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35</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71.25" customHeight="1">
      <c r="A27" s="119"/>
      <c r="B27" s="120"/>
      <c r="C27" s="119"/>
      <c r="D27" s="119"/>
      <c r="E27" s="422" t="s">
        <v>36</v>
      </c>
      <c r="F27" s="422"/>
      <c r="G27" s="422"/>
      <c r="H27" s="422"/>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2"/>
      <c r="E29" s="122"/>
      <c r="F29" s="122"/>
      <c r="G29" s="122"/>
      <c r="H29" s="122"/>
      <c r="I29" s="122"/>
      <c r="J29" s="122"/>
      <c r="K29" s="122"/>
      <c r="L29" s="117"/>
      <c r="S29" s="37"/>
      <c r="T29" s="37"/>
      <c r="U29" s="37"/>
      <c r="V29" s="37"/>
      <c r="W29" s="37"/>
      <c r="X29" s="37"/>
      <c r="Y29" s="37"/>
      <c r="Z29" s="37"/>
      <c r="AA29" s="37"/>
      <c r="AB29" s="37"/>
      <c r="AC29" s="37"/>
      <c r="AD29" s="37"/>
      <c r="AE29" s="37"/>
    </row>
    <row r="30" spans="1:31" s="2" customFormat="1" ht="25.35" customHeight="1">
      <c r="A30" s="37"/>
      <c r="B30" s="42"/>
      <c r="C30" s="37"/>
      <c r="D30" s="123" t="s">
        <v>37</v>
      </c>
      <c r="E30" s="37"/>
      <c r="F30" s="37"/>
      <c r="G30" s="37"/>
      <c r="H30" s="37"/>
      <c r="I30" s="37"/>
      <c r="J30" s="124">
        <f>ROUND(J82,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5" t="s">
        <v>39</v>
      </c>
      <c r="G32" s="37"/>
      <c r="H32" s="37"/>
      <c r="I32" s="125" t="s">
        <v>38</v>
      </c>
      <c r="J32" s="125" t="s">
        <v>40</v>
      </c>
      <c r="K32" s="37"/>
      <c r="L32" s="117"/>
      <c r="S32" s="37"/>
      <c r="T32" s="37"/>
      <c r="U32" s="37"/>
      <c r="V32" s="37"/>
      <c r="W32" s="37"/>
      <c r="X32" s="37"/>
      <c r="Y32" s="37"/>
      <c r="Z32" s="37"/>
      <c r="AA32" s="37"/>
      <c r="AB32" s="37"/>
      <c r="AC32" s="37"/>
      <c r="AD32" s="37"/>
      <c r="AE32" s="37"/>
    </row>
    <row r="33" spans="1:31" s="2" customFormat="1" ht="14.45" customHeight="1">
      <c r="A33" s="37"/>
      <c r="B33" s="42"/>
      <c r="C33" s="37"/>
      <c r="D33" s="126" t="s">
        <v>41</v>
      </c>
      <c r="E33" s="116" t="s">
        <v>42</v>
      </c>
      <c r="F33" s="127">
        <f>ROUND((SUM(BE82:BE102)),  2)</f>
        <v>0</v>
      </c>
      <c r="G33" s="37"/>
      <c r="H33" s="37"/>
      <c r="I33" s="128">
        <v>0.21</v>
      </c>
      <c r="J33" s="127">
        <f>ROUND(((SUM(BE82:BE102))*I33),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43</v>
      </c>
      <c r="F34" s="127">
        <f>ROUND((SUM(BF82:BF102)),  2)</f>
        <v>0</v>
      </c>
      <c r="G34" s="37"/>
      <c r="H34" s="37"/>
      <c r="I34" s="128">
        <v>0.15</v>
      </c>
      <c r="J34" s="127">
        <f>ROUND(((SUM(BF82:BF102))*I34),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44</v>
      </c>
      <c r="F35" s="127">
        <f>ROUND((SUM(BG82:BG102)),  2)</f>
        <v>0</v>
      </c>
      <c r="G35" s="37"/>
      <c r="H35" s="37"/>
      <c r="I35" s="128">
        <v>0.21</v>
      </c>
      <c r="J35" s="127">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45</v>
      </c>
      <c r="F36" s="127">
        <f>ROUND((SUM(BH82:BH102)),  2)</f>
        <v>0</v>
      </c>
      <c r="G36" s="37"/>
      <c r="H36" s="37"/>
      <c r="I36" s="128">
        <v>0.15</v>
      </c>
      <c r="J36" s="127">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46</v>
      </c>
      <c r="F37" s="127">
        <f>ROUND((SUM(BI82:BI102)),  2)</f>
        <v>0</v>
      </c>
      <c r="G37" s="37"/>
      <c r="H37" s="37"/>
      <c r="I37" s="128">
        <v>0</v>
      </c>
      <c r="J37" s="127">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29"/>
      <c r="D39" s="130" t="s">
        <v>47</v>
      </c>
      <c r="E39" s="131"/>
      <c r="F39" s="131"/>
      <c r="G39" s="132" t="s">
        <v>48</v>
      </c>
      <c r="H39" s="133" t="s">
        <v>49</v>
      </c>
      <c r="I39" s="131"/>
      <c r="J39" s="134">
        <f>SUM(J30:J37)</f>
        <v>0</v>
      </c>
      <c r="K39" s="135"/>
      <c r="L39" s="117"/>
      <c r="S39" s="37"/>
      <c r="T39" s="37"/>
      <c r="U39" s="37"/>
      <c r="V39" s="37"/>
      <c r="W39" s="37"/>
      <c r="X39" s="37"/>
      <c r="Y39" s="37"/>
      <c r="Z39" s="37"/>
      <c r="AA39" s="37"/>
      <c r="AB39" s="37"/>
      <c r="AC39" s="37"/>
      <c r="AD39" s="37"/>
      <c r="AE39" s="37"/>
    </row>
    <row r="40" spans="1:31" s="2" customFormat="1" ht="14.45" customHeight="1">
      <c r="A40" s="37"/>
      <c r="B40" s="136"/>
      <c r="C40" s="137"/>
      <c r="D40" s="137"/>
      <c r="E40" s="137"/>
      <c r="F40" s="137"/>
      <c r="G40" s="137"/>
      <c r="H40" s="137"/>
      <c r="I40" s="137"/>
      <c r="J40" s="137"/>
      <c r="K40" s="137"/>
      <c r="L40" s="117"/>
      <c r="S40" s="37"/>
      <c r="T40" s="37"/>
      <c r="U40" s="37"/>
      <c r="V40" s="37"/>
      <c r="W40" s="37"/>
      <c r="X40" s="37"/>
      <c r="Y40" s="37"/>
      <c r="Z40" s="37"/>
      <c r="AA40" s="37"/>
      <c r="AB40" s="37"/>
      <c r="AC40" s="37"/>
      <c r="AD40" s="37"/>
      <c r="AE40" s="37"/>
    </row>
    <row r="44" spans="1:31" s="2" customFormat="1" ht="6.95" customHeight="1">
      <c r="A44" s="37"/>
      <c r="B44" s="138"/>
      <c r="C44" s="139"/>
      <c r="D44" s="139"/>
      <c r="E44" s="139"/>
      <c r="F44" s="139"/>
      <c r="G44" s="139"/>
      <c r="H44" s="139"/>
      <c r="I44" s="139"/>
      <c r="J44" s="139"/>
      <c r="K44" s="139"/>
      <c r="L44" s="117"/>
      <c r="S44" s="37"/>
      <c r="T44" s="37"/>
      <c r="U44" s="37"/>
      <c r="V44" s="37"/>
      <c r="W44" s="37"/>
      <c r="X44" s="37"/>
      <c r="Y44" s="37"/>
      <c r="Z44" s="37"/>
      <c r="AA44" s="37"/>
      <c r="AB44" s="37"/>
      <c r="AC44" s="37"/>
      <c r="AD44" s="37"/>
      <c r="AE44" s="37"/>
    </row>
    <row r="45" spans="1:31" s="2" customFormat="1" ht="24.95" customHeight="1">
      <c r="A45" s="37"/>
      <c r="B45" s="38"/>
      <c r="C45" s="26" t="s">
        <v>155</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23" t="str">
        <f>E7</f>
        <v>REKONSTRUKCE ŠKOLNÍ KUCHYNĚ A JÍDELNY GLP</v>
      </c>
      <c r="F48" s="424"/>
      <c r="G48" s="424"/>
      <c r="H48" s="424"/>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123</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377" t="str">
        <f>E9</f>
        <v xml:space="preserve">VON - Vedlejší a ostatní rozpočtové náklady </v>
      </c>
      <c r="F50" s="425"/>
      <c r="G50" s="425"/>
      <c r="H50" s="425"/>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GYMNÁZIUM LUĎKA PIKA, PLZEŇ</v>
      </c>
      <c r="G52" s="39"/>
      <c r="H52" s="39"/>
      <c r="I52" s="32" t="s">
        <v>23</v>
      </c>
      <c r="J52" s="62" t="str">
        <f>IF(J12="","",J12)</f>
        <v>3. 5. 2023</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5.2" customHeight="1">
      <c r="A54" s="37"/>
      <c r="B54" s="38"/>
      <c r="C54" s="32" t="s">
        <v>25</v>
      </c>
      <c r="D54" s="39"/>
      <c r="E54" s="39"/>
      <c r="F54" s="30" t="str">
        <f>E15</f>
        <v>GYMNÁZIUM LUĎKA PIKA, PLZEŇ</v>
      </c>
      <c r="G54" s="39"/>
      <c r="H54" s="39"/>
      <c r="I54" s="32" t="s">
        <v>30</v>
      </c>
      <c r="J54" s="35" t="str">
        <f>E21</f>
        <v>ING. MALOTÍN PETR</v>
      </c>
      <c r="K54" s="39"/>
      <c r="L54" s="117"/>
      <c r="S54" s="37"/>
      <c r="T54" s="37"/>
      <c r="U54" s="37"/>
      <c r="V54" s="37"/>
      <c r="W54" s="37"/>
      <c r="X54" s="37"/>
      <c r="Y54" s="37"/>
      <c r="Z54" s="37"/>
      <c r="AA54" s="37"/>
      <c r="AB54" s="37"/>
      <c r="AC54" s="37"/>
      <c r="AD54" s="37"/>
      <c r="AE54" s="37"/>
    </row>
    <row r="55" spans="1:47" s="2" customFormat="1" ht="15.2" customHeight="1">
      <c r="A55" s="37"/>
      <c r="B55" s="38"/>
      <c r="C55" s="32" t="s">
        <v>28</v>
      </c>
      <c r="D55" s="39"/>
      <c r="E55" s="39"/>
      <c r="F55" s="30" t="str">
        <f>IF(E18="","",E18)</f>
        <v>Vyplň údaj</v>
      </c>
      <c r="G55" s="39"/>
      <c r="H55" s="39"/>
      <c r="I55" s="32" t="s">
        <v>33</v>
      </c>
      <c r="J55" s="35" t="str">
        <f>E24</f>
        <v xml:space="preserve">Michal Jirka </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0" t="s">
        <v>156</v>
      </c>
      <c r="D57" s="141"/>
      <c r="E57" s="141"/>
      <c r="F57" s="141"/>
      <c r="G57" s="141"/>
      <c r="H57" s="141"/>
      <c r="I57" s="141"/>
      <c r="J57" s="142" t="s">
        <v>157</v>
      </c>
      <c r="K57" s="141"/>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3" t="s">
        <v>69</v>
      </c>
      <c r="D59" s="39"/>
      <c r="E59" s="39"/>
      <c r="F59" s="39"/>
      <c r="G59" s="39"/>
      <c r="H59" s="39"/>
      <c r="I59" s="39"/>
      <c r="J59" s="80">
        <f>J82</f>
        <v>0</v>
      </c>
      <c r="K59" s="39"/>
      <c r="L59" s="117"/>
      <c r="S59" s="37"/>
      <c r="T59" s="37"/>
      <c r="U59" s="37"/>
      <c r="V59" s="37"/>
      <c r="W59" s="37"/>
      <c r="X59" s="37"/>
      <c r="Y59" s="37"/>
      <c r="Z59" s="37"/>
      <c r="AA59" s="37"/>
      <c r="AB59" s="37"/>
      <c r="AC59" s="37"/>
      <c r="AD59" s="37"/>
      <c r="AE59" s="37"/>
      <c r="AU59" s="20" t="s">
        <v>158</v>
      </c>
    </row>
    <row r="60" spans="1:47" s="9" customFormat="1" ht="24.95" customHeight="1">
      <c r="B60" s="144"/>
      <c r="C60" s="145"/>
      <c r="D60" s="146" t="s">
        <v>3400</v>
      </c>
      <c r="E60" s="147"/>
      <c r="F60" s="147"/>
      <c r="G60" s="147"/>
      <c r="H60" s="147"/>
      <c r="I60" s="147"/>
      <c r="J60" s="148">
        <f>J83</f>
        <v>0</v>
      </c>
      <c r="K60" s="145"/>
      <c r="L60" s="149"/>
    </row>
    <row r="61" spans="1:47" s="10" customFormat="1" ht="19.899999999999999" customHeight="1">
      <c r="B61" s="150"/>
      <c r="C61" s="100"/>
      <c r="D61" s="151" t="s">
        <v>3401</v>
      </c>
      <c r="E61" s="152"/>
      <c r="F61" s="152"/>
      <c r="G61" s="152"/>
      <c r="H61" s="152"/>
      <c r="I61" s="152"/>
      <c r="J61" s="153">
        <f>J84</f>
        <v>0</v>
      </c>
      <c r="K61" s="100"/>
      <c r="L61" s="154"/>
    </row>
    <row r="62" spans="1:47" s="10" customFormat="1" ht="19.899999999999999" customHeight="1">
      <c r="B62" s="150"/>
      <c r="C62" s="100"/>
      <c r="D62" s="151" t="s">
        <v>3402</v>
      </c>
      <c r="E62" s="152"/>
      <c r="F62" s="152"/>
      <c r="G62" s="152"/>
      <c r="H62" s="152"/>
      <c r="I62" s="152"/>
      <c r="J62" s="153">
        <f>J96</f>
        <v>0</v>
      </c>
      <c r="K62" s="100"/>
      <c r="L62" s="154"/>
    </row>
    <row r="63" spans="1:47" s="2" customFormat="1" ht="21.75" customHeight="1">
      <c r="A63" s="37"/>
      <c r="B63" s="38"/>
      <c r="C63" s="39"/>
      <c r="D63" s="39"/>
      <c r="E63" s="39"/>
      <c r="F63" s="39"/>
      <c r="G63" s="39"/>
      <c r="H63" s="39"/>
      <c r="I63" s="39"/>
      <c r="J63" s="39"/>
      <c r="K63" s="39"/>
      <c r="L63" s="117"/>
      <c r="S63" s="37"/>
      <c r="T63" s="37"/>
      <c r="U63" s="37"/>
      <c r="V63" s="37"/>
      <c r="W63" s="37"/>
      <c r="X63" s="37"/>
      <c r="Y63" s="37"/>
      <c r="Z63" s="37"/>
      <c r="AA63" s="37"/>
      <c r="AB63" s="37"/>
      <c r="AC63" s="37"/>
      <c r="AD63" s="37"/>
      <c r="AE63" s="37"/>
    </row>
    <row r="64" spans="1:47" s="2" customFormat="1" ht="6.95" customHeight="1">
      <c r="A64" s="37"/>
      <c r="B64" s="50"/>
      <c r="C64" s="51"/>
      <c r="D64" s="51"/>
      <c r="E64" s="51"/>
      <c r="F64" s="51"/>
      <c r="G64" s="51"/>
      <c r="H64" s="51"/>
      <c r="I64" s="51"/>
      <c r="J64" s="51"/>
      <c r="K64" s="51"/>
      <c r="L64" s="117"/>
      <c r="S64" s="37"/>
      <c r="T64" s="37"/>
      <c r="U64" s="37"/>
      <c r="V64" s="37"/>
      <c r="W64" s="37"/>
      <c r="X64" s="37"/>
      <c r="Y64" s="37"/>
      <c r="Z64" s="37"/>
      <c r="AA64" s="37"/>
      <c r="AB64" s="37"/>
      <c r="AC64" s="37"/>
      <c r="AD64" s="37"/>
      <c r="AE64" s="37"/>
    </row>
    <row r="68" spans="1:31" s="2" customFormat="1" ht="6.95" customHeight="1">
      <c r="A68" s="37"/>
      <c r="B68" s="52"/>
      <c r="C68" s="53"/>
      <c r="D68" s="53"/>
      <c r="E68" s="53"/>
      <c r="F68" s="53"/>
      <c r="G68" s="53"/>
      <c r="H68" s="53"/>
      <c r="I68" s="53"/>
      <c r="J68" s="53"/>
      <c r="K68" s="53"/>
      <c r="L68" s="117"/>
      <c r="S68" s="37"/>
      <c r="T68" s="37"/>
      <c r="U68" s="37"/>
      <c r="V68" s="37"/>
      <c r="W68" s="37"/>
      <c r="X68" s="37"/>
      <c r="Y68" s="37"/>
      <c r="Z68" s="37"/>
      <c r="AA68" s="37"/>
      <c r="AB68" s="37"/>
      <c r="AC68" s="37"/>
      <c r="AD68" s="37"/>
      <c r="AE68" s="37"/>
    </row>
    <row r="69" spans="1:31" s="2" customFormat="1" ht="24.95" customHeight="1">
      <c r="A69" s="37"/>
      <c r="B69" s="38"/>
      <c r="C69" s="26" t="s">
        <v>195</v>
      </c>
      <c r="D69" s="39"/>
      <c r="E69" s="39"/>
      <c r="F69" s="39"/>
      <c r="G69" s="39"/>
      <c r="H69" s="39"/>
      <c r="I69" s="39"/>
      <c r="J69" s="39"/>
      <c r="K69" s="39"/>
      <c r="L69" s="117"/>
      <c r="S69" s="37"/>
      <c r="T69" s="37"/>
      <c r="U69" s="37"/>
      <c r="V69" s="37"/>
      <c r="W69" s="37"/>
      <c r="X69" s="37"/>
      <c r="Y69" s="37"/>
      <c r="Z69" s="37"/>
      <c r="AA69" s="37"/>
      <c r="AB69" s="37"/>
      <c r="AC69" s="37"/>
      <c r="AD69" s="37"/>
      <c r="AE69" s="37"/>
    </row>
    <row r="70" spans="1:31" s="2" customFormat="1" ht="6.95" customHeight="1">
      <c r="A70" s="37"/>
      <c r="B70" s="38"/>
      <c r="C70" s="39"/>
      <c r="D70" s="39"/>
      <c r="E70" s="39"/>
      <c r="F70" s="39"/>
      <c r="G70" s="39"/>
      <c r="H70" s="39"/>
      <c r="I70" s="39"/>
      <c r="J70" s="39"/>
      <c r="K70" s="39"/>
      <c r="L70" s="117"/>
      <c r="S70" s="37"/>
      <c r="T70" s="37"/>
      <c r="U70" s="37"/>
      <c r="V70" s="37"/>
      <c r="W70" s="37"/>
      <c r="X70" s="37"/>
      <c r="Y70" s="37"/>
      <c r="Z70" s="37"/>
      <c r="AA70" s="37"/>
      <c r="AB70" s="37"/>
      <c r="AC70" s="37"/>
      <c r="AD70" s="37"/>
      <c r="AE70" s="37"/>
    </row>
    <row r="71" spans="1:31" s="2" customFormat="1" ht="12" customHeight="1">
      <c r="A71" s="37"/>
      <c r="B71" s="38"/>
      <c r="C71" s="32" t="s">
        <v>16</v>
      </c>
      <c r="D71" s="39"/>
      <c r="E71" s="39"/>
      <c r="F71" s="39"/>
      <c r="G71" s="39"/>
      <c r="H71" s="39"/>
      <c r="I71" s="39"/>
      <c r="J71" s="39"/>
      <c r="K71" s="39"/>
      <c r="L71" s="117"/>
      <c r="S71" s="37"/>
      <c r="T71" s="37"/>
      <c r="U71" s="37"/>
      <c r="V71" s="37"/>
      <c r="W71" s="37"/>
      <c r="X71" s="37"/>
      <c r="Y71" s="37"/>
      <c r="Z71" s="37"/>
      <c r="AA71" s="37"/>
      <c r="AB71" s="37"/>
      <c r="AC71" s="37"/>
      <c r="AD71" s="37"/>
      <c r="AE71" s="37"/>
    </row>
    <row r="72" spans="1:31" s="2" customFormat="1" ht="16.5" customHeight="1">
      <c r="A72" s="37"/>
      <c r="B72" s="38"/>
      <c r="C72" s="39"/>
      <c r="D72" s="39"/>
      <c r="E72" s="423" t="str">
        <f>E7</f>
        <v>REKONSTRUKCE ŠKOLNÍ KUCHYNĚ A JÍDELNY GLP</v>
      </c>
      <c r="F72" s="424"/>
      <c r="G72" s="424"/>
      <c r="H72" s="424"/>
      <c r="I72" s="39"/>
      <c r="J72" s="39"/>
      <c r="K72" s="39"/>
      <c r="L72" s="117"/>
      <c r="S72" s="37"/>
      <c r="T72" s="37"/>
      <c r="U72" s="37"/>
      <c r="V72" s="37"/>
      <c r="W72" s="37"/>
      <c r="X72" s="37"/>
      <c r="Y72" s="37"/>
      <c r="Z72" s="37"/>
      <c r="AA72" s="37"/>
      <c r="AB72" s="37"/>
      <c r="AC72" s="37"/>
      <c r="AD72" s="37"/>
      <c r="AE72" s="37"/>
    </row>
    <row r="73" spans="1:31" s="2" customFormat="1" ht="12" customHeight="1">
      <c r="A73" s="37"/>
      <c r="B73" s="38"/>
      <c r="C73" s="32" t="s">
        <v>123</v>
      </c>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16.5" customHeight="1">
      <c r="A74" s="37"/>
      <c r="B74" s="38"/>
      <c r="C74" s="39"/>
      <c r="D74" s="39"/>
      <c r="E74" s="377" t="str">
        <f>E9</f>
        <v xml:space="preserve">VON - Vedlejší a ostatní rozpočtové náklady </v>
      </c>
      <c r="F74" s="425"/>
      <c r="G74" s="425"/>
      <c r="H74" s="425"/>
      <c r="I74" s="39"/>
      <c r="J74" s="39"/>
      <c r="K74" s="39"/>
      <c r="L74" s="117"/>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39"/>
      <c r="J75" s="39"/>
      <c r="K75" s="39"/>
      <c r="L75" s="117"/>
      <c r="S75" s="37"/>
      <c r="T75" s="37"/>
      <c r="U75" s="37"/>
      <c r="V75" s="37"/>
      <c r="W75" s="37"/>
      <c r="X75" s="37"/>
      <c r="Y75" s="37"/>
      <c r="Z75" s="37"/>
      <c r="AA75" s="37"/>
      <c r="AB75" s="37"/>
      <c r="AC75" s="37"/>
      <c r="AD75" s="37"/>
      <c r="AE75" s="37"/>
    </row>
    <row r="76" spans="1:31" s="2" customFormat="1" ht="12" customHeight="1">
      <c r="A76" s="37"/>
      <c r="B76" s="38"/>
      <c r="C76" s="32" t="s">
        <v>21</v>
      </c>
      <c r="D76" s="39"/>
      <c r="E76" s="39"/>
      <c r="F76" s="30" t="str">
        <f>F12</f>
        <v>GYMNÁZIUM LUĎKA PIKA, PLZEŇ</v>
      </c>
      <c r="G76" s="39"/>
      <c r="H76" s="39"/>
      <c r="I76" s="32" t="s">
        <v>23</v>
      </c>
      <c r="J76" s="62" t="str">
        <f>IF(J12="","",J12)</f>
        <v>3. 5. 2023</v>
      </c>
      <c r="K76" s="39"/>
      <c r="L76" s="117"/>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15.2" customHeight="1">
      <c r="A78" s="37"/>
      <c r="B78" s="38"/>
      <c r="C78" s="32" t="s">
        <v>25</v>
      </c>
      <c r="D78" s="39"/>
      <c r="E78" s="39"/>
      <c r="F78" s="30" t="str">
        <f>E15</f>
        <v>GYMNÁZIUM LUĎKA PIKA, PLZEŇ</v>
      </c>
      <c r="G78" s="39"/>
      <c r="H78" s="39"/>
      <c r="I78" s="32" t="s">
        <v>30</v>
      </c>
      <c r="J78" s="35" t="str">
        <f>E21</f>
        <v>ING. MALOTÍN PETR</v>
      </c>
      <c r="K78" s="39"/>
      <c r="L78" s="117"/>
      <c r="S78" s="37"/>
      <c r="T78" s="37"/>
      <c r="U78" s="37"/>
      <c r="V78" s="37"/>
      <c r="W78" s="37"/>
      <c r="X78" s="37"/>
      <c r="Y78" s="37"/>
      <c r="Z78" s="37"/>
      <c r="AA78" s="37"/>
      <c r="AB78" s="37"/>
      <c r="AC78" s="37"/>
      <c r="AD78" s="37"/>
      <c r="AE78" s="37"/>
    </row>
    <row r="79" spans="1:31" s="2" customFormat="1" ht="15.2" customHeight="1">
      <c r="A79" s="37"/>
      <c r="B79" s="38"/>
      <c r="C79" s="32" t="s">
        <v>28</v>
      </c>
      <c r="D79" s="39"/>
      <c r="E79" s="39"/>
      <c r="F79" s="30" t="str">
        <f>IF(E18="","",E18)</f>
        <v>Vyplň údaj</v>
      </c>
      <c r="G79" s="39"/>
      <c r="H79" s="39"/>
      <c r="I79" s="32" t="s">
        <v>33</v>
      </c>
      <c r="J79" s="35" t="str">
        <f>E24</f>
        <v xml:space="preserve">Michal Jirka </v>
      </c>
      <c r="K79" s="39"/>
      <c r="L79" s="117"/>
      <c r="S79" s="37"/>
      <c r="T79" s="37"/>
      <c r="U79" s="37"/>
      <c r="V79" s="37"/>
      <c r="W79" s="37"/>
      <c r="X79" s="37"/>
      <c r="Y79" s="37"/>
      <c r="Z79" s="37"/>
      <c r="AA79" s="37"/>
      <c r="AB79" s="37"/>
      <c r="AC79" s="37"/>
      <c r="AD79" s="37"/>
      <c r="AE79" s="37"/>
    </row>
    <row r="80" spans="1:31" s="2" customFormat="1" ht="10.3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65" s="11" customFormat="1" ht="29.25" customHeight="1">
      <c r="A81" s="155"/>
      <c r="B81" s="156"/>
      <c r="C81" s="157" t="s">
        <v>196</v>
      </c>
      <c r="D81" s="158" t="s">
        <v>56</v>
      </c>
      <c r="E81" s="158" t="s">
        <v>52</v>
      </c>
      <c r="F81" s="158" t="s">
        <v>53</v>
      </c>
      <c r="G81" s="158" t="s">
        <v>197</v>
      </c>
      <c r="H81" s="158" t="s">
        <v>198</v>
      </c>
      <c r="I81" s="158" t="s">
        <v>199</v>
      </c>
      <c r="J81" s="158" t="s">
        <v>157</v>
      </c>
      <c r="K81" s="159" t="s">
        <v>200</v>
      </c>
      <c r="L81" s="160"/>
      <c r="M81" s="71" t="s">
        <v>19</v>
      </c>
      <c r="N81" s="72" t="s">
        <v>41</v>
      </c>
      <c r="O81" s="72" t="s">
        <v>201</v>
      </c>
      <c r="P81" s="72" t="s">
        <v>202</v>
      </c>
      <c r="Q81" s="72" t="s">
        <v>203</v>
      </c>
      <c r="R81" s="72" t="s">
        <v>204</v>
      </c>
      <c r="S81" s="72" t="s">
        <v>205</v>
      </c>
      <c r="T81" s="73" t="s">
        <v>206</v>
      </c>
      <c r="U81" s="155"/>
      <c r="V81" s="155"/>
      <c r="W81" s="155"/>
      <c r="X81" s="155"/>
      <c r="Y81" s="155"/>
      <c r="Z81" s="155"/>
      <c r="AA81" s="155"/>
      <c r="AB81" s="155"/>
      <c r="AC81" s="155"/>
      <c r="AD81" s="155"/>
      <c r="AE81" s="155"/>
    </row>
    <row r="82" spans="1:65" s="2" customFormat="1" ht="22.9" customHeight="1">
      <c r="A82" s="37"/>
      <c r="B82" s="38"/>
      <c r="C82" s="78" t="s">
        <v>207</v>
      </c>
      <c r="D82" s="39"/>
      <c r="E82" s="39"/>
      <c r="F82" s="39"/>
      <c r="G82" s="39"/>
      <c r="H82" s="39"/>
      <c r="I82" s="39"/>
      <c r="J82" s="161">
        <f>BK82</f>
        <v>0</v>
      </c>
      <c r="K82" s="39"/>
      <c r="L82" s="42"/>
      <c r="M82" s="74"/>
      <c r="N82" s="162"/>
      <c r="O82" s="75"/>
      <c r="P82" s="163">
        <f>P83</f>
        <v>0</v>
      </c>
      <c r="Q82" s="75"/>
      <c r="R82" s="163">
        <f>R83</f>
        <v>0</v>
      </c>
      <c r="S82" s="75"/>
      <c r="T82" s="164">
        <f>T83</f>
        <v>0</v>
      </c>
      <c r="U82" s="37"/>
      <c r="V82" s="37"/>
      <c r="W82" s="37"/>
      <c r="X82" s="37"/>
      <c r="Y82" s="37"/>
      <c r="Z82" s="37"/>
      <c r="AA82" s="37"/>
      <c r="AB82" s="37"/>
      <c r="AC82" s="37"/>
      <c r="AD82" s="37"/>
      <c r="AE82" s="37"/>
      <c r="AT82" s="20" t="s">
        <v>70</v>
      </c>
      <c r="AU82" s="20" t="s">
        <v>158</v>
      </c>
      <c r="BK82" s="165">
        <f>BK83</f>
        <v>0</v>
      </c>
    </row>
    <row r="83" spans="1:65" s="12" customFormat="1" ht="25.9" customHeight="1">
      <c r="B83" s="166"/>
      <c r="C83" s="167"/>
      <c r="D83" s="168" t="s">
        <v>70</v>
      </c>
      <c r="E83" s="169" t="s">
        <v>3403</v>
      </c>
      <c r="F83" s="169" t="s">
        <v>3404</v>
      </c>
      <c r="G83" s="167"/>
      <c r="H83" s="167"/>
      <c r="I83" s="170"/>
      <c r="J83" s="171">
        <f>BK83</f>
        <v>0</v>
      </c>
      <c r="K83" s="167"/>
      <c r="L83" s="172"/>
      <c r="M83" s="173"/>
      <c r="N83" s="174"/>
      <c r="O83" s="174"/>
      <c r="P83" s="175">
        <f>P84+P96</f>
        <v>0</v>
      </c>
      <c r="Q83" s="174"/>
      <c r="R83" s="175">
        <f>R84+R96</f>
        <v>0</v>
      </c>
      <c r="S83" s="174"/>
      <c r="T83" s="176">
        <f>T84+T96</f>
        <v>0</v>
      </c>
      <c r="AR83" s="177" t="s">
        <v>241</v>
      </c>
      <c r="AT83" s="178" t="s">
        <v>70</v>
      </c>
      <c r="AU83" s="178" t="s">
        <v>71</v>
      </c>
      <c r="AY83" s="177" t="s">
        <v>210</v>
      </c>
      <c r="BK83" s="179">
        <f>BK84+BK96</f>
        <v>0</v>
      </c>
    </row>
    <row r="84" spans="1:65" s="12" customFormat="1" ht="22.9" customHeight="1">
      <c r="B84" s="166"/>
      <c r="C84" s="167"/>
      <c r="D84" s="168" t="s">
        <v>70</v>
      </c>
      <c r="E84" s="180" t="s">
        <v>3405</v>
      </c>
      <c r="F84" s="180" t="s">
        <v>3406</v>
      </c>
      <c r="G84" s="167"/>
      <c r="H84" s="167"/>
      <c r="I84" s="170"/>
      <c r="J84" s="181">
        <f>BK84</f>
        <v>0</v>
      </c>
      <c r="K84" s="167"/>
      <c r="L84" s="172"/>
      <c r="M84" s="173"/>
      <c r="N84" s="174"/>
      <c r="O84" s="174"/>
      <c r="P84" s="175">
        <f>SUM(P85:P95)</f>
        <v>0</v>
      </c>
      <c r="Q84" s="174"/>
      <c r="R84" s="175">
        <f>SUM(R85:R95)</f>
        <v>0</v>
      </c>
      <c r="S84" s="174"/>
      <c r="T84" s="176">
        <f>SUM(T85:T95)</f>
        <v>0</v>
      </c>
      <c r="AR84" s="177" t="s">
        <v>241</v>
      </c>
      <c r="AT84" s="178" t="s">
        <v>70</v>
      </c>
      <c r="AU84" s="178" t="s">
        <v>79</v>
      </c>
      <c r="AY84" s="177" t="s">
        <v>210</v>
      </c>
      <c r="BK84" s="179">
        <f>SUM(BK85:BK95)</f>
        <v>0</v>
      </c>
    </row>
    <row r="85" spans="1:65" s="2" customFormat="1" ht="24.2" customHeight="1">
      <c r="A85" s="37"/>
      <c r="B85" s="38"/>
      <c r="C85" s="182" t="s">
        <v>79</v>
      </c>
      <c r="D85" s="182" t="s">
        <v>212</v>
      </c>
      <c r="E85" s="183" t="s">
        <v>3407</v>
      </c>
      <c r="F85" s="184" t="s">
        <v>3408</v>
      </c>
      <c r="G85" s="185" t="s">
        <v>3409</v>
      </c>
      <c r="H85" s="186">
        <v>1</v>
      </c>
      <c r="I85" s="187"/>
      <c r="J85" s="188">
        <f>ROUND(I85*H85,2)</f>
        <v>0</v>
      </c>
      <c r="K85" s="184" t="s">
        <v>814</v>
      </c>
      <c r="L85" s="42"/>
      <c r="M85" s="189" t="s">
        <v>19</v>
      </c>
      <c r="N85" s="190" t="s">
        <v>42</v>
      </c>
      <c r="O85" s="67"/>
      <c r="P85" s="191">
        <f>O85*H85</f>
        <v>0</v>
      </c>
      <c r="Q85" s="191">
        <v>0</v>
      </c>
      <c r="R85" s="191">
        <f>Q85*H85</f>
        <v>0</v>
      </c>
      <c r="S85" s="191">
        <v>0</v>
      </c>
      <c r="T85" s="192">
        <f>S85*H85</f>
        <v>0</v>
      </c>
      <c r="U85" s="37"/>
      <c r="V85" s="37"/>
      <c r="W85" s="37"/>
      <c r="X85" s="37"/>
      <c r="Y85" s="37"/>
      <c r="Z85" s="37"/>
      <c r="AA85" s="37"/>
      <c r="AB85" s="37"/>
      <c r="AC85" s="37"/>
      <c r="AD85" s="37"/>
      <c r="AE85" s="37"/>
      <c r="AR85" s="193" t="s">
        <v>3410</v>
      </c>
      <c r="AT85" s="193" t="s">
        <v>212</v>
      </c>
      <c r="AU85" s="193" t="s">
        <v>81</v>
      </c>
      <c r="AY85" s="20" t="s">
        <v>210</v>
      </c>
      <c r="BE85" s="194">
        <f>IF(N85="základní",J85,0)</f>
        <v>0</v>
      </c>
      <c r="BF85" s="194">
        <f>IF(N85="snížená",J85,0)</f>
        <v>0</v>
      </c>
      <c r="BG85" s="194">
        <f>IF(N85="zákl. přenesená",J85,0)</f>
        <v>0</v>
      </c>
      <c r="BH85" s="194">
        <f>IF(N85="sníž. přenesená",J85,0)</f>
        <v>0</v>
      </c>
      <c r="BI85" s="194">
        <f>IF(N85="nulová",J85,0)</f>
        <v>0</v>
      </c>
      <c r="BJ85" s="20" t="s">
        <v>79</v>
      </c>
      <c r="BK85" s="194">
        <f>ROUND(I85*H85,2)</f>
        <v>0</v>
      </c>
      <c r="BL85" s="20" t="s">
        <v>3410</v>
      </c>
      <c r="BM85" s="193" t="s">
        <v>3411</v>
      </c>
    </row>
    <row r="86" spans="1:65" s="2" customFormat="1" ht="11.25">
      <c r="A86" s="37"/>
      <c r="B86" s="38"/>
      <c r="C86" s="39"/>
      <c r="D86" s="195" t="s">
        <v>219</v>
      </c>
      <c r="E86" s="39"/>
      <c r="F86" s="196" t="s">
        <v>3408</v>
      </c>
      <c r="G86" s="39"/>
      <c r="H86" s="39"/>
      <c r="I86" s="197"/>
      <c r="J86" s="39"/>
      <c r="K86" s="39"/>
      <c r="L86" s="42"/>
      <c r="M86" s="198"/>
      <c r="N86" s="199"/>
      <c r="O86" s="67"/>
      <c r="P86" s="67"/>
      <c r="Q86" s="67"/>
      <c r="R86" s="67"/>
      <c r="S86" s="67"/>
      <c r="T86" s="68"/>
      <c r="U86" s="37"/>
      <c r="V86" s="37"/>
      <c r="W86" s="37"/>
      <c r="X86" s="37"/>
      <c r="Y86" s="37"/>
      <c r="Z86" s="37"/>
      <c r="AA86" s="37"/>
      <c r="AB86" s="37"/>
      <c r="AC86" s="37"/>
      <c r="AD86" s="37"/>
      <c r="AE86" s="37"/>
      <c r="AT86" s="20" t="s">
        <v>219</v>
      </c>
      <c r="AU86" s="20" t="s">
        <v>81</v>
      </c>
    </row>
    <row r="87" spans="1:65" s="2" customFormat="1" ht="16.5" customHeight="1">
      <c r="A87" s="37"/>
      <c r="B87" s="38"/>
      <c r="C87" s="182" t="s">
        <v>81</v>
      </c>
      <c r="D87" s="182" t="s">
        <v>212</v>
      </c>
      <c r="E87" s="183" t="s">
        <v>3412</v>
      </c>
      <c r="F87" s="184" t="s">
        <v>3413</v>
      </c>
      <c r="G87" s="185" t="s">
        <v>3409</v>
      </c>
      <c r="H87" s="186">
        <v>1</v>
      </c>
      <c r="I87" s="187"/>
      <c r="J87" s="188">
        <f>ROUND(I87*H87,2)</f>
        <v>0</v>
      </c>
      <c r="K87" s="184" t="s">
        <v>216</v>
      </c>
      <c r="L87" s="42"/>
      <c r="M87" s="189" t="s">
        <v>19</v>
      </c>
      <c r="N87" s="190" t="s">
        <v>42</v>
      </c>
      <c r="O87" s="67"/>
      <c r="P87" s="191">
        <f>O87*H87</f>
        <v>0</v>
      </c>
      <c r="Q87" s="191">
        <v>0</v>
      </c>
      <c r="R87" s="191">
        <f>Q87*H87</f>
        <v>0</v>
      </c>
      <c r="S87" s="191">
        <v>0</v>
      </c>
      <c r="T87" s="192">
        <f>S87*H87</f>
        <v>0</v>
      </c>
      <c r="U87" s="37"/>
      <c r="V87" s="37"/>
      <c r="W87" s="37"/>
      <c r="X87" s="37"/>
      <c r="Y87" s="37"/>
      <c r="Z87" s="37"/>
      <c r="AA87" s="37"/>
      <c r="AB87" s="37"/>
      <c r="AC87" s="37"/>
      <c r="AD87" s="37"/>
      <c r="AE87" s="37"/>
      <c r="AR87" s="193" t="s">
        <v>3410</v>
      </c>
      <c r="AT87" s="193" t="s">
        <v>212</v>
      </c>
      <c r="AU87" s="193" t="s">
        <v>81</v>
      </c>
      <c r="AY87" s="20" t="s">
        <v>210</v>
      </c>
      <c r="BE87" s="194">
        <f>IF(N87="základní",J87,0)</f>
        <v>0</v>
      </c>
      <c r="BF87" s="194">
        <f>IF(N87="snížená",J87,0)</f>
        <v>0</v>
      </c>
      <c r="BG87" s="194">
        <f>IF(N87="zákl. přenesená",J87,0)</f>
        <v>0</v>
      </c>
      <c r="BH87" s="194">
        <f>IF(N87="sníž. přenesená",J87,0)</f>
        <v>0</v>
      </c>
      <c r="BI87" s="194">
        <f>IF(N87="nulová",J87,0)</f>
        <v>0</v>
      </c>
      <c r="BJ87" s="20" t="s">
        <v>79</v>
      </c>
      <c r="BK87" s="194">
        <f>ROUND(I87*H87,2)</f>
        <v>0</v>
      </c>
      <c r="BL87" s="20" t="s">
        <v>3410</v>
      </c>
      <c r="BM87" s="193" t="s">
        <v>3414</v>
      </c>
    </row>
    <row r="88" spans="1:65" s="2" customFormat="1" ht="11.25">
      <c r="A88" s="37"/>
      <c r="B88" s="38"/>
      <c r="C88" s="39"/>
      <c r="D88" s="195" t="s">
        <v>219</v>
      </c>
      <c r="E88" s="39"/>
      <c r="F88" s="196" t="s">
        <v>3413</v>
      </c>
      <c r="G88" s="39"/>
      <c r="H88" s="39"/>
      <c r="I88" s="197"/>
      <c r="J88" s="39"/>
      <c r="K88" s="39"/>
      <c r="L88" s="42"/>
      <c r="M88" s="198"/>
      <c r="N88" s="199"/>
      <c r="O88" s="67"/>
      <c r="P88" s="67"/>
      <c r="Q88" s="67"/>
      <c r="R88" s="67"/>
      <c r="S88" s="67"/>
      <c r="T88" s="68"/>
      <c r="U88" s="37"/>
      <c r="V88" s="37"/>
      <c r="W88" s="37"/>
      <c r="X88" s="37"/>
      <c r="Y88" s="37"/>
      <c r="Z88" s="37"/>
      <c r="AA88" s="37"/>
      <c r="AB88" s="37"/>
      <c r="AC88" s="37"/>
      <c r="AD88" s="37"/>
      <c r="AE88" s="37"/>
      <c r="AT88" s="20" t="s">
        <v>219</v>
      </c>
      <c r="AU88" s="20" t="s">
        <v>81</v>
      </c>
    </row>
    <row r="89" spans="1:65" s="2" customFormat="1" ht="11.25">
      <c r="A89" s="37"/>
      <c r="B89" s="38"/>
      <c r="C89" s="39"/>
      <c r="D89" s="200" t="s">
        <v>221</v>
      </c>
      <c r="E89" s="39"/>
      <c r="F89" s="201" t="s">
        <v>3415</v>
      </c>
      <c r="G89" s="39"/>
      <c r="H89" s="39"/>
      <c r="I89" s="197"/>
      <c r="J89" s="39"/>
      <c r="K89" s="39"/>
      <c r="L89" s="42"/>
      <c r="M89" s="198"/>
      <c r="N89" s="199"/>
      <c r="O89" s="67"/>
      <c r="P89" s="67"/>
      <c r="Q89" s="67"/>
      <c r="R89" s="67"/>
      <c r="S89" s="67"/>
      <c r="T89" s="68"/>
      <c r="U89" s="37"/>
      <c r="V89" s="37"/>
      <c r="W89" s="37"/>
      <c r="X89" s="37"/>
      <c r="Y89" s="37"/>
      <c r="Z89" s="37"/>
      <c r="AA89" s="37"/>
      <c r="AB89" s="37"/>
      <c r="AC89" s="37"/>
      <c r="AD89" s="37"/>
      <c r="AE89" s="37"/>
      <c r="AT89" s="20" t="s">
        <v>221</v>
      </c>
      <c r="AU89" s="20" t="s">
        <v>81</v>
      </c>
    </row>
    <row r="90" spans="1:65" s="2" customFormat="1" ht="16.5" customHeight="1">
      <c r="A90" s="37"/>
      <c r="B90" s="38"/>
      <c r="C90" s="182" t="s">
        <v>153</v>
      </c>
      <c r="D90" s="182" t="s">
        <v>212</v>
      </c>
      <c r="E90" s="183" t="s">
        <v>3416</v>
      </c>
      <c r="F90" s="184" t="s">
        <v>3417</v>
      </c>
      <c r="G90" s="185" t="s">
        <v>3409</v>
      </c>
      <c r="H90" s="186">
        <v>1</v>
      </c>
      <c r="I90" s="187"/>
      <c r="J90" s="188">
        <f>ROUND(I90*H90,2)</f>
        <v>0</v>
      </c>
      <c r="K90" s="184" t="s">
        <v>814</v>
      </c>
      <c r="L90" s="42"/>
      <c r="M90" s="189" t="s">
        <v>19</v>
      </c>
      <c r="N90" s="190" t="s">
        <v>42</v>
      </c>
      <c r="O90" s="67"/>
      <c r="P90" s="191">
        <f>O90*H90</f>
        <v>0</v>
      </c>
      <c r="Q90" s="191">
        <v>0</v>
      </c>
      <c r="R90" s="191">
        <f>Q90*H90</f>
        <v>0</v>
      </c>
      <c r="S90" s="191">
        <v>0</v>
      </c>
      <c r="T90" s="192">
        <f>S90*H90</f>
        <v>0</v>
      </c>
      <c r="U90" s="37"/>
      <c r="V90" s="37"/>
      <c r="W90" s="37"/>
      <c r="X90" s="37"/>
      <c r="Y90" s="37"/>
      <c r="Z90" s="37"/>
      <c r="AA90" s="37"/>
      <c r="AB90" s="37"/>
      <c r="AC90" s="37"/>
      <c r="AD90" s="37"/>
      <c r="AE90" s="37"/>
      <c r="AR90" s="193" t="s">
        <v>3410</v>
      </c>
      <c r="AT90" s="193" t="s">
        <v>212</v>
      </c>
      <c r="AU90" s="193" t="s">
        <v>81</v>
      </c>
      <c r="AY90" s="20" t="s">
        <v>210</v>
      </c>
      <c r="BE90" s="194">
        <f>IF(N90="základní",J90,0)</f>
        <v>0</v>
      </c>
      <c r="BF90" s="194">
        <f>IF(N90="snížená",J90,0)</f>
        <v>0</v>
      </c>
      <c r="BG90" s="194">
        <f>IF(N90="zákl. přenesená",J90,0)</f>
        <v>0</v>
      </c>
      <c r="BH90" s="194">
        <f>IF(N90="sníž. přenesená",J90,0)</f>
        <v>0</v>
      </c>
      <c r="BI90" s="194">
        <f>IF(N90="nulová",J90,0)</f>
        <v>0</v>
      </c>
      <c r="BJ90" s="20" t="s">
        <v>79</v>
      </c>
      <c r="BK90" s="194">
        <f>ROUND(I90*H90,2)</f>
        <v>0</v>
      </c>
      <c r="BL90" s="20" t="s">
        <v>3410</v>
      </c>
      <c r="BM90" s="193" t="s">
        <v>3418</v>
      </c>
    </row>
    <row r="91" spans="1:65" s="2" customFormat="1" ht="11.25">
      <c r="A91" s="37"/>
      <c r="B91" s="38"/>
      <c r="C91" s="39"/>
      <c r="D91" s="195" t="s">
        <v>219</v>
      </c>
      <c r="E91" s="39"/>
      <c r="F91" s="196" t="s">
        <v>3417</v>
      </c>
      <c r="G91" s="39"/>
      <c r="H91" s="39"/>
      <c r="I91" s="197"/>
      <c r="J91" s="39"/>
      <c r="K91" s="39"/>
      <c r="L91" s="42"/>
      <c r="M91" s="198"/>
      <c r="N91" s="199"/>
      <c r="O91" s="67"/>
      <c r="P91" s="67"/>
      <c r="Q91" s="67"/>
      <c r="R91" s="67"/>
      <c r="S91" s="67"/>
      <c r="T91" s="68"/>
      <c r="U91" s="37"/>
      <c r="V91" s="37"/>
      <c r="W91" s="37"/>
      <c r="X91" s="37"/>
      <c r="Y91" s="37"/>
      <c r="Z91" s="37"/>
      <c r="AA91" s="37"/>
      <c r="AB91" s="37"/>
      <c r="AC91" s="37"/>
      <c r="AD91" s="37"/>
      <c r="AE91" s="37"/>
      <c r="AT91" s="20" t="s">
        <v>219</v>
      </c>
      <c r="AU91" s="20" t="s">
        <v>81</v>
      </c>
    </row>
    <row r="92" spans="1:65" s="2" customFormat="1" ht="29.25">
      <c r="A92" s="37"/>
      <c r="B92" s="38"/>
      <c r="C92" s="39"/>
      <c r="D92" s="195" t="s">
        <v>1060</v>
      </c>
      <c r="E92" s="39"/>
      <c r="F92" s="268" t="s">
        <v>3419</v>
      </c>
      <c r="G92" s="39"/>
      <c r="H92" s="39"/>
      <c r="I92" s="197"/>
      <c r="J92" s="39"/>
      <c r="K92" s="39"/>
      <c r="L92" s="42"/>
      <c r="M92" s="198"/>
      <c r="N92" s="199"/>
      <c r="O92" s="67"/>
      <c r="P92" s="67"/>
      <c r="Q92" s="67"/>
      <c r="R92" s="67"/>
      <c r="S92" s="67"/>
      <c r="T92" s="68"/>
      <c r="U92" s="37"/>
      <c r="V92" s="37"/>
      <c r="W92" s="37"/>
      <c r="X92" s="37"/>
      <c r="Y92" s="37"/>
      <c r="Z92" s="37"/>
      <c r="AA92" s="37"/>
      <c r="AB92" s="37"/>
      <c r="AC92" s="37"/>
      <c r="AD92" s="37"/>
      <c r="AE92" s="37"/>
      <c r="AT92" s="20" t="s">
        <v>1060</v>
      </c>
      <c r="AU92" s="20" t="s">
        <v>81</v>
      </c>
    </row>
    <row r="93" spans="1:65" s="2" customFormat="1" ht="16.5" customHeight="1">
      <c r="A93" s="37"/>
      <c r="B93" s="38"/>
      <c r="C93" s="182" t="s">
        <v>217</v>
      </c>
      <c r="D93" s="182" t="s">
        <v>212</v>
      </c>
      <c r="E93" s="183" t="s">
        <v>3420</v>
      </c>
      <c r="F93" s="184" t="s">
        <v>3421</v>
      </c>
      <c r="G93" s="185" t="s">
        <v>3409</v>
      </c>
      <c r="H93" s="186">
        <v>1</v>
      </c>
      <c r="I93" s="187"/>
      <c r="J93" s="188">
        <f>ROUND(I93*H93,2)</f>
        <v>0</v>
      </c>
      <c r="K93" s="184" t="s">
        <v>216</v>
      </c>
      <c r="L93" s="42"/>
      <c r="M93" s="189" t="s">
        <v>19</v>
      </c>
      <c r="N93" s="190" t="s">
        <v>42</v>
      </c>
      <c r="O93" s="67"/>
      <c r="P93" s="191">
        <f>O93*H93</f>
        <v>0</v>
      </c>
      <c r="Q93" s="191">
        <v>0</v>
      </c>
      <c r="R93" s="191">
        <f>Q93*H93</f>
        <v>0</v>
      </c>
      <c r="S93" s="191">
        <v>0</v>
      </c>
      <c r="T93" s="192">
        <f>S93*H93</f>
        <v>0</v>
      </c>
      <c r="U93" s="37"/>
      <c r="V93" s="37"/>
      <c r="W93" s="37"/>
      <c r="X93" s="37"/>
      <c r="Y93" s="37"/>
      <c r="Z93" s="37"/>
      <c r="AA93" s="37"/>
      <c r="AB93" s="37"/>
      <c r="AC93" s="37"/>
      <c r="AD93" s="37"/>
      <c r="AE93" s="37"/>
      <c r="AR93" s="193" t="s">
        <v>3410</v>
      </c>
      <c r="AT93" s="193" t="s">
        <v>212</v>
      </c>
      <c r="AU93" s="193" t="s">
        <v>81</v>
      </c>
      <c r="AY93" s="20" t="s">
        <v>210</v>
      </c>
      <c r="BE93" s="194">
        <f>IF(N93="základní",J93,0)</f>
        <v>0</v>
      </c>
      <c r="BF93" s="194">
        <f>IF(N93="snížená",J93,0)</f>
        <v>0</v>
      </c>
      <c r="BG93" s="194">
        <f>IF(N93="zákl. přenesená",J93,0)</f>
        <v>0</v>
      </c>
      <c r="BH93" s="194">
        <f>IF(N93="sníž. přenesená",J93,0)</f>
        <v>0</v>
      </c>
      <c r="BI93" s="194">
        <f>IF(N93="nulová",J93,0)</f>
        <v>0</v>
      </c>
      <c r="BJ93" s="20" t="s">
        <v>79</v>
      </c>
      <c r="BK93" s="194">
        <f>ROUND(I93*H93,2)</f>
        <v>0</v>
      </c>
      <c r="BL93" s="20" t="s">
        <v>3410</v>
      </c>
      <c r="BM93" s="193" t="s">
        <v>3422</v>
      </c>
    </row>
    <row r="94" spans="1:65" s="2" customFormat="1" ht="11.25">
      <c r="A94" s="37"/>
      <c r="B94" s="38"/>
      <c r="C94" s="39"/>
      <c r="D94" s="195" t="s">
        <v>219</v>
      </c>
      <c r="E94" s="39"/>
      <c r="F94" s="196" t="s">
        <v>3421</v>
      </c>
      <c r="G94" s="39"/>
      <c r="H94" s="39"/>
      <c r="I94" s="197"/>
      <c r="J94" s="39"/>
      <c r="K94" s="39"/>
      <c r="L94" s="42"/>
      <c r="M94" s="198"/>
      <c r="N94" s="199"/>
      <c r="O94" s="67"/>
      <c r="P94" s="67"/>
      <c r="Q94" s="67"/>
      <c r="R94" s="67"/>
      <c r="S94" s="67"/>
      <c r="T94" s="68"/>
      <c r="U94" s="37"/>
      <c r="V94" s="37"/>
      <c r="W94" s="37"/>
      <c r="X94" s="37"/>
      <c r="Y94" s="37"/>
      <c r="Z94" s="37"/>
      <c r="AA94" s="37"/>
      <c r="AB94" s="37"/>
      <c r="AC94" s="37"/>
      <c r="AD94" s="37"/>
      <c r="AE94" s="37"/>
      <c r="AT94" s="20" t="s">
        <v>219</v>
      </c>
      <c r="AU94" s="20" t="s">
        <v>81</v>
      </c>
    </row>
    <row r="95" spans="1:65" s="2" customFormat="1" ht="11.25">
      <c r="A95" s="37"/>
      <c r="B95" s="38"/>
      <c r="C95" s="39"/>
      <c r="D95" s="200" t="s">
        <v>221</v>
      </c>
      <c r="E95" s="39"/>
      <c r="F95" s="201" t="s">
        <v>3423</v>
      </c>
      <c r="G95" s="39"/>
      <c r="H95" s="39"/>
      <c r="I95" s="197"/>
      <c r="J95" s="39"/>
      <c r="K95" s="39"/>
      <c r="L95" s="42"/>
      <c r="M95" s="198"/>
      <c r="N95" s="199"/>
      <c r="O95" s="67"/>
      <c r="P95" s="67"/>
      <c r="Q95" s="67"/>
      <c r="R95" s="67"/>
      <c r="S95" s="67"/>
      <c r="T95" s="68"/>
      <c r="U95" s="37"/>
      <c r="V95" s="37"/>
      <c r="W95" s="37"/>
      <c r="X95" s="37"/>
      <c r="Y95" s="37"/>
      <c r="Z95" s="37"/>
      <c r="AA95" s="37"/>
      <c r="AB95" s="37"/>
      <c r="AC95" s="37"/>
      <c r="AD95" s="37"/>
      <c r="AE95" s="37"/>
      <c r="AT95" s="20" t="s">
        <v>221</v>
      </c>
      <c r="AU95" s="20" t="s">
        <v>81</v>
      </c>
    </row>
    <row r="96" spans="1:65" s="12" customFormat="1" ht="22.9" customHeight="1">
      <c r="B96" s="166"/>
      <c r="C96" s="167"/>
      <c r="D96" s="168" t="s">
        <v>70</v>
      </c>
      <c r="E96" s="180" t="s">
        <v>3424</v>
      </c>
      <c r="F96" s="180" t="s">
        <v>3425</v>
      </c>
      <c r="G96" s="167"/>
      <c r="H96" s="167"/>
      <c r="I96" s="170"/>
      <c r="J96" s="181">
        <f>BK96</f>
        <v>0</v>
      </c>
      <c r="K96" s="167"/>
      <c r="L96" s="172"/>
      <c r="M96" s="173"/>
      <c r="N96" s="174"/>
      <c r="O96" s="174"/>
      <c r="P96" s="175">
        <f>SUM(P97:P102)</f>
        <v>0</v>
      </c>
      <c r="Q96" s="174"/>
      <c r="R96" s="175">
        <f>SUM(R97:R102)</f>
        <v>0</v>
      </c>
      <c r="S96" s="174"/>
      <c r="T96" s="176">
        <f>SUM(T97:T102)</f>
        <v>0</v>
      </c>
      <c r="AR96" s="177" t="s">
        <v>241</v>
      </c>
      <c r="AT96" s="178" t="s">
        <v>70</v>
      </c>
      <c r="AU96" s="178" t="s">
        <v>79</v>
      </c>
      <c r="AY96" s="177" t="s">
        <v>210</v>
      </c>
      <c r="BK96" s="179">
        <f>SUM(BK97:BK102)</f>
        <v>0</v>
      </c>
    </row>
    <row r="97" spans="1:65" s="2" customFormat="1" ht="16.5" customHeight="1">
      <c r="A97" s="37"/>
      <c r="B97" s="38"/>
      <c r="C97" s="182" t="s">
        <v>241</v>
      </c>
      <c r="D97" s="182" t="s">
        <v>212</v>
      </c>
      <c r="E97" s="183" t="s">
        <v>3426</v>
      </c>
      <c r="F97" s="184" t="s">
        <v>3427</v>
      </c>
      <c r="G97" s="185" t="s">
        <v>3409</v>
      </c>
      <c r="H97" s="186">
        <v>1</v>
      </c>
      <c r="I97" s="187"/>
      <c r="J97" s="188">
        <f>ROUND(I97*H97,2)</f>
        <v>0</v>
      </c>
      <c r="K97" s="184" t="s">
        <v>216</v>
      </c>
      <c r="L97" s="42"/>
      <c r="M97" s="189" t="s">
        <v>19</v>
      </c>
      <c r="N97" s="190" t="s">
        <v>42</v>
      </c>
      <c r="O97" s="67"/>
      <c r="P97" s="191">
        <f>O97*H97</f>
        <v>0</v>
      </c>
      <c r="Q97" s="191">
        <v>0</v>
      </c>
      <c r="R97" s="191">
        <f>Q97*H97</f>
        <v>0</v>
      </c>
      <c r="S97" s="191">
        <v>0</v>
      </c>
      <c r="T97" s="192">
        <f>S97*H97</f>
        <v>0</v>
      </c>
      <c r="U97" s="37"/>
      <c r="V97" s="37"/>
      <c r="W97" s="37"/>
      <c r="X97" s="37"/>
      <c r="Y97" s="37"/>
      <c r="Z97" s="37"/>
      <c r="AA97" s="37"/>
      <c r="AB97" s="37"/>
      <c r="AC97" s="37"/>
      <c r="AD97" s="37"/>
      <c r="AE97" s="37"/>
      <c r="AR97" s="193" t="s">
        <v>3410</v>
      </c>
      <c r="AT97" s="193" t="s">
        <v>212</v>
      </c>
      <c r="AU97" s="193" t="s">
        <v>81</v>
      </c>
      <c r="AY97" s="20" t="s">
        <v>210</v>
      </c>
      <c r="BE97" s="194">
        <f>IF(N97="základní",J97,0)</f>
        <v>0</v>
      </c>
      <c r="BF97" s="194">
        <f>IF(N97="snížená",J97,0)</f>
        <v>0</v>
      </c>
      <c r="BG97" s="194">
        <f>IF(N97="zákl. přenesená",J97,0)</f>
        <v>0</v>
      </c>
      <c r="BH97" s="194">
        <f>IF(N97="sníž. přenesená",J97,0)</f>
        <v>0</v>
      </c>
      <c r="BI97" s="194">
        <f>IF(N97="nulová",J97,0)</f>
        <v>0</v>
      </c>
      <c r="BJ97" s="20" t="s">
        <v>79</v>
      </c>
      <c r="BK97" s="194">
        <f>ROUND(I97*H97,2)</f>
        <v>0</v>
      </c>
      <c r="BL97" s="20" t="s">
        <v>3410</v>
      </c>
      <c r="BM97" s="193" t="s">
        <v>3428</v>
      </c>
    </row>
    <row r="98" spans="1:65" s="2" customFormat="1" ht="11.25">
      <c r="A98" s="37"/>
      <c r="B98" s="38"/>
      <c r="C98" s="39"/>
      <c r="D98" s="195" t="s">
        <v>219</v>
      </c>
      <c r="E98" s="39"/>
      <c r="F98" s="196" t="s">
        <v>3427</v>
      </c>
      <c r="G98" s="39"/>
      <c r="H98" s="39"/>
      <c r="I98" s="197"/>
      <c r="J98" s="39"/>
      <c r="K98" s="39"/>
      <c r="L98" s="42"/>
      <c r="M98" s="198"/>
      <c r="N98" s="199"/>
      <c r="O98" s="67"/>
      <c r="P98" s="67"/>
      <c r="Q98" s="67"/>
      <c r="R98" s="67"/>
      <c r="S98" s="67"/>
      <c r="T98" s="68"/>
      <c r="U98" s="37"/>
      <c r="V98" s="37"/>
      <c r="W98" s="37"/>
      <c r="X98" s="37"/>
      <c r="Y98" s="37"/>
      <c r="Z98" s="37"/>
      <c r="AA98" s="37"/>
      <c r="AB98" s="37"/>
      <c r="AC98" s="37"/>
      <c r="AD98" s="37"/>
      <c r="AE98" s="37"/>
      <c r="AT98" s="20" t="s">
        <v>219</v>
      </c>
      <c r="AU98" s="20" t="s">
        <v>81</v>
      </c>
    </row>
    <row r="99" spans="1:65" s="2" customFormat="1" ht="11.25">
      <c r="A99" s="37"/>
      <c r="B99" s="38"/>
      <c r="C99" s="39"/>
      <c r="D99" s="200" t="s">
        <v>221</v>
      </c>
      <c r="E99" s="39"/>
      <c r="F99" s="201" t="s">
        <v>3429</v>
      </c>
      <c r="G99" s="39"/>
      <c r="H99" s="39"/>
      <c r="I99" s="197"/>
      <c r="J99" s="39"/>
      <c r="K99" s="39"/>
      <c r="L99" s="42"/>
      <c r="M99" s="198"/>
      <c r="N99" s="199"/>
      <c r="O99" s="67"/>
      <c r="P99" s="67"/>
      <c r="Q99" s="67"/>
      <c r="R99" s="67"/>
      <c r="S99" s="67"/>
      <c r="T99" s="68"/>
      <c r="U99" s="37"/>
      <c r="V99" s="37"/>
      <c r="W99" s="37"/>
      <c r="X99" s="37"/>
      <c r="Y99" s="37"/>
      <c r="Z99" s="37"/>
      <c r="AA99" s="37"/>
      <c r="AB99" s="37"/>
      <c r="AC99" s="37"/>
      <c r="AD99" s="37"/>
      <c r="AE99" s="37"/>
      <c r="AT99" s="20" t="s">
        <v>221</v>
      </c>
      <c r="AU99" s="20" t="s">
        <v>81</v>
      </c>
    </row>
    <row r="100" spans="1:65" s="2" customFormat="1" ht="16.5" customHeight="1">
      <c r="A100" s="37"/>
      <c r="B100" s="38"/>
      <c r="C100" s="182" t="s">
        <v>250</v>
      </c>
      <c r="D100" s="182" t="s">
        <v>212</v>
      </c>
      <c r="E100" s="183" t="s">
        <v>3430</v>
      </c>
      <c r="F100" s="184" t="s">
        <v>3431</v>
      </c>
      <c r="G100" s="185" t="s">
        <v>3409</v>
      </c>
      <c r="H100" s="186">
        <v>1</v>
      </c>
      <c r="I100" s="187"/>
      <c r="J100" s="188">
        <f>ROUND(I100*H100,2)</f>
        <v>0</v>
      </c>
      <c r="K100" s="184" t="s">
        <v>216</v>
      </c>
      <c r="L100" s="42"/>
      <c r="M100" s="189" t="s">
        <v>19</v>
      </c>
      <c r="N100" s="190" t="s">
        <v>42</v>
      </c>
      <c r="O100" s="67"/>
      <c r="P100" s="191">
        <f>O100*H100</f>
        <v>0</v>
      </c>
      <c r="Q100" s="191">
        <v>0</v>
      </c>
      <c r="R100" s="191">
        <f>Q100*H100</f>
        <v>0</v>
      </c>
      <c r="S100" s="191">
        <v>0</v>
      </c>
      <c r="T100" s="192">
        <f>S100*H100</f>
        <v>0</v>
      </c>
      <c r="U100" s="37"/>
      <c r="V100" s="37"/>
      <c r="W100" s="37"/>
      <c r="X100" s="37"/>
      <c r="Y100" s="37"/>
      <c r="Z100" s="37"/>
      <c r="AA100" s="37"/>
      <c r="AB100" s="37"/>
      <c r="AC100" s="37"/>
      <c r="AD100" s="37"/>
      <c r="AE100" s="37"/>
      <c r="AR100" s="193" t="s">
        <v>3410</v>
      </c>
      <c r="AT100" s="193" t="s">
        <v>212</v>
      </c>
      <c r="AU100" s="193" t="s">
        <v>81</v>
      </c>
      <c r="AY100" s="20" t="s">
        <v>210</v>
      </c>
      <c r="BE100" s="194">
        <f>IF(N100="základní",J100,0)</f>
        <v>0</v>
      </c>
      <c r="BF100" s="194">
        <f>IF(N100="snížená",J100,0)</f>
        <v>0</v>
      </c>
      <c r="BG100" s="194">
        <f>IF(N100="zákl. přenesená",J100,0)</f>
        <v>0</v>
      </c>
      <c r="BH100" s="194">
        <f>IF(N100="sníž. přenesená",J100,0)</f>
        <v>0</v>
      </c>
      <c r="BI100" s="194">
        <f>IF(N100="nulová",J100,0)</f>
        <v>0</v>
      </c>
      <c r="BJ100" s="20" t="s">
        <v>79</v>
      </c>
      <c r="BK100" s="194">
        <f>ROUND(I100*H100,2)</f>
        <v>0</v>
      </c>
      <c r="BL100" s="20" t="s">
        <v>3410</v>
      </c>
      <c r="BM100" s="193" t="s">
        <v>3432</v>
      </c>
    </row>
    <row r="101" spans="1:65" s="2" customFormat="1" ht="11.25">
      <c r="A101" s="37"/>
      <c r="B101" s="38"/>
      <c r="C101" s="39"/>
      <c r="D101" s="195" t="s">
        <v>219</v>
      </c>
      <c r="E101" s="39"/>
      <c r="F101" s="196" t="s">
        <v>3431</v>
      </c>
      <c r="G101" s="39"/>
      <c r="H101" s="39"/>
      <c r="I101" s="197"/>
      <c r="J101" s="39"/>
      <c r="K101" s="39"/>
      <c r="L101" s="42"/>
      <c r="M101" s="198"/>
      <c r="N101" s="199"/>
      <c r="O101" s="67"/>
      <c r="P101" s="67"/>
      <c r="Q101" s="67"/>
      <c r="R101" s="67"/>
      <c r="S101" s="67"/>
      <c r="T101" s="68"/>
      <c r="U101" s="37"/>
      <c r="V101" s="37"/>
      <c r="W101" s="37"/>
      <c r="X101" s="37"/>
      <c r="Y101" s="37"/>
      <c r="Z101" s="37"/>
      <c r="AA101" s="37"/>
      <c r="AB101" s="37"/>
      <c r="AC101" s="37"/>
      <c r="AD101" s="37"/>
      <c r="AE101" s="37"/>
      <c r="AT101" s="20" t="s">
        <v>219</v>
      </c>
      <c r="AU101" s="20" t="s">
        <v>81</v>
      </c>
    </row>
    <row r="102" spans="1:65" s="2" customFormat="1" ht="11.25">
      <c r="A102" s="37"/>
      <c r="B102" s="38"/>
      <c r="C102" s="39"/>
      <c r="D102" s="200" t="s">
        <v>221</v>
      </c>
      <c r="E102" s="39"/>
      <c r="F102" s="201" t="s">
        <v>3433</v>
      </c>
      <c r="G102" s="39"/>
      <c r="H102" s="39"/>
      <c r="I102" s="197"/>
      <c r="J102" s="39"/>
      <c r="K102" s="39"/>
      <c r="L102" s="42"/>
      <c r="M102" s="272"/>
      <c r="N102" s="273"/>
      <c r="O102" s="274"/>
      <c r="P102" s="274"/>
      <c r="Q102" s="274"/>
      <c r="R102" s="274"/>
      <c r="S102" s="274"/>
      <c r="T102" s="275"/>
      <c r="U102" s="37"/>
      <c r="V102" s="37"/>
      <c r="W102" s="37"/>
      <c r="X102" s="37"/>
      <c r="Y102" s="37"/>
      <c r="Z102" s="37"/>
      <c r="AA102" s="37"/>
      <c r="AB102" s="37"/>
      <c r="AC102" s="37"/>
      <c r="AD102" s="37"/>
      <c r="AE102" s="37"/>
      <c r="AT102" s="20" t="s">
        <v>221</v>
      </c>
      <c r="AU102" s="20" t="s">
        <v>81</v>
      </c>
    </row>
    <row r="103" spans="1:65" s="2" customFormat="1" ht="6.95" customHeight="1">
      <c r="A103" s="37"/>
      <c r="B103" s="50"/>
      <c r="C103" s="51"/>
      <c r="D103" s="51"/>
      <c r="E103" s="51"/>
      <c r="F103" s="51"/>
      <c r="G103" s="51"/>
      <c r="H103" s="51"/>
      <c r="I103" s="51"/>
      <c r="J103" s="51"/>
      <c r="K103" s="51"/>
      <c r="L103" s="42"/>
      <c r="M103" s="37"/>
      <c r="O103" s="37"/>
      <c r="P103" s="37"/>
      <c r="Q103" s="37"/>
      <c r="R103" s="37"/>
      <c r="S103" s="37"/>
      <c r="T103" s="37"/>
      <c r="U103" s="37"/>
      <c r="V103" s="37"/>
      <c r="W103" s="37"/>
      <c r="X103" s="37"/>
      <c r="Y103" s="37"/>
      <c r="Z103" s="37"/>
      <c r="AA103" s="37"/>
      <c r="AB103" s="37"/>
      <c r="AC103" s="37"/>
      <c r="AD103" s="37"/>
      <c r="AE103" s="37"/>
    </row>
  </sheetData>
  <sheetProtection algorithmName="SHA-512" hashValue="LlzDYGarkt07uefCweFQs0a74/f5U0UWcPqmNmg1G+r7I82ek1TBD54epnKqhTwPWG3Emwl64BEvBNLfeVLn8g==" saltValue="z06nWuE1L4aHw1uF2W1wATO6nEDNO/c1TNAqru6h9rjfugxg6ZMehWuEU0Z/0e2jGLgdV8RiWhIlwOLvP/lXHw==" spinCount="100000" sheet="1" objects="1" scenarios="1" formatColumns="0" formatRows="0" autoFilter="0"/>
  <autoFilter ref="C81:K102"/>
  <mergeCells count="9">
    <mergeCell ref="E50:H50"/>
    <mergeCell ref="E72:H72"/>
    <mergeCell ref="E74:H74"/>
    <mergeCell ref="L2:V2"/>
    <mergeCell ref="E7:H7"/>
    <mergeCell ref="E9:H9"/>
    <mergeCell ref="E18:H18"/>
    <mergeCell ref="E27:H27"/>
    <mergeCell ref="E48:H48"/>
  </mergeCells>
  <hyperlinks>
    <hyperlink ref="F89" r:id="rId1"/>
    <hyperlink ref="F95" r:id="rId2"/>
    <hyperlink ref="F99" r:id="rId3"/>
    <hyperlink ref="F102" r:id="rId4"/>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
</worksheet>
</file>

<file path=xl/worksheets/sheet11.xml><?xml version="1.0" encoding="utf-8"?>
<worksheet xmlns="http://schemas.openxmlformats.org/spreadsheetml/2006/main" xmlns:r="http://schemas.openxmlformats.org/officeDocument/2006/relationships">
  <sheetPr>
    <pageSetUpPr fitToPage="1"/>
  </sheetPr>
  <dimension ref="A1:H360"/>
  <sheetViews>
    <sheetView showGridLines="0" workbookViewId="0"/>
  </sheetViews>
  <sheetFormatPr defaultRowHeight="1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2"/>
      <c r="C3" s="113"/>
      <c r="D3" s="113"/>
      <c r="E3" s="113"/>
      <c r="F3" s="113"/>
      <c r="G3" s="113"/>
      <c r="H3" s="23"/>
    </row>
    <row r="4" spans="1:8" s="1" customFormat="1" ht="24.95" customHeight="1">
      <c r="B4" s="23"/>
      <c r="C4" s="114" t="s">
        <v>3434</v>
      </c>
      <c r="H4" s="23"/>
    </row>
    <row r="5" spans="1:8" s="1" customFormat="1" ht="12" customHeight="1">
      <c r="B5" s="23"/>
      <c r="C5" s="277" t="s">
        <v>13</v>
      </c>
      <c r="D5" s="422" t="s">
        <v>14</v>
      </c>
      <c r="E5" s="399"/>
      <c r="F5" s="399"/>
      <c r="H5" s="23"/>
    </row>
    <row r="6" spans="1:8" s="1" customFormat="1" ht="36.950000000000003" customHeight="1">
      <c r="B6" s="23"/>
      <c r="C6" s="278" t="s">
        <v>16</v>
      </c>
      <c r="D6" s="426" t="s">
        <v>17</v>
      </c>
      <c r="E6" s="399"/>
      <c r="F6" s="399"/>
      <c r="H6" s="23"/>
    </row>
    <row r="7" spans="1:8" s="1" customFormat="1" ht="16.5" customHeight="1">
      <c r="B7" s="23"/>
      <c r="C7" s="116" t="s">
        <v>23</v>
      </c>
      <c r="D7" s="118" t="str">
        <f>'Rekapitulace stavby'!AN8</f>
        <v>3. 5. 2023</v>
      </c>
      <c r="H7" s="23"/>
    </row>
    <row r="8" spans="1:8" s="2" customFormat="1" ht="10.9" customHeight="1">
      <c r="A8" s="37"/>
      <c r="B8" s="42"/>
      <c r="C8" s="37"/>
      <c r="D8" s="37"/>
      <c r="E8" s="37"/>
      <c r="F8" s="37"/>
      <c r="G8" s="37"/>
      <c r="H8" s="42"/>
    </row>
    <row r="9" spans="1:8" s="11" customFormat="1" ht="29.25" customHeight="1">
      <c r="A9" s="155"/>
      <c r="B9" s="279"/>
      <c r="C9" s="280" t="s">
        <v>52</v>
      </c>
      <c r="D9" s="281" t="s">
        <v>53</v>
      </c>
      <c r="E9" s="281" t="s">
        <v>197</v>
      </c>
      <c r="F9" s="282" t="s">
        <v>3435</v>
      </c>
      <c r="G9" s="155"/>
      <c r="H9" s="279"/>
    </row>
    <row r="10" spans="1:8" s="2" customFormat="1" ht="26.45" customHeight="1">
      <c r="A10" s="37"/>
      <c r="B10" s="42"/>
      <c r="C10" s="283" t="s">
        <v>3436</v>
      </c>
      <c r="D10" s="283" t="s">
        <v>77</v>
      </c>
      <c r="E10" s="37"/>
      <c r="F10" s="37"/>
      <c r="G10" s="37"/>
      <c r="H10" s="42"/>
    </row>
    <row r="11" spans="1:8" s="2" customFormat="1" ht="16.899999999999999" customHeight="1">
      <c r="A11" s="37"/>
      <c r="B11" s="42"/>
      <c r="C11" s="284" t="s">
        <v>115</v>
      </c>
      <c r="D11" s="285" t="s">
        <v>19</v>
      </c>
      <c r="E11" s="286" t="s">
        <v>19</v>
      </c>
      <c r="F11" s="287">
        <v>170.47499999999999</v>
      </c>
      <c r="G11" s="37"/>
      <c r="H11" s="42"/>
    </row>
    <row r="12" spans="1:8" s="2" customFormat="1" ht="16.899999999999999" customHeight="1">
      <c r="A12" s="37"/>
      <c r="B12" s="42"/>
      <c r="C12" s="288" t="s">
        <v>19</v>
      </c>
      <c r="D12" s="288" t="s">
        <v>609</v>
      </c>
      <c r="E12" s="20" t="s">
        <v>19</v>
      </c>
      <c r="F12" s="289">
        <v>0</v>
      </c>
      <c r="G12" s="37"/>
      <c r="H12" s="42"/>
    </row>
    <row r="13" spans="1:8" s="2" customFormat="1" ht="16.899999999999999" customHeight="1">
      <c r="A13" s="37"/>
      <c r="B13" s="42"/>
      <c r="C13" s="288" t="s">
        <v>19</v>
      </c>
      <c r="D13" s="288" t="s">
        <v>692</v>
      </c>
      <c r="E13" s="20" t="s">
        <v>19</v>
      </c>
      <c r="F13" s="289">
        <v>19.8</v>
      </c>
      <c r="G13" s="37"/>
      <c r="H13" s="42"/>
    </row>
    <row r="14" spans="1:8" s="2" customFormat="1" ht="16.899999999999999" customHeight="1">
      <c r="A14" s="37"/>
      <c r="B14" s="42"/>
      <c r="C14" s="288" t="s">
        <v>19</v>
      </c>
      <c r="D14" s="288" t="s">
        <v>613</v>
      </c>
      <c r="E14" s="20" t="s">
        <v>19</v>
      </c>
      <c r="F14" s="289">
        <v>0</v>
      </c>
      <c r="G14" s="37"/>
      <c r="H14" s="42"/>
    </row>
    <row r="15" spans="1:8" s="2" customFormat="1" ht="16.899999999999999" customHeight="1">
      <c r="A15" s="37"/>
      <c r="B15" s="42"/>
      <c r="C15" s="288" t="s">
        <v>19</v>
      </c>
      <c r="D15" s="288" t="s">
        <v>693</v>
      </c>
      <c r="E15" s="20" t="s">
        <v>19</v>
      </c>
      <c r="F15" s="289">
        <v>13</v>
      </c>
      <c r="G15" s="37"/>
      <c r="H15" s="42"/>
    </row>
    <row r="16" spans="1:8" s="2" customFormat="1" ht="16.899999999999999" customHeight="1">
      <c r="A16" s="37"/>
      <c r="B16" s="42"/>
      <c r="C16" s="288" t="s">
        <v>19</v>
      </c>
      <c r="D16" s="288" t="s">
        <v>614</v>
      </c>
      <c r="E16" s="20" t="s">
        <v>19</v>
      </c>
      <c r="F16" s="289">
        <v>0</v>
      </c>
      <c r="G16" s="37"/>
      <c r="H16" s="42"/>
    </row>
    <row r="17" spans="1:8" s="2" customFormat="1" ht="16.899999999999999" customHeight="1">
      <c r="A17" s="37"/>
      <c r="B17" s="42"/>
      <c r="C17" s="288" t="s">
        <v>19</v>
      </c>
      <c r="D17" s="288" t="s">
        <v>694</v>
      </c>
      <c r="E17" s="20" t="s">
        <v>19</v>
      </c>
      <c r="F17" s="289">
        <v>9.8000000000000007</v>
      </c>
      <c r="G17" s="37"/>
      <c r="H17" s="42"/>
    </row>
    <row r="18" spans="1:8" s="2" customFormat="1" ht="16.899999999999999" customHeight="1">
      <c r="A18" s="37"/>
      <c r="B18" s="42"/>
      <c r="C18" s="288" t="s">
        <v>19</v>
      </c>
      <c r="D18" s="288" t="s">
        <v>620</v>
      </c>
      <c r="E18" s="20" t="s">
        <v>19</v>
      </c>
      <c r="F18" s="289">
        <v>0</v>
      </c>
      <c r="G18" s="37"/>
      <c r="H18" s="42"/>
    </row>
    <row r="19" spans="1:8" s="2" customFormat="1" ht="16.899999999999999" customHeight="1">
      <c r="A19" s="37"/>
      <c r="B19" s="42"/>
      <c r="C19" s="288" t="s">
        <v>19</v>
      </c>
      <c r="D19" s="288" t="s">
        <v>695</v>
      </c>
      <c r="E19" s="20" t="s">
        <v>19</v>
      </c>
      <c r="F19" s="289">
        <v>0.96</v>
      </c>
      <c r="G19" s="37"/>
      <c r="H19" s="42"/>
    </row>
    <row r="20" spans="1:8" s="2" customFormat="1" ht="16.899999999999999" customHeight="1">
      <c r="A20" s="37"/>
      <c r="B20" s="42"/>
      <c r="C20" s="288" t="s">
        <v>19</v>
      </c>
      <c r="D20" s="288" t="s">
        <v>622</v>
      </c>
      <c r="E20" s="20" t="s">
        <v>19</v>
      </c>
      <c r="F20" s="289">
        <v>0</v>
      </c>
      <c r="G20" s="37"/>
      <c r="H20" s="42"/>
    </row>
    <row r="21" spans="1:8" s="2" customFormat="1" ht="16.899999999999999" customHeight="1">
      <c r="A21" s="37"/>
      <c r="B21" s="42"/>
      <c r="C21" s="288" t="s">
        <v>19</v>
      </c>
      <c r="D21" s="288" t="s">
        <v>696</v>
      </c>
      <c r="E21" s="20" t="s">
        <v>19</v>
      </c>
      <c r="F21" s="289">
        <v>64</v>
      </c>
      <c r="G21" s="37"/>
      <c r="H21" s="42"/>
    </row>
    <row r="22" spans="1:8" s="2" customFormat="1" ht="16.899999999999999" customHeight="1">
      <c r="A22" s="37"/>
      <c r="B22" s="42"/>
      <c r="C22" s="288" t="s">
        <v>19</v>
      </c>
      <c r="D22" s="288" t="s">
        <v>697</v>
      </c>
      <c r="E22" s="20" t="s">
        <v>19</v>
      </c>
      <c r="F22" s="289">
        <v>15.615</v>
      </c>
      <c r="G22" s="37"/>
      <c r="H22" s="42"/>
    </row>
    <row r="23" spans="1:8" s="2" customFormat="1" ht="16.899999999999999" customHeight="1">
      <c r="A23" s="37"/>
      <c r="B23" s="42"/>
      <c r="C23" s="288" t="s">
        <v>19</v>
      </c>
      <c r="D23" s="288" t="s">
        <v>624</v>
      </c>
      <c r="E23" s="20" t="s">
        <v>19</v>
      </c>
      <c r="F23" s="289">
        <v>0</v>
      </c>
      <c r="G23" s="37"/>
      <c r="H23" s="42"/>
    </row>
    <row r="24" spans="1:8" s="2" customFormat="1" ht="16.899999999999999" customHeight="1">
      <c r="A24" s="37"/>
      <c r="B24" s="42"/>
      <c r="C24" s="288" t="s">
        <v>19</v>
      </c>
      <c r="D24" s="288" t="s">
        <v>698</v>
      </c>
      <c r="E24" s="20" t="s">
        <v>19</v>
      </c>
      <c r="F24" s="289">
        <v>44.3</v>
      </c>
      <c r="G24" s="37"/>
      <c r="H24" s="42"/>
    </row>
    <row r="25" spans="1:8" s="2" customFormat="1" ht="16.899999999999999" customHeight="1">
      <c r="A25" s="37"/>
      <c r="B25" s="42"/>
      <c r="C25" s="288" t="s">
        <v>19</v>
      </c>
      <c r="D25" s="288" t="s">
        <v>699</v>
      </c>
      <c r="E25" s="20" t="s">
        <v>19</v>
      </c>
      <c r="F25" s="289">
        <v>3</v>
      </c>
      <c r="G25" s="37"/>
      <c r="H25" s="42"/>
    </row>
    <row r="26" spans="1:8" s="2" customFormat="1" ht="16.899999999999999" customHeight="1">
      <c r="A26" s="37"/>
      <c r="B26" s="42"/>
      <c r="C26" s="288" t="s">
        <v>115</v>
      </c>
      <c r="D26" s="288" t="s">
        <v>249</v>
      </c>
      <c r="E26" s="20" t="s">
        <v>19</v>
      </c>
      <c r="F26" s="289">
        <v>170.47499999999999</v>
      </c>
      <c r="G26" s="37"/>
      <c r="H26" s="42"/>
    </row>
    <row r="27" spans="1:8" s="2" customFormat="1" ht="16.899999999999999" customHeight="1">
      <c r="A27" s="37"/>
      <c r="B27" s="42"/>
      <c r="C27" s="290" t="s">
        <v>3437</v>
      </c>
      <c r="D27" s="37"/>
      <c r="E27" s="37"/>
      <c r="F27" s="37"/>
      <c r="G27" s="37"/>
      <c r="H27" s="42"/>
    </row>
    <row r="28" spans="1:8" s="2" customFormat="1" ht="22.5">
      <c r="A28" s="37"/>
      <c r="B28" s="42"/>
      <c r="C28" s="288" t="s">
        <v>1780</v>
      </c>
      <c r="D28" s="288" t="s">
        <v>1781</v>
      </c>
      <c r="E28" s="20" t="s">
        <v>215</v>
      </c>
      <c r="F28" s="289">
        <v>170.47499999999999</v>
      </c>
      <c r="G28" s="37"/>
      <c r="H28" s="42"/>
    </row>
    <row r="29" spans="1:8" s="2" customFormat="1" ht="16.899999999999999" customHeight="1">
      <c r="A29" s="37"/>
      <c r="B29" s="42"/>
      <c r="C29" s="288" t="s">
        <v>639</v>
      </c>
      <c r="D29" s="288" t="s">
        <v>640</v>
      </c>
      <c r="E29" s="20" t="s">
        <v>215</v>
      </c>
      <c r="F29" s="289">
        <v>930.89200000000005</v>
      </c>
      <c r="G29" s="37"/>
      <c r="H29" s="42"/>
    </row>
    <row r="30" spans="1:8" s="2" customFormat="1" ht="16.899999999999999" customHeight="1">
      <c r="A30" s="37"/>
      <c r="B30" s="42"/>
      <c r="C30" s="288" t="s">
        <v>1745</v>
      </c>
      <c r="D30" s="288" t="s">
        <v>1746</v>
      </c>
      <c r="E30" s="20" t="s">
        <v>215</v>
      </c>
      <c r="F30" s="289">
        <v>170.47499999999999</v>
      </c>
      <c r="G30" s="37"/>
      <c r="H30" s="42"/>
    </row>
    <row r="31" spans="1:8" s="2" customFormat="1" ht="16.899999999999999" customHeight="1">
      <c r="A31" s="37"/>
      <c r="B31" s="42"/>
      <c r="C31" s="288" t="s">
        <v>1751</v>
      </c>
      <c r="D31" s="288" t="s">
        <v>1752</v>
      </c>
      <c r="E31" s="20" t="s">
        <v>215</v>
      </c>
      <c r="F31" s="289">
        <v>170.47499999999999</v>
      </c>
      <c r="G31" s="37"/>
      <c r="H31" s="42"/>
    </row>
    <row r="32" spans="1:8" s="2" customFormat="1" ht="16.899999999999999" customHeight="1">
      <c r="A32" s="37"/>
      <c r="B32" s="42"/>
      <c r="C32" s="288" t="s">
        <v>1774</v>
      </c>
      <c r="D32" s="288" t="s">
        <v>1775</v>
      </c>
      <c r="E32" s="20" t="s">
        <v>215</v>
      </c>
      <c r="F32" s="289">
        <v>170.47499999999999</v>
      </c>
      <c r="G32" s="37"/>
      <c r="H32" s="42"/>
    </row>
    <row r="33" spans="1:8" s="2" customFormat="1" ht="16.899999999999999" customHeight="1">
      <c r="A33" s="37"/>
      <c r="B33" s="42"/>
      <c r="C33" s="288" t="s">
        <v>1940</v>
      </c>
      <c r="D33" s="288" t="s">
        <v>1941</v>
      </c>
      <c r="E33" s="20" t="s">
        <v>215</v>
      </c>
      <c r="F33" s="289">
        <v>1035.585</v>
      </c>
      <c r="G33" s="37"/>
      <c r="H33" s="42"/>
    </row>
    <row r="34" spans="1:8" s="2" customFormat="1" ht="16.899999999999999" customHeight="1">
      <c r="A34" s="37"/>
      <c r="B34" s="42"/>
      <c r="C34" s="284" t="s">
        <v>137</v>
      </c>
      <c r="D34" s="285" t="s">
        <v>19</v>
      </c>
      <c r="E34" s="286" t="s">
        <v>19</v>
      </c>
      <c r="F34" s="287">
        <v>0</v>
      </c>
      <c r="G34" s="37"/>
      <c r="H34" s="42"/>
    </row>
    <row r="35" spans="1:8" s="2" customFormat="1" ht="16.899999999999999" customHeight="1">
      <c r="A35" s="37"/>
      <c r="B35" s="42"/>
      <c r="C35" s="288" t="s">
        <v>137</v>
      </c>
      <c r="D35" s="288" t="s">
        <v>266</v>
      </c>
      <c r="E35" s="20" t="s">
        <v>19</v>
      </c>
      <c r="F35" s="289">
        <v>0</v>
      </c>
      <c r="G35" s="37"/>
      <c r="H35" s="42"/>
    </row>
    <row r="36" spans="1:8" s="2" customFormat="1" ht="16.899999999999999" customHeight="1">
      <c r="A36" s="37"/>
      <c r="B36" s="42"/>
      <c r="C36" s="290" t="s">
        <v>3437</v>
      </c>
      <c r="D36" s="37"/>
      <c r="E36" s="37"/>
      <c r="F36" s="37"/>
      <c r="G36" s="37"/>
      <c r="H36" s="42"/>
    </row>
    <row r="37" spans="1:8" s="2" customFormat="1" ht="16.899999999999999" customHeight="1">
      <c r="A37" s="37"/>
      <c r="B37" s="42"/>
      <c r="C37" s="288" t="s">
        <v>527</v>
      </c>
      <c r="D37" s="288" t="s">
        <v>528</v>
      </c>
      <c r="E37" s="20" t="s">
        <v>244</v>
      </c>
      <c r="F37" s="289">
        <v>1.1599999999999999</v>
      </c>
      <c r="G37" s="37"/>
      <c r="H37" s="42"/>
    </row>
    <row r="38" spans="1:8" s="2" customFormat="1" ht="22.5">
      <c r="A38" s="37"/>
      <c r="B38" s="42"/>
      <c r="C38" s="288" t="s">
        <v>283</v>
      </c>
      <c r="D38" s="288" t="s">
        <v>284</v>
      </c>
      <c r="E38" s="20" t="s">
        <v>244</v>
      </c>
      <c r="F38" s="289">
        <v>21.405000000000001</v>
      </c>
      <c r="G38" s="37"/>
      <c r="H38" s="42"/>
    </row>
    <row r="39" spans="1:8" s="2" customFormat="1" ht="22.5">
      <c r="A39" s="37"/>
      <c r="B39" s="42"/>
      <c r="C39" s="288" t="s">
        <v>290</v>
      </c>
      <c r="D39" s="288" t="s">
        <v>291</v>
      </c>
      <c r="E39" s="20" t="s">
        <v>244</v>
      </c>
      <c r="F39" s="289">
        <v>42.81</v>
      </c>
      <c r="G39" s="37"/>
      <c r="H39" s="42"/>
    </row>
    <row r="40" spans="1:8" s="2" customFormat="1" ht="16.899999999999999" customHeight="1">
      <c r="A40" s="37"/>
      <c r="B40" s="42"/>
      <c r="C40" s="288" t="s">
        <v>319</v>
      </c>
      <c r="D40" s="288" t="s">
        <v>320</v>
      </c>
      <c r="E40" s="20" t="s">
        <v>244</v>
      </c>
      <c r="F40" s="289">
        <v>35.54</v>
      </c>
      <c r="G40" s="37"/>
      <c r="H40" s="42"/>
    </row>
    <row r="41" spans="1:8" s="2" customFormat="1" ht="16.899999999999999" customHeight="1">
      <c r="A41" s="37"/>
      <c r="B41" s="42"/>
      <c r="C41" s="284" t="s">
        <v>146</v>
      </c>
      <c r="D41" s="285" t="s">
        <v>19</v>
      </c>
      <c r="E41" s="286" t="s">
        <v>19</v>
      </c>
      <c r="F41" s="287">
        <v>1.1599999999999999</v>
      </c>
      <c r="G41" s="37"/>
      <c r="H41" s="42"/>
    </row>
    <row r="42" spans="1:8" s="2" customFormat="1" ht="16.899999999999999" customHeight="1">
      <c r="A42" s="37"/>
      <c r="B42" s="42"/>
      <c r="C42" s="288" t="s">
        <v>19</v>
      </c>
      <c r="D42" s="288" t="s">
        <v>533</v>
      </c>
      <c r="E42" s="20" t="s">
        <v>19</v>
      </c>
      <c r="F42" s="289">
        <v>1.1599999999999999</v>
      </c>
      <c r="G42" s="37"/>
      <c r="H42" s="42"/>
    </row>
    <row r="43" spans="1:8" s="2" customFormat="1" ht="16.899999999999999" customHeight="1">
      <c r="A43" s="37"/>
      <c r="B43" s="42"/>
      <c r="C43" s="288" t="s">
        <v>146</v>
      </c>
      <c r="D43" s="288" t="s">
        <v>266</v>
      </c>
      <c r="E43" s="20" t="s">
        <v>19</v>
      </c>
      <c r="F43" s="289">
        <v>1.1599999999999999</v>
      </c>
      <c r="G43" s="37"/>
      <c r="H43" s="42"/>
    </row>
    <row r="44" spans="1:8" s="2" customFormat="1" ht="16.899999999999999" customHeight="1">
      <c r="A44" s="37"/>
      <c r="B44" s="42"/>
      <c r="C44" s="290" t="s">
        <v>3437</v>
      </c>
      <c r="D44" s="37"/>
      <c r="E44" s="37"/>
      <c r="F44" s="37"/>
      <c r="G44" s="37"/>
      <c r="H44" s="42"/>
    </row>
    <row r="45" spans="1:8" s="2" customFormat="1" ht="16.899999999999999" customHeight="1">
      <c r="A45" s="37"/>
      <c r="B45" s="42"/>
      <c r="C45" s="288" t="s">
        <v>527</v>
      </c>
      <c r="D45" s="288" t="s">
        <v>528</v>
      </c>
      <c r="E45" s="20" t="s">
        <v>244</v>
      </c>
      <c r="F45" s="289">
        <v>1.1599999999999999</v>
      </c>
      <c r="G45" s="37"/>
      <c r="H45" s="42"/>
    </row>
    <row r="46" spans="1:8" s="2" customFormat="1" ht="16.899999999999999" customHeight="1">
      <c r="A46" s="37"/>
      <c r="B46" s="42"/>
      <c r="C46" s="288" t="s">
        <v>327</v>
      </c>
      <c r="D46" s="288" t="s">
        <v>328</v>
      </c>
      <c r="E46" s="20" t="s">
        <v>244</v>
      </c>
      <c r="F46" s="289">
        <v>7.54</v>
      </c>
      <c r="G46" s="37"/>
      <c r="H46" s="42"/>
    </row>
    <row r="47" spans="1:8" s="2" customFormat="1" ht="16.899999999999999" customHeight="1">
      <c r="A47" s="37"/>
      <c r="B47" s="42"/>
      <c r="C47" s="284" t="s">
        <v>112</v>
      </c>
      <c r="D47" s="285" t="s">
        <v>19</v>
      </c>
      <c r="E47" s="286" t="s">
        <v>19</v>
      </c>
      <c r="F47" s="287">
        <v>1035.585</v>
      </c>
      <c r="G47" s="37"/>
      <c r="H47" s="42"/>
    </row>
    <row r="48" spans="1:8" s="2" customFormat="1" ht="16.899999999999999" customHeight="1">
      <c r="A48" s="37"/>
      <c r="B48" s="42"/>
      <c r="C48" s="288" t="s">
        <v>19</v>
      </c>
      <c r="D48" s="288" t="s">
        <v>604</v>
      </c>
      <c r="E48" s="20" t="s">
        <v>19</v>
      </c>
      <c r="F48" s="289">
        <v>0</v>
      </c>
      <c r="G48" s="37"/>
      <c r="H48" s="42"/>
    </row>
    <row r="49" spans="1:8" s="2" customFormat="1" ht="16.899999999999999" customHeight="1">
      <c r="A49" s="37"/>
      <c r="B49" s="42"/>
      <c r="C49" s="288" t="s">
        <v>19</v>
      </c>
      <c r="D49" s="288" t="s">
        <v>605</v>
      </c>
      <c r="E49" s="20" t="s">
        <v>19</v>
      </c>
      <c r="F49" s="289">
        <v>0</v>
      </c>
      <c r="G49" s="37"/>
      <c r="H49" s="42"/>
    </row>
    <row r="50" spans="1:8" s="2" customFormat="1" ht="16.899999999999999" customHeight="1">
      <c r="A50" s="37"/>
      <c r="B50" s="42"/>
      <c r="C50" s="288" t="s">
        <v>19</v>
      </c>
      <c r="D50" s="288" t="s">
        <v>130</v>
      </c>
      <c r="E50" s="20" t="s">
        <v>19</v>
      </c>
      <c r="F50" s="289">
        <v>11.6</v>
      </c>
      <c r="G50" s="37"/>
      <c r="H50" s="42"/>
    </row>
    <row r="51" spans="1:8" s="2" customFormat="1" ht="16.899999999999999" customHeight="1">
      <c r="A51" s="37"/>
      <c r="B51" s="42"/>
      <c r="C51" s="288" t="s">
        <v>19</v>
      </c>
      <c r="D51" s="288" t="s">
        <v>606</v>
      </c>
      <c r="E51" s="20" t="s">
        <v>19</v>
      </c>
      <c r="F51" s="289">
        <v>0</v>
      </c>
      <c r="G51" s="37"/>
      <c r="H51" s="42"/>
    </row>
    <row r="52" spans="1:8" s="2" customFormat="1" ht="16.899999999999999" customHeight="1">
      <c r="A52" s="37"/>
      <c r="B52" s="42"/>
      <c r="C52" s="288" t="s">
        <v>19</v>
      </c>
      <c r="D52" s="288" t="s">
        <v>118</v>
      </c>
      <c r="E52" s="20" t="s">
        <v>19</v>
      </c>
      <c r="F52" s="289">
        <v>11.8</v>
      </c>
      <c r="G52" s="37"/>
      <c r="H52" s="42"/>
    </row>
    <row r="53" spans="1:8" s="2" customFormat="1" ht="16.899999999999999" customHeight="1">
      <c r="A53" s="37"/>
      <c r="B53" s="42"/>
      <c r="C53" s="288" t="s">
        <v>19</v>
      </c>
      <c r="D53" s="288" t="s">
        <v>607</v>
      </c>
      <c r="E53" s="20" t="s">
        <v>19</v>
      </c>
      <c r="F53" s="289">
        <v>0</v>
      </c>
      <c r="G53" s="37"/>
      <c r="H53" s="42"/>
    </row>
    <row r="54" spans="1:8" s="2" customFormat="1" ht="16.899999999999999" customHeight="1">
      <c r="A54" s="37"/>
      <c r="B54" s="42"/>
      <c r="C54" s="288" t="s">
        <v>19</v>
      </c>
      <c r="D54" s="288" t="s">
        <v>608</v>
      </c>
      <c r="E54" s="20" t="s">
        <v>19</v>
      </c>
      <c r="F54" s="289">
        <v>6.1</v>
      </c>
      <c r="G54" s="37"/>
      <c r="H54" s="42"/>
    </row>
    <row r="55" spans="1:8" s="2" customFormat="1" ht="16.899999999999999" customHeight="1">
      <c r="A55" s="37"/>
      <c r="B55" s="42"/>
      <c r="C55" s="288" t="s">
        <v>19</v>
      </c>
      <c r="D55" s="288" t="s">
        <v>609</v>
      </c>
      <c r="E55" s="20" t="s">
        <v>19</v>
      </c>
      <c r="F55" s="289">
        <v>0</v>
      </c>
      <c r="G55" s="37"/>
      <c r="H55" s="42"/>
    </row>
    <row r="56" spans="1:8" s="2" customFormat="1" ht="16.899999999999999" customHeight="1">
      <c r="A56" s="37"/>
      <c r="B56" s="42"/>
      <c r="C56" s="288" t="s">
        <v>19</v>
      </c>
      <c r="D56" s="288" t="s">
        <v>610</v>
      </c>
      <c r="E56" s="20" t="s">
        <v>19</v>
      </c>
      <c r="F56" s="289">
        <v>3.6</v>
      </c>
      <c r="G56" s="37"/>
      <c r="H56" s="42"/>
    </row>
    <row r="57" spans="1:8" s="2" customFormat="1" ht="16.899999999999999" customHeight="1">
      <c r="A57" s="37"/>
      <c r="B57" s="42"/>
      <c r="C57" s="288" t="s">
        <v>19</v>
      </c>
      <c r="D57" s="288" t="s">
        <v>611</v>
      </c>
      <c r="E57" s="20" t="s">
        <v>19</v>
      </c>
      <c r="F57" s="289">
        <v>0</v>
      </c>
      <c r="G57" s="37"/>
      <c r="H57" s="42"/>
    </row>
    <row r="58" spans="1:8" s="2" customFormat="1" ht="16.899999999999999" customHeight="1">
      <c r="A58" s="37"/>
      <c r="B58" s="42"/>
      <c r="C58" s="288" t="s">
        <v>19</v>
      </c>
      <c r="D58" s="288" t="s">
        <v>612</v>
      </c>
      <c r="E58" s="20" t="s">
        <v>19</v>
      </c>
      <c r="F58" s="289">
        <v>7.2</v>
      </c>
      <c r="G58" s="37"/>
      <c r="H58" s="42"/>
    </row>
    <row r="59" spans="1:8" s="2" customFormat="1" ht="16.899999999999999" customHeight="1">
      <c r="A59" s="37"/>
      <c r="B59" s="42"/>
      <c r="C59" s="288" t="s">
        <v>19</v>
      </c>
      <c r="D59" s="288" t="s">
        <v>613</v>
      </c>
      <c r="E59" s="20" t="s">
        <v>19</v>
      </c>
      <c r="F59" s="289">
        <v>0</v>
      </c>
      <c r="G59" s="37"/>
      <c r="H59" s="42"/>
    </row>
    <row r="60" spans="1:8" s="2" customFormat="1" ht="16.899999999999999" customHeight="1">
      <c r="A60" s="37"/>
      <c r="B60" s="42"/>
      <c r="C60" s="288" t="s">
        <v>19</v>
      </c>
      <c r="D60" s="288" t="s">
        <v>81</v>
      </c>
      <c r="E60" s="20" t="s">
        <v>19</v>
      </c>
      <c r="F60" s="289">
        <v>2</v>
      </c>
      <c r="G60" s="37"/>
      <c r="H60" s="42"/>
    </row>
    <row r="61" spans="1:8" s="2" customFormat="1" ht="16.899999999999999" customHeight="1">
      <c r="A61" s="37"/>
      <c r="B61" s="42"/>
      <c r="C61" s="288" t="s">
        <v>19</v>
      </c>
      <c r="D61" s="288" t="s">
        <v>614</v>
      </c>
      <c r="E61" s="20" t="s">
        <v>19</v>
      </c>
      <c r="F61" s="289">
        <v>0</v>
      </c>
      <c r="G61" s="37"/>
      <c r="H61" s="42"/>
    </row>
    <row r="62" spans="1:8" s="2" customFormat="1" ht="16.899999999999999" customHeight="1">
      <c r="A62" s="37"/>
      <c r="B62" s="42"/>
      <c r="C62" s="288" t="s">
        <v>19</v>
      </c>
      <c r="D62" s="288" t="s">
        <v>615</v>
      </c>
      <c r="E62" s="20" t="s">
        <v>19</v>
      </c>
      <c r="F62" s="289">
        <v>1.2</v>
      </c>
      <c r="G62" s="37"/>
      <c r="H62" s="42"/>
    </row>
    <row r="63" spans="1:8" s="2" customFormat="1" ht="16.899999999999999" customHeight="1">
      <c r="A63" s="37"/>
      <c r="B63" s="42"/>
      <c r="C63" s="288" t="s">
        <v>19</v>
      </c>
      <c r="D63" s="288" t="s">
        <v>616</v>
      </c>
      <c r="E63" s="20" t="s">
        <v>19</v>
      </c>
      <c r="F63" s="289">
        <v>0</v>
      </c>
      <c r="G63" s="37"/>
      <c r="H63" s="42"/>
    </row>
    <row r="64" spans="1:8" s="2" customFormat="1" ht="16.899999999999999" customHeight="1">
      <c r="A64" s="37"/>
      <c r="B64" s="42"/>
      <c r="C64" s="288" t="s">
        <v>19</v>
      </c>
      <c r="D64" s="288" t="s">
        <v>617</v>
      </c>
      <c r="E64" s="20" t="s">
        <v>19</v>
      </c>
      <c r="F64" s="289">
        <v>5.2</v>
      </c>
      <c r="G64" s="37"/>
      <c r="H64" s="42"/>
    </row>
    <row r="65" spans="1:8" s="2" customFormat="1" ht="16.899999999999999" customHeight="1">
      <c r="A65" s="37"/>
      <c r="B65" s="42"/>
      <c r="C65" s="288" t="s">
        <v>19</v>
      </c>
      <c r="D65" s="288" t="s">
        <v>618</v>
      </c>
      <c r="E65" s="20" t="s">
        <v>19</v>
      </c>
      <c r="F65" s="289">
        <v>0</v>
      </c>
      <c r="G65" s="37"/>
      <c r="H65" s="42"/>
    </row>
    <row r="66" spans="1:8" s="2" customFormat="1" ht="16.899999999999999" customHeight="1">
      <c r="A66" s="37"/>
      <c r="B66" s="42"/>
      <c r="C66" s="288" t="s">
        <v>19</v>
      </c>
      <c r="D66" s="288" t="s">
        <v>619</v>
      </c>
      <c r="E66" s="20" t="s">
        <v>19</v>
      </c>
      <c r="F66" s="289">
        <v>14.6</v>
      </c>
      <c r="G66" s="37"/>
      <c r="H66" s="42"/>
    </row>
    <row r="67" spans="1:8" s="2" customFormat="1" ht="16.899999999999999" customHeight="1">
      <c r="A67" s="37"/>
      <c r="B67" s="42"/>
      <c r="C67" s="288" t="s">
        <v>19</v>
      </c>
      <c r="D67" s="288" t="s">
        <v>620</v>
      </c>
      <c r="E67" s="20" t="s">
        <v>19</v>
      </c>
      <c r="F67" s="289">
        <v>0</v>
      </c>
      <c r="G67" s="37"/>
      <c r="H67" s="42"/>
    </row>
    <row r="68" spans="1:8" s="2" customFormat="1" ht="16.899999999999999" customHeight="1">
      <c r="A68" s="37"/>
      <c r="B68" s="42"/>
      <c r="C68" s="288" t="s">
        <v>19</v>
      </c>
      <c r="D68" s="288" t="s">
        <v>621</v>
      </c>
      <c r="E68" s="20" t="s">
        <v>19</v>
      </c>
      <c r="F68" s="289">
        <v>6.9</v>
      </c>
      <c r="G68" s="37"/>
      <c r="H68" s="42"/>
    </row>
    <row r="69" spans="1:8" s="2" customFormat="1" ht="16.899999999999999" customHeight="1">
      <c r="A69" s="37"/>
      <c r="B69" s="42"/>
      <c r="C69" s="288" t="s">
        <v>19</v>
      </c>
      <c r="D69" s="288" t="s">
        <v>622</v>
      </c>
      <c r="E69" s="20" t="s">
        <v>19</v>
      </c>
      <c r="F69" s="289">
        <v>0</v>
      </c>
      <c r="G69" s="37"/>
      <c r="H69" s="42"/>
    </row>
    <row r="70" spans="1:8" s="2" customFormat="1" ht="16.899999999999999" customHeight="1">
      <c r="A70" s="37"/>
      <c r="B70" s="42"/>
      <c r="C70" s="288" t="s">
        <v>19</v>
      </c>
      <c r="D70" s="288" t="s">
        <v>623</v>
      </c>
      <c r="E70" s="20" t="s">
        <v>19</v>
      </c>
      <c r="F70" s="289">
        <v>59</v>
      </c>
      <c r="G70" s="37"/>
      <c r="H70" s="42"/>
    </row>
    <row r="71" spans="1:8" s="2" customFormat="1" ht="16.899999999999999" customHeight="1">
      <c r="A71" s="37"/>
      <c r="B71" s="42"/>
      <c r="C71" s="288" t="s">
        <v>19</v>
      </c>
      <c r="D71" s="288" t="s">
        <v>624</v>
      </c>
      <c r="E71" s="20" t="s">
        <v>19</v>
      </c>
      <c r="F71" s="289">
        <v>0</v>
      </c>
      <c r="G71" s="37"/>
      <c r="H71" s="42"/>
    </row>
    <row r="72" spans="1:8" s="2" customFormat="1" ht="16.899999999999999" customHeight="1">
      <c r="A72" s="37"/>
      <c r="B72" s="42"/>
      <c r="C72" s="288" t="s">
        <v>19</v>
      </c>
      <c r="D72" s="288" t="s">
        <v>430</v>
      </c>
      <c r="E72" s="20" t="s">
        <v>19</v>
      </c>
      <c r="F72" s="289">
        <v>28</v>
      </c>
      <c r="G72" s="37"/>
      <c r="H72" s="42"/>
    </row>
    <row r="73" spans="1:8" s="2" customFormat="1" ht="16.899999999999999" customHeight="1">
      <c r="A73" s="37"/>
      <c r="B73" s="42"/>
      <c r="C73" s="288" t="s">
        <v>19</v>
      </c>
      <c r="D73" s="288" t="s">
        <v>625</v>
      </c>
      <c r="E73" s="20" t="s">
        <v>19</v>
      </c>
      <c r="F73" s="289">
        <v>0</v>
      </c>
      <c r="G73" s="37"/>
      <c r="H73" s="42"/>
    </row>
    <row r="74" spans="1:8" s="2" customFormat="1" ht="16.899999999999999" customHeight="1">
      <c r="A74" s="37"/>
      <c r="B74" s="42"/>
      <c r="C74" s="288" t="s">
        <v>19</v>
      </c>
      <c r="D74" s="288" t="s">
        <v>626</v>
      </c>
      <c r="E74" s="20" t="s">
        <v>19</v>
      </c>
      <c r="F74" s="289">
        <v>69</v>
      </c>
      <c r="G74" s="37"/>
      <c r="H74" s="42"/>
    </row>
    <row r="75" spans="1:8" s="2" customFormat="1" ht="16.899999999999999" customHeight="1">
      <c r="A75" s="37"/>
      <c r="B75" s="42"/>
      <c r="C75" s="288" t="s">
        <v>19</v>
      </c>
      <c r="D75" s="288" t="s">
        <v>627</v>
      </c>
      <c r="E75" s="20" t="s">
        <v>19</v>
      </c>
      <c r="F75" s="289">
        <v>0</v>
      </c>
      <c r="G75" s="37"/>
      <c r="H75" s="42"/>
    </row>
    <row r="76" spans="1:8" s="2" customFormat="1" ht="16.899999999999999" customHeight="1">
      <c r="A76" s="37"/>
      <c r="B76" s="42"/>
      <c r="C76" s="288" t="s">
        <v>19</v>
      </c>
      <c r="D76" s="288" t="s">
        <v>628</v>
      </c>
      <c r="E76" s="20" t="s">
        <v>19</v>
      </c>
      <c r="F76" s="289">
        <v>68</v>
      </c>
      <c r="G76" s="37"/>
      <c r="H76" s="42"/>
    </row>
    <row r="77" spans="1:8" s="2" customFormat="1" ht="16.899999999999999" customHeight="1">
      <c r="A77" s="37"/>
      <c r="B77" s="42"/>
      <c r="C77" s="288" t="s">
        <v>19</v>
      </c>
      <c r="D77" s="288" t="s">
        <v>629</v>
      </c>
      <c r="E77" s="20" t="s">
        <v>19</v>
      </c>
      <c r="F77" s="289">
        <v>0</v>
      </c>
      <c r="G77" s="37"/>
      <c r="H77" s="42"/>
    </row>
    <row r="78" spans="1:8" s="2" customFormat="1" ht="16.899999999999999" customHeight="1">
      <c r="A78" s="37"/>
      <c r="B78" s="42"/>
      <c r="C78" s="288" t="s">
        <v>19</v>
      </c>
      <c r="D78" s="288" t="s">
        <v>125</v>
      </c>
      <c r="E78" s="20" t="s">
        <v>19</v>
      </c>
      <c r="F78" s="289">
        <v>45</v>
      </c>
      <c r="G78" s="37"/>
      <c r="H78" s="42"/>
    </row>
    <row r="79" spans="1:8" s="2" customFormat="1" ht="16.899999999999999" customHeight="1">
      <c r="A79" s="37"/>
      <c r="B79" s="42"/>
      <c r="C79" s="288" t="s">
        <v>19</v>
      </c>
      <c r="D79" s="288" t="s">
        <v>630</v>
      </c>
      <c r="E79" s="20" t="s">
        <v>19</v>
      </c>
      <c r="F79" s="289">
        <v>0</v>
      </c>
      <c r="G79" s="37"/>
      <c r="H79" s="42"/>
    </row>
    <row r="80" spans="1:8" s="2" customFormat="1" ht="16.899999999999999" customHeight="1">
      <c r="A80" s="37"/>
      <c r="B80" s="42"/>
      <c r="C80" s="288" t="s">
        <v>19</v>
      </c>
      <c r="D80" s="288" t="s">
        <v>269</v>
      </c>
      <c r="E80" s="20" t="s">
        <v>19</v>
      </c>
      <c r="F80" s="289">
        <v>8</v>
      </c>
      <c r="G80" s="37"/>
      <c r="H80" s="42"/>
    </row>
    <row r="81" spans="1:8" s="2" customFormat="1" ht="16.899999999999999" customHeight="1">
      <c r="A81" s="37"/>
      <c r="B81" s="42"/>
      <c r="C81" s="288" t="s">
        <v>19</v>
      </c>
      <c r="D81" s="288" t="s">
        <v>631</v>
      </c>
      <c r="E81" s="20" t="s">
        <v>19</v>
      </c>
      <c r="F81" s="289">
        <v>0</v>
      </c>
      <c r="G81" s="37"/>
      <c r="H81" s="42"/>
    </row>
    <row r="82" spans="1:8" s="2" customFormat="1" ht="16.899999999999999" customHeight="1">
      <c r="A82" s="37"/>
      <c r="B82" s="42"/>
      <c r="C82" s="288" t="s">
        <v>19</v>
      </c>
      <c r="D82" s="288" t="s">
        <v>632</v>
      </c>
      <c r="E82" s="20" t="s">
        <v>19</v>
      </c>
      <c r="F82" s="289">
        <v>12.2</v>
      </c>
      <c r="G82" s="37"/>
      <c r="H82" s="42"/>
    </row>
    <row r="83" spans="1:8" s="2" customFormat="1" ht="16.899999999999999" customHeight="1">
      <c r="A83" s="37"/>
      <c r="B83" s="42"/>
      <c r="C83" s="288" t="s">
        <v>19</v>
      </c>
      <c r="D83" s="288" t="s">
        <v>633</v>
      </c>
      <c r="E83" s="20" t="s">
        <v>19</v>
      </c>
      <c r="F83" s="289">
        <v>0</v>
      </c>
      <c r="G83" s="37"/>
      <c r="H83" s="42"/>
    </row>
    <row r="84" spans="1:8" s="2" customFormat="1" ht="16.899999999999999" customHeight="1">
      <c r="A84" s="37"/>
      <c r="B84" s="42"/>
      <c r="C84" s="288" t="s">
        <v>19</v>
      </c>
      <c r="D84" s="288" t="s">
        <v>634</v>
      </c>
      <c r="E84" s="20" t="s">
        <v>19</v>
      </c>
      <c r="F84" s="289">
        <v>60</v>
      </c>
      <c r="G84" s="37"/>
      <c r="H84" s="42"/>
    </row>
    <row r="85" spans="1:8" s="2" customFormat="1" ht="16.899999999999999" customHeight="1">
      <c r="A85" s="37"/>
      <c r="B85" s="42"/>
      <c r="C85" s="288" t="s">
        <v>19</v>
      </c>
      <c r="D85" s="288" t="s">
        <v>635</v>
      </c>
      <c r="E85" s="20" t="s">
        <v>19</v>
      </c>
      <c r="F85" s="289">
        <v>0</v>
      </c>
      <c r="G85" s="37"/>
      <c r="H85" s="42"/>
    </row>
    <row r="86" spans="1:8" s="2" customFormat="1" ht="16.899999999999999" customHeight="1">
      <c r="A86" s="37"/>
      <c r="B86" s="42"/>
      <c r="C86" s="288" t="s">
        <v>19</v>
      </c>
      <c r="D86" s="288" t="s">
        <v>282</v>
      </c>
      <c r="E86" s="20" t="s">
        <v>19</v>
      </c>
      <c r="F86" s="289">
        <v>10</v>
      </c>
      <c r="G86" s="37"/>
      <c r="H86" s="42"/>
    </row>
    <row r="87" spans="1:8" s="2" customFormat="1" ht="16.899999999999999" customHeight="1">
      <c r="A87" s="37"/>
      <c r="B87" s="42"/>
      <c r="C87" s="288" t="s">
        <v>19</v>
      </c>
      <c r="D87" s="288" t="s">
        <v>636</v>
      </c>
      <c r="E87" s="20" t="s">
        <v>19</v>
      </c>
      <c r="F87" s="289">
        <v>0</v>
      </c>
      <c r="G87" s="37"/>
      <c r="H87" s="42"/>
    </row>
    <row r="88" spans="1:8" s="2" customFormat="1" ht="16.899999999999999" customHeight="1">
      <c r="A88" s="37"/>
      <c r="B88" s="42"/>
      <c r="C88" s="288" t="s">
        <v>19</v>
      </c>
      <c r="D88" s="288" t="s">
        <v>637</v>
      </c>
      <c r="E88" s="20" t="s">
        <v>19</v>
      </c>
      <c r="F88" s="289">
        <v>14.5</v>
      </c>
      <c r="G88" s="37"/>
      <c r="H88" s="42"/>
    </row>
    <row r="89" spans="1:8" s="2" customFormat="1" ht="16.899999999999999" customHeight="1">
      <c r="A89" s="37"/>
      <c r="B89" s="42"/>
      <c r="C89" s="288" t="s">
        <v>19</v>
      </c>
      <c r="D89" s="288" t="s">
        <v>644</v>
      </c>
      <c r="E89" s="20" t="s">
        <v>19</v>
      </c>
      <c r="F89" s="289">
        <v>0</v>
      </c>
      <c r="G89" s="37"/>
      <c r="H89" s="42"/>
    </row>
    <row r="90" spans="1:8" s="2" customFormat="1" ht="16.899999999999999" customHeight="1">
      <c r="A90" s="37"/>
      <c r="B90" s="42"/>
      <c r="C90" s="288" t="s">
        <v>19</v>
      </c>
      <c r="D90" s="288" t="s">
        <v>605</v>
      </c>
      <c r="E90" s="20" t="s">
        <v>19</v>
      </c>
      <c r="F90" s="289">
        <v>0</v>
      </c>
      <c r="G90" s="37"/>
      <c r="H90" s="42"/>
    </row>
    <row r="91" spans="1:8" s="2" customFormat="1" ht="16.899999999999999" customHeight="1">
      <c r="A91" s="37"/>
      <c r="B91" s="42"/>
      <c r="C91" s="288" t="s">
        <v>19</v>
      </c>
      <c r="D91" s="288" t="s">
        <v>645</v>
      </c>
      <c r="E91" s="20" t="s">
        <v>19</v>
      </c>
      <c r="F91" s="289">
        <v>43.5</v>
      </c>
      <c r="G91" s="37"/>
      <c r="H91" s="42"/>
    </row>
    <row r="92" spans="1:8" s="2" customFormat="1" ht="16.899999999999999" customHeight="1">
      <c r="A92" s="37"/>
      <c r="B92" s="42"/>
      <c r="C92" s="288" t="s">
        <v>19</v>
      </c>
      <c r="D92" s="288" t="s">
        <v>606</v>
      </c>
      <c r="E92" s="20" t="s">
        <v>19</v>
      </c>
      <c r="F92" s="289">
        <v>0</v>
      </c>
      <c r="G92" s="37"/>
      <c r="H92" s="42"/>
    </row>
    <row r="93" spans="1:8" s="2" customFormat="1" ht="16.899999999999999" customHeight="1">
      <c r="A93" s="37"/>
      <c r="B93" s="42"/>
      <c r="C93" s="288" t="s">
        <v>19</v>
      </c>
      <c r="D93" s="288" t="s">
        <v>646</v>
      </c>
      <c r="E93" s="20" t="s">
        <v>19</v>
      </c>
      <c r="F93" s="289">
        <v>40.89</v>
      </c>
      <c r="G93" s="37"/>
      <c r="H93" s="42"/>
    </row>
    <row r="94" spans="1:8" s="2" customFormat="1" ht="16.899999999999999" customHeight="1">
      <c r="A94" s="37"/>
      <c r="B94" s="42"/>
      <c r="C94" s="288" t="s">
        <v>19</v>
      </c>
      <c r="D94" s="288" t="s">
        <v>607</v>
      </c>
      <c r="E94" s="20" t="s">
        <v>19</v>
      </c>
      <c r="F94" s="289">
        <v>0</v>
      </c>
      <c r="G94" s="37"/>
      <c r="H94" s="42"/>
    </row>
    <row r="95" spans="1:8" s="2" customFormat="1" ht="16.899999999999999" customHeight="1">
      <c r="A95" s="37"/>
      <c r="B95" s="42"/>
      <c r="C95" s="288" t="s">
        <v>19</v>
      </c>
      <c r="D95" s="288" t="s">
        <v>647</v>
      </c>
      <c r="E95" s="20" t="s">
        <v>19</v>
      </c>
      <c r="F95" s="289">
        <v>28.71</v>
      </c>
      <c r="G95" s="37"/>
      <c r="H95" s="42"/>
    </row>
    <row r="96" spans="1:8" s="2" customFormat="1" ht="16.899999999999999" customHeight="1">
      <c r="A96" s="37"/>
      <c r="B96" s="42"/>
      <c r="C96" s="288" t="s">
        <v>19</v>
      </c>
      <c r="D96" s="288" t="s">
        <v>609</v>
      </c>
      <c r="E96" s="20" t="s">
        <v>19</v>
      </c>
      <c r="F96" s="289">
        <v>0</v>
      </c>
      <c r="G96" s="37"/>
      <c r="H96" s="42"/>
    </row>
    <row r="97" spans="1:8" s="2" customFormat="1" ht="16.899999999999999" customHeight="1">
      <c r="A97" s="37"/>
      <c r="B97" s="42"/>
      <c r="C97" s="288" t="s">
        <v>19</v>
      </c>
      <c r="D97" s="288" t="s">
        <v>647</v>
      </c>
      <c r="E97" s="20" t="s">
        <v>19</v>
      </c>
      <c r="F97" s="289">
        <v>28.71</v>
      </c>
      <c r="G97" s="37"/>
      <c r="H97" s="42"/>
    </row>
    <row r="98" spans="1:8" s="2" customFormat="1" ht="16.899999999999999" customHeight="1">
      <c r="A98" s="37"/>
      <c r="B98" s="42"/>
      <c r="C98" s="288" t="s">
        <v>19</v>
      </c>
      <c r="D98" s="288" t="s">
        <v>611</v>
      </c>
      <c r="E98" s="20" t="s">
        <v>19</v>
      </c>
      <c r="F98" s="289">
        <v>0</v>
      </c>
      <c r="G98" s="37"/>
      <c r="H98" s="42"/>
    </row>
    <row r="99" spans="1:8" s="2" customFormat="1" ht="16.899999999999999" customHeight="1">
      <c r="A99" s="37"/>
      <c r="B99" s="42"/>
      <c r="C99" s="288" t="s">
        <v>19</v>
      </c>
      <c r="D99" s="288" t="s">
        <v>648</v>
      </c>
      <c r="E99" s="20" t="s">
        <v>19</v>
      </c>
      <c r="F99" s="289">
        <v>32.479999999999997</v>
      </c>
      <c r="G99" s="37"/>
      <c r="H99" s="42"/>
    </row>
    <row r="100" spans="1:8" s="2" customFormat="1" ht="16.899999999999999" customHeight="1">
      <c r="A100" s="37"/>
      <c r="B100" s="42"/>
      <c r="C100" s="288" t="s">
        <v>19</v>
      </c>
      <c r="D100" s="288" t="s">
        <v>613</v>
      </c>
      <c r="E100" s="20" t="s">
        <v>19</v>
      </c>
      <c r="F100" s="289">
        <v>0</v>
      </c>
      <c r="G100" s="37"/>
      <c r="H100" s="42"/>
    </row>
    <row r="101" spans="1:8" s="2" customFormat="1" ht="16.899999999999999" customHeight="1">
      <c r="A101" s="37"/>
      <c r="B101" s="42"/>
      <c r="C101" s="288" t="s">
        <v>19</v>
      </c>
      <c r="D101" s="288" t="s">
        <v>649</v>
      </c>
      <c r="E101" s="20" t="s">
        <v>19</v>
      </c>
      <c r="F101" s="289">
        <v>18.850000000000001</v>
      </c>
      <c r="G101" s="37"/>
      <c r="H101" s="42"/>
    </row>
    <row r="102" spans="1:8" s="2" customFormat="1" ht="16.899999999999999" customHeight="1">
      <c r="A102" s="37"/>
      <c r="B102" s="42"/>
      <c r="C102" s="288" t="s">
        <v>19</v>
      </c>
      <c r="D102" s="288" t="s">
        <v>614</v>
      </c>
      <c r="E102" s="20" t="s">
        <v>19</v>
      </c>
      <c r="F102" s="289">
        <v>0</v>
      </c>
      <c r="G102" s="37"/>
      <c r="H102" s="42"/>
    </row>
    <row r="103" spans="1:8" s="2" customFormat="1" ht="16.899999999999999" customHeight="1">
      <c r="A103" s="37"/>
      <c r="B103" s="42"/>
      <c r="C103" s="288" t="s">
        <v>19</v>
      </c>
      <c r="D103" s="288" t="s">
        <v>650</v>
      </c>
      <c r="E103" s="20" t="s">
        <v>19</v>
      </c>
      <c r="F103" s="289">
        <v>14.21</v>
      </c>
      <c r="G103" s="37"/>
      <c r="H103" s="42"/>
    </row>
    <row r="104" spans="1:8" s="2" customFormat="1" ht="16.899999999999999" customHeight="1">
      <c r="A104" s="37"/>
      <c r="B104" s="42"/>
      <c r="C104" s="288" t="s">
        <v>19</v>
      </c>
      <c r="D104" s="288" t="s">
        <v>616</v>
      </c>
      <c r="E104" s="20" t="s">
        <v>19</v>
      </c>
      <c r="F104" s="289">
        <v>0</v>
      </c>
      <c r="G104" s="37"/>
      <c r="H104" s="42"/>
    </row>
    <row r="105" spans="1:8" s="2" customFormat="1" ht="16.899999999999999" customHeight="1">
      <c r="A105" s="37"/>
      <c r="B105" s="42"/>
      <c r="C105" s="288" t="s">
        <v>19</v>
      </c>
      <c r="D105" s="288" t="s">
        <v>651</v>
      </c>
      <c r="E105" s="20" t="s">
        <v>19</v>
      </c>
      <c r="F105" s="289">
        <v>30.45</v>
      </c>
      <c r="G105" s="37"/>
      <c r="H105" s="42"/>
    </row>
    <row r="106" spans="1:8" s="2" customFormat="1" ht="16.899999999999999" customHeight="1">
      <c r="A106" s="37"/>
      <c r="B106" s="42"/>
      <c r="C106" s="288" t="s">
        <v>19</v>
      </c>
      <c r="D106" s="288" t="s">
        <v>618</v>
      </c>
      <c r="E106" s="20" t="s">
        <v>19</v>
      </c>
      <c r="F106" s="289">
        <v>0</v>
      </c>
      <c r="G106" s="37"/>
      <c r="H106" s="42"/>
    </row>
    <row r="107" spans="1:8" s="2" customFormat="1" ht="16.899999999999999" customHeight="1">
      <c r="A107" s="37"/>
      <c r="B107" s="42"/>
      <c r="C107" s="288" t="s">
        <v>19</v>
      </c>
      <c r="D107" s="288" t="s">
        <v>652</v>
      </c>
      <c r="E107" s="20" t="s">
        <v>19</v>
      </c>
      <c r="F107" s="289">
        <v>47.27</v>
      </c>
      <c r="G107" s="37"/>
      <c r="H107" s="42"/>
    </row>
    <row r="108" spans="1:8" s="2" customFormat="1" ht="16.899999999999999" customHeight="1">
      <c r="A108" s="37"/>
      <c r="B108" s="42"/>
      <c r="C108" s="288" t="s">
        <v>19</v>
      </c>
      <c r="D108" s="288" t="s">
        <v>620</v>
      </c>
      <c r="E108" s="20" t="s">
        <v>19</v>
      </c>
      <c r="F108" s="289">
        <v>0</v>
      </c>
      <c r="G108" s="37"/>
      <c r="H108" s="42"/>
    </row>
    <row r="109" spans="1:8" s="2" customFormat="1" ht="16.899999999999999" customHeight="1">
      <c r="A109" s="37"/>
      <c r="B109" s="42"/>
      <c r="C109" s="288" t="s">
        <v>19</v>
      </c>
      <c r="D109" s="288" t="s">
        <v>653</v>
      </c>
      <c r="E109" s="20" t="s">
        <v>19</v>
      </c>
      <c r="F109" s="289">
        <v>31.436</v>
      </c>
      <c r="G109" s="37"/>
      <c r="H109" s="42"/>
    </row>
    <row r="110" spans="1:8" s="2" customFormat="1" ht="16.899999999999999" customHeight="1">
      <c r="A110" s="37"/>
      <c r="B110" s="42"/>
      <c r="C110" s="288" t="s">
        <v>19</v>
      </c>
      <c r="D110" s="288" t="s">
        <v>622</v>
      </c>
      <c r="E110" s="20" t="s">
        <v>19</v>
      </c>
      <c r="F110" s="289">
        <v>0</v>
      </c>
      <c r="G110" s="37"/>
      <c r="H110" s="42"/>
    </row>
    <row r="111" spans="1:8" s="2" customFormat="1" ht="16.899999999999999" customHeight="1">
      <c r="A111" s="37"/>
      <c r="B111" s="42"/>
      <c r="C111" s="288" t="s">
        <v>19</v>
      </c>
      <c r="D111" s="288" t="s">
        <v>654</v>
      </c>
      <c r="E111" s="20" t="s">
        <v>19</v>
      </c>
      <c r="F111" s="289">
        <v>92.8</v>
      </c>
      <c r="G111" s="37"/>
      <c r="H111" s="42"/>
    </row>
    <row r="112" spans="1:8" s="2" customFormat="1" ht="16.899999999999999" customHeight="1">
      <c r="A112" s="37"/>
      <c r="B112" s="42"/>
      <c r="C112" s="288" t="s">
        <v>19</v>
      </c>
      <c r="D112" s="288" t="s">
        <v>624</v>
      </c>
      <c r="E112" s="20" t="s">
        <v>19</v>
      </c>
      <c r="F112" s="289">
        <v>0</v>
      </c>
      <c r="G112" s="37"/>
      <c r="H112" s="42"/>
    </row>
    <row r="113" spans="1:8" s="2" customFormat="1" ht="16.899999999999999" customHeight="1">
      <c r="A113" s="37"/>
      <c r="B113" s="42"/>
      <c r="C113" s="288" t="s">
        <v>19</v>
      </c>
      <c r="D113" s="288" t="s">
        <v>655</v>
      </c>
      <c r="E113" s="20" t="s">
        <v>19</v>
      </c>
      <c r="F113" s="289">
        <v>64.234999999999999</v>
      </c>
      <c r="G113" s="37"/>
      <c r="H113" s="42"/>
    </row>
    <row r="114" spans="1:8" s="2" customFormat="1" ht="16.899999999999999" customHeight="1">
      <c r="A114" s="37"/>
      <c r="B114" s="42"/>
      <c r="C114" s="288" t="s">
        <v>19</v>
      </c>
      <c r="D114" s="288" t="s">
        <v>625</v>
      </c>
      <c r="E114" s="20" t="s">
        <v>19</v>
      </c>
      <c r="F114" s="289">
        <v>0</v>
      </c>
      <c r="G114" s="37"/>
      <c r="H114" s="42"/>
    </row>
    <row r="115" spans="1:8" s="2" customFormat="1" ht="16.899999999999999" customHeight="1">
      <c r="A115" s="37"/>
      <c r="B115" s="42"/>
      <c r="C115" s="288" t="s">
        <v>19</v>
      </c>
      <c r="D115" s="288" t="s">
        <v>656</v>
      </c>
      <c r="E115" s="20" t="s">
        <v>19</v>
      </c>
      <c r="F115" s="289">
        <v>101.5</v>
      </c>
      <c r="G115" s="37"/>
      <c r="H115" s="42"/>
    </row>
    <row r="116" spans="1:8" s="2" customFormat="1" ht="16.899999999999999" customHeight="1">
      <c r="A116" s="37"/>
      <c r="B116" s="42"/>
      <c r="C116" s="288" t="s">
        <v>19</v>
      </c>
      <c r="D116" s="288" t="s">
        <v>627</v>
      </c>
      <c r="E116" s="20" t="s">
        <v>19</v>
      </c>
      <c r="F116" s="289">
        <v>0</v>
      </c>
      <c r="G116" s="37"/>
      <c r="H116" s="42"/>
    </row>
    <row r="117" spans="1:8" s="2" customFormat="1" ht="16.899999999999999" customHeight="1">
      <c r="A117" s="37"/>
      <c r="B117" s="42"/>
      <c r="C117" s="288" t="s">
        <v>19</v>
      </c>
      <c r="D117" s="288" t="s">
        <v>657</v>
      </c>
      <c r="E117" s="20" t="s">
        <v>19</v>
      </c>
      <c r="F117" s="289">
        <v>104.4</v>
      </c>
      <c r="G117" s="37"/>
      <c r="H117" s="42"/>
    </row>
    <row r="118" spans="1:8" s="2" customFormat="1" ht="16.899999999999999" customHeight="1">
      <c r="A118" s="37"/>
      <c r="B118" s="42"/>
      <c r="C118" s="288" t="s">
        <v>19</v>
      </c>
      <c r="D118" s="288" t="s">
        <v>629</v>
      </c>
      <c r="E118" s="20" t="s">
        <v>19</v>
      </c>
      <c r="F118" s="289">
        <v>0</v>
      </c>
      <c r="G118" s="37"/>
      <c r="H118" s="42"/>
    </row>
    <row r="119" spans="1:8" s="2" customFormat="1" ht="16.899999999999999" customHeight="1">
      <c r="A119" s="37"/>
      <c r="B119" s="42"/>
      <c r="C119" s="288" t="s">
        <v>19</v>
      </c>
      <c r="D119" s="288" t="s">
        <v>658</v>
      </c>
      <c r="E119" s="20" t="s">
        <v>19</v>
      </c>
      <c r="F119" s="289">
        <v>81.2</v>
      </c>
      <c r="G119" s="37"/>
      <c r="H119" s="42"/>
    </row>
    <row r="120" spans="1:8" s="2" customFormat="1" ht="16.899999999999999" customHeight="1">
      <c r="A120" s="37"/>
      <c r="B120" s="42"/>
      <c r="C120" s="288" t="s">
        <v>19</v>
      </c>
      <c r="D120" s="288" t="s">
        <v>630</v>
      </c>
      <c r="E120" s="20" t="s">
        <v>19</v>
      </c>
      <c r="F120" s="289">
        <v>0</v>
      </c>
      <c r="G120" s="37"/>
      <c r="H120" s="42"/>
    </row>
    <row r="121" spans="1:8" s="2" customFormat="1" ht="16.899999999999999" customHeight="1">
      <c r="A121" s="37"/>
      <c r="B121" s="42"/>
      <c r="C121" s="288" t="s">
        <v>19</v>
      </c>
      <c r="D121" s="288" t="s">
        <v>659</v>
      </c>
      <c r="E121" s="20" t="s">
        <v>19</v>
      </c>
      <c r="F121" s="289">
        <v>33.002000000000002</v>
      </c>
      <c r="G121" s="37"/>
      <c r="H121" s="42"/>
    </row>
    <row r="122" spans="1:8" s="2" customFormat="1" ht="16.899999999999999" customHeight="1">
      <c r="A122" s="37"/>
      <c r="B122" s="42"/>
      <c r="C122" s="288" t="s">
        <v>19</v>
      </c>
      <c r="D122" s="288" t="s">
        <v>631</v>
      </c>
      <c r="E122" s="20" t="s">
        <v>19</v>
      </c>
      <c r="F122" s="289">
        <v>0</v>
      </c>
      <c r="G122" s="37"/>
      <c r="H122" s="42"/>
    </row>
    <row r="123" spans="1:8" s="2" customFormat="1" ht="16.899999999999999" customHeight="1">
      <c r="A123" s="37"/>
      <c r="B123" s="42"/>
      <c r="C123" s="288" t="s">
        <v>19</v>
      </c>
      <c r="D123" s="288" t="s">
        <v>660</v>
      </c>
      <c r="E123" s="20" t="s">
        <v>19</v>
      </c>
      <c r="F123" s="289">
        <v>41.499000000000002</v>
      </c>
      <c r="G123" s="37"/>
      <c r="H123" s="42"/>
    </row>
    <row r="124" spans="1:8" s="2" customFormat="1" ht="16.899999999999999" customHeight="1">
      <c r="A124" s="37"/>
      <c r="B124" s="42"/>
      <c r="C124" s="288" t="s">
        <v>19</v>
      </c>
      <c r="D124" s="288" t="s">
        <v>633</v>
      </c>
      <c r="E124" s="20" t="s">
        <v>19</v>
      </c>
      <c r="F124" s="289">
        <v>0</v>
      </c>
      <c r="G124" s="37"/>
      <c r="H124" s="42"/>
    </row>
    <row r="125" spans="1:8" s="2" customFormat="1" ht="16.899999999999999" customHeight="1">
      <c r="A125" s="37"/>
      <c r="B125" s="42"/>
      <c r="C125" s="288" t="s">
        <v>19</v>
      </c>
      <c r="D125" s="288" t="s">
        <v>661</v>
      </c>
      <c r="E125" s="20" t="s">
        <v>19</v>
      </c>
      <c r="F125" s="289">
        <v>178.47499999999999</v>
      </c>
      <c r="G125" s="37"/>
      <c r="H125" s="42"/>
    </row>
    <row r="126" spans="1:8" s="2" customFormat="1" ht="16.899999999999999" customHeight="1">
      <c r="A126" s="37"/>
      <c r="B126" s="42"/>
      <c r="C126" s="288" t="s">
        <v>19</v>
      </c>
      <c r="D126" s="288" t="s">
        <v>662</v>
      </c>
      <c r="E126" s="20" t="s">
        <v>19</v>
      </c>
      <c r="F126" s="289">
        <v>0</v>
      </c>
      <c r="G126" s="37"/>
      <c r="H126" s="42"/>
    </row>
    <row r="127" spans="1:8" s="2" customFormat="1" ht="16.899999999999999" customHeight="1">
      <c r="A127" s="37"/>
      <c r="B127" s="42"/>
      <c r="C127" s="288" t="s">
        <v>19</v>
      </c>
      <c r="D127" s="288" t="s">
        <v>663</v>
      </c>
      <c r="E127" s="20" t="s">
        <v>19</v>
      </c>
      <c r="F127" s="289">
        <v>8.58</v>
      </c>
      <c r="G127" s="37"/>
      <c r="H127" s="42"/>
    </row>
    <row r="128" spans="1:8" s="2" customFormat="1" ht="16.899999999999999" customHeight="1">
      <c r="A128" s="37"/>
      <c r="B128" s="42"/>
      <c r="C128" s="288" t="s">
        <v>19</v>
      </c>
      <c r="D128" s="288" t="s">
        <v>664</v>
      </c>
      <c r="E128" s="20" t="s">
        <v>19</v>
      </c>
      <c r="F128" s="289">
        <v>16.77</v>
      </c>
      <c r="G128" s="37"/>
      <c r="H128" s="42"/>
    </row>
    <row r="129" spans="1:8" s="2" customFormat="1" ht="16.899999999999999" customHeight="1">
      <c r="A129" s="37"/>
      <c r="B129" s="42"/>
      <c r="C129" s="288" t="s">
        <v>19</v>
      </c>
      <c r="D129" s="288" t="s">
        <v>636</v>
      </c>
      <c r="E129" s="20" t="s">
        <v>19</v>
      </c>
      <c r="F129" s="289">
        <v>0</v>
      </c>
      <c r="G129" s="37"/>
      <c r="H129" s="42"/>
    </row>
    <row r="130" spans="1:8" s="2" customFormat="1" ht="16.899999999999999" customHeight="1">
      <c r="A130" s="37"/>
      <c r="B130" s="42"/>
      <c r="C130" s="288" t="s">
        <v>19</v>
      </c>
      <c r="D130" s="288" t="s">
        <v>665</v>
      </c>
      <c r="E130" s="20" t="s">
        <v>19</v>
      </c>
      <c r="F130" s="289">
        <v>62.4</v>
      </c>
      <c r="G130" s="37"/>
      <c r="H130" s="42"/>
    </row>
    <row r="131" spans="1:8" s="2" customFormat="1" ht="16.899999999999999" customHeight="1">
      <c r="A131" s="37"/>
      <c r="B131" s="42"/>
      <c r="C131" s="288" t="s">
        <v>19</v>
      </c>
      <c r="D131" s="288" t="s">
        <v>1945</v>
      </c>
      <c r="E131" s="20" t="s">
        <v>19</v>
      </c>
      <c r="F131" s="289">
        <v>0</v>
      </c>
      <c r="G131" s="37"/>
      <c r="H131" s="42"/>
    </row>
    <row r="132" spans="1:8" s="2" customFormat="1" ht="16.899999999999999" customHeight="1">
      <c r="A132" s="37"/>
      <c r="B132" s="42"/>
      <c r="C132" s="288" t="s">
        <v>19</v>
      </c>
      <c r="D132" s="288" t="s">
        <v>667</v>
      </c>
      <c r="E132" s="20" t="s">
        <v>19</v>
      </c>
      <c r="F132" s="289">
        <v>-170.47499999999999</v>
      </c>
      <c r="G132" s="37"/>
      <c r="H132" s="42"/>
    </row>
    <row r="133" spans="1:8" s="2" customFormat="1" ht="16.899999999999999" customHeight="1">
      <c r="A133" s="37"/>
      <c r="B133" s="42"/>
      <c r="C133" s="288" t="s">
        <v>19</v>
      </c>
      <c r="D133" s="288" t="s">
        <v>1946</v>
      </c>
      <c r="E133" s="20" t="s">
        <v>19</v>
      </c>
      <c r="F133" s="289">
        <v>-288.18700000000001</v>
      </c>
      <c r="G133" s="37"/>
      <c r="H133" s="42"/>
    </row>
    <row r="134" spans="1:8" s="2" customFormat="1" ht="16.899999999999999" customHeight="1">
      <c r="A134" s="37"/>
      <c r="B134" s="42"/>
      <c r="C134" s="288" t="s">
        <v>19</v>
      </c>
      <c r="D134" s="288" t="s">
        <v>1947</v>
      </c>
      <c r="E134" s="20" t="s">
        <v>19</v>
      </c>
      <c r="F134" s="289">
        <v>0</v>
      </c>
      <c r="G134" s="37"/>
      <c r="H134" s="42"/>
    </row>
    <row r="135" spans="1:8" s="2" customFormat="1" ht="16.899999999999999" customHeight="1">
      <c r="A135" s="37"/>
      <c r="B135" s="42"/>
      <c r="C135" s="288" t="s">
        <v>19</v>
      </c>
      <c r="D135" s="288" t="s">
        <v>606</v>
      </c>
      <c r="E135" s="20" t="s">
        <v>19</v>
      </c>
      <c r="F135" s="289">
        <v>0</v>
      </c>
      <c r="G135" s="37"/>
      <c r="H135" s="42"/>
    </row>
    <row r="136" spans="1:8" s="2" customFormat="1" ht="16.899999999999999" customHeight="1">
      <c r="A136" s="37"/>
      <c r="B136" s="42"/>
      <c r="C136" s="288" t="s">
        <v>19</v>
      </c>
      <c r="D136" s="288" t="s">
        <v>1948</v>
      </c>
      <c r="E136" s="20" t="s">
        <v>19</v>
      </c>
      <c r="F136" s="289">
        <v>-7.5</v>
      </c>
      <c r="G136" s="37"/>
      <c r="H136" s="42"/>
    </row>
    <row r="137" spans="1:8" s="2" customFormat="1" ht="16.899999999999999" customHeight="1">
      <c r="A137" s="37"/>
      <c r="B137" s="42"/>
      <c r="C137" s="288" t="s">
        <v>19</v>
      </c>
      <c r="D137" s="288" t="s">
        <v>616</v>
      </c>
      <c r="E137" s="20" t="s">
        <v>19</v>
      </c>
      <c r="F137" s="289">
        <v>0</v>
      </c>
      <c r="G137" s="37"/>
      <c r="H137" s="42"/>
    </row>
    <row r="138" spans="1:8" s="2" customFormat="1" ht="16.899999999999999" customHeight="1">
      <c r="A138" s="37"/>
      <c r="B138" s="42"/>
      <c r="C138" s="288" t="s">
        <v>19</v>
      </c>
      <c r="D138" s="288" t="s">
        <v>1949</v>
      </c>
      <c r="E138" s="20" t="s">
        <v>19</v>
      </c>
      <c r="F138" s="289">
        <v>-21</v>
      </c>
      <c r="G138" s="37"/>
      <c r="H138" s="42"/>
    </row>
    <row r="139" spans="1:8" s="2" customFormat="1" ht="16.899999999999999" customHeight="1">
      <c r="A139" s="37"/>
      <c r="B139" s="42"/>
      <c r="C139" s="288" t="s">
        <v>19</v>
      </c>
      <c r="D139" s="288" t="s">
        <v>620</v>
      </c>
      <c r="E139" s="20" t="s">
        <v>19</v>
      </c>
      <c r="F139" s="289">
        <v>0</v>
      </c>
      <c r="G139" s="37"/>
      <c r="H139" s="42"/>
    </row>
    <row r="140" spans="1:8" s="2" customFormat="1" ht="16.899999999999999" customHeight="1">
      <c r="A140" s="37"/>
      <c r="B140" s="42"/>
      <c r="C140" s="288" t="s">
        <v>19</v>
      </c>
      <c r="D140" s="288" t="s">
        <v>1950</v>
      </c>
      <c r="E140" s="20" t="s">
        <v>19</v>
      </c>
      <c r="F140" s="289">
        <v>-22.52</v>
      </c>
      <c r="G140" s="37"/>
      <c r="H140" s="42"/>
    </row>
    <row r="141" spans="1:8" s="2" customFormat="1" ht="16.899999999999999" customHeight="1">
      <c r="A141" s="37"/>
      <c r="B141" s="42"/>
      <c r="C141" s="288" t="s">
        <v>112</v>
      </c>
      <c r="D141" s="288" t="s">
        <v>249</v>
      </c>
      <c r="E141" s="20" t="s">
        <v>19</v>
      </c>
      <c r="F141" s="289">
        <v>1035.585</v>
      </c>
      <c r="G141" s="37"/>
      <c r="H141" s="42"/>
    </row>
    <row r="142" spans="1:8" s="2" customFormat="1" ht="16.899999999999999" customHeight="1">
      <c r="A142" s="37"/>
      <c r="B142" s="42"/>
      <c r="C142" s="290" t="s">
        <v>3437</v>
      </c>
      <c r="D142" s="37"/>
      <c r="E142" s="37"/>
      <c r="F142" s="37"/>
      <c r="G142" s="37"/>
      <c r="H142" s="42"/>
    </row>
    <row r="143" spans="1:8" s="2" customFormat="1" ht="16.899999999999999" customHeight="1">
      <c r="A143" s="37"/>
      <c r="B143" s="42"/>
      <c r="C143" s="288" t="s">
        <v>1940</v>
      </c>
      <c r="D143" s="288" t="s">
        <v>1941</v>
      </c>
      <c r="E143" s="20" t="s">
        <v>215</v>
      </c>
      <c r="F143" s="289">
        <v>1035.585</v>
      </c>
      <c r="G143" s="37"/>
      <c r="H143" s="42"/>
    </row>
    <row r="144" spans="1:8" s="2" customFormat="1" ht="16.899999999999999" customHeight="1">
      <c r="A144" s="37"/>
      <c r="B144" s="42"/>
      <c r="C144" s="288" t="s">
        <v>1915</v>
      </c>
      <c r="D144" s="288" t="s">
        <v>1916</v>
      </c>
      <c r="E144" s="20" t="s">
        <v>215</v>
      </c>
      <c r="F144" s="289">
        <v>1323.7719999999999</v>
      </c>
      <c r="G144" s="37"/>
      <c r="H144" s="42"/>
    </row>
    <row r="145" spans="1:8" s="2" customFormat="1" ht="16.899999999999999" customHeight="1">
      <c r="A145" s="37"/>
      <c r="B145" s="42"/>
      <c r="C145" s="284" t="s">
        <v>131</v>
      </c>
      <c r="D145" s="285" t="s">
        <v>19</v>
      </c>
      <c r="E145" s="286" t="s">
        <v>19</v>
      </c>
      <c r="F145" s="287">
        <v>60.951000000000001</v>
      </c>
      <c r="G145" s="37"/>
      <c r="H145" s="42"/>
    </row>
    <row r="146" spans="1:8" s="2" customFormat="1" ht="16.899999999999999" customHeight="1">
      <c r="A146" s="37"/>
      <c r="B146" s="42"/>
      <c r="C146" s="288" t="s">
        <v>19</v>
      </c>
      <c r="D146" s="288" t="s">
        <v>1844</v>
      </c>
      <c r="E146" s="20" t="s">
        <v>19</v>
      </c>
      <c r="F146" s="289">
        <v>0</v>
      </c>
      <c r="G146" s="37"/>
      <c r="H146" s="42"/>
    </row>
    <row r="147" spans="1:8" s="2" customFormat="1" ht="16.899999999999999" customHeight="1">
      <c r="A147" s="37"/>
      <c r="B147" s="42"/>
      <c r="C147" s="288" t="s">
        <v>19</v>
      </c>
      <c r="D147" s="288" t="s">
        <v>1845</v>
      </c>
      <c r="E147" s="20" t="s">
        <v>19</v>
      </c>
      <c r="F147" s="289">
        <v>0.92800000000000005</v>
      </c>
      <c r="G147" s="37"/>
      <c r="H147" s="42"/>
    </row>
    <row r="148" spans="1:8" s="2" customFormat="1" ht="16.899999999999999" customHeight="1">
      <c r="A148" s="37"/>
      <c r="B148" s="42"/>
      <c r="C148" s="288" t="s">
        <v>19</v>
      </c>
      <c r="D148" s="288" t="s">
        <v>1846</v>
      </c>
      <c r="E148" s="20" t="s">
        <v>19</v>
      </c>
      <c r="F148" s="289">
        <v>0.96799999999999997</v>
      </c>
      <c r="G148" s="37"/>
      <c r="H148" s="42"/>
    </row>
    <row r="149" spans="1:8" s="2" customFormat="1" ht="16.899999999999999" customHeight="1">
      <c r="A149" s="37"/>
      <c r="B149" s="42"/>
      <c r="C149" s="288" t="s">
        <v>19</v>
      </c>
      <c r="D149" s="288" t="s">
        <v>1824</v>
      </c>
      <c r="E149" s="20" t="s">
        <v>19</v>
      </c>
      <c r="F149" s="289">
        <v>0</v>
      </c>
      <c r="G149" s="37"/>
      <c r="H149" s="42"/>
    </row>
    <row r="150" spans="1:8" s="2" customFormat="1" ht="16.899999999999999" customHeight="1">
      <c r="A150" s="37"/>
      <c r="B150" s="42"/>
      <c r="C150" s="288" t="s">
        <v>19</v>
      </c>
      <c r="D150" s="288" t="s">
        <v>1825</v>
      </c>
      <c r="E150" s="20" t="s">
        <v>19</v>
      </c>
      <c r="F150" s="289">
        <v>0.72</v>
      </c>
      <c r="G150" s="37"/>
      <c r="H150" s="42"/>
    </row>
    <row r="151" spans="1:8" s="2" customFormat="1" ht="16.899999999999999" customHeight="1">
      <c r="A151" s="37"/>
      <c r="B151" s="42"/>
      <c r="C151" s="288" t="s">
        <v>19</v>
      </c>
      <c r="D151" s="288" t="s">
        <v>1816</v>
      </c>
      <c r="E151" s="20" t="s">
        <v>19</v>
      </c>
      <c r="F151" s="289">
        <v>0</v>
      </c>
      <c r="G151" s="37"/>
      <c r="H151" s="42"/>
    </row>
    <row r="152" spans="1:8" s="2" customFormat="1" ht="16.899999999999999" customHeight="1">
      <c r="A152" s="37"/>
      <c r="B152" s="42"/>
      <c r="C152" s="288" t="s">
        <v>19</v>
      </c>
      <c r="D152" s="288" t="s">
        <v>1817</v>
      </c>
      <c r="E152" s="20" t="s">
        <v>19</v>
      </c>
      <c r="F152" s="289">
        <v>49.335000000000001</v>
      </c>
      <c r="G152" s="37"/>
      <c r="H152" s="42"/>
    </row>
    <row r="153" spans="1:8" s="2" customFormat="1" ht="16.899999999999999" customHeight="1">
      <c r="A153" s="37"/>
      <c r="B153" s="42"/>
      <c r="C153" s="288" t="s">
        <v>19</v>
      </c>
      <c r="D153" s="288" t="s">
        <v>1847</v>
      </c>
      <c r="E153" s="20" t="s">
        <v>19</v>
      </c>
      <c r="F153" s="289">
        <v>0</v>
      </c>
      <c r="G153" s="37"/>
      <c r="H153" s="42"/>
    </row>
    <row r="154" spans="1:8" s="2" customFormat="1" ht="16.899999999999999" customHeight="1">
      <c r="A154" s="37"/>
      <c r="B154" s="42"/>
      <c r="C154" s="288" t="s">
        <v>19</v>
      </c>
      <c r="D154" s="288" t="s">
        <v>1848</v>
      </c>
      <c r="E154" s="20" t="s">
        <v>19</v>
      </c>
      <c r="F154" s="289">
        <v>9</v>
      </c>
      <c r="G154" s="37"/>
      <c r="H154" s="42"/>
    </row>
    <row r="155" spans="1:8" s="2" customFormat="1" ht="16.899999999999999" customHeight="1">
      <c r="A155" s="37"/>
      <c r="B155" s="42"/>
      <c r="C155" s="288" t="s">
        <v>131</v>
      </c>
      <c r="D155" s="288" t="s">
        <v>249</v>
      </c>
      <c r="E155" s="20" t="s">
        <v>19</v>
      </c>
      <c r="F155" s="289">
        <v>60.951000000000001</v>
      </c>
      <c r="G155" s="37"/>
      <c r="H155" s="42"/>
    </row>
    <row r="156" spans="1:8" s="2" customFormat="1" ht="16.899999999999999" customHeight="1">
      <c r="A156" s="37"/>
      <c r="B156" s="42"/>
      <c r="C156" s="290" t="s">
        <v>3437</v>
      </c>
      <c r="D156" s="37"/>
      <c r="E156" s="37"/>
      <c r="F156" s="37"/>
      <c r="G156" s="37"/>
      <c r="H156" s="42"/>
    </row>
    <row r="157" spans="1:8" s="2" customFormat="1" ht="16.899999999999999" customHeight="1">
      <c r="A157" s="37"/>
      <c r="B157" s="42"/>
      <c r="C157" s="288" t="s">
        <v>1839</v>
      </c>
      <c r="D157" s="288" t="s">
        <v>1840</v>
      </c>
      <c r="E157" s="20" t="s">
        <v>215</v>
      </c>
      <c r="F157" s="289">
        <v>60.951000000000001</v>
      </c>
      <c r="G157" s="37"/>
      <c r="H157" s="42"/>
    </row>
    <row r="158" spans="1:8" s="2" customFormat="1" ht="16.899999999999999" customHeight="1">
      <c r="A158" s="37"/>
      <c r="B158" s="42"/>
      <c r="C158" s="288" t="s">
        <v>1805</v>
      </c>
      <c r="D158" s="288" t="s">
        <v>1806</v>
      </c>
      <c r="E158" s="20" t="s">
        <v>215</v>
      </c>
      <c r="F158" s="289">
        <v>60.951000000000001</v>
      </c>
      <c r="G158" s="37"/>
      <c r="H158" s="42"/>
    </row>
    <row r="159" spans="1:8" s="2" customFormat="1" ht="16.899999999999999" customHeight="1">
      <c r="A159" s="37"/>
      <c r="B159" s="42"/>
      <c r="C159" s="288" t="s">
        <v>1833</v>
      </c>
      <c r="D159" s="288" t="s">
        <v>1834</v>
      </c>
      <c r="E159" s="20" t="s">
        <v>215</v>
      </c>
      <c r="F159" s="289">
        <v>60.951000000000001</v>
      </c>
      <c r="G159" s="37"/>
      <c r="H159" s="42"/>
    </row>
    <row r="160" spans="1:8" s="2" customFormat="1" ht="16.899999999999999" customHeight="1">
      <c r="A160" s="37"/>
      <c r="B160" s="42"/>
      <c r="C160" s="284" t="s">
        <v>138</v>
      </c>
      <c r="D160" s="285" t="s">
        <v>19</v>
      </c>
      <c r="E160" s="286" t="s">
        <v>19</v>
      </c>
      <c r="F160" s="287">
        <v>12.48</v>
      </c>
      <c r="G160" s="37"/>
      <c r="H160" s="42"/>
    </row>
    <row r="161" spans="1:8" s="2" customFormat="1" ht="16.899999999999999" customHeight="1">
      <c r="A161" s="37"/>
      <c r="B161" s="42"/>
      <c r="C161" s="288" t="s">
        <v>19</v>
      </c>
      <c r="D161" s="288" t="s">
        <v>339</v>
      </c>
      <c r="E161" s="20" t="s">
        <v>19</v>
      </c>
      <c r="F161" s="289">
        <v>12.48</v>
      </c>
      <c r="G161" s="37"/>
      <c r="H161" s="42"/>
    </row>
    <row r="162" spans="1:8" s="2" customFormat="1" ht="16.899999999999999" customHeight="1">
      <c r="A162" s="37"/>
      <c r="B162" s="42"/>
      <c r="C162" s="288" t="s">
        <v>138</v>
      </c>
      <c r="D162" s="288" t="s">
        <v>249</v>
      </c>
      <c r="E162" s="20" t="s">
        <v>19</v>
      </c>
      <c r="F162" s="289">
        <v>12.48</v>
      </c>
      <c r="G162" s="37"/>
      <c r="H162" s="42"/>
    </row>
    <row r="163" spans="1:8" s="2" customFormat="1" ht="16.899999999999999" customHeight="1">
      <c r="A163" s="37"/>
      <c r="B163" s="42"/>
      <c r="C163" s="290" t="s">
        <v>3437</v>
      </c>
      <c r="D163" s="37"/>
      <c r="E163" s="37"/>
      <c r="F163" s="37"/>
      <c r="G163" s="37"/>
      <c r="H163" s="42"/>
    </row>
    <row r="164" spans="1:8" s="2" customFormat="1" ht="16.899999999999999" customHeight="1">
      <c r="A164" s="37"/>
      <c r="B164" s="42"/>
      <c r="C164" s="288" t="s">
        <v>334</v>
      </c>
      <c r="D164" s="288" t="s">
        <v>335</v>
      </c>
      <c r="E164" s="20" t="s">
        <v>244</v>
      </c>
      <c r="F164" s="289">
        <v>12.48</v>
      </c>
      <c r="G164" s="37"/>
      <c r="H164" s="42"/>
    </row>
    <row r="165" spans="1:8" s="2" customFormat="1" ht="22.5">
      <c r="A165" s="37"/>
      <c r="B165" s="42"/>
      <c r="C165" s="288" t="s">
        <v>283</v>
      </c>
      <c r="D165" s="288" t="s">
        <v>284</v>
      </c>
      <c r="E165" s="20" t="s">
        <v>244</v>
      </c>
      <c r="F165" s="289">
        <v>21.405000000000001</v>
      </c>
      <c r="G165" s="37"/>
      <c r="H165" s="42"/>
    </row>
    <row r="166" spans="1:8" s="2" customFormat="1" ht="22.5">
      <c r="A166" s="37"/>
      <c r="B166" s="42"/>
      <c r="C166" s="288" t="s">
        <v>290</v>
      </c>
      <c r="D166" s="288" t="s">
        <v>291</v>
      </c>
      <c r="E166" s="20" t="s">
        <v>244</v>
      </c>
      <c r="F166" s="289">
        <v>42.81</v>
      </c>
      <c r="G166" s="37"/>
      <c r="H166" s="42"/>
    </row>
    <row r="167" spans="1:8" s="2" customFormat="1" ht="16.899999999999999" customHeight="1">
      <c r="A167" s="37"/>
      <c r="B167" s="42"/>
      <c r="C167" s="288" t="s">
        <v>319</v>
      </c>
      <c r="D167" s="288" t="s">
        <v>320</v>
      </c>
      <c r="E167" s="20" t="s">
        <v>244</v>
      </c>
      <c r="F167" s="289">
        <v>35.54</v>
      </c>
      <c r="G167" s="37"/>
      <c r="H167" s="42"/>
    </row>
    <row r="168" spans="1:8" s="2" customFormat="1" ht="16.899999999999999" customHeight="1">
      <c r="A168" s="37"/>
      <c r="B168" s="42"/>
      <c r="C168" s="288" t="s">
        <v>349</v>
      </c>
      <c r="D168" s="288" t="s">
        <v>350</v>
      </c>
      <c r="E168" s="20" t="s">
        <v>314</v>
      </c>
      <c r="F168" s="289">
        <v>42.36</v>
      </c>
      <c r="G168" s="37"/>
      <c r="H168" s="42"/>
    </row>
    <row r="169" spans="1:8" s="2" customFormat="1" ht="16.899999999999999" customHeight="1">
      <c r="A169" s="37"/>
      <c r="B169" s="42"/>
      <c r="C169" s="284" t="s">
        <v>148</v>
      </c>
      <c r="D169" s="285" t="s">
        <v>19</v>
      </c>
      <c r="E169" s="286" t="s">
        <v>19</v>
      </c>
      <c r="F169" s="287">
        <v>8.6999999999999993</v>
      </c>
      <c r="G169" s="37"/>
      <c r="H169" s="42"/>
    </row>
    <row r="170" spans="1:8" s="2" customFormat="1" ht="16.899999999999999" customHeight="1">
      <c r="A170" s="37"/>
      <c r="B170" s="42"/>
      <c r="C170" s="288" t="s">
        <v>19</v>
      </c>
      <c r="D170" s="288" t="s">
        <v>346</v>
      </c>
      <c r="E170" s="20" t="s">
        <v>19</v>
      </c>
      <c r="F170" s="289">
        <v>8.6999999999999993</v>
      </c>
      <c r="G170" s="37"/>
      <c r="H170" s="42"/>
    </row>
    <row r="171" spans="1:8" s="2" customFormat="1" ht="16.899999999999999" customHeight="1">
      <c r="A171" s="37"/>
      <c r="B171" s="42"/>
      <c r="C171" s="288" t="s">
        <v>148</v>
      </c>
      <c r="D171" s="288" t="s">
        <v>249</v>
      </c>
      <c r="E171" s="20" t="s">
        <v>19</v>
      </c>
      <c r="F171" s="289">
        <v>8.6999999999999993</v>
      </c>
      <c r="G171" s="37"/>
      <c r="H171" s="42"/>
    </row>
    <row r="172" spans="1:8" s="2" customFormat="1" ht="16.899999999999999" customHeight="1">
      <c r="A172" s="37"/>
      <c r="B172" s="42"/>
      <c r="C172" s="290" t="s">
        <v>3437</v>
      </c>
      <c r="D172" s="37"/>
      <c r="E172" s="37"/>
      <c r="F172" s="37"/>
      <c r="G172" s="37"/>
      <c r="H172" s="42"/>
    </row>
    <row r="173" spans="1:8" s="2" customFormat="1" ht="16.899999999999999" customHeight="1">
      <c r="A173" s="37"/>
      <c r="B173" s="42"/>
      <c r="C173" s="288" t="s">
        <v>341</v>
      </c>
      <c r="D173" s="288" t="s">
        <v>342</v>
      </c>
      <c r="E173" s="20" t="s">
        <v>244</v>
      </c>
      <c r="F173" s="289">
        <v>8.6999999999999993</v>
      </c>
      <c r="G173" s="37"/>
      <c r="H173" s="42"/>
    </row>
    <row r="174" spans="1:8" s="2" customFormat="1" ht="16.899999999999999" customHeight="1">
      <c r="A174" s="37"/>
      <c r="B174" s="42"/>
      <c r="C174" s="288" t="s">
        <v>327</v>
      </c>
      <c r="D174" s="288" t="s">
        <v>328</v>
      </c>
      <c r="E174" s="20" t="s">
        <v>244</v>
      </c>
      <c r="F174" s="289">
        <v>7.54</v>
      </c>
      <c r="G174" s="37"/>
      <c r="H174" s="42"/>
    </row>
    <row r="175" spans="1:8" s="2" customFormat="1" ht="16.899999999999999" customHeight="1">
      <c r="A175" s="37"/>
      <c r="B175" s="42"/>
      <c r="C175" s="288" t="s">
        <v>349</v>
      </c>
      <c r="D175" s="288" t="s">
        <v>350</v>
      </c>
      <c r="E175" s="20" t="s">
        <v>314</v>
      </c>
      <c r="F175" s="289">
        <v>42.36</v>
      </c>
      <c r="G175" s="37"/>
      <c r="H175" s="42"/>
    </row>
    <row r="176" spans="1:8" s="2" customFormat="1" ht="16.899999999999999" customHeight="1">
      <c r="A176" s="37"/>
      <c r="B176" s="42"/>
      <c r="C176" s="284" t="s">
        <v>110</v>
      </c>
      <c r="D176" s="285" t="s">
        <v>19</v>
      </c>
      <c r="E176" s="286" t="s">
        <v>19</v>
      </c>
      <c r="F176" s="287">
        <v>288.18700000000001</v>
      </c>
      <c r="G176" s="37"/>
      <c r="H176" s="42"/>
    </row>
    <row r="177" spans="1:8" s="2" customFormat="1" ht="16.899999999999999" customHeight="1">
      <c r="A177" s="37"/>
      <c r="B177" s="42"/>
      <c r="C177" s="288" t="s">
        <v>19</v>
      </c>
      <c r="D177" s="288" t="s">
        <v>611</v>
      </c>
      <c r="E177" s="20" t="s">
        <v>19</v>
      </c>
      <c r="F177" s="289">
        <v>0</v>
      </c>
      <c r="G177" s="37"/>
      <c r="H177" s="42"/>
    </row>
    <row r="178" spans="1:8" s="2" customFormat="1" ht="16.899999999999999" customHeight="1">
      <c r="A178" s="37"/>
      <c r="B178" s="42"/>
      <c r="C178" s="288" t="s">
        <v>19</v>
      </c>
      <c r="D178" s="288" t="s">
        <v>1927</v>
      </c>
      <c r="E178" s="20" t="s">
        <v>19</v>
      </c>
      <c r="F178" s="289">
        <v>22.4</v>
      </c>
      <c r="G178" s="37"/>
      <c r="H178" s="42"/>
    </row>
    <row r="179" spans="1:8" s="2" customFormat="1" ht="16.899999999999999" customHeight="1">
      <c r="A179" s="37"/>
      <c r="B179" s="42"/>
      <c r="C179" s="288" t="s">
        <v>19</v>
      </c>
      <c r="D179" s="288" t="s">
        <v>625</v>
      </c>
      <c r="E179" s="20" t="s">
        <v>19</v>
      </c>
      <c r="F179" s="289">
        <v>0</v>
      </c>
      <c r="G179" s="37"/>
      <c r="H179" s="42"/>
    </row>
    <row r="180" spans="1:8" s="2" customFormat="1" ht="16.899999999999999" customHeight="1">
      <c r="A180" s="37"/>
      <c r="B180" s="42"/>
      <c r="C180" s="288" t="s">
        <v>19</v>
      </c>
      <c r="D180" s="288" t="s">
        <v>1928</v>
      </c>
      <c r="E180" s="20" t="s">
        <v>19</v>
      </c>
      <c r="F180" s="289">
        <v>75.25</v>
      </c>
      <c r="G180" s="37"/>
      <c r="H180" s="42"/>
    </row>
    <row r="181" spans="1:8" s="2" customFormat="1" ht="16.899999999999999" customHeight="1">
      <c r="A181" s="37"/>
      <c r="B181" s="42"/>
      <c r="C181" s="288" t="s">
        <v>19</v>
      </c>
      <c r="D181" s="288" t="s">
        <v>627</v>
      </c>
      <c r="E181" s="20" t="s">
        <v>19</v>
      </c>
      <c r="F181" s="289">
        <v>0</v>
      </c>
      <c r="G181" s="37"/>
      <c r="H181" s="42"/>
    </row>
    <row r="182" spans="1:8" s="2" customFormat="1" ht="16.899999999999999" customHeight="1">
      <c r="A182" s="37"/>
      <c r="B182" s="42"/>
      <c r="C182" s="288" t="s">
        <v>19</v>
      </c>
      <c r="D182" s="288" t="s">
        <v>1929</v>
      </c>
      <c r="E182" s="20" t="s">
        <v>19</v>
      </c>
      <c r="F182" s="289">
        <v>77.400000000000006</v>
      </c>
      <c r="G182" s="37"/>
      <c r="H182" s="42"/>
    </row>
    <row r="183" spans="1:8" s="2" customFormat="1" ht="16.899999999999999" customHeight="1">
      <c r="A183" s="37"/>
      <c r="B183" s="42"/>
      <c r="C183" s="288" t="s">
        <v>19</v>
      </c>
      <c r="D183" s="288" t="s">
        <v>629</v>
      </c>
      <c r="E183" s="20" t="s">
        <v>19</v>
      </c>
      <c r="F183" s="289">
        <v>0</v>
      </c>
      <c r="G183" s="37"/>
      <c r="H183" s="42"/>
    </row>
    <row r="184" spans="1:8" s="2" customFormat="1" ht="16.899999999999999" customHeight="1">
      <c r="A184" s="37"/>
      <c r="B184" s="42"/>
      <c r="C184" s="288" t="s">
        <v>19</v>
      </c>
      <c r="D184" s="288" t="s">
        <v>1930</v>
      </c>
      <c r="E184" s="20" t="s">
        <v>19</v>
      </c>
      <c r="F184" s="289">
        <v>60.2</v>
      </c>
      <c r="G184" s="37"/>
      <c r="H184" s="42"/>
    </row>
    <row r="185" spans="1:8" s="2" customFormat="1" ht="16.899999999999999" customHeight="1">
      <c r="A185" s="37"/>
      <c r="B185" s="42"/>
      <c r="C185" s="288" t="s">
        <v>19</v>
      </c>
      <c r="D185" s="288" t="s">
        <v>630</v>
      </c>
      <c r="E185" s="20" t="s">
        <v>19</v>
      </c>
      <c r="F185" s="289">
        <v>0</v>
      </c>
      <c r="G185" s="37"/>
      <c r="H185" s="42"/>
    </row>
    <row r="186" spans="1:8" s="2" customFormat="1" ht="16.899999999999999" customHeight="1">
      <c r="A186" s="37"/>
      <c r="B186" s="42"/>
      <c r="C186" s="288" t="s">
        <v>19</v>
      </c>
      <c r="D186" s="288" t="s">
        <v>1931</v>
      </c>
      <c r="E186" s="20" t="s">
        <v>19</v>
      </c>
      <c r="F186" s="289">
        <v>24.466999999999999</v>
      </c>
      <c r="G186" s="37"/>
      <c r="H186" s="42"/>
    </row>
    <row r="187" spans="1:8" s="2" customFormat="1" ht="16.899999999999999" customHeight="1">
      <c r="A187" s="37"/>
      <c r="B187" s="42"/>
      <c r="C187" s="288" t="s">
        <v>19</v>
      </c>
      <c r="D187" s="288" t="s">
        <v>635</v>
      </c>
      <c r="E187" s="20" t="s">
        <v>19</v>
      </c>
      <c r="F187" s="289">
        <v>0</v>
      </c>
      <c r="G187" s="37"/>
      <c r="H187" s="42"/>
    </row>
    <row r="188" spans="1:8" s="2" customFormat="1" ht="16.899999999999999" customHeight="1">
      <c r="A188" s="37"/>
      <c r="B188" s="42"/>
      <c r="C188" s="288" t="s">
        <v>19</v>
      </c>
      <c r="D188" s="288" t="s">
        <v>1932</v>
      </c>
      <c r="E188" s="20" t="s">
        <v>19</v>
      </c>
      <c r="F188" s="289">
        <v>28.47</v>
      </c>
      <c r="G188" s="37"/>
      <c r="H188" s="42"/>
    </row>
    <row r="189" spans="1:8" s="2" customFormat="1" ht="16.899999999999999" customHeight="1">
      <c r="A189" s="37"/>
      <c r="B189" s="42"/>
      <c r="C189" s="288" t="s">
        <v>110</v>
      </c>
      <c r="D189" s="288" t="s">
        <v>249</v>
      </c>
      <c r="E189" s="20" t="s">
        <v>19</v>
      </c>
      <c r="F189" s="289">
        <v>288.18700000000001</v>
      </c>
      <c r="G189" s="37"/>
      <c r="H189" s="42"/>
    </row>
    <row r="190" spans="1:8" s="2" customFormat="1" ht="16.899999999999999" customHeight="1">
      <c r="A190" s="37"/>
      <c r="B190" s="42"/>
      <c r="C190" s="290" t="s">
        <v>3437</v>
      </c>
      <c r="D190" s="37"/>
      <c r="E190" s="37"/>
      <c r="F190" s="37"/>
      <c r="G190" s="37"/>
      <c r="H190" s="42"/>
    </row>
    <row r="191" spans="1:8" s="2" customFormat="1" ht="22.5">
      <c r="A191" s="37"/>
      <c r="B191" s="42"/>
      <c r="C191" s="288" t="s">
        <v>1922</v>
      </c>
      <c r="D191" s="288" t="s">
        <v>1923</v>
      </c>
      <c r="E191" s="20" t="s">
        <v>215</v>
      </c>
      <c r="F191" s="289">
        <v>288.18700000000001</v>
      </c>
      <c r="G191" s="37"/>
      <c r="H191" s="42"/>
    </row>
    <row r="192" spans="1:8" s="2" customFormat="1" ht="16.899999999999999" customHeight="1">
      <c r="A192" s="37"/>
      <c r="B192" s="42"/>
      <c r="C192" s="288" t="s">
        <v>1915</v>
      </c>
      <c r="D192" s="288" t="s">
        <v>1916</v>
      </c>
      <c r="E192" s="20" t="s">
        <v>215</v>
      </c>
      <c r="F192" s="289">
        <v>1323.7719999999999</v>
      </c>
      <c r="G192" s="37"/>
      <c r="H192" s="42"/>
    </row>
    <row r="193" spans="1:8" s="2" customFormat="1" ht="16.899999999999999" customHeight="1">
      <c r="A193" s="37"/>
      <c r="B193" s="42"/>
      <c r="C193" s="288" t="s">
        <v>1940</v>
      </c>
      <c r="D193" s="288" t="s">
        <v>1941</v>
      </c>
      <c r="E193" s="20" t="s">
        <v>215</v>
      </c>
      <c r="F193" s="289">
        <v>1035.585</v>
      </c>
      <c r="G193" s="37"/>
      <c r="H193" s="42"/>
    </row>
    <row r="194" spans="1:8" s="2" customFormat="1" ht="16.899999999999999" customHeight="1">
      <c r="A194" s="37"/>
      <c r="B194" s="42"/>
      <c r="C194" s="284" t="s">
        <v>129</v>
      </c>
      <c r="D194" s="285" t="s">
        <v>19</v>
      </c>
      <c r="E194" s="286" t="s">
        <v>19</v>
      </c>
      <c r="F194" s="287">
        <v>11.6</v>
      </c>
      <c r="G194" s="37"/>
      <c r="H194" s="42"/>
    </row>
    <row r="195" spans="1:8" s="2" customFormat="1" ht="16.899999999999999" customHeight="1">
      <c r="A195" s="37"/>
      <c r="B195" s="42"/>
      <c r="C195" s="288" t="s">
        <v>19</v>
      </c>
      <c r="D195" s="288" t="s">
        <v>605</v>
      </c>
      <c r="E195" s="20" t="s">
        <v>19</v>
      </c>
      <c r="F195" s="289">
        <v>0</v>
      </c>
      <c r="G195" s="37"/>
      <c r="H195" s="42"/>
    </row>
    <row r="196" spans="1:8" s="2" customFormat="1" ht="16.899999999999999" customHeight="1">
      <c r="A196" s="37"/>
      <c r="B196" s="42"/>
      <c r="C196" s="288" t="s">
        <v>19</v>
      </c>
      <c r="D196" s="288" t="s">
        <v>130</v>
      </c>
      <c r="E196" s="20" t="s">
        <v>19</v>
      </c>
      <c r="F196" s="289">
        <v>11.6</v>
      </c>
      <c r="G196" s="37"/>
      <c r="H196" s="42"/>
    </row>
    <row r="197" spans="1:8" s="2" customFormat="1" ht="16.899999999999999" customHeight="1">
      <c r="A197" s="37"/>
      <c r="B197" s="42"/>
      <c r="C197" s="288" t="s">
        <v>129</v>
      </c>
      <c r="D197" s="288" t="s">
        <v>266</v>
      </c>
      <c r="E197" s="20" t="s">
        <v>19</v>
      </c>
      <c r="F197" s="289">
        <v>11.6</v>
      </c>
      <c r="G197" s="37"/>
      <c r="H197" s="42"/>
    </row>
    <row r="198" spans="1:8" s="2" customFormat="1" ht="16.899999999999999" customHeight="1">
      <c r="A198" s="37"/>
      <c r="B198" s="42"/>
      <c r="C198" s="290" t="s">
        <v>3437</v>
      </c>
      <c r="D198" s="37"/>
      <c r="E198" s="37"/>
      <c r="F198" s="37"/>
      <c r="G198" s="37"/>
      <c r="H198" s="42"/>
    </row>
    <row r="199" spans="1:8" s="2" customFormat="1" ht="16.899999999999999" customHeight="1">
      <c r="A199" s="37"/>
      <c r="B199" s="42"/>
      <c r="C199" s="288" t="s">
        <v>1566</v>
      </c>
      <c r="D199" s="288" t="s">
        <v>1567</v>
      </c>
      <c r="E199" s="20" t="s">
        <v>215</v>
      </c>
      <c r="F199" s="289">
        <v>39.700000000000003</v>
      </c>
      <c r="G199" s="37"/>
      <c r="H199" s="42"/>
    </row>
    <row r="200" spans="1:8" s="2" customFormat="1" ht="22.5">
      <c r="A200" s="37"/>
      <c r="B200" s="42"/>
      <c r="C200" s="288" t="s">
        <v>734</v>
      </c>
      <c r="D200" s="288" t="s">
        <v>735</v>
      </c>
      <c r="E200" s="20" t="s">
        <v>244</v>
      </c>
      <c r="F200" s="289">
        <v>1.6240000000000001</v>
      </c>
      <c r="G200" s="37"/>
      <c r="H200" s="42"/>
    </row>
    <row r="201" spans="1:8" s="2" customFormat="1" ht="16.899999999999999" customHeight="1">
      <c r="A201" s="37"/>
      <c r="B201" s="42"/>
      <c r="C201" s="288" t="s">
        <v>745</v>
      </c>
      <c r="D201" s="288" t="s">
        <v>746</v>
      </c>
      <c r="E201" s="20" t="s">
        <v>244</v>
      </c>
      <c r="F201" s="289">
        <v>1.6240000000000001</v>
      </c>
      <c r="G201" s="37"/>
      <c r="H201" s="42"/>
    </row>
    <row r="202" spans="1:8" s="2" customFormat="1" ht="16.899999999999999" customHeight="1">
      <c r="A202" s="37"/>
      <c r="B202" s="42"/>
      <c r="C202" s="288" t="s">
        <v>751</v>
      </c>
      <c r="D202" s="288" t="s">
        <v>752</v>
      </c>
      <c r="E202" s="20" t="s">
        <v>314</v>
      </c>
      <c r="F202" s="289">
        <v>0.70199999999999996</v>
      </c>
      <c r="G202" s="37"/>
      <c r="H202" s="42"/>
    </row>
    <row r="203" spans="1:8" s="2" customFormat="1" ht="16.899999999999999" customHeight="1">
      <c r="A203" s="37"/>
      <c r="B203" s="42"/>
      <c r="C203" s="288" t="s">
        <v>1099</v>
      </c>
      <c r="D203" s="288" t="s">
        <v>1100</v>
      </c>
      <c r="E203" s="20" t="s">
        <v>215</v>
      </c>
      <c r="F203" s="289">
        <v>287.2</v>
      </c>
      <c r="G203" s="37"/>
      <c r="H203" s="42"/>
    </row>
    <row r="204" spans="1:8" s="2" customFormat="1" ht="16.899999999999999" customHeight="1">
      <c r="A204" s="37"/>
      <c r="B204" s="42"/>
      <c r="C204" s="288" t="s">
        <v>1506</v>
      </c>
      <c r="D204" s="288" t="s">
        <v>1507</v>
      </c>
      <c r="E204" s="20" t="s">
        <v>215</v>
      </c>
      <c r="F204" s="289">
        <v>320.8</v>
      </c>
      <c r="G204" s="37"/>
      <c r="H204" s="42"/>
    </row>
    <row r="205" spans="1:8" s="2" customFormat="1" ht="16.899999999999999" customHeight="1">
      <c r="A205" s="37"/>
      <c r="B205" s="42"/>
      <c r="C205" s="288" t="s">
        <v>1513</v>
      </c>
      <c r="D205" s="288" t="s">
        <v>1514</v>
      </c>
      <c r="E205" s="20" t="s">
        <v>215</v>
      </c>
      <c r="F205" s="289">
        <v>320.8</v>
      </c>
      <c r="G205" s="37"/>
      <c r="H205" s="42"/>
    </row>
    <row r="206" spans="1:8" s="2" customFormat="1" ht="16.899999999999999" customHeight="1">
      <c r="A206" s="37"/>
      <c r="B206" s="42"/>
      <c r="C206" s="288" t="s">
        <v>1520</v>
      </c>
      <c r="D206" s="288" t="s">
        <v>1521</v>
      </c>
      <c r="E206" s="20" t="s">
        <v>215</v>
      </c>
      <c r="F206" s="289">
        <v>320.8</v>
      </c>
      <c r="G206" s="37"/>
      <c r="H206" s="42"/>
    </row>
    <row r="207" spans="1:8" s="2" customFormat="1" ht="16.899999999999999" customHeight="1">
      <c r="A207" s="37"/>
      <c r="B207" s="42"/>
      <c r="C207" s="288" t="s">
        <v>1123</v>
      </c>
      <c r="D207" s="288" t="s">
        <v>1124</v>
      </c>
      <c r="E207" s="20" t="s">
        <v>215</v>
      </c>
      <c r="F207" s="289">
        <v>167.84</v>
      </c>
      <c r="G207" s="37"/>
      <c r="H207" s="42"/>
    </row>
    <row r="208" spans="1:8" s="2" customFormat="1" ht="16.899999999999999" customHeight="1">
      <c r="A208" s="37"/>
      <c r="B208" s="42"/>
      <c r="C208" s="288" t="s">
        <v>1117</v>
      </c>
      <c r="D208" s="288" t="s">
        <v>1118</v>
      </c>
      <c r="E208" s="20" t="s">
        <v>215</v>
      </c>
      <c r="F208" s="289">
        <v>167.84</v>
      </c>
      <c r="G208" s="37"/>
      <c r="H208" s="42"/>
    </row>
    <row r="209" spans="1:8" s="2" customFormat="1" ht="16.899999999999999" customHeight="1">
      <c r="A209" s="37"/>
      <c r="B209" s="42"/>
      <c r="C209" s="284" t="s">
        <v>127</v>
      </c>
      <c r="D209" s="285" t="s">
        <v>19</v>
      </c>
      <c r="E209" s="286" t="s">
        <v>19</v>
      </c>
      <c r="F209" s="287">
        <v>87</v>
      </c>
      <c r="G209" s="37"/>
      <c r="H209" s="42"/>
    </row>
    <row r="210" spans="1:8" s="2" customFormat="1" ht="16.899999999999999" customHeight="1">
      <c r="A210" s="37"/>
      <c r="B210" s="42"/>
      <c r="C210" s="288" t="s">
        <v>19</v>
      </c>
      <c r="D210" s="288" t="s">
        <v>622</v>
      </c>
      <c r="E210" s="20" t="s">
        <v>19</v>
      </c>
      <c r="F210" s="289">
        <v>0</v>
      </c>
      <c r="G210" s="37"/>
      <c r="H210" s="42"/>
    </row>
    <row r="211" spans="1:8" s="2" customFormat="1" ht="16.899999999999999" customHeight="1">
      <c r="A211" s="37"/>
      <c r="B211" s="42"/>
      <c r="C211" s="288" t="s">
        <v>19</v>
      </c>
      <c r="D211" s="288" t="s">
        <v>623</v>
      </c>
      <c r="E211" s="20" t="s">
        <v>19</v>
      </c>
      <c r="F211" s="289">
        <v>59</v>
      </c>
      <c r="G211" s="37"/>
      <c r="H211" s="42"/>
    </row>
    <row r="212" spans="1:8" s="2" customFormat="1" ht="16.899999999999999" customHeight="1">
      <c r="A212" s="37"/>
      <c r="B212" s="42"/>
      <c r="C212" s="288" t="s">
        <v>19</v>
      </c>
      <c r="D212" s="288" t="s">
        <v>624</v>
      </c>
      <c r="E212" s="20" t="s">
        <v>19</v>
      </c>
      <c r="F212" s="289">
        <v>0</v>
      </c>
      <c r="G212" s="37"/>
      <c r="H212" s="42"/>
    </row>
    <row r="213" spans="1:8" s="2" customFormat="1" ht="16.899999999999999" customHeight="1">
      <c r="A213" s="37"/>
      <c r="B213" s="42"/>
      <c r="C213" s="288" t="s">
        <v>19</v>
      </c>
      <c r="D213" s="288" t="s">
        <v>430</v>
      </c>
      <c r="E213" s="20" t="s">
        <v>19</v>
      </c>
      <c r="F213" s="289">
        <v>28</v>
      </c>
      <c r="G213" s="37"/>
      <c r="H213" s="42"/>
    </row>
    <row r="214" spans="1:8" s="2" customFormat="1" ht="16.899999999999999" customHeight="1">
      <c r="A214" s="37"/>
      <c r="B214" s="42"/>
      <c r="C214" s="288" t="s">
        <v>127</v>
      </c>
      <c r="D214" s="288" t="s">
        <v>266</v>
      </c>
      <c r="E214" s="20" t="s">
        <v>19</v>
      </c>
      <c r="F214" s="289">
        <v>87</v>
      </c>
      <c r="G214" s="37"/>
      <c r="H214" s="42"/>
    </row>
    <row r="215" spans="1:8" s="2" customFormat="1" ht="16.899999999999999" customHeight="1">
      <c r="A215" s="37"/>
      <c r="B215" s="42"/>
      <c r="C215" s="290" t="s">
        <v>3437</v>
      </c>
      <c r="D215" s="37"/>
      <c r="E215" s="37"/>
      <c r="F215" s="37"/>
      <c r="G215" s="37"/>
      <c r="H215" s="42"/>
    </row>
    <row r="216" spans="1:8" s="2" customFormat="1" ht="16.899999999999999" customHeight="1">
      <c r="A216" s="37"/>
      <c r="B216" s="42"/>
      <c r="C216" s="288" t="s">
        <v>759</v>
      </c>
      <c r="D216" s="288" t="s">
        <v>760</v>
      </c>
      <c r="E216" s="20" t="s">
        <v>215</v>
      </c>
      <c r="F216" s="289">
        <v>132</v>
      </c>
      <c r="G216" s="37"/>
      <c r="H216" s="42"/>
    </row>
    <row r="217" spans="1:8" s="2" customFormat="1" ht="22.5">
      <c r="A217" s="37"/>
      <c r="B217" s="42"/>
      <c r="C217" s="288" t="s">
        <v>727</v>
      </c>
      <c r="D217" s="288" t="s">
        <v>728</v>
      </c>
      <c r="E217" s="20" t="s">
        <v>244</v>
      </c>
      <c r="F217" s="289">
        <v>13.2</v>
      </c>
      <c r="G217" s="37"/>
      <c r="H217" s="42"/>
    </row>
    <row r="218" spans="1:8" s="2" customFormat="1" ht="22.5">
      <c r="A218" s="37"/>
      <c r="B218" s="42"/>
      <c r="C218" s="288" t="s">
        <v>740</v>
      </c>
      <c r="D218" s="288" t="s">
        <v>741</v>
      </c>
      <c r="E218" s="20" t="s">
        <v>244</v>
      </c>
      <c r="F218" s="289">
        <v>13.2</v>
      </c>
      <c r="G218" s="37"/>
      <c r="H218" s="42"/>
    </row>
    <row r="219" spans="1:8" s="2" customFormat="1" ht="16.899999999999999" customHeight="1">
      <c r="A219" s="37"/>
      <c r="B219" s="42"/>
      <c r="C219" s="288" t="s">
        <v>751</v>
      </c>
      <c r="D219" s="288" t="s">
        <v>752</v>
      </c>
      <c r="E219" s="20" t="s">
        <v>314</v>
      </c>
      <c r="F219" s="289">
        <v>0.70199999999999996</v>
      </c>
      <c r="G219" s="37"/>
      <c r="H219" s="42"/>
    </row>
    <row r="220" spans="1:8" s="2" customFormat="1" ht="16.899999999999999" customHeight="1">
      <c r="A220" s="37"/>
      <c r="B220" s="42"/>
      <c r="C220" s="288" t="s">
        <v>1099</v>
      </c>
      <c r="D220" s="288" t="s">
        <v>1100</v>
      </c>
      <c r="E220" s="20" t="s">
        <v>215</v>
      </c>
      <c r="F220" s="289">
        <v>287.2</v>
      </c>
      <c r="G220" s="37"/>
      <c r="H220" s="42"/>
    </row>
    <row r="221" spans="1:8" s="2" customFormat="1" ht="16.899999999999999" customHeight="1">
      <c r="A221" s="37"/>
      <c r="B221" s="42"/>
      <c r="C221" s="288" t="s">
        <v>1148</v>
      </c>
      <c r="D221" s="288" t="s">
        <v>1149</v>
      </c>
      <c r="E221" s="20" t="s">
        <v>215</v>
      </c>
      <c r="F221" s="289">
        <v>132</v>
      </c>
      <c r="G221" s="37"/>
      <c r="H221" s="42"/>
    </row>
    <row r="222" spans="1:8" s="2" customFormat="1" ht="16.899999999999999" customHeight="1">
      <c r="A222" s="37"/>
      <c r="B222" s="42"/>
      <c r="C222" s="288" t="s">
        <v>1506</v>
      </c>
      <c r="D222" s="288" t="s">
        <v>1507</v>
      </c>
      <c r="E222" s="20" t="s">
        <v>215</v>
      </c>
      <c r="F222" s="289">
        <v>320.8</v>
      </c>
      <c r="G222" s="37"/>
      <c r="H222" s="42"/>
    </row>
    <row r="223" spans="1:8" s="2" customFormat="1" ht="16.899999999999999" customHeight="1">
      <c r="A223" s="37"/>
      <c r="B223" s="42"/>
      <c r="C223" s="288" t="s">
        <v>1513</v>
      </c>
      <c r="D223" s="288" t="s">
        <v>1514</v>
      </c>
      <c r="E223" s="20" t="s">
        <v>215</v>
      </c>
      <c r="F223" s="289">
        <v>320.8</v>
      </c>
      <c r="G223" s="37"/>
      <c r="H223" s="42"/>
    </row>
    <row r="224" spans="1:8" s="2" customFormat="1" ht="16.899999999999999" customHeight="1">
      <c r="A224" s="37"/>
      <c r="B224" s="42"/>
      <c r="C224" s="288" t="s">
        <v>1520</v>
      </c>
      <c r="D224" s="288" t="s">
        <v>1521</v>
      </c>
      <c r="E224" s="20" t="s">
        <v>215</v>
      </c>
      <c r="F224" s="289">
        <v>320.8</v>
      </c>
      <c r="G224" s="37"/>
      <c r="H224" s="42"/>
    </row>
    <row r="225" spans="1:8" s="2" customFormat="1" ht="16.899999999999999" customHeight="1">
      <c r="A225" s="37"/>
      <c r="B225" s="42"/>
      <c r="C225" s="288" t="s">
        <v>1577</v>
      </c>
      <c r="D225" s="288" t="s">
        <v>1578</v>
      </c>
      <c r="E225" s="20" t="s">
        <v>215</v>
      </c>
      <c r="F225" s="289">
        <v>99.1</v>
      </c>
      <c r="G225" s="37"/>
      <c r="H225" s="42"/>
    </row>
    <row r="226" spans="1:8" s="2" customFormat="1" ht="16.899999999999999" customHeight="1">
      <c r="A226" s="37"/>
      <c r="B226" s="42"/>
      <c r="C226" s="288" t="s">
        <v>1602</v>
      </c>
      <c r="D226" s="288" t="s">
        <v>1603</v>
      </c>
      <c r="E226" s="20" t="s">
        <v>215</v>
      </c>
      <c r="F226" s="289">
        <v>99.1</v>
      </c>
      <c r="G226" s="37"/>
      <c r="H226" s="42"/>
    </row>
    <row r="227" spans="1:8" s="2" customFormat="1" ht="16.899999999999999" customHeight="1">
      <c r="A227" s="37"/>
      <c r="B227" s="42"/>
      <c r="C227" s="288" t="s">
        <v>1155</v>
      </c>
      <c r="D227" s="288" t="s">
        <v>1156</v>
      </c>
      <c r="E227" s="20" t="s">
        <v>215</v>
      </c>
      <c r="F227" s="289">
        <v>132</v>
      </c>
      <c r="G227" s="37"/>
      <c r="H227" s="42"/>
    </row>
    <row r="228" spans="1:8" s="2" customFormat="1" ht="16.899999999999999" customHeight="1">
      <c r="A228" s="37"/>
      <c r="B228" s="42"/>
      <c r="C228" s="288" t="s">
        <v>1123</v>
      </c>
      <c r="D228" s="288" t="s">
        <v>1124</v>
      </c>
      <c r="E228" s="20" t="s">
        <v>215</v>
      </c>
      <c r="F228" s="289">
        <v>167.84</v>
      </c>
      <c r="G228" s="37"/>
      <c r="H228" s="42"/>
    </row>
    <row r="229" spans="1:8" s="2" customFormat="1" ht="16.899999999999999" customHeight="1">
      <c r="A229" s="37"/>
      <c r="B229" s="42"/>
      <c r="C229" s="288" t="s">
        <v>1117</v>
      </c>
      <c r="D229" s="288" t="s">
        <v>1118</v>
      </c>
      <c r="E229" s="20" t="s">
        <v>215</v>
      </c>
      <c r="F229" s="289">
        <v>167.84</v>
      </c>
      <c r="G229" s="37"/>
      <c r="H229" s="42"/>
    </row>
    <row r="230" spans="1:8" s="2" customFormat="1" ht="16.899999999999999" customHeight="1">
      <c r="A230" s="37"/>
      <c r="B230" s="42"/>
      <c r="C230" s="284" t="s">
        <v>124</v>
      </c>
      <c r="D230" s="285" t="s">
        <v>19</v>
      </c>
      <c r="E230" s="286" t="s">
        <v>19</v>
      </c>
      <c r="F230" s="287">
        <v>45</v>
      </c>
      <c r="G230" s="37"/>
      <c r="H230" s="42"/>
    </row>
    <row r="231" spans="1:8" s="2" customFormat="1" ht="16.899999999999999" customHeight="1">
      <c r="A231" s="37"/>
      <c r="B231" s="42"/>
      <c r="C231" s="288" t="s">
        <v>19</v>
      </c>
      <c r="D231" s="288" t="s">
        <v>629</v>
      </c>
      <c r="E231" s="20" t="s">
        <v>19</v>
      </c>
      <c r="F231" s="289">
        <v>0</v>
      </c>
      <c r="G231" s="37"/>
      <c r="H231" s="42"/>
    </row>
    <row r="232" spans="1:8" s="2" customFormat="1" ht="16.899999999999999" customHeight="1">
      <c r="A232" s="37"/>
      <c r="B232" s="42"/>
      <c r="C232" s="288" t="s">
        <v>19</v>
      </c>
      <c r="D232" s="288" t="s">
        <v>125</v>
      </c>
      <c r="E232" s="20" t="s">
        <v>19</v>
      </c>
      <c r="F232" s="289">
        <v>45</v>
      </c>
      <c r="G232" s="37"/>
      <c r="H232" s="42"/>
    </row>
    <row r="233" spans="1:8" s="2" customFormat="1" ht="16.899999999999999" customHeight="1">
      <c r="A233" s="37"/>
      <c r="B233" s="42"/>
      <c r="C233" s="288" t="s">
        <v>124</v>
      </c>
      <c r="D233" s="288" t="s">
        <v>266</v>
      </c>
      <c r="E233" s="20" t="s">
        <v>19</v>
      </c>
      <c r="F233" s="289">
        <v>45</v>
      </c>
      <c r="G233" s="37"/>
      <c r="H233" s="42"/>
    </row>
    <row r="234" spans="1:8" s="2" customFormat="1" ht="16.899999999999999" customHeight="1">
      <c r="A234" s="37"/>
      <c r="B234" s="42"/>
      <c r="C234" s="290" t="s">
        <v>3437</v>
      </c>
      <c r="D234" s="37"/>
      <c r="E234" s="37"/>
      <c r="F234" s="37"/>
      <c r="G234" s="37"/>
      <c r="H234" s="42"/>
    </row>
    <row r="235" spans="1:8" s="2" customFormat="1" ht="16.899999999999999" customHeight="1">
      <c r="A235" s="37"/>
      <c r="B235" s="42"/>
      <c r="C235" s="288" t="s">
        <v>759</v>
      </c>
      <c r="D235" s="288" t="s">
        <v>760</v>
      </c>
      <c r="E235" s="20" t="s">
        <v>215</v>
      </c>
      <c r="F235" s="289">
        <v>132</v>
      </c>
      <c r="G235" s="37"/>
      <c r="H235" s="42"/>
    </row>
    <row r="236" spans="1:8" s="2" customFormat="1" ht="22.5">
      <c r="A236" s="37"/>
      <c r="B236" s="42"/>
      <c r="C236" s="288" t="s">
        <v>727</v>
      </c>
      <c r="D236" s="288" t="s">
        <v>728</v>
      </c>
      <c r="E236" s="20" t="s">
        <v>244</v>
      </c>
      <c r="F236" s="289">
        <v>13.2</v>
      </c>
      <c r="G236" s="37"/>
      <c r="H236" s="42"/>
    </row>
    <row r="237" spans="1:8" s="2" customFormat="1" ht="22.5">
      <c r="A237" s="37"/>
      <c r="B237" s="42"/>
      <c r="C237" s="288" t="s">
        <v>740</v>
      </c>
      <c r="D237" s="288" t="s">
        <v>741</v>
      </c>
      <c r="E237" s="20" t="s">
        <v>244</v>
      </c>
      <c r="F237" s="289">
        <v>13.2</v>
      </c>
      <c r="G237" s="37"/>
      <c r="H237" s="42"/>
    </row>
    <row r="238" spans="1:8" s="2" customFormat="1" ht="16.899999999999999" customHeight="1">
      <c r="A238" s="37"/>
      <c r="B238" s="42"/>
      <c r="C238" s="288" t="s">
        <v>751</v>
      </c>
      <c r="D238" s="288" t="s">
        <v>752</v>
      </c>
      <c r="E238" s="20" t="s">
        <v>314</v>
      </c>
      <c r="F238" s="289">
        <v>0.70199999999999996</v>
      </c>
      <c r="G238" s="37"/>
      <c r="H238" s="42"/>
    </row>
    <row r="239" spans="1:8" s="2" customFormat="1" ht="16.899999999999999" customHeight="1">
      <c r="A239" s="37"/>
      <c r="B239" s="42"/>
      <c r="C239" s="288" t="s">
        <v>1099</v>
      </c>
      <c r="D239" s="288" t="s">
        <v>1100</v>
      </c>
      <c r="E239" s="20" t="s">
        <v>215</v>
      </c>
      <c r="F239" s="289">
        <v>287.2</v>
      </c>
      <c r="G239" s="37"/>
      <c r="H239" s="42"/>
    </row>
    <row r="240" spans="1:8" s="2" customFormat="1" ht="16.899999999999999" customHeight="1">
      <c r="A240" s="37"/>
      <c r="B240" s="42"/>
      <c r="C240" s="288" t="s">
        <v>1148</v>
      </c>
      <c r="D240" s="288" t="s">
        <v>1149</v>
      </c>
      <c r="E240" s="20" t="s">
        <v>215</v>
      </c>
      <c r="F240" s="289">
        <v>132</v>
      </c>
      <c r="G240" s="37"/>
      <c r="H240" s="42"/>
    </row>
    <row r="241" spans="1:8" s="2" customFormat="1" ht="16.899999999999999" customHeight="1">
      <c r="A241" s="37"/>
      <c r="B241" s="42"/>
      <c r="C241" s="288" t="s">
        <v>1506</v>
      </c>
      <c r="D241" s="288" t="s">
        <v>1507</v>
      </c>
      <c r="E241" s="20" t="s">
        <v>215</v>
      </c>
      <c r="F241" s="289">
        <v>320.8</v>
      </c>
      <c r="G241" s="37"/>
      <c r="H241" s="42"/>
    </row>
    <row r="242" spans="1:8" s="2" customFormat="1" ht="16.899999999999999" customHeight="1">
      <c r="A242" s="37"/>
      <c r="B242" s="42"/>
      <c r="C242" s="288" t="s">
        <v>1513</v>
      </c>
      <c r="D242" s="288" t="s">
        <v>1514</v>
      </c>
      <c r="E242" s="20" t="s">
        <v>215</v>
      </c>
      <c r="F242" s="289">
        <v>320.8</v>
      </c>
      <c r="G242" s="37"/>
      <c r="H242" s="42"/>
    </row>
    <row r="243" spans="1:8" s="2" customFormat="1" ht="16.899999999999999" customHeight="1">
      <c r="A243" s="37"/>
      <c r="B243" s="42"/>
      <c r="C243" s="288" t="s">
        <v>1520</v>
      </c>
      <c r="D243" s="288" t="s">
        <v>1521</v>
      </c>
      <c r="E243" s="20" t="s">
        <v>215</v>
      </c>
      <c r="F243" s="289">
        <v>320.8</v>
      </c>
      <c r="G243" s="37"/>
      <c r="H243" s="42"/>
    </row>
    <row r="244" spans="1:8" s="2" customFormat="1" ht="22.5">
      <c r="A244" s="37"/>
      <c r="B244" s="42"/>
      <c r="C244" s="288" t="s">
        <v>1590</v>
      </c>
      <c r="D244" s="288" t="s">
        <v>1591</v>
      </c>
      <c r="E244" s="20" t="s">
        <v>215</v>
      </c>
      <c r="F244" s="289">
        <v>182</v>
      </c>
      <c r="G244" s="37"/>
      <c r="H244" s="42"/>
    </row>
    <row r="245" spans="1:8" s="2" customFormat="1" ht="16.899999999999999" customHeight="1">
      <c r="A245" s="37"/>
      <c r="B245" s="42"/>
      <c r="C245" s="288" t="s">
        <v>1155</v>
      </c>
      <c r="D245" s="288" t="s">
        <v>1156</v>
      </c>
      <c r="E245" s="20" t="s">
        <v>215</v>
      </c>
      <c r="F245" s="289">
        <v>132</v>
      </c>
      <c r="G245" s="37"/>
      <c r="H245" s="42"/>
    </row>
    <row r="246" spans="1:8" s="2" customFormat="1" ht="16.899999999999999" customHeight="1">
      <c r="A246" s="37"/>
      <c r="B246" s="42"/>
      <c r="C246" s="288" t="s">
        <v>1123</v>
      </c>
      <c r="D246" s="288" t="s">
        <v>1124</v>
      </c>
      <c r="E246" s="20" t="s">
        <v>215</v>
      </c>
      <c r="F246" s="289">
        <v>167.84</v>
      </c>
      <c r="G246" s="37"/>
      <c r="H246" s="42"/>
    </row>
    <row r="247" spans="1:8" s="2" customFormat="1" ht="16.899999999999999" customHeight="1">
      <c r="A247" s="37"/>
      <c r="B247" s="42"/>
      <c r="C247" s="288" t="s">
        <v>1117</v>
      </c>
      <c r="D247" s="288" t="s">
        <v>1118</v>
      </c>
      <c r="E247" s="20" t="s">
        <v>215</v>
      </c>
      <c r="F247" s="289">
        <v>167.84</v>
      </c>
      <c r="G247" s="37"/>
      <c r="H247" s="42"/>
    </row>
    <row r="248" spans="1:8" s="2" customFormat="1" ht="16.899999999999999" customHeight="1">
      <c r="A248" s="37"/>
      <c r="B248" s="42"/>
      <c r="C248" s="284" t="s">
        <v>121</v>
      </c>
      <c r="D248" s="285" t="s">
        <v>19</v>
      </c>
      <c r="E248" s="286" t="s">
        <v>19</v>
      </c>
      <c r="F248" s="287">
        <v>165.1</v>
      </c>
      <c r="G248" s="37"/>
      <c r="H248" s="42"/>
    </row>
    <row r="249" spans="1:8" s="2" customFormat="1" ht="16.899999999999999" customHeight="1">
      <c r="A249" s="37"/>
      <c r="B249" s="42"/>
      <c r="C249" s="288" t="s">
        <v>19</v>
      </c>
      <c r="D249" s="288" t="s">
        <v>607</v>
      </c>
      <c r="E249" s="20" t="s">
        <v>19</v>
      </c>
      <c r="F249" s="289">
        <v>0</v>
      </c>
      <c r="G249" s="37"/>
      <c r="H249" s="42"/>
    </row>
    <row r="250" spans="1:8" s="2" customFormat="1" ht="16.899999999999999" customHeight="1">
      <c r="A250" s="37"/>
      <c r="B250" s="42"/>
      <c r="C250" s="288" t="s">
        <v>19</v>
      </c>
      <c r="D250" s="288" t="s">
        <v>608</v>
      </c>
      <c r="E250" s="20" t="s">
        <v>19</v>
      </c>
      <c r="F250" s="289">
        <v>6.1</v>
      </c>
      <c r="G250" s="37"/>
      <c r="H250" s="42"/>
    </row>
    <row r="251" spans="1:8" s="2" customFormat="1" ht="16.899999999999999" customHeight="1">
      <c r="A251" s="37"/>
      <c r="B251" s="42"/>
      <c r="C251" s="288" t="s">
        <v>19</v>
      </c>
      <c r="D251" s="288" t="s">
        <v>609</v>
      </c>
      <c r="E251" s="20" t="s">
        <v>19</v>
      </c>
      <c r="F251" s="289">
        <v>0</v>
      </c>
      <c r="G251" s="37"/>
      <c r="H251" s="42"/>
    </row>
    <row r="252" spans="1:8" s="2" customFormat="1" ht="16.899999999999999" customHeight="1">
      <c r="A252" s="37"/>
      <c r="B252" s="42"/>
      <c r="C252" s="288" t="s">
        <v>19</v>
      </c>
      <c r="D252" s="288" t="s">
        <v>610</v>
      </c>
      <c r="E252" s="20" t="s">
        <v>19</v>
      </c>
      <c r="F252" s="289">
        <v>3.6</v>
      </c>
      <c r="G252" s="37"/>
      <c r="H252" s="42"/>
    </row>
    <row r="253" spans="1:8" s="2" customFormat="1" ht="16.899999999999999" customHeight="1">
      <c r="A253" s="37"/>
      <c r="B253" s="42"/>
      <c r="C253" s="288" t="s">
        <v>19</v>
      </c>
      <c r="D253" s="288" t="s">
        <v>611</v>
      </c>
      <c r="E253" s="20" t="s">
        <v>19</v>
      </c>
      <c r="F253" s="289">
        <v>0</v>
      </c>
      <c r="G253" s="37"/>
      <c r="H253" s="42"/>
    </row>
    <row r="254" spans="1:8" s="2" customFormat="1" ht="16.899999999999999" customHeight="1">
      <c r="A254" s="37"/>
      <c r="B254" s="42"/>
      <c r="C254" s="288" t="s">
        <v>19</v>
      </c>
      <c r="D254" s="288" t="s">
        <v>612</v>
      </c>
      <c r="E254" s="20" t="s">
        <v>19</v>
      </c>
      <c r="F254" s="289">
        <v>7.2</v>
      </c>
      <c r="G254" s="37"/>
      <c r="H254" s="42"/>
    </row>
    <row r="255" spans="1:8" s="2" customFormat="1" ht="16.899999999999999" customHeight="1">
      <c r="A255" s="37"/>
      <c r="B255" s="42"/>
      <c r="C255" s="288" t="s">
        <v>19</v>
      </c>
      <c r="D255" s="288" t="s">
        <v>613</v>
      </c>
      <c r="E255" s="20" t="s">
        <v>19</v>
      </c>
      <c r="F255" s="289">
        <v>0</v>
      </c>
      <c r="G255" s="37"/>
      <c r="H255" s="42"/>
    </row>
    <row r="256" spans="1:8" s="2" customFormat="1" ht="16.899999999999999" customHeight="1">
      <c r="A256" s="37"/>
      <c r="B256" s="42"/>
      <c r="C256" s="288" t="s">
        <v>19</v>
      </c>
      <c r="D256" s="288" t="s">
        <v>81</v>
      </c>
      <c r="E256" s="20" t="s">
        <v>19</v>
      </c>
      <c r="F256" s="289">
        <v>2</v>
      </c>
      <c r="G256" s="37"/>
      <c r="H256" s="42"/>
    </row>
    <row r="257" spans="1:8" s="2" customFormat="1" ht="16.899999999999999" customHeight="1">
      <c r="A257" s="37"/>
      <c r="B257" s="42"/>
      <c r="C257" s="288" t="s">
        <v>19</v>
      </c>
      <c r="D257" s="288" t="s">
        <v>614</v>
      </c>
      <c r="E257" s="20" t="s">
        <v>19</v>
      </c>
      <c r="F257" s="289">
        <v>0</v>
      </c>
      <c r="G257" s="37"/>
      <c r="H257" s="42"/>
    </row>
    <row r="258" spans="1:8" s="2" customFormat="1" ht="16.899999999999999" customHeight="1">
      <c r="A258" s="37"/>
      <c r="B258" s="42"/>
      <c r="C258" s="288" t="s">
        <v>19</v>
      </c>
      <c r="D258" s="288" t="s">
        <v>615</v>
      </c>
      <c r="E258" s="20" t="s">
        <v>19</v>
      </c>
      <c r="F258" s="289">
        <v>1.2</v>
      </c>
      <c r="G258" s="37"/>
      <c r="H258" s="42"/>
    </row>
    <row r="259" spans="1:8" s="2" customFormat="1" ht="16.899999999999999" customHeight="1">
      <c r="A259" s="37"/>
      <c r="B259" s="42"/>
      <c r="C259" s="288" t="s">
        <v>19</v>
      </c>
      <c r="D259" s="288" t="s">
        <v>625</v>
      </c>
      <c r="E259" s="20" t="s">
        <v>19</v>
      </c>
      <c r="F259" s="289">
        <v>0</v>
      </c>
      <c r="G259" s="37"/>
      <c r="H259" s="42"/>
    </row>
    <row r="260" spans="1:8" s="2" customFormat="1" ht="16.899999999999999" customHeight="1">
      <c r="A260" s="37"/>
      <c r="B260" s="42"/>
      <c r="C260" s="288" t="s">
        <v>19</v>
      </c>
      <c r="D260" s="288" t="s">
        <v>626</v>
      </c>
      <c r="E260" s="20" t="s">
        <v>19</v>
      </c>
      <c r="F260" s="289">
        <v>69</v>
      </c>
      <c r="G260" s="37"/>
      <c r="H260" s="42"/>
    </row>
    <row r="261" spans="1:8" s="2" customFormat="1" ht="16.899999999999999" customHeight="1">
      <c r="A261" s="37"/>
      <c r="B261" s="42"/>
      <c r="C261" s="288" t="s">
        <v>19</v>
      </c>
      <c r="D261" s="288" t="s">
        <v>627</v>
      </c>
      <c r="E261" s="20" t="s">
        <v>19</v>
      </c>
      <c r="F261" s="289">
        <v>0</v>
      </c>
      <c r="G261" s="37"/>
      <c r="H261" s="42"/>
    </row>
    <row r="262" spans="1:8" s="2" customFormat="1" ht="16.899999999999999" customHeight="1">
      <c r="A262" s="37"/>
      <c r="B262" s="42"/>
      <c r="C262" s="288" t="s">
        <v>19</v>
      </c>
      <c r="D262" s="288" t="s">
        <v>628</v>
      </c>
      <c r="E262" s="20" t="s">
        <v>19</v>
      </c>
      <c r="F262" s="289">
        <v>68</v>
      </c>
      <c r="G262" s="37"/>
      <c r="H262" s="42"/>
    </row>
    <row r="263" spans="1:8" s="2" customFormat="1" ht="16.899999999999999" customHeight="1">
      <c r="A263" s="37"/>
      <c r="B263" s="42"/>
      <c r="C263" s="288" t="s">
        <v>19</v>
      </c>
      <c r="D263" s="288" t="s">
        <v>630</v>
      </c>
      <c r="E263" s="20" t="s">
        <v>19</v>
      </c>
      <c r="F263" s="289">
        <v>0</v>
      </c>
      <c r="G263" s="37"/>
      <c r="H263" s="42"/>
    </row>
    <row r="264" spans="1:8" s="2" customFormat="1" ht="16.899999999999999" customHeight="1">
      <c r="A264" s="37"/>
      <c r="B264" s="42"/>
      <c r="C264" s="288" t="s">
        <v>19</v>
      </c>
      <c r="D264" s="288" t="s">
        <v>269</v>
      </c>
      <c r="E264" s="20" t="s">
        <v>19</v>
      </c>
      <c r="F264" s="289">
        <v>8</v>
      </c>
      <c r="G264" s="37"/>
      <c r="H264" s="42"/>
    </row>
    <row r="265" spans="1:8" s="2" customFormat="1" ht="16.899999999999999" customHeight="1">
      <c r="A265" s="37"/>
      <c r="B265" s="42"/>
      <c r="C265" s="288" t="s">
        <v>121</v>
      </c>
      <c r="D265" s="288" t="s">
        <v>266</v>
      </c>
      <c r="E265" s="20" t="s">
        <v>19</v>
      </c>
      <c r="F265" s="289">
        <v>165.1</v>
      </c>
      <c r="G265" s="37"/>
      <c r="H265" s="42"/>
    </row>
    <row r="266" spans="1:8" s="2" customFormat="1" ht="16.899999999999999" customHeight="1">
      <c r="A266" s="37"/>
      <c r="B266" s="42"/>
      <c r="C266" s="290" t="s">
        <v>3437</v>
      </c>
      <c r="D266" s="37"/>
      <c r="E266" s="37"/>
      <c r="F266" s="37"/>
      <c r="G266" s="37"/>
      <c r="H266" s="42"/>
    </row>
    <row r="267" spans="1:8" s="2" customFormat="1" ht="16.899999999999999" customHeight="1">
      <c r="A267" s="37"/>
      <c r="B267" s="42"/>
      <c r="C267" s="288" t="s">
        <v>1513</v>
      </c>
      <c r="D267" s="288" t="s">
        <v>1514</v>
      </c>
      <c r="E267" s="20" t="s">
        <v>215</v>
      </c>
      <c r="F267" s="289">
        <v>320.8</v>
      </c>
      <c r="G267" s="37"/>
      <c r="H267" s="42"/>
    </row>
    <row r="268" spans="1:8" s="2" customFormat="1" ht="16.899999999999999" customHeight="1">
      <c r="A268" s="37"/>
      <c r="B268" s="42"/>
      <c r="C268" s="288" t="s">
        <v>1506</v>
      </c>
      <c r="D268" s="288" t="s">
        <v>1507</v>
      </c>
      <c r="E268" s="20" t="s">
        <v>215</v>
      </c>
      <c r="F268" s="289">
        <v>320.8</v>
      </c>
      <c r="G268" s="37"/>
      <c r="H268" s="42"/>
    </row>
    <row r="269" spans="1:8" s="2" customFormat="1" ht="16.899999999999999" customHeight="1">
      <c r="A269" s="37"/>
      <c r="B269" s="42"/>
      <c r="C269" s="288" t="s">
        <v>1520</v>
      </c>
      <c r="D269" s="288" t="s">
        <v>1521</v>
      </c>
      <c r="E269" s="20" t="s">
        <v>215</v>
      </c>
      <c r="F269" s="289">
        <v>320.8</v>
      </c>
      <c r="G269" s="37"/>
      <c r="H269" s="42"/>
    </row>
    <row r="270" spans="1:8" s="2" customFormat="1" ht="16.899999999999999" customHeight="1">
      <c r="A270" s="37"/>
      <c r="B270" s="42"/>
      <c r="C270" s="284" t="s">
        <v>119</v>
      </c>
      <c r="D270" s="285" t="s">
        <v>19</v>
      </c>
      <c r="E270" s="286" t="s">
        <v>19</v>
      </c>
      <c r="F270" s="287">
        <v>12.1</v>
      </c>
      <c r="G270" s="37"/>
      <c r="H270" s="42"/>
    </row>
    <row r="271" spans="1:8" s="2" customFormat="1" ht="16.899999999999999" customHeight="1">
      <c r="A271" s="37"/>
      <c r="B271" s="42"/>
      <c r="C271" s="288" t="s">
        <v>19</v>
      </c>
      <c r="D271" s="288" t="s">
        <v>616</v>
      </c>
      <c r="E271" s="20" t="s">
        <v>19</v>
      </c>
      <c r="F271" s="289">
        <v>0</v>
      </c>
      <c r="G271" s="37"/>
      <c r="H271" s="42"/>
    </row>
    <row r="272" spans="1:8" s="2" customFormat="1" ht="16.899999999999999" customHeight="1">
      <c r="A272" s="37"/>
      <c r="B272" s="42"/>
      <c r="C272" s="288" t="s">
        <v>19</v>
      </c>
      <c r="D272" s="288" t="s">
        <v>617</v>
      </c>
      <c r="E272" s="20" t="s">
        <v>19</v>
      </c>
      <c r="F272" s="289">
        <v>5.2</v>
      </c>
      <c r="G272" s="37"/>
      <c r="H272" s="42"/>
    </row>
    <row r="273" spans="1:8" s="2" customFormat="1" ht="16.899999999999999" customHeight="1">
      <c r="A273" s="37"/>
      <c r="B273" s="42"/>
      <c r="C273" s="288" t="s">
        <v>19</v>
      </c>
      <c r="D273" s="288" t="s">
        <v>620</v>
      </c>
      <c r="E273" s="20" t="s">
        <v>19</v>
      </c>
      <c r="F273" s="289">
        <v>0</v>
      </c>
      <c r="G273" s="37"/>
      <c r="H273" s="42"/>
    </row>
    <row r="274" spans="1:8" s="2" customFormat="1" ht="16.899999999999999" customHeight="1">
      <c r="A274" s="37"/>
      <c r="B274" s="42"/>
      <c r="C274" s="288" t="s">
        <v>19</v>
      </c>
      <c r="D274" s="288" t="s">
        <v>621</v>
      </c>
      <c r="E274" s="20" t="s">
        <v>19</v>
      </c>
      <c r="F274" s="289">
        <v>6.9</v>
      </c>
      <c r="G274" s="37"/>
      <c r="H274" s="42"/>
    </row>
    <row r="275" spans="1:8" s="2" customFormat="1" ht="16.899999999999999" customHeight="1">
      <c r="A275" s="37"/>
      <c r="B275" s="42"/>
      <c r="C275" s="288" t="s">
        <v>119</v>
      </c>
      <c r="D275" s="288" t="s">
        <v>266</v>
      </c>
      <c r="E275" s="20" t="s">
        <v>19</v>
      </c>
      <c r="F275" s="289">
        <v>12.1</v>
      </c>
      <c r="G275" s="37"/>
      <c r="H275" s="42"/>
    </row>
    <row r="276" spans="1:8" s="2" customFormat="1" ht="16.899999999999999" customHeight="1">
      <c r="A276" s="37"/>
      <c r="B276" s="42"/>
      <c r="C276" s="290" t="s">
        <v>3437</v>
      </c>
      <c r="D276" s="37"/>
      <c r="E276" s="37"/>
      <c r="F276" s="37"/>
      <c r="G276" s="37"/>
      <c r="H276" s="42"/>
    </row>
    <row r="277" spans="1:8" s="2" customFormat="1" ht="16.899999999999999" customHeight="1">
      <c r="A277" s="37"/>
      <c r="B277" s="42"/>
      <c r="C277" s="288" t="s">
        <v>1513</v>
      </c>
      <c r="D277" s="288" t="s">
        <v>1514</v>
      </c>
      <c r="E277" s="20" t="s">
        <v>215</v>
      </c>
      <c r="F277" s="289">
        <v>320.8</v>
      </c>
      <c r="G277" s="37"/>
      <c r="H277" s="42"/>
    </row>
    <row r="278" spans="1:8" s="2" customFormat="1" ht="16.899999999999999" customHeight="1">
      <c r="A278" s="37"/>
      <c r="B278" s="42"/>
      <c r="C278" s="288" t="s">
        <v>1506</v>
      </c>
      <c r="D278" s="288" t="s">
        <v>1507</v>
      </c>
      <c r="E278" s="20" t="s">
        <v>215</v>
      </c>
      <c r="F278" s="289">
        <v>320.8</v>
      </c>
      <c r="G278" s="37"/>
      <c r="H278" s="42"/>
    </row>
    <row r="279" spans="1:8" s="2" customFormat="1" ht="16.899999999999999" customHeight="1">
      <c r="A279" s="37"/>
      <c r="B279" s="42"/>
      <c r="C279" s="288" t="s">
        <v>1520</v>
      </c>
      <c r="D279" s="288" t="s">
        <v>1521</v>
      </c>
      <c r="E279" s="20" t="s">
        <v>215</v>
      </c>
      <c r="F279" s="289">
        <v>320.8</v>
      </c>
      <c r="G279" s="37"/>
      <c r="H279" s="42"/>
    </row>
    <row r="280" spans="1:8" s="2" customFormat="1" ht="16.899999999999999" customHeight="1">
      <c r="A280" s="37"/>
      <c r="B280" s="42"/>
      <c r="C280" s="288" t="s">
        <v>1577</v>
      </c>
      <c r="D280" s="288" t="s">
        <v>1578</v>
      </c>
      <c r="E280" s="20" t="s">
        <v>215</v>
      </c>
      <c r="F280" s="289">
        <v>99.1</v>
      </c>
      <c r="G280" s="37"/>
      <c r="H280" s="42"/>
    </row>
    <row r="281" spans="1:8" s="2" customFormat="1" ht="16.899999999999999" customHeight="1">
      <c r="A281" s="37"/>
      <c r="B281" s="42"/>
      <c r="C281" s="288" t="s">
        <v>1602</v>
      </c>
      <c r="D281" s="288" t="s">
        <v>1603</v>
      </c>
      <c r="E281" s="20" t="s">
        <v>215</v>
      </c>
      <c r="F281" s="289">
        <v>99.1</v>
      </c>
      <c r="G281" s="37"/>
      <c r="H281" s="42"/>
    </row>
    <row r="282" spans="1:8" s="2" customFormat="1" ht="16.899999999999999" customHeight="1">
      <c r="A282" s="37"/>
      <c r="B282" s="42"/>
      <c r="C282" s="284" t="s">
        <v>117</v>
      </c>
      <c r="D282" s="285" t="s">
        <v>19</v>
      </c>
      <c r="E282" s="286" t="s">
        <v>19</v>
      </c>
      <c r="F282" s="287">
        <v>11.8</v>
      </c>
      <c r="G282" s="37"/>
      <c r="H282" s="42"/>
    </row>
    <row r="283" spans="1:8" s="2" customFormat="1" ht="16.899999999999999" customHeight="1">
      <c r="A283" s="37"/>
      <c r="B283" s="42"/>
      <c r="C283" s="288" t="s">
        <v>19</v>
      </c>
      <c r="D283" s="288" t="s">
        <v>606</v>
      </c>
      <c r="E283" s="20" t="s">
        <v>19</v>
      </c>
      <c r="F283" s="289">
        <v>0</v>
      </c>
      <c r="G283" s="37"/>
      <c r="H283" s="42"/>
    </row>
    <row r="284" spans="1:8" s="2" customFormat="1" ht="16.899999999999999" customHeight="1">
      <c r="A284" s="37"/>
      <c r="B284" s="42"/>
      <c r="C284" s="288" t="s">
        <v>19</v>
      </c>
      <c r="D284" s="288" t="s">
        <v>118</v>
      </c>
      <c r="E284" s="20" t="s">
        <v>19</v>
      </c>
      <c r="F284" s="289">
        <v>11.8</v>
      </c>
      <c r="G284" s="37"/>
      <c r="H284" s="42"/>
    </row>
    <row r="285" spans="1:8" s="2" customFormat="1" ht="16.899999999999999" customHeight="1">
      <c r="A285" s="37"/>
      <c r="B285" s="42"/>
      <c r="C285" s="288" t="s">
        <v>117</v>
      </c>
      <c r="D285" s="288" t="s">
        <v>249</v>
      </c>
      <c r="E285" s="20" t="s">
        <v>19</v>
      </c>
      <c r="F285" s="289">
        <v>11.8</v>
      </c>
      <c r="G285" s="37"/>
      <c r="H285" s="42"/>
    </row>
    <row r="286" spans="1:8" s="2" customFormat="1" ht="16.899999999999999" customHeight="1">
      <c r="A286" s="37"/>
      <c r="B286" s="42"/>
      <c r="C286" s="290" t="s">
        <v>3437</v>
      </c>
      <c r="D286" s="37"/>
      <c r="E286" s="37"/>
      <c r="F286" s="37"/>
      <c r="G286" s="37"/>
      <c r="H286" s="42"/>
    </row>
    <row r="287" spans="1:8" s="2" customFormat="1" ht="16.899999999999999" customHeight="1">
      <c r="A287" s="37"/>
      <c r="B287" s="42"/>
      <c r="C287" s="288" t="s">
        <v>1653</v>
      </c>
      <c r="D287" s="288" t="s">
        <v>1654</v>
      </c>
      <c r="E287" s="20" t="s">
        <v>215</v>
      </c>
      <c r="F287" s="289">
        <v>11.8</v>
      </c>
      <c r="G287" s="37"/>
      <c r="H287" s="42"/>
    </row>
    <row r="288" spans="1:8" s="2" customFormat="1" ht="16.899999999999999" customHeight="1">
      <c r="A288" s="37"/>
      <c r="B288" s="42"/>
      <c r="C288" s="288" t="s">
        <v>1659</v>
      </c>
      <c r="D288" s="288" t="s">
        <v>1660</v>
      </c>
      <c r="E288" s="20" t="s">
        <v>215</v>
      </c>
      <c r="F288" s="289">
        <v>11.8</v>
      </c>
      <c r="G288" s="37"/>
      <c r="H288" s="42"/>
    </row>
    <row r="289" spans="1:8" s="2" customFormat="1" ht="22.5">
      <c r="A289" s="37"/>
      <c r="B289" s="42"/>
      <c r="C289" s="288" t="s">
        <v>1665</v>
      </c>
      <c r="D289" s="288" t="s">
        <v>1666</v>
      </c>
      <c r="E289" s="20" t="s">
        <v>215</v>
      </c>
      <c r="F289" s="289">
        <v>11.8</v>
      </c>
      <c r="G289" s="37"/>
      <c r="H289" s="42"/>
    </row>
    <row r="290" spans="1:8" s="2" customFormat="1" ht="16.899999999999999" customHeight="1">
      <c r="A290" s="37"/>
      <c r="B290" s="42"/>
      <c r="C290" s="288" t="s">
        <v>1682</v>
      </c>
      <c r="D290" s="288" t="s">
        <v>1683</v>
      </c>
      <c r="E290" s="20" t="s">
        <v>215</v>
      </c>
      <c r="F290" s="289">
        <v>11.8</v>
      </c>
      <c r="G290" s="37"/>
      <c r="H290" s="42"/>
    </row>
    <row r="291" spans="1:8" s="2" customFormat="1" ht="16.899999999999999" customHeight="1">
      <c r="A291" s="37"/>
      <c r="B291" s="42"/>
      <c r="C291" s="288" t="s">
        <v>1693</v>
      </c>
      <c r="D291" s="288" t="s">
        <v>1694</v>
      </c>
      <c r="E291" s="20" t="s">
        <v>215</v>
      </c>
      <c r="F291" s="289">
        <v>11.8</v>
      </c>
      <c r="G291" s="37"/>
      <c r="H291" s="42"/>
    </row>
    <row r="292" spans="1:8" s="2" customFormat="1" ht="16.899999999999999" customHeight="1">
      <c r="A292" s="37"/>
      <c r="B292" s="42"/>
      <c r="C292" s="288" t="s">
        <v>1703</v>
      </c>
      <c r="D292" s="288" t="s">
        <v>1704</v>
      </c>
      <c r="E292" s="20" t="s">
        <v>215</v>
      </c>
      <c r="F292" s="289">
        <v>11.8</v>
      </c>
      <c r="G292" s="37"/>
      <c r="H292" s="42"/>
    </row>
    <row r="293" spans="1:8" s="2" customFormat="1" ht="22.5">
      <c r="A293" s="37"/>
      <c r="B293" s="42"/>
      <c r="C293" s="288" t="s">
        <v>1709</v>
      </c>
      <c r="D293" s="288" t="s">
        <v>1710</v>
      </c>
      <c r="E293" s="20" t="s">
        <v>461</v>
      </c>
      <c r="F293" s="289">
        <v>11.8</v>
      </c>
      <c r="G293" s="37"/>
      <c r="H293" s="42"/>
    </row>
    <row r="294" spans="1:8" s="2" customFormat="1" ht="16.899999999999999" customHeight="1">
      <c r="A294" s="37"/>
      <c r="B294" s="42"/>
      <c r="C294" s="284" t="s">
        <v>154</v>
      </c>
      <c r="D294" s="285" t="s">
        <v>19</v>
      </c>
      <c r="E294" s="286" t="s">
        <v>19</v>
      </c>
      <c r="F294" s="287">
        <v>15</v>
      </c>
      <c r="G294" s="37"/>
      <c r="H294" s="42"/>
    </row>
    <row r="295" spans="1:8" s="2" customFormat="1" ht="16.899999999999999" customHeight="1">
      <c r="A295" s="37"/>
      <c r="B295" s="42"/>
      <c r="C295" s="288" t="s">
        <v>154</v>
      </c>
      <c r="D295" s="288" t="s">
        <v>240</v>
      </c>
      <c r="E295" s="20" t="s">
        <v>19</v>
      </c>
      <c r="F295" s="289">
        <v>15</v>
      </c>
      <c r="G295" s="37"/>
      <c r="H295" s="42"/>
    </row>
    <row r="296" spans="1:8" s="2" customFormat="1" ht="16.899999999999999" customHeight="1">
      <c r="A296" s="37"/>
      <c r="B296" s="42"/>
      <c r="C296" s="290" t="s">
        <v>3437</v>
      </c>
      <c r="D296" s="37"/>
      <c r="E296" s="37"/>
      <c r="F296" s="37"/>
      <c r="G296" s="37"/>
      <c r="H296" s="42"/>
    </row>
    <row r="297" spans="1:8" s="2" customFormat="1" ht="16.899999999999999" customHeight="1">
      <c r="A297" s="37"/>
      <c r="B297" s="42"/>
      <c r="C297" s="288" t="s">
        <v>235</v>
      </c>
      <c r="D297" s="288" t="s">
        <v>236</v>
      </c>
      <c r="E297" s="20" t="s">
        <v>215</v>
      </c>
      <c r="F297" s="289">
        <v>15</v>
      </c>
      <c r="G297" s="37"/>
      <c r="H297" s="42"/>
    </row>
    <row r="298" spans="1:8" s="2" customFormat="1" ht="22.5">
      <c r="A298" s="37"/>
      <c r="B298" s="42"/>
      <c r="C298" s="288" t="s">
        <v>230</v>
      </c>
      <c r="D298" s="288" t="s">
        <v>231</v>
      </c>
      <c r="E298" s="20" t="s">
        <v>215</v>
      </c>
      <c r="F298" s="289">
        <v>15</v>
      </c>
      <c r="G298" s="37"/>
      <c r="H298" s="42"/>
    </row>
    <row r="299" spans="1:8" s="2" customFormat="1" ht="16.899999999999999" customHeight="1">
      <c r="A299" s="37"/>
      <c r="B299" s="42"/>
      <c r="C299" s="288" t="s">
        <v>555</v>
      </c>
      <c r="D299" s="288" t="s">
        <v>556</v>
      </c>
      <c r="E299" s="20" t="s">
        <v>215</v>
      </c>
      <c r="F299" s="289">
        <v>15</v>
      </c>
      <c r="G299" s="37"/>
      <c r="H299" s="42"/>
    </row>
    <row r="300" spans="1:8" s="2" customFormat="1" ht="16.899999999999999" customHeight="1">
      <c r="A300" s="37"/>
      <c r="B300" s="42"/>
      <c r="C300" s="288" t="s">
        <v>566</v>
      </c>
      <c r="D300" s="288" t="s">
        <v>567</v>
      </c>
      <c r="E300" s="20" t="s">
        <v>215</v>
      </c>
      <c r="F300" s="289">
        <v>15</v>
      </c>
      <c r="G300" s="37"/>
      <c r="H300" s="42"/>
    </row>
    <row r="301" spans="1:8" s="2" customFormat="1" ht="22.5">
      <c r="A301" s="37"/>
      <c r="B301" s="42"/>
      <c r="C301" s="288" t="s">
        <v>578</v>
      </c>
      <c r="D301" s="288" t="s">
        <v>579</v>
      </c>
      <c r="E301" s="20" t="s">
        <v>215</v>
      </c>
      <c r="F301" s="289">
        <v>15</v>
      </c>
      <c r="G301" s="37"/>
      <c r="H301" s="42"/>
    </row>
    <row r="302" spans="1:8" s="2" customFormat="1" ht="22.5">
      <c r="A302" s="37"/>
      <c r="B302" s="42"/>
      <c r="C302" s="288" t="s">
        <v>584</v>
      </c>
      <c r="D302" s="288" t="s">
        <v>585</v>
      </c>
      <c r="E302" s="20" t="s">
        <v>215</v>
      </c>
      <c r="F302" s="289">
        <v>15</v>
      </c>
      <c r="G302" s="37"/>
      <c r="H302" s="42"/>
    </row>
    <row r="303" spans="1:8" s="2" customFormat="1" ht="16.899999999999999" customHeight="1">
      <c r="A303" s="37"/>
      <c r="B303" s="42"/>
      <c r="C303" s="284" t="s">
        <v>152</v>
      </c>
      <c r="D303" s="285" t="s">
        <v>19</v>
      </c>
      <c r="E303" s="286" t="s">
        <v>19</v>
      </c>
      <c r="F303" s="287">
        <v>3</v>
      </c>
      <c r="G303" s="37"/>
      <c r="H303" s="42"/>
    </row>
    <row r="304" spans="1:8" s="2" customFormat="1" ht="16.899999999999999" customHeight="1">
      <c r="A304" s="37"/>
      <c r="B304" s="42"/>
      <c r="C304" s="288" t="s">
        <v>152</v>
      </c>
      <c r="D304" s="288" t="s">
        <v>224</v>
      </c>
      <c r="E304" s="20" t="s">
        <v>19</v>
      </c>
      <c r="F304" s="289">
        <v>3</v>
      </c>
      <c r="G304" s="37"/>
      <c r="H304" s="42"/>
    </row>
    <row r="305" spans="1:8" s="2" customFormat="1" ht="16.899999999999999" customHeight="1">
      <c r="A305" s="37"/>
      <c r="B305" s="42"/>
      <c r="C305" s="290" t="s">
        <v>3437</v>
      </c>
      <c r="D305" s="37"/>
      <c r="E305" s="37"/>
      <c r="F305" s="37"/>
      <c r="G305" s="37"/>
      <c r="H305" s="42"/>
    </row>
    <row r="306" spans="1:8" s="2" customFormat="1" ht="16.899999999999999" customHeight="1">
      <c r="A306" s="37"/>
      <c r="B306" s="42"/>
      <c r="C306" s="288" t="s">
        <v>213</v>
      </c>
      <c r="D306" s="288" t="s">
        <v>214</v>
      </c>
      <c r="E306" s="20" t="s">
        <v>215</v>
      </c>
      <c r="F306" s="289">
        <v>3</v>
      </c>
      <c r="G306" s="37"/>
      <c r="H306" s="42"/>
    </row>
    <row r="307" spans="1:8" s="2" customFormat="1" ht="16.899999999999999" customHeight="1">
      <c r="A307" s="37"/>
      <c r="B307" s="42"/>
      <c r="C307" s="288" t="s">
        <v>225</v>
      </c>
      <c r="D307" s="288" t="s">
        <v>226</v>
      </c>
      <c r="E307" s="20" t="s">
        <v>215</v>
      </c>
      <c r="F307" s="289">
        <v>3</v>
      </c>
      <c r="G307" s="37"/>
      <c r="H307" s="42"/>
    </row>
    <row r="308" spans="1:8" s="2" customFormat="1" ht="16.899999999999999" customHeight="1">
      <c r="A308" s="37"/>
      <c r="B308" s="42"/>
      <c r="C308" s="288" t="s">
        <v>561</v>
      </c>
      <c r="D308" s="288" t="s">
        <v>562</v>
      </c>
      <c r="E308" s="20" t="s">
        <v>215</v>
      </c>
      <c r="F308" s="289">
        <v>3</v>
      </c>
      <c r="G308" s="37"/>
      <c r="H308" s="42"/>
    </row>
    <row r="309" spans="1:8" s="2" customFormat="1" ht="22.5">
      <c r="A309" s="37"/>
      <c r="B309" s="42"/>
      <c r="C309" s="288" t="s">
        <v>572</v>
      </c>
      <c r="D309" s="288" t="s">
        <v>573</v>
      </c>
      <c r="E309" s="20" t="s">
        <v>215</v>
      </c>
      <c r="F309" s="289">
        <v>3</v>
      </c>
      <c r="G309" s="37"/>
      <c r="H309" s="42"/>
    </row>
    <row r="310" spans="1:8" s="2" customFormat="1" ht="16.899999999999999" customHeight="1">
      <c r="A310" s="37"/>
      <c r="B310" s="42"/>
      <c r="C310" s="288" t="s">
        <v>590</v>
      </c>
      <c r="D310" s="288" t="s">
        <v>591</v>
      </c>
      <c r="E310" s="20" t="s">
        <v>215</v>
      </c>
      <c r="F310" s="289">
        <v>3</v>
      </c>
      <c r="G310" s="37"/>
      <c r="H310" s="42"/>
    </row>
    <row r="311" spans="1:8" s="2" customFormat="1" ht="22.5">
      <c r="A311" s="37"/>
      <c r="B311" s="42"/>
      <c r="C311" s="288" t="s">
        <v>1040</v>
      </c>
      <c r="D311" s="288" t="s">
        <v>1041</v>
      </c>
      <c r="E311" s="20" t="s">
        <v>215</v>
      </c>
      <c r="F311" s="289">
        <v>3</v>
      </c>
      <c r="G311" s="37"/>
      <c r="H311" s="42"/>
    </row>
    <row r="312" spans="1:8" s="2" customFormat="1" ht="16.899999999999999" customHeight="1">
      <c r="A312" s="37"/>
      <c r="B312" s="42"/>
      <c r="C312" s="284" t="s">
        <v>133</v>
      </c>
      <c r="D312" s="285" t="s">
        <v>19</v>
      </c>
      <c r="E312" s="286" t="s">
        <v>19</v>
      </c>
      <c r="F312" s="287">
        <v>31.2</v>
      </c>
      <c r="G312" s="37"/>
      <c r="H312" s="42"/>
    </row>
    <row r="313" spans="1:8" s="2" customFormat="1" ht="16.899999999999999" customHeight="1">
      <c r="A313" s="37"/>
      <c r="B313" s="42"/>
      <c r="C313" s="288" t="s">
        <v>19</v>
      </c>
      <c r="D313" s="288" t="s">
        <v>248</v>
      </c>
      <c r="E313" s="20" t="s">
        <v>19</v>
      </c>
      <c r="F313" s="289">
        <v>31.2</v>
      </c>
      <c r="G313" s="37"/>
      <c r="H313" s="42"/>
    </row>
    <row r="314" spans="1:8" s="2" customFormat="1" ht="16.899999999999999" customHeight="1">
      <c r="A314" s="37"/>
      <c r="B314" s="42"/>
      <c r="C314" s="288" t="s">
        <v>133</v>
      </c>
      <c r="D314" s="288" t="s">
        <v>249</v>
      </c>
      <c r="E314" s="20" t="s">
        <v>19</v>
      </c>
      <c r="F314" s="289">
        <v>31.2</v>
      </c>
      <c r="G314" s="37"/>
      <c r="H314" s="42"/>
    </row>
    <row r="315" spans="1:8" s="2" customFormat="1" ht="16.899999999999999" customHeight="1">
      <c r="A315" s="37"/>
      <c r="B315" s="42"/>
      <c r="C315" s="290" t="s">
        <v>3437</v>
      </c>
      <c r="D315" s="37"/>
      <c r="E315" s="37"/>
      <c r="F315" s="37"/>
      <c r="G315" s="37"/>
      <c r="H315" s="42"/>
    </row>
    <row r="316" spans="1:8" s="2" customFormat="1" ht="22.5">
      <c r="A316" s="37"/>
      <c r="B316" s="42"/>
      <c r="C316" s="288" t="s">
        <v>242</v>
      </c>
      <c r="D316" s="288" t="s">
        <v>243</v>
      </c>
      <c r="E316" s="20" t="s">
        <v>244</v>
      </c>
      <c r="F316" s="289">
        <v>31.2</v>
      </c>
      <c r="G316" s="37"/>
      <c r="H316" s="42"/>
    </row>
    <row r="317" spans="1:8" s="2" customFormat="1" ht="22.5">
      <c r="A317" s="37"/>
      <c r="B317" s="42"/>
      <c r="C317" s="288" t="s">
        <v>297</v>
      </c>
      <c r="D317" s="288" t="s">
        <v>298</v>
      </c>
      <c r="E317" s="20" t="s">
        <v>244</v>
      </c>
      <c r="F317" s="289">
        <v>14.445</v>
      </c>
      <c r="G317" s="37"/>
      <c r="H317" s="42"/>
    </row>
    <row r="318" spans="1:8" s="2" customFormat="1" ht="16.899999999999999" customHeight="1">
      <c r="A318" s="37"/>
      <c r="B318" s="42"/>
      <c r="C318" s="288" t="s">
        <v>319</v>
      </c>
      <c r="D318" s="288" t="s">
        <v>320</v>
      </c>
      <c r="E318" s="20" t="s">
        <v>244</v>
      </c>
      <c r="F318" s="289">
        <v>35.54</v>
      </c>
      <c r="G318" s="37"/>
      <c r="H318" s="42"/>
    </row>
    <row r="319" spans="1:8" s="2" customFormat="1" ht="16.899999999999999" customHeight="1">
      <c r="A319" s="37"/>
      <c r="B319" s="42"/>
      <c r="C319" s="284" t="s">
        <v>135</v>
      </c>
      <c r="D319" s="285" t="s">
        <v>19</v>
      </c>
      <c r="E319" s="286" t="s">
        <v>19</v>
      </c>
      <c r="F319" s="287">
        <v>17.399999999999999</v>
      </c>
      <c r="G319" s="37"/>
      <c r="H319" s="42"/>
    </row>
    <row r="320" spans="1:8" s="2" customFormat="1" ht="16.899999999999999" customHeight="1">
      <c r="A320" s="37"/>
      <c r="B320" s="42"/>
      <c r="C320" s="288" t="s">
        <v>19</v>
      </c>
      <c r="D320" s="288" t="s">
        <v>256</v>
      </c>
      <c r="E320" s="20" t="s">
        <v>19</v>
      </c>
      <c r="F320" s="289">
        <v>17.399999999999999</v>
      </c>
      <c r="G320" s="37"/>
      <c r="H320" s="42"/>
    </row>
    <row r="321" spans="1:8" s="2" customFormat="1" ht="16.899999999999999" customHeight="1">
      <c r="A321" s="37"/>
      <c r="B321" s="42"/>
      <c r="C321" s="288" t="s">
        <v>135</v>
      </c>
      <c r="D321" s="288" t="s">
        <v>249</v>
      </c>
      <c r="E321" s="20" t="s">
        <v>19</v>
      </c>
      <c r="F321" s="289">
        <v>17.399999999999999</v>
      </c>
      <c r="G321" s="37"/>
      <c r="H321" s="42"/>
    </row>
    <row r="322" spans="1:8" s="2" customFormat="1" ht="16.899999999999999" customHeight="1">
      <c r="A322" s="37"/>
      <c r="B322" s="42"/>
      <c r="C322" s="290" t="s">
        <v>3437</v>
      </c>
      <c r="D322" s="37"/>
      <c r="E322" s="37"/>
      <c r="F322" s="37"/>
      <c r="G322" s="37"/>
      <c r="H322" s="42"/>
    </row>
    <row r="323" spans="1:8" s="2" customFormat="1" ht="22.5">
      <c r="A323" s="37"/>
      <c r="B323" s="42"/>
      <c r="C323" s="288" t="s">
        <v>251</v>
      </c>
      <c r="D323" s="288" t="s">
        <v>252</v>
      </c>
      <c r="E323" s="20" t="s">
        <v>244</v>
      </c>
      <c r="F323" s="289">
        <v>17.399999999999999</v>
      </c>
      <c r="G323" s="37"/>
      <c r="H323" s="42"/>
    </row>
    <row r="324" spans="1:8" s="2" customFormat="1" ht="22.5">
      <c r="A324" s="37"/>
      <c r="B324" s="42"/>
      <c r="C324" s="288" t="s">
        <v>297</v>
      </c>
      <c r="D324" s="288" t="s">
        <v>298</v>
      </c>
      <c r="E324" s="20" t="s">
        <v>244</v>
      </c>
      <c r="F324" s="289">
        <v>14.445</v>
      </c>
      <c r="G324" s="37"/>
      <c r="H324" s="42"/>
    </row>
    <row r="325" spans="1:8" s="2" customFormat="1" ht="16.899999999999999" customHeight="1">
      <c r="A325" s="37"/>
      <c r="B325" s="42"/>
      <c r="C325" s="288" t="s">
        <v>327</v>
      </c>
      <c r="D325" s="288" t="s">
        <v>328</v>
      </c>
      <c r="E325" s="20" t="s">
        <v>244</v>
      </c>
      <c r="F325" s="289">
        <v>7.54</v>
      </c>
      <c r="G325" s="37"/>
      <c r="H325" s="42"/>
    </row>
    <row r="326" spans="1:8" s="2" customFormat="1" ht="16.899999999999999" customHeight="1">
      <c r="A326" s="37"/>
      <c r="B326" s="42"/>
      <c r="C326" s="284" t="s">
        <v>144</v>
      </c>
      <c r="D326" s="285" t="s">
        <v>19</v>
      </c>
      <c r="E326" s="286" t="s">
        <v>19</v>
      </c>
      <c r="F326" s="287">
        <v>14.445</v>
      </c>
      <c r="G326" s="37"/>
      <c r="H326" s="42"/>
    </row>
    <row r="327" spans="1:8" s="2" customFormat="1" ht="16.899999999999999" customHeight="1">
      <c r="A327" s="37"/>
      <c r="B327" s="42"/>
      <c r="C327" s="288" t="s">
        <v>19</v>
      </c>
      <c r="D327" s="288" t="s">
        <v>150</v>
      </c>
      <c r="E327" s="20" t="s">
        <v>19</v>
      </c>
      <c r="F327" s="289">
        <v>8.9250000000000007</v>
      </c>
      <c r="G327" s="37"/>
      <c r="H327" s="42"/>
    </row>
    <row r="328" spans="1:8" s="2" customFormat="1" ht="16.899999999999999" customHeight="1">
      <c r="A328" s="37"/>
      <c r="B328" s="42"/>
      <c r="C328" s="288" t="s">
        <v>19</v>
      </c>
      <c r="D328" s="288" t="s">
        <v>302</v>
      </c>
      <c r="E328" s="20" t="s">
        <v>19</v>
      </c>
      <c r="F328" s="289">
        <v>-4.34</v>
      </c>
      <c r="G328" s="37"/>
      <c r="H328" s="42"/>
    </row>
    <row r="329" spans="1:8" s="2" customFormat="1" ht="16.899999999999999" customHeight="1">
      <c r="A329" s="37"/>
      <c r="B329" s="42"/>
      <c r="C329" s="288" t="s">
        <v>19</v>
      </c>
      <c r="D329" s="288" t="s">
        <v>303</v>
      </c>
      <c r="E329" s="20" t="s">
        <v>19</v>
      </c>
      <c r="F329" s="289">
        <v>9.86</v>
      </c>
      <c r="G329" s="37"/>
      <c r="H329" s="42"/>
    </row>
    <row r="330" spans="1:8" s="2" customFormat="1" ht="16.899999999999999" customHeight="1">
      <c r="A330" s="37"/>
      <c r="B330" s="42"/>
      <c r="C330" s="288" t="s">
        <v>144</v>
      </c>
      <c r="D330" s="288" t="s">
        <v>249</v>
      </c>
      <c r="E330" s="20" t="s">
        <v>19</v>
      </c>
      <c r="F330" s="289">
        <v>14.445</v>
      </c>
      <c r="G330" s="37"/>
      <c r="H330" s="42"/>
    </row>
    <row r="331" spans="1:8" s="2" customFormat="1" ht="16.899999999999999" customHeight="1">
      <c r="A331" s="37"/>
      <c r="B331" s="42"/>
      <c r="C331" s="290" t="s">
        <v>3437</v>
      </c>
      <c r="D331" s="37"/>
      <c r="E331" s="37"/>
      <c r="F331" s="37"/>
      <c r="G331" s="37"/>
      <c r="H331" s="42"/>
    </row>
    <row r="332" spans="1:8" s="2" customFormat="1" ht="22.5">
      <c r="A332" s="37"/>
      <c r="B332" s="42"/>
      <c r="C332" s="288" t="s">
        <v>297</v>
      </c>
      <c r="D332" s="288" t="s">
        <v>298</v>
      </c>
      <c r="E332" s="20" t="s">
        <v>244</v>
      </c>
      <c r="F332" s="289">
        <v>14.445</v>
      </c>
      <c r="G332" s="37"/>
      <c r="H332" s="42"/>
    </row>
    <row r="333" spans="1:8" s="2" customFormat="1" ht="22.5">
      <c r="A333" s="37"/>
      <c r="B333" s="42"/>
      <c r="C333" s="288" t="s">
        <v>305</v>
      </c>
      <c r="D333" s="288" t="s">
        <v>306</v>
      </c>
      <c r="E333" s="20" t="s">
        <v>244</v>
      </c>
      <c r="F333" s="289">
        <v>144.44999999999999</v>
      </c>
      <c r="G333" s="37"/>
      <c r="H333" s="42"/>
    </row>
    <row r="334" spans="1:8" s="2" customFormat="1" ht="22.5">
      <c r="A334" s="37"/>
      <c r="B334" s="42"/>
      <c r="C334" s="288" t="s">
        <v>312</v>
      </c>
      <c r="D334" s="288" t="s">
        <v>313</v>
      </c>
      <c r="E334" s="20" t="s">
        <v>314</v>
      </c>
      <c r="F334" s="289">
        <v>26.001000000000001</v>
      </c>
      <c r="G334" s="37"/>
      <c r="H334" s="42"/>
    </row>
    <row r="335" spans="1:8" s="2" customFormat="1" ht="16.899999999999999" customHeight="1">
      <c r="A335" s="37"/>
      <c r="B335" s="42"/>
      <c r="C335" s="284" t="s">
        <v>150</v>
      </c>
      <c r="D335" s="285" t="s">
        <v>19</v>
      </c>
      <c r="E335" s="286" t="s">
        <v>19</v>
      </c>
      <c r="F335" s="287">
        <v>8.9250000000000007</v>
      </c>
      <c r="G335" s="37"/>
      <c r="H335" s="42"/>
    </row>
    <row r="336" spans="1:8" s="2" customFormat="1" ht="16.899999999999999" customHeight="1">
      <c r="A336" s="37"/>
      <c r="B336" s="42"/>
      <c r="C336" s="288" t="s">
        <v>19</v>
      </c>
      <c r="D336" s="288" t="s">
        <v>263</v>
      </c>
      <c r="E336" s="20" t="s">
        <v>19</v>
      </c>
      <c r="F336" s="289">
        <v>0</v>
      </c>
      <c r="G336" s="37"/>
      <c r="H336" s="42"/>
    </row>
    <row r="337" spans="1:8" s="2" customFormat="1" ht="16.899999999999999" customHeight="1">
      <c r="A337" s="37"/>
      <c r="B337" s="42"/>
      <c r="C337" s="288" t="s">
        <v>19</v>
      </c>
      <c r="D337" s="288" t="s">
        <v>264</v>
      </c>
      <c r="E337" s="20" t="s">
        <v>19</v>
      </c>
      <c r="F337" s="289">
        <v>0</v>
      </c>
      <c r="G337" s="37"/>
      <c r="H337" s="42"/>
    </row>
    <row r="338" spans="1:8" s="2" customFormat="1" ht="16.899999999999999" customHeight="1">
      <c r="A338" s="37"/>
      <c r="B338" s="42"/>
      <c r="C338" s="288" t="s">
        <v>19</v>
      </c>
      <c r="D338" s="288" t="s">
        <v>265</v>
      </c>
      <c r="E338" s="20" t="s">
        <v>19</v>
      </c>
      <c r="F338" s="289">
        <v>3.375</v>
      </c>
      <c r="G338" s="37"/>
      <c r="H338" s="42"/>
    </row>
    <row r="339" spans="1:8" s="2" customFormat="1" ht="16.899999999999999" customHeight="1">
      <c r="A339" s="37"/>
      <c r="B339" s="42"/>
      <c r="C339" s="288" t="s">
        <v>19</v>
      </c>
      <c r="D339" s="288" t="s">
        <v>267</v>
      </c>
      <c r="E339" s="20" t="s">
        <v>19</v>
      </c>
      <c r="F339" s="289">
        <v>0</v>
      </c>
      <c r="G339" s="37"/>
      <c r="H339" s="42"/>
    </row>
    <row r="340" spans="1:8" s="2" customFormat="1" ht="16.899999999999999" customHeight="1">
      <c r="A340" s="37"/>
      <c r="B340" s="42"/>
      <c r="C340" s="288" t="s">
        <v>19</v>
      </c>
      <c r="D340" s="288" t="s">
        <v>268</v>
      </c>
      <c r="E340" s="20" t="s">
        <v>19</v>
      </c>
      <c r="F340" s="289">
        <v>5.55</v>
      </c>
      <c r="G340" s="37"/>
      <c r="H340" s="42"/>
    </row>
    <row r="341" spans="1:8" s="2" customFormat="1" ht="16.899999999999999" customHeight="1">
      <c r="A341" s="37"/>
      <c r="B341" s="42"/>
      <c r="C341" s="288" t="s">
        <v>150</v>
      </c>
      <c r="D341" s="288" t="s">
        <v>249</v>
      </c>
      <c r="E341" s="20" t="s">
        <v>19</v>
      </c>
      <c r="F341" s="289">
        <v>8.9250000000000007</v>
      </c>
      <c r="G341" s="37"/>
      <c r="H341" s="42"/>
    </row>
    <row r="342" spans="1:8" s="2" customFormat="1" ht="16.899999999999999" customHeight="1">
      <c r="A342" s="37"/>
      <c r="B342" s="42"/>
      <c r="C342" s="290" t="s">
        <v>3437</v>
      </c>
      <c r="D342" s="37"/>
      <c r="E342" s="37"/>
      <c r="F342" s="37"/>
      <c r="G342" s="37"/>
      <c r="H342" s="42"/>
    </row>
    <row r="343" spans="1:8" s="2" customFormat="1" ht="22.5">
      <c r="A343" s="37"/>
      <c r="B343" s="42"/>
      <c r="C343" s="288" t="s">
        <v>258</v>
      </c>
      <c r="D343" s="288" t="s">
        <v>259</v>
      </c>
      <c r="E343" s="20" t="s">
        <v>244</v>
      </c>
      <c r="F343" s="289">
        <v>8.9250000000000007</v>
      </c>
      <c r="G343" s="37"/>
      <c r="H343" s="42"/>
    </row>
    <row r="344" spans="1:8" s="2" customFormat="1" ht="22.5">
      <c r="A344" s="37"/>
      <c r="B344" s="42"/>
      <c r="C344" s="288" t="s">
        <v>283</v>
      </c>
      <c r="D344" s="288" t="s">
        <v>284</v>
      </c>
      <c r="E344" s="20" t="s">
        <v>244</v>
      </c>
      <c r="F344" s="289">
        <v>21.405000000000001</v>
      </c>
      <c r="G344" s="37"/>
      <c r="H344" s="42"/>
    </row>
    <row r="345" spans="1:8" s="2" customFormat="1" ht="22.5">
      <c r="A345" s="37"/>
      <c r="B345" s="42"/>
      <c r="C345" s="288" t="s">
        <v>290</v>
      </c>
      <c r="D345" s="288" t="s">
        <v>291</v>
      </c>
      <c r="E345" s="20" t="s">
        <v>244</v>
      </c>
      <c r="F345" s="289">
        <v>42.81</v>
      </c>
      <c r="G345" s="37"/>
      <c r="H345" s="42"/>
    </row>
    <row r="346" spans="1:8" s="2" customFormat="1" ht="22.5">
      <c r="A346" s="37"/>
      <c r="B346" s="42"/>
      <c r="C346" s="288" t="s">
        <v>297</v>
      </c>
      <c r="D346" s="288" t="s">
        <v>298</v>
      </c>
      <c r="E346" s="20" t="s">
        <v>244</v>
      </c>
      <c r="F346" s="289">
        <v>14.445</v>
      </c>
      <c r="G346" s="37"/>
      <c r="H346" s="42"/>
    </row>
    <row r="347" spans="1:8" s="2" customFormat="1" ht="16.899999999999999" customHeight="1">
      <c r="A347" s="37"/>
      <c r="B347" s="42"/>
      <c r="C347" s="284" t="s">
        <v>140</v>
      </c>
      <c r="D347" s="285" t="s">
        <v>19</v>
      </c>
      <c r="E347" s="286" t="s">
        <v>19</v>
      </c>
      <c r="F347" s="287">
        <v>35.54</v>
      </c>
      <c r="G347" s="37"/>
      <c r="H347" s="42"/>
    </row>
    <row r="348" spans="1:8" s="2" customFormat="1" ht="16.899999999999999" customHeight="1">
      <c r="A348" s="37"/>
      <c r="B348" s="42"/>
      <c r="C348" s="288" t="s">
        <v>19</v>
      </c>
      <c r="D348" s="288" t="s">
        <v>324</v>
      </c>
      <c r="E348" s="20" t="s">
        <v>19</v>
      </c>
      <c r="F348" s="289">
        <v>16.82</v>
      </c>
      <c r="G348" s="37"/>
      <c r="H348" s="42"/>
    </row>
    <row r="349" spans="1:8" s="2" customFormat="1" ht="16.899999999999999" customHeight="1">
      <c r="A349" s="37"/>
      <c r="B349" s="42"/>
      <c r="C349" s="288" t="s">
        <v>19</v>
      </c>
      <c r="D349" s="288" t="s">
        <v>325</v>
      </c>
      <c r="E349" s="20" t="s">
        <v>19</v>
      </c>
      <c r="F349" s="289">
        <v>18.72</v>
      </c>
      <c r="G349" s="37"/>
      <c r="H349" s="42"/>
    </row>
    <row r="350" spans="1:8" s="2" customFormat="1" ht="16.899999999999999" customHeight="1">
      <c r="A350" s="37"/>
      <c r="B350" s="42"/>
      <c r="C350" s="288" t="s">
        <v>140</v>
      </c>
      <c r="D350" s="288" t="s">
        <v>266</v>
      </c>
      <c r="E350" s="20" t="s">
        <v>19</v>
      </c>
      <c r="F350" s="289">
        <v>35.54</v>
      </c>
      <c r="G350" s="37"/>
      <c r="H350" s="42"/>
    </row>
    <row r="351" spans="1:8" s="2" customFormat="1" ht="16.899999999999999" customHeight="1">
      <c r="A351" s="37"/>
      <c r="B351" s="42"/>
      <c r="C351" s="290" t="s">
        <v>3437</v>
      </c>
      <c r="D351" s="37"/>
      <c r="E351" s="37"/>
      <c r="F351" s="37"/>
      <c r="G351" s="37"/>
      <c r="H351" s="42"/>
    </row>
    <row r="352" spans="1:8" s="2" customFormat="1" ht="16.899999999999999" customHeight="1">
      <c r="A352" s="37"/>
      <c r="B352" s="42"/>
      <c r="C352" s="288" t="s">
        <v>319</v>
      </c>
      <c r="D352" s="288" t="s">
        <v>320</v>
      </c>
      <c r="E352" s="20" t="s">
        <v>244</v>
      </c>
      <c r="F352" s="289">
        <v>35.54</v>
      </c>
      <c r="G352" s="37"/>
      <c r="H352" s="42"/>
    </row>
    <row r="353" spans="1:8" s="2" customFormat="1" ht="22.5">
      <c r="A353" s="37"/>
      <c r="B353" s="42"/>
      <c r="C353" s="288" t="s">
        <v>297</v>
      </c>
      <c r="D353" s="288" t="s">
        <v>298</v>
      </c>
      <c r="E353" s="20" t="s">
        <v>244</v>
      </c>
      <c r="F353" s="289">
        <v>14.445</v>
      </c>
      <c r="G353" s="37"/>
      <c r="H353" s="42"/>
    </row>
    <row r="354" spans="1:8" s="2" customFormat="1" ht="16.899999999999999" customHeight="1">
      <c r="A354" s="37"/>
      <c r="B354" s="42"/>
      <c r="C354" s="284" t="s">
        <v>142</v>
      </c>
      <c r="D354" s="285" t="s">
        <v>19</v>
      </c>
      <c r="E354" s="286" t="s">
        <v>19</v>
      </c>
      <c r="F354" s="287">
        <v>7.54</v>
      </c>
      <c r="G354" s="37"/>
      <c r="H354" s="42"/>
    </row>
    <row r="355" spans="1:8" s="2" customFormat="1" ht="16.899999999999999" customHeight="1">
      <c r="A355" s="37"/>
      <c r="B355" s="42"/>
      <c r="C355" s="288" t="s">
        <v>142</v>
      </c>
      <c r="D355" s="288" t="s">
        <v>332</v>
      </c>
      <c r="E355" s="20" t="s">
        <v>19</v>
      </c>
      <c r="F355" s="289">
        <v>7.54</v>
      </c>
      <c r="G355" s="37"/>
      <c r="H355" s="42"/>
    </row>
    <row r="356" spans="1:8" s="2" customFormat="1" ht="16.899999999999999" customHeight="1">
      <c r="A356" s="37"/>
      <c r="B356" s="42"/>
      <c r="C356" s="290" t="s">
        <v>3437</v>
      </c>
      <c r="D356" s="37"/>
      <c r="E356" s="37"/>
      <c r="F356" s="37"/>
      <c r="G356" s="37"/>
      <c r="H356" s="42"/>
    </row>
    <row r="357" spans="1:8" s="2" customFormat="1" ht="16.899999999999999" customHeight="1">
      <c r="A357" s="37"/>
      <c r="B357" s="42"/>
      <c r="C357" s="288" t="s">
        <v>327</v>
      </c>
      <c r="D357" s="288" t="s">
        <v>328</v>
      </c>
      <c r="E357" s="20" t="s">
        <v>244</v>
      </c>
      <c r="F357" s="289">
        <v>7.54</v>
      </c>
      <c r="G357" s="37"/>
      <c r="H357" s="42"/>
    </row>
    <row r="358" spans="1:8" s="2" customFormat="1" ht="22.5">
      <c r="A358" s="37"/>
      <c r="B358" s="42"/>
      <c r="C358" s="288" t="s">
        <v>297</v>
      </c>
      <c r="D358" s="288" t="s">
        <v>298</v>
      </c>
      <c r="E358" s="20" t="s">
        <v>244</v>
      </c>
      <c r="F358" s="289">
        <v>14.445</v>
      </c>
      <c r="G358" s="37"/>
      <c r="H358" s="42"/>
    </row>
    <row r="359" spans="1:8" s="2" customFormat="1" ht="7.35" customHeight="1">
      <c r="A359" s="37"/>
      <c r="B359" s="136"/>
      <c r="C359" s="137"/>
      <c r="D359" s="137"/>
      <c r="E359" s="137"/>
      <c r="F359" s="137"/>
      <c r="G359" s="137"/>
      <c r="H359" s="42"/>
    </row>
    <row r="360" spans="1:8" s="2" customFormat="1" ht="11.25">
      <c r="A360" s="37"/>
      <c r="B360" s="37"/>
      <c r="C360" s="37"/>
      <c r="D360" s="37"/>
      <c r="E360" s="37"/>
      <c r="F360" s="37"/>
      <c r="G360" s="37"/>
      <c r="H360" s="37"/>
    </row>
  </sheetData>
  <sheetProtection algorithmName="SHA-512" hashValue="fe6UY/OgB2w8mQ8SnK5FN57dOd9+EH5tyXW8t/NzB2l41stcsUooyQea8gaGcLDEvLI4vW7/Bfh4UVC19mhE2w==" saltValue="L72OOT1xK+OW8374ivQyDaT/n7PxN5pOzi8RWf0QvbL8wYDIJITMDUntfNZ6Z3GGH77znSHBc82DRAnR+y7Ppw=="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sheetPr>
    <pageSetUpPr fitToPage="1"/>
  </sheetPr>
  <dimension ref="A1:K218"/>
  <sheetViews>
    <sheetView showGridLines="0" zoomScale="110" zoomScaleNormal="110" workbookViewId="0"/>
  </sheetViews>
  <sheetFormatPr defaultRowHeight="15"/>
  <cols>
    <col min="1" max="1" width="8.33203125" style="291" customWidth="1"/>
    <col min="2" max="2" width="1.6640625" style="291" customWidth="1"/>
    <col min="3" max="4" width="5" style="291" customWidth="1"/>
    <col min="5" max="5" width="11.6640625" style="291" customWidth="1"/>
    <col min="6" max="6" width="9.1640625" style="291" customWidth="1"/>
    <col min="7" max="7" width="5" style="291" customWidth="1"/>
    <col min="8" max="8" width="77.83203125" style="291" customWidth="1"/>
    <col min="9" max="10" width="20" style="291" customWidth="1"/>
    <col min="11" max="11" width="1.6640625" style="291" customWidth="1"/>
  </cols>
  <sheetData>
    <row r="1" spans="2:11" s="1" customFormat="1" ht="37.5" customHeight="1"/>
    <row r="2" spans="2:11" s="1" customFormat="1" ht="7.5" customHeight="1">
      <c r="B2" s="292"/>
      <c r="C2" s="293"/>
      <c r="D2" s="293"/>
      <c r="E2" s="293"/>
      <c r="F2" s="293"/>
      <c r="G2" s="293"/>
      <c r="H2" s="293"/>
      <c r="I2" s="293"/>
      <c r="J2" s="293"/>
      <c r="K2" s="294"/>
    </row>
    <row r="3" spans="2:11" s="18" customFormat="1" ht="45" customHeight="1">
      <c r="B3" s="295"/>
      <c r="C3" s="428" t="s">
        <v>3438</v>
      </c>
      <c r="D3" s="428"/>
      <c r="E3" s="428"/>
      <c r="F3" s="428"/>
      <c r="G3" s="428"/>
      <c r="H3" s="428"/>
      <c r="I3" s="428"/>
      <c r="J3" s="428"/>
      <c r="K3" s="296"/>
    </row>
    <row r="4" spans="2:11" s="1" customFormat="1" ht="25.5" customHeight="1">
      <c r="B4" s="297"/>
      <c r="C4" s="433" t="s">
        <v>3439</v>
      </c>
      <c r="D4" s="433"/>
      <c r="E4" s="433"/>
      <c r="F4" s="433"/>
      <c r="G4" s="433"/>
      <c r="H4" s="433"/>
      <c r="I4" s="433"/>
      <c r="J4" s="433"/>
      <c r="K4" s="298"/>
    </row>
    <row r="5" spans="2:11" s="1" customFormat="1" ht="5.25" customHeight="1">
      <c r="B5" s="297"/>
      <c r="C5" s="299"/>
      <c r="D5" s="299"/>
      <c r="E5" s="299"/>
      <c r="F5" s="299"/>
      <c r="G5" s="299"/>
      <c r="H5" s="299"/>
      <c r="I5" s="299"/>
      <c r="J5" s="299"/>
      <c r="K5" s="298"/>
    </row>
    <row r="6" spans="2:11" s="1" customFormat="1" ht="15" customHeight="1">
      <c r="B6" s="297"/>
      <c r="C6" s="432" t="s">
        <v>3440</v>
      </c>
      <c r="D6" s="432"/>
      <c r="E6" s="432"/>
      <c r="F6" s="432"/>
      <c r="G6" s="432"/>
      <c r="H6" s="432"/>
      <c r="I6" s="432"/>
      <c r="J6" s="432"/>
      <c r="K6" s="298"/>
    </row>
    <row r="7" spans="2:11" s="1" customFormat="1" ht="15" customHeight="1">
      <c r="B7" s="301"/>
      <c r="C7" s="432" t="s">
        <v>3441</v>
      </c>
      <c r="D7" s="432"/>
      <c r="E7" s="432"/>
      <c r="F7" s="432"/>
      <c r="G7" s="432"/>
      <c r="H7" s="432"/>
      <c r="I7" s="432"/>
      <c r="J7" s="432"/>
      <c r="K7" s="298"/>
    </row>
    <row r="8" spans="2:11" s="1" customFormat="1" ht="12.75" customHeight="1">
      <c r="B8" s="301"/>
      <c r="C8" s="300"/>
      <c r="D8" s="300"/>
      <c r="E8" s="300"/>
      <c r="F8" s="300"/>
      <c r="G8" s="300"/>
      <c r="H8" s="300"/>
      <c r="I8" s="300"/>
      <c r="J8" s="300"/>
      <c r="K8" s="298"/>
    </row>
    <row r="9" spans="2:11" s="1" customFormat="1" ht="15" customHeight="1">
      <c r="B9" s="301"/>
      <c r="C9" s="432" t="s">
        <v>3442</v>
      </c>
      <c r="D9" s="432"/>
      <c r="E9" s="432"/>
      <c r="F9" s="432"/>
      <c r="G9" s="432"/>
      <c r="H9" s="432"/>
      <c r="I9" s="432"/>
      <c r="J9" s="432"/>
      <c r="K9" s="298"/>
    </row>
    <row r="10" spans="2:11" s="1" customFormat="1" ht="15" customHeight="1">
      <c r="B10" s="301"/>
      <c r="C10" s="300"/>
      <c r="D10" s="432" t="s">
        <v>3443</v>
      </c>
      <c r="E10" s="432"/>
      <c r="F10" s="432"/>
      <c r="G10" s="432"/>
      <c r="H10" s="432"/>
      <c r="I10" s="432"/>
      <c r="J10" s="432"/>
      <c r="K10" s="298"/>
    </row>
    <row r="11" spans="2:11" s="1" customFormat="1" ht="15" customHeight="1">
      <c r="B11" s="301"/>
      <c r="C11" s="302"/>
      <c r="D11" s="432" t="s">
        <v>3444</v>
      </c>
      <c r="E11" s="432"/>
      <c r="F11" s="432"/>
      <c r="G11" s="432"/>
      <c r="H11" s="432"/>
      <c r="I11" s="432"/>
      <c r="J11" s="432"/>
      <c r="K11" s="298"/>
    </row>
    <row r="12" spans="2:11" s="1" customFormat="1" ht="15" customHeight="1">
      <c r="B12" s="301"/>
      <c r="C12" s="302"/>
      <c r="D12" s="300"/>
      <c r="E12" s="300"/>
      <c r="F12" s="300"/>
      <c r="G12" s="300"/>
      <c r="H12" s="300"/>
      <c r="I12" s="300"/>
      <c r="J12" s="300"/>
      <c r="K12" s="298"/>
    </row>
    <row r="13" spans="2:11" s="1" customFormat="1" ht="15" customHeight="1">
      <c r="B13" s="301"/>
      <c r="C13" s="302"/>
      <c r="D13" s="303" t="s">
        <v>3445</v>
      </c>
      <c r="E13" s="300"/>
      <c r="F13" s="300"/>
      <c r="G13" s="300"/>
      <c r="H13" s="300"/>
      <c r="I13" s="300"/>
      <c r="J13" s="300"/>
      <c r="K13" s="298"/>
    </row>
    <row r="14" spans="2:11" s="1" customFormat="1" ht="12.75" customHeight="1">
      <c r="B14" s="301"/>
      <c r="C14" s="302"/>
      <c r="D14" s="302"/>
      <c r="E14" s="302"/>
      <c r="F14" s="302"/>
      <c r="G14" s="302"/>
      <c r="H14" s="302"/>
      <c r="I14" s="302"/>
      <c r="J14" s="302"/>
      <c r="K14" s="298"/>
    </row>
    <row r="15" spans="2:11" s="1" customFormat="1" ht="15" customHeight="1">
      <c r="B15" s="301"/>
      <c r="C15" s="302"/>
      <c r="D15" s="432" t="s">
        <v>3446</v>
      </c>
      <c r="E15" s="432"/>
      <c r="F15" s="432"/>
      <c r="G15" s="432"/>
      <c r="H15" s="432"/>
      <c r="I15" s="432"/>
      <c r="J15" s="432"/>
      <c r="K15" s="298"/>
    </row>
    <row r="16" spans="2:11" s="1" customFormat="1" ht="15" customHeight="1">
      <c r="B16" s="301"/>
      <c r="C16" s="302"/>
      <c r="D16" s="432" t="s">
        <v>3447</v>
      </c>
      <c r="E16" s="432"/>
      <c r="F16" s="432"/>
      <c r="G16" s="432"/>
      <c r="H16" s="432"/>
      <c r="I16" s="432"/>
      <c r="J16" s="432"/>
      <c r="K16" s="298"/>
    </row>
    <row r="17" spans="2:11" s="1" customFormat="1" ht="15" customHeight="1">
      <c r="B17" s="301"/>
      <c r="C17" s="302"/>
      <c r="D17" s="432" t="s">
        <v>3448</v>
      </c>
      <c r="E17" s="432"/>
      <c r="F17" s="432"/>
      <c r="G17" s="432"/>
      <c r="H17" s="432"/>
      <c r="I17" s="432"/>
      <c r="J17" s="432"/>
      <c r="K17" s="298"/>
    </row>
    <row r="18" spans="2:11" s="1" customFormat="1" ht="15" customHeight="1">
      <c r="B18" s="301"/>
      <c r="C18" s="302"/>
      <c r="D18" s="302"/>
      <c r="E18" s="304" t="s">
        <v>78</v>
      </c>
      <c r="F18" s="432" t="s">
        <v>3449</v>
      </c>
      <c r="G18" s="432"/>
      <c r="H18" s="432"/>
      <c r="I18" s="432"/>
      <c r="J18" s="432"/>
      <c r="K18" s="298"/>
    </row>
    <row r="19" spans="2:11" s="1" customFormat="1" ht="15" customHeight="1">
      <c r="B19" s="301"/>
      <c r="C19" s="302"/>
      <c r="D19" s="302"/>
      <c r="E19" s="304" t="s">
        <v>3450</v>
      </c>
      <c r="F19" s="432" t="s">
        <v>3451</v>
      </c>
      <c r="G19" s="432"/>
      <c r="H19" s="432"/>
      <c r="I19" s="432"/>
      <c r="J19" s="432"/>
      <c r="K19" s="298"/>
    </row>
    <row r="20" spans="2:11" s="1" customFormat="1" ht="15" customHeight="1">
      <c r="B20" s="301"/>
      <c r="C20" s="302"/>
      <c r="D20" s="302"/>
      <c r="E20" s="304" t="s">
        <v>3452</v>
      </c>
      <c r="F20" s="432" t="s">
        <v>3453</v>
      </c>
      <c r="G20" s="432"/>
      <c r="H20" s="432"/>
      <c r="I20" s="432"/>
      <c r="J20" s="432"/>
      <c r="K20" s="298"/>
    </row>
    <row r="21" spans="2:11" s="1" customFormat="1" ht="15" customHeight="1">
      <c r="B21" s="301"/>
      <c r="C21" s="302"/>
      <c r="D21" s="302"/>
      <c r="E21" s="304" t="s">
        <v>107</v>
      </c>
      <c r="F21" s="432" t="s">
        <v>3454</v>
      </c>
      <c r="G21" s="432"/>
      <c r="H21" s="432"/>
      <c r="I21" s="432"/>
      <c r="J21" s="432"/>
      <c r="K21" s="298"/>
    </row>
    <row r="22" spans="2:11" s="1" customFormat="1" ht="15" customHeight="1">
      <c r="B22" s="301"/>
      <c r="C22" s="302"/>
      <c r="D22" s="302"/>
      <c r="E22" s="304" t="s">
        <v>3455</v>
      </c>
      <c r="F22" s="432" t="s">
        <v>2295</v>
      </c>
      <c r="G22" s="432"/>
      <c r="H22" s="432"/>
      <c r="I22" s="432"/>
      <c r="J22" s="432"/>
      <c r="K22" s="298"/>
    </row>
    <row r="23" spans="2:11" s="1" customFormat="1" ht="15" customHeight="1">
      <c r="B23" s="301"/>
      <c r="C23" s="302"/>
      <c r="D23" s="302"/>
      <c r="E23" s="304" t="s">
        <v>87</v>
      </c>
      <c r="F23" s="432" t="s">
        <v>3456</v>
      </c>
      <c r="G23" s="432"/>
      <c r="H23" s="432"/>
      <c r="I23" s="432"/>
      <c r="J23" s="432"/>
      <c r="K23" s="298"/>
    </row>
    <row r="24" spans="2:11" s="1" customFormat="1" ht="12.75" customHeight="1">
      <c r="B24" s="301"/>
      <c r="C24" s="302"/>
      <c r="D24" s="302"/>
      <c r="E24" s="302"/>
      <c r="F24" s="302"/>
      <c r="G24" s="302"/>
      <c r="H24" s="302"/>
      <c r="I24" s="302"/>
      <c r="J24" s="302"/>
      <c r="K24" s="298"/>
    </row>
    <row r="25" spans="2:11" s="1" customFormat="1" ht="15" customHeight="1">
      <c r="B25" s="301"/>
      <c r="C25" s="432" t="s">
        <v>3457</v>
      </c>
      <c r="D25" s="432"/>
      <c r="E25" s="432"/>
      <c r="F25" s="432"/>
      <c r="G25" s="432"/>
      <c r="H25" s="432"/>
      <c r="I25" s="432"/>
      <c r="J25" s="432"/>
      <c r="K25" s="298"/>
    </row>
    <row r="26" spans="2:11" s="1" customFormat="1" ht="15" customHeight="1">
      <c r="B26" s="301"/>
      <c r="C26" s="432" t="s">
        <v>3458</v>
      </c>
      <c r="D26" s="432"/>
      <c r="E26" s="432"/>
      <c r="F26" s="432"/>
      <c r="G26" s="432"/>
      <c r="H26" s="432"/>
      <c r="I26" s="432"/>
      <c r="J26" s="432"/>
      <c r="K26" s="298"/>
    </row>
    <row r="27" spans="2:11" s="1" customFormat="1" ht="15" customHeight="1">
      <c r="B27" s="301"/>
      <c r="C27" s="300"/>
      <c r="D27" s="432" t="s">
        <v>3459</v>
      </c>
      <c r="E27" s="432"/>
      <c r="F27" s="432"/>
      <c r="G27" s="432"/>
      <c r="H27" s="432"/>
      <c r="I27" s="432"/>
      <c r="J27" s="432"/>
      <c r="K27" s="298"/>
    </row>
    <row r="28" spans="2:11" s="1" customFormat="1" ht="15" customHeight="1">
      <c r="B28" s="301"/>
      <c r="C28" s="302"/>
      <c r="D28" s="432" t="s">
        <v>3460</v>
      </c>
      <c r="E28" s="432"/>
      <c r="F28" s="432"/>
      <c r="G28" s="432"/>
      <c r="H28" s="432"/>
      <c r="I28" s="432"/>
      <c r="J28" s="432"/>
      <c r="K28" s="298"/>
    </row>
    <row r="29" spans="2:11" s="1" customFormat="1" ht="12.75" customHeight="1">
      <c r="B29" s="301"/>
      <c r="C29" s="302"/>
      <c r="D29" s="302"/>
      <c r="E29" s="302"/>
      <c r="F29" s="302"/>
      <c r="G29" s="302"/>
      <c r="H29" s="302"/>
      <c r="I29" s="302"/>
      <c r="J29" s="302"/>
      <c r="K29" s="298"/>
    </row>
    <row r="30" spans="2:11" s="1" customFormat="1" ht="15" customHeight="1">
      <c r="B30" s="301"/>
      <c r="C30" s="302"/>
      <c r="D30" s="432" t="s">
        <v>3461</v>
      </c>
      <c r="E30" s="432"/>
      <c r="F30" s="432"/>
      <c r="G30" s="432"/>
      <c r="H30" s="432"/>
      <c r="I30" s="432"/>
      <c r="J30" s="432"/>
      <c r="K30" s="298"/>
    </row>
    <row r="31" spans="2:11" s="1" customFormat="1" ht="15" customHeight="1">
      <c r="B31" s="301"/>
      <c r="C31" s="302"/>
      <c r="D31" s="432" t="s">
        <v>3462</v>
      </c>
      <c r="E31" s="432"/>
      <c r="F31" s="432"/>
      <c r="G31" s="432"/>
      <c r="H31" s="432"/>
      <c r="I31" s="432"/>
      <c r="J31" s="432"/>
      <c r="K31" s="298"/>
    </row>
    <row r="32" spans="2:11" s="1" customFormat="1" ht="12.75" customHeight="1">
      <c r="B32" s="301"/>
      <c r="C32" s="302"/>
      <c r="D32" s="302"/>
      <c r="E32" s="302"/>
      <c r="F32" s="302"/>
      <c r="G32" s="302"/>
      <c r="H32" s="302"/>
      <c r="I32" s="302"/>
      <c r="J32" s="302"/>
      <c r="K32" s="298"/>
    </row>
    <row r="33" spans="2:11" s="1" customFormat="1" ht="15" customHeight="1">
      <c r="B33" s="301"/>
      <c r="C33" s="302"/>
      <c r="D33" s="432" t="s">
        <v>3463</v>
      </c>
      <c r="E33" s="432"/>
      <c r="F33" s="432"/>
      <c r="G33" s="432"/>
      <c r="H33" s="432"/>
      <c r="I33" s="432"/>
      <c r="J33" s="432"/>
      <c r="K33" s="298"/>
    </row>
    <row r="34" spans="2:11" s="1" customFormat="1" ht="15" customHeight="1">
      <c r="B34" s="301"/>
      <c r="C34" s="302"/>
      <c r="D34" s="432" t="s">
        <v>3464</v>
      </c>
      <c r="E34" s="432"/>
      <c r="F34" s="432"/>
      <c r="G34" s="432"/>
      <c r="H34" s="432"/>
      <c r="I34" s="432"/>
      <c r="J34" s="432"/>
      <c r="K34" s="298"/>
    </row>
    <row r="35" spans="2:11" s="1" customFormat="1" ht="15" customHeight="1">
      <c r="B35" s="301"/>
      <c r="C35" s="302"/>
      <c r="D35" s="432" t="s">
        <v>3465</v>
      </c>
      <c r="E35" s="432"/>
      <c r="F35" s="432"/>
      <c r="G35" s="432"/>
      <c r="H35" s="432"/>
      <c r="I35" s="432"/>
      <c r="J35" s="432"/>
      <c r="K35" s="298"/>
    </row>
    <row r="36" spans="2:11" s="1" customFormat="1" ht="15" customHeight="1">
      <c r="B36" s="301"/>
      <c r="C36" s="302"/>
      <c r="D36" s="300"/>
      <c r="E36" s="303" t="s">
        <v>196</v>
      </c>
      <c r="F36" s="300"/>
      <c r="G36" s="432" t="s">
        <v>3466</v>
      </c>
      <c r="H36" s="432"/>
      <c r="I36" s="432"/>
      <c r="J36" s="432"/>
      <c r="K36" s="298"/>
    </row>
    <row r="37" spans="2:11" s="1" customFormat="1" ht="30.75" customHeight="1">
      <c r="B37" s="301"/>
      <c r="C37" s="302"/>
      <c r="D37" s="300"/>
      <c r="E37" s="303" t="s">
        <v>3467</v>
      </c>
      <c r="F37" s="300"/>
      <c r="G37" s="432" t="s">
        <v>3468</v>
      </c>
      <c r="H37" s="432"/>
      <c r="I37" s="432"/>
      <c r="J37" s="432"/>
      <c r="K37" s="298"/>
    </row>
    <row r="38" spans="2:11" s="1" customFormat="1" ht="15" customHeight="1">
      <c r="B38" s="301"/>
      <c r="C38" s="302"/>
      <c r="D38" s="300"/>
      <c r="E38" s="303" t="s">
        <v>52</v>
      </c>
      <c r="F38" s="300"/>
      <c r="G38" s="432" t="s">
        <v>3469</v>
      </c>
      <c r="H38" s="432"/>
      <c r="I38" s="432"/>
      <c r="J38" s="432"/>
      <c r="K38" s="298"/>
    </row>
    <row r="39" spans="2:11" s="1" customFormat="1" ht="15" customHeight="1">
      <c r="B39" s="301"/>
      <c r="C39" s="302"/>
      <c r="D39" s="300"/>
      <c r="E39" s="303" t="s">
        <v>53</v>
      </c>
      <c r="F39" s="300"/>
      <c r="G39" s="432" t="s">
        <v>3470</v>
      </c>
      <c r="H39" s="432"/>
      <c r="I39" s="432"/>
      <c r="J39" s="432"/>
      <c r="K39" s="298"/>
    </row>
    <row r="40" spans="2:11" s="1" customFormat="1" ht="15" customHeight="1">
      <c r="B40" s="301"/>
      <c r="C40" s="302"/>
      <c r="D40" s="300"/>
      <c r="E40" s="303" t="s">
        <v>197</v>
      </c>
      <c r="F40" s="300"/>
      <c r="G40" s="432" t="s">
        <v>3471</v>
      </c>
      <c r="H40" s="432"/>
      <c r="I40" s="432"/>
      <c r="J40" s="432"/>
      <c r="K40" s="298"/>
    </row>
    <row r="41" spans="2:11" s="1" customFormat="1" ht="15" customHeight="1">
      <c r="B41" s="301"/>
      <c r="C41" s="302"/>
      <c r="D41" s="300"/>
      <c r="E41" s="303" t="s">
        <v>198</v>
      </c>
      <c r="F41" s="300"/>
      <c r="G41" s="432" t="s">
        <v>3472</v>
      </c>
      <c r="H41" s="432"/>
      <c r="I41" s="432"/>
      <c r="J41" s="432"/>
      <c r="K41" s="298"/>
    </row>
    <row r="42" spans="2:11" s="1" customFormat="1" ht="15" customHeight="1">
      <c r="B42" s="301"/>
      <c r="C42" s="302"/>
      <c r="D42" s="300"/>
      <c r="E42" s="303" t="s">
        <v>3473</v>
      </c>
      <c r="F42" s="300"/>
      <c r="G42" s="432" t="s">
        <v>3474</v>
      </c>
      <c r="H42" s="432"/>
      <c r="I42" s="432"/>
      <c r="J42" s="432"/>
      <c r="K42" s="298"/>
    </row>
    <row r="43" spans="2:11" s="1" customFormat="1" ht="15" customHeight="1">
      <c r="B43" s="301"/>
      <c r="C43" s="302"/>
      <c r="D43" s="300"/>
      <c r="E43" s="303"/>
      <c r="F43" s="300"/>
      <c r="G43" s="432" t="s">
        <v>3475</v>
      </c>
      <c r="H43" s="432"/>
      <c r="I43" s="432"/>
      <c r="J43" s="432"/>
      <c r="K43" s="298"/>
    </row>
    <row r="44" spans="2:11" s="1" customFormat="1" ht="15" customHeight="1">
      <c r="B44" s="301"/>
      <c r="C44" s="302"/>
      <c r="D44" s="300"/>
      <c r="E44" s="303" t="s">
        <v>3476</v>
      </c>
      <c r="F44" s="300"/>
      <c r="G44" s="432" t="s">
        <v>3477</v>
      </c>
      <c r="H44" s="432"/>
      <c r="I44" s="432"/>
      <c r="J44" s="432"/>
      <c r="K44" s="298"/>
    </row>
    <row r="45" spans="2:11" s="1" customFormat="1" ht="15" customHeight="1">
      <c r="B45" s="301"/>
      <c r="C45" s="302"/>
      <c r="D45" s="300"/>
      <c r="E45" s="303" t="s">
        <v>200</v>
      </c>
      <c r="F45" s="300"/>
      <c r="G45" s="432" t="s">
        <v>3478</v>
      </c>
      <c r="H45" s="432"/>
      <c r="I45" s="432"/>
      <c r="J45" s="432"/>
      <c r="K45" s="298"/>
    </row>
    <row r="46" spans="2:11" s="1" customFormat="1" ht="12.75" customHeight="1">
      <c r="B46" s="301"/>
      <c r="C46" s="302"/>
      <c r="D46" s="300"/>
      <c r="E46" s="300"/>
      <c r="F46" s="300"/>
      <c r="G46" s="300"/>
      <c r="H46" s="300"/>
      <c r="I46" s="300"/>
      <c r="J46" s="300"/>
      <c r="K46" s="298"/>
    </row>
    <row r="47" spans="2:11" s="1" customFormat="1" ht="15" customHeight="1">
      <c r="B47" s="301"/>
      <c r="C47" s="302"/>
      <c r="D47" s="432" t="s">
        <v>3479</v>
      </c>
      <c r="E47" s="432"/>
      <c r="F47" s="432"/>
      <c r="G47" s="432"/>
      <c r="H47" s="432"/>
      <c r="I47" s="432"/>
      <c r="J47" s="432"/>
      <c r="K47" s="298"/>
    </row>
    <row r="48" spans="2:11" s="1" customFormat="1" ht="15" customHeight="1">
      <c r="B48" s="301"/>
      <c r="C48" s="302"/>
      <c r="D48" s="302"/>
      <c r="E48" s="432" t="s">
        <v>3480</v>
      </c>
      <c r="F48" s="432"/>
      <c r="G48" s="432"/>
      <c r="H48" s="432"/>
      <c r="I48" s="432"/>
      <c r="J48" s="432"/>
      <c r="K48" s="298"/>
    </row>
    <row r="49" spans="2:11" s="1" customFormat="1" ht="15" customHeight="1">
      <c r="B49" s="301"/>
      <c r="C49" s="302"/>
      <c r="D49" s="302"/>
      <c r="E49" s="432" t="s">
        <v>3481</v>
      </c>
      <c r="F49" s="432"/>
      <c r="G49" s="432"/>
      <c r="H49" s="432"/>
      <c r="I49" s="432"/>
      <c r="J49" s="432"/>
      <c r="K49" s="298"/>
    </row>
    <row r="50" spans="2:11" s="1" customFormat="1" ht="15" customHeight="1">
      <c r="B50" s="301"/>
      <c r="C50" s="302"/>
      <c r="D50" s="302"/>
      <c r="E50" s="432" t="s">
        <v>3482</v>
      </c>
      <c r="F50" s="432"/>
      <c r="G50" s="432"/>
      <c r="H50" s="432"/>
      <c r="I50" s="432"/>
      <c r="J50" s="432"/>
      <c r="K50" s="298"/>
    </row>
    <row r="51" spans="2:11" s="1" customFormat="1" ht="15" customHeight="1">
      <c r="B51" s="301"/>
      <c r="C51" s="302"/>
      <c r="D51" s="432" t="s">
        <v>3483</v>
      </c>
      <c r="E51" s="432"/>
      <c r="F51" s="432"/>
      <c r="G51" s="432"/>
      <c r="H51" s="432"/>
      <c r="I51" s="432"/>
      <c r="J51" s="432"/>
      <c r="K51" s="298"/>
    </row>
    <row r="52" spans="2:11" s="1" customFormat="1" ht="25.5" customHeight="1">
      <c r="B52" s="297"/>
      <c r="C52" s="433" t="s">
        <v>3484</v>
      </c>
      <c r="D52" s="433"/>
      <c r="E52" s="433"/>
      <c r="F52" s="433"/>
      <c r="G52" s="433"/>
      <c r="H52" s="433"/>
      <c r="I52" s="433"/>
      <c r="J52" s="433"/>
      <c r="K52" s="298"/>
    </row>
    <row r="53" spans="2:11" s="1" customFormat="1" ht="5.25" customHeight="1">
      <c r="B53" s="297"/>
      <c r="C53" s="299"/>
      <c r="D53" s="299"/>
      <c r="E53" s="299"/>
      <c r="F53" s="299"/>
      <c r="G53" s="299"/>
      <c r="H53" s="299"/>
      <c r="I53" s="299"/>
      <c r="J53" s="299"/>
      <c r="K53" s="298"/>
    </row>
    <row r="54" spans="2:11" s="1" customFormat="1" ht="15" customHeight="1">
      <c r="B54" s="297"/>
      <c r="C54" s="432" t="s">
        <v>3485</v>
      </c>
      <c r="D54" s="432"/>
      <c r="E54" s="432"/>
      <c r="F54" s="432"/>
      <c r="G54" s="432"/>
      <c r="H54" s="432"/>
      <c r="I54" s="432"/>
      <c r="J54" s="432"/>
      <c r="K54" s="298"/>
    </row>
    <row r="55" spans="2:11" s="1" customFormat="1" ht="15" customHeight="1">
      <c r="B55" s="297"/>
      <c r="C55" s="432" t="s">
        <v>3486</v>
      </c>
      <c r="D55" s="432"/>
      <c r="E55" s="432"/>
      <c r="F55" s="432"/>
      <c r="G55" s="432"/>
      <c r="H55" s="432"/>
      <c r="I55" s="432"/>
      <c r="J55" s="432"/>
      <c r="K55" s="298"/>
    </row>
    <row r="56" spans="2:11" s="1" customFormat="1" ht="12.75" customHeight="1">
      <c r="B56" s="297"/>
      <c r="C56" s="300"/>
      <c r="D56" s="300"/>
      <c r="E56" s="300"/>
      <c r="F56" s="300"/>
      <c r="G56" s="300"/>
      <c r="H56" s="300"/>
      <c r="I56" s="300"/>
      <c r="J56" s="300"/>
      <c r="K56" s="298"/>
    </row>
    <row r="57" spans="2:11" s="1" customFormat="1" ht="15" customHeight="1">
      <c r="B57" s="297"/>
      <c r="C57" s="432" t="s">
        <v>3487</v>
      </c>
      <c r="D57" s="432"/>
      <c r="E57" s="432"/>
      <c r="F57" s="432"/>
      <c r="G57" s="432"/>
      <c r="H57" s="432"/>
      <c r="I57" s="432"/>
      <c r="J57" s="432"/>
      <c r="K57" s="298"/>
    </row>
    <row r="58" spans="2:11" s="1" customFormat="1" ht="15" customHeight="1">
      <c r="B58" s="297"/>
      <c r="C58" s="302"/>
      <c r="D58" s="432" t="s">
        <v>3488</v>
      </c>
      <c r="E58" s="432"/>
      <c r="F58" s="432"/>
      <c r="G58" s="432"/>
      <c r="H58" s="432"/>
      <c r="I58" s="432"/>
      <c r="J58" s="432"/>
      <c r="K58" s="298"/>
    </row>
    <row r="59" spans="2:11" s="1" customFormat="1" ht="15" customHeight="1">
      <c r="B59" s="297"/>
      <c r="C59" s="302"/>
      <c r="D59" s="432" t="s">
        <v>3489</v>
      </c>
      <c r="E59" s="432"/>
      <c r="F59" s="432"/>
      <c r="G59" s="432"/>
      <c r="H59" s="432"/>
      <c r="I59" s="432"/>
      <c r="J59" s="432"/>
      <c r="K59" s="298"/>
    </row>
    <row r="60" spans="2:11" s="1" customFormat="1" ht="15" customHeight="1">
      <c r="B60" s="297"/>
      <c r="C60" s="302"/>
      <c r="D60" s="432" t="s">
        <v>3490</v>
      </c>
      <c r="E60" s="432"/>
      <c r="F60" s="432"/>
      <c r="G60" s="432"/>
      <c r="H60" s="432"/>
      <c r="I60" s="432"/>
      <c r="J60" s="432"/>
      <c r="K60" s="298"/>
    </row>
    <row r="61" spans="2:11" s="1" customFormat="1" ht="15" customHeight="1">
      <c r="B61" s="297"/>
      <c r="C61" s="302"/>
      <c r="D61" s="432" t="s">
        <v>3491</v>
      </c>
      <c r="E61" s="432"/>
      <c r="F61" s="432"/>
      <c r="G61" s="432"/>
      <c r="H61" s="432"/>
      <c r="I61" s="432"/>
      <c r="J61" s="432"/>
      <c r="K61" s="298"/>
    </row>
    <row r="62" spans="2:11" s="1" customFormat="1" ht="15" customHeight="1">
      <c r="B62" s="297"/>
      <c r="C62" s="302"/>
      <c r="D62" s="434" t="s">
        <v>3492</v>
      </c>
      <c r="E62" s="434"/>
      <c r="F62" s="434"/>
      <c r="G62" s="434"/>
      <c r="H62" s="434"/>
      <c r="I62" s="434"/>
      <c r="J62" s="434"/>
      <c r="K62" s="298"/>
    </row>
    <row r="63" spans="2:11" s="1" customFormat="1" ht="15" customHeight="1">
      <c r="B63" s="297"/>
      <c r="C63" s="302"/>
      <c r="D63" s="432" t="s">
        <v>3493</v>
      </c>
      <c r="E63" s="432"/>
      <c r="F63" s="432"/>
      <c r="G63" s="432"/>
      <c r="H63" s="432"/>
      <c r="I63" s="432"/>
      <c r="J63" s="432"/>
      <c r="K63" s="298"/>
    </row>
    <row r="64" spans="2:11" s="1" customFormat="1" ht="12.75" customHeight="1">
      <c r="B64" s="297"/>
      <c r="C64" s="302"/>
      <c r="D64" s="302"/>
      <c r="E64" s="305"/>
      <c r="F64" s="302"/>
      <c r="G64" s="302"/>
      <c r="H64" s="302"/>
      <c r="I64" s="302"/>
      <c r="J64" s="302"/>
      <c r="K64" s="298"/>
    </row>
    <row r="65" spans="2:11" s="1" customFormat="1" ht="15" customHeight="1">
      <c r="B65" s="297"/>
      <c r="C65" s="302"/>
      <c r="D65" s="432" t="s">
        <v>3494</v>
      </c>
      <c r="E65" s="432"/>
      <c r="F65" s="432"/>
      <c r="G65" s="432"/>
      <c r="H65" s="432"/>
      <c r="I65" s="432"/>
      <c r="J65" s="432"/>
      <c r="K65" s="298"/>
    </row>
    <row r="66" spans="2:11" s="1" customFormat="1" ht="15" customHeight="1">
      <c r="B66" s="297"/>
      <c r="C66" s="302"/>
      <c r="D66" s="434" t="s">
        <v>3495</v>
      </c>
      <c r="E66" s="434"/>
      <c r="F66" s="434"/>
      <c r="G66" s="434"/>
      <c r="H66" s="434"/>
      <c r="I66" s="434"/>
      <c r="J66" s="434"/>
      <c r="K66" s="298"/>
    </row>
    <row r="67" spans="2:11" s="1" customFormat="1" ht="15" customHeight="1">
      <c r="B67" s="297"/>
      <c r="C67" s="302"/>
      <c r="D67" s="432" t="s">
        <v>3496</v>
      </c>
      <c r="E67" s="432"/>
      <c r="F67" s="432"/>
      <c r="G67" s="432"/>
      <c r="H67" s="432"/>
      <c r="I67" s="432"/>
      <c r="J67" s="432"/>
      <c r="K67" s="298"/>
    </row>
    <row r="68" spans="2:11" s="1" customFormat="1" ht="15" customHeight="1">
      <c r="B68" s="297"/>
      <c r="C68" s="302"/>
      <c r="D68" s="432" t="s">
        <v>3497</v>
      </c>
      <c r="E68" s="432"/>
      <c r="F68" s="432"/>
      <c r="G68" s="432"/>
      <c r="H68" s="432"/>
      <c r="I68" s="432"/>
      <c r="J68" s="432"/>
      <c r="K68" s="298"/>
    </row>
    <row r="69" spans="2:11" s="1" customFormat="1" ht="15" customHeight="1">
      <c r="B69" s="297"/>
      <c r="C69" s="302"/>
      <c r="D69" s="432" t="s">
        <v>3498</v>
      </c>
      <c r="E69" s="432"/>
      <c r="F69" s="432"/>
      <c r="G69" s="432"/>
      <c r="H69" s="432"/>
      <c r="I69" s="432"/>
      <c r="J69" s="432"/>
      <c r="K69" s="298"/>
    </row>
    <row r="70" spans="2:11" s="1" customFormat="1" ht="15" customHeight="1">
      <c r="B70" s="297"/>
      <c r="C70" s="302"/>
      <c r="D70" s="432" t="s">
        <v>3499</v>
      </c>
      <c r="E70" s="432"/>
      <c r="F70" s="432"/>
      <c r="G70" s="432"/>
      <c r="H70" s="432"/>
      <c r="I70" s="432"/>
      <c r="J70" s="432"/>
      <c r="K70" s="298"/>
    </row>
    <row r="71" spans="2:11" s="1" customFormat="1" ht="12.75" customHeight="1">
      <c r="B71" s="306"/>
      <c r="C71" s="307"/>
      <c r="D71" s="307"/>
      <c r="E71" s="307"/>
      <c r="F71" s="307"/>
      <c r="G71" s="307"/>
      <c r="H71" s="307"/>
      <c r="I71" s="307"/>
      <c r="J71" s="307"/>
      <c r="K71" s="308"/>
    </row>
    <row r="72" spans="2:11" s="1" customFormat="1" ht="18.75" customHeight="1">
      <c r="B72" s="309"/>
      <c r="C72" s="309"/>
      <c r="D72" s="309"/>
      <c r="E72" s="309"/>
      <c r="F72" s="309"/>
      <c r="G72" s="309"/>
      <c r="H72" s="309"/>
      <c r="I72" s="309"/>
      <c r="J72" s="309"/>
      <c r="K72" s="310"/>
    </row>
    <row r="73" spans="2:11" s="1" customFormat="1" ht="18.75" customHeight="1">
      <c r="B73" s="310"/>
      <c r="C73" s="310"/>
      <c r="D73" s="310"/>
      <c r="E73" s="310"/>
      <c r="F73" s="310"/>
      <c r="G73" s="310"/>
      <c r="H73" s="310"/>
      <c r="I73" s="310"/>
      <c r="J73" s="310"/>
      <c r="K73" s="310"/>
    </row>
    <row r="74" spans="2:11" s="1" customFormat="1" ht="7.5" customHeight="1">
      <c r="B74" s="311"/>
      <c r="C74" s="312"/>
      <c r="D74" s="312"/>
      <c r="E74" s="312"/>
      <c r="F74" s="312"/>
      <c r="G74" s="312"/>
      <c r="H74" s="312"/>
      <c r="I74" s="312"/>
      <c r="J74" s="312"/>
      <c r="K74" s="313"/>
    </row>
    <row r="75" spans="2:11" s="1" customFormat="1" ht="45" customHeight="1">
      <c r="B75" s="314"/>
      <c r="C75" s="427" t="s">
        <v>3500</v>
      </c>
      <c r="D75" s="427"/>
      <c r="E75" s="427"/>
      <c r="F75" s="427"/>
      <c r="G75" s="427"/>
      <c r="H75" s="427"/>
      <c r="I75" s="427"/>
      <c r="J75" s="427"/>
      <c r="K75" s="315"/>
    </row>
    <row r="76" spans="2:11" s="1" customFormat="1" ht="17.25" customHeight="1">
      <c r="B76" s="314"/>
      <c r="C76" s="316" t="s">
        <v>3501</v>
      </c>
      <c r="D76" s="316"/>
      <c r="E76" s="316"/>
      <c r="F76" s="316" t="s">
        <v>3502</v>
      </c>
      <c r="G76" s="317"/>
      <c r="H76" s="316" t="s">
        <v>53</v>
      </c>
      <c r="I76" s="316" t="s">
        <v>56</v>
      </c>
      <c r="J76" s="316" t="s">
        <v>3503</v>
      </c>
      <c r="K76" s="315"/>
    </row>
    <row r="77" spans="2:11" s="1" customFormat="1" ht="17.25" customHeight="1">
      <c r="B77" s="314"/>
      <c r="C77" s="318" t="s">
        <v>3504</v>
      </c>
      <c r="D77" s="318"/>
      <c r="E77" s="318"/>
      <c r="F77" s="319" t="s">
        <v>3505</v>
      </c>
      <c r="G77" s="320"/>
      <c r="H77" s="318"/>
      <c r="I77" s="318"/>
      <c r="J77" s="318" t="s">
        <v>3506</v>
      </c>
      <c r="K77" s="315"/>
    </row>
    <row r="78" spans="2:11" s="1" customFormat="1" ht="5.25" customHeight="1">
      <c r="B78" s="314"/>
      <c r="C78" s="321"/>
      <c r="D78" s="321"/>
      <c r="E78" s="321"/>
      <c r="F78" s="321"/>
      <c r="G78" s="322"/>
      <c r="H78" s="321"/>
      <c r="I78" s="321"/>
      <c r="J78" s="321"/>
      <c r="K78" s="315"/>
    </row>
    <row r="79" spans="2:11" s="1" customFormat="1" ht="15" customHeight="1">
      <c r="B79" s="314"/>
      <c r="C79" s="303" t="s">
        <v>52</v>
      </c>
      <c r="D79" s="323"/>
      <c r="E79" s="323"/>
      <c r="F79" s="324" t="s">
        <v>3507</v>
      </c>
      <c r="G79" s="325"/>
      <c r="H79" s="303" t="s">
        <v>3508</v>
      </c>
      <c r="I79" s="303" t="s">
        <v>3509</v>
      </c>
      <c r="J79" s="303">
        <v>20</v>
      </c>
      <c r="K79" s="315"/>
    </row>
    <row r="80" spans="2:11" s="1" customFormat="1" ht="15" customHeight="1">
      <c r="B80" s="314"/>
      <c r="C80" s="303" t="s">
        <v>3510</v>
      </c>
      <c r="D80" s="303"/>
      <c r="E80" s="303"/>
      <c r="F80" s="324" t="s">
        <v>3507</v>
      </c>
      <c r="G80" s="325"/>
      <c r="H80" s="303" t="s">
        <v>3511</v>
      </c>
      <c r="I80" s="303" t="s">
        <v>3509</v>
      </c>
      <c r="J80" s="303">
        <v>120</v>
      </c>
      <c r="K80" s="315"/>
    </row>
    <row r="81" spans="2:11" s="1" customFormat="1" ht="15" customHeight="1">
      <c r="B81" s="326"/>
      <c r="C81" s="303" t="s">
        <v>3512</v>
      </c>
      <c r="D81" s="303"/>
      <c r="E81" s="303"/>
      <c r="F81" s="324" t="s">
        <v>3513</v>
      </c>
      <c r="G81" s="325"/>
      <c r="H81" s="303" t="s">
        <v>3514</v>
      </c>
      <c r="I81" s="303" t="s">
        <v>3509</v>
      </c>
      <c r="J81" s="303">
        <v>50</v>
      </c>
      <c r="K81" s="315"/>
    </row>
    <row r="82" spans="2:11" s="1" customFormat="1" ht="15" customHeight="1">
      <c r="B82" s="326"/>
      <c r="C82" s="303" t="s">
        <v>3515</v>
      </c>
      <c r="D82" s="303"/>
      <c r="E82" s="303"/>
      <c r="F82" s="324" t="s">
        <v>3507</v>
      </c>
      <c r="G82" s="325"/>
      <c r="H82" s="303" t="s">
        <v>3516</v>
      </c>
      <c r="I82" s="303" t="s">
        <v>3517</v>
      </c>
      <c r="J82" s="303"/>
      <c r="K82" s="315"/>
    </row>
    <row r="83" spans="2:11" s="1" customFormat="1" ht="15" customHeight="1">
      <c r="B83" s="326"/>
      <c r="C83" s="327" t="s">
        <v>3518</v>
      </c>
      <c r="D83" s="327"/>
      <c r="E83" s="327"/>
      <c r="F83" s="328" t="s">
        <v>3513</v>
      </c>
      <c r="G83" s="327"/>
      <c r="H83" s="327" t="s">
        <v>3519</v>
      </c>
      <c r="I83" s="327" t="s">
        <v>3509</v>
      </c>
      <c r="J83" s="327">
        <v>15</v>
      </c>
      <c r="K83" s="315"/>
    </row>
    <row r="84" spans="2:11" s="1" customFormat="1" ht="15" customHeight="1">
      <c r="B84" s="326"/>
      <c r="C84" s="327" t="s">
        <v>3520</v>
      </c>
      <c r="D84" s="327"/>
      <c r="E84" s="327"/>
      <c r="F84" s="328" t="s">
        <v>3513</v>
      </c>
      <c r="G84" s="327"/>
      <c r="H84" s="327" t="s">
        <v>3521</v>
      </c>
      <c r="I84" s="327" t="s">
        <v>3509</v>
      </c>
      <c r="J84" s="327">
        <v>15</v>
      </c>
      <c r="K84" s="315"/>
    </row>
    <row r="85" spans="2:11" s="1" customFormat="1" ht="15" customHeight="1">
      <c r="B85" s="326"/>
      <c r="C85" s="327" t="s">
        <v>3522</v>
      </c>
      <c r="D85" s="327"/>
      <c r="E85" s="327"/>
      <c r="F85" s="328" t="s">
        <v>3513</v>
      </c>
      <c r="G85" s="327"/>
      <c r="H85" s="327" t="s">
        <v>3523</v>
      </c>
      <c r="I85" s="327" t="s">
        <v>3509</v>
      </c>
      <c r="J85" s="327">
        <v>20</v>
      </c>
      <c r="K85" s="315"/>
    </row>
    <row r="86" spans="2:11" s="1" customFormat="1" ht="15" customHeight="1">
      <c r="B86" s="326"/>
      <c r="C86" s="327" t="s">
        <v>3524</v>
      </c>
      <c r="D86" s="327"/>
      <c r="E86" s="327"/>
      <c r="F86" s="328" t="s">
        <v>3513</v>
      </c>
      <c r="G86" s="327"/>
      <c r="H86" s="327" t="s">
        <v>3525</v>
      </c>
      <c r="I86" s="327" t="s">
        <v>3509</v>
      </c>
      <c r="J86" s="327">
        <v>20</v>
      </c>
      <c r="K86" s="315"/>
    </row>
    <row r="87" spans="2:11" s="1" customFormat="1" ht="15" customHeight="1">
      <c r="B87" s="326"/>
      <c r="C87" s="303" t="s">
        <v>3526</v>
      </c>
      <c r="D87" s="303"/>
      <c r="E87" s="303"/>
      <c r="F87" s="324" t="s">
        <v>3513</v>
      </c>
      <c r="G87" s="325"/>
      <c r="H87" s="303" t="s">
        <v>3527</v>
      </c>
      <c r="I87" s="303" t="s">
        <v>3509</v>
      </c>
      <c r="J87" s="303">
        <v>50</v>
      </c>
      <c r="K87" s="315"/>
    </row>
    <row r="88" spans="2:11" s="1" customFormat="1" ht="15" customHeight="1">
      <c r="B88" s="326"/>
      <c r="C88" s="303" t="s">
        <v>3528</v>
      </c>
      <c r="D88" s="303"/>
      <c r="E88" s="303"/>
      <c r="F88" s="324" t="s">
        <v>3513</v>
      </c>
      <c r="G88" s="325"/>
      <c r="H88" s="303" t="s">
        <v>3529</v>
      </c>
      <c r="I88" s="303" t="s">
        <v>3509</v>
      </c>
      <c r="J88" s="303">
        <v>20</v>
      </c>
      <c r="K88" s="315"/>
    </row>
    <row r="89" spans="2:11" s="1" customFormat="1" ht="15" customHeight="1">
      <c r="B89" s="326"/>
      <c r="C89" s="303" t="s">
        <v>3530</v>
      </c>
      <c r="D89" s="303"/>
      <c r="E89" s="303"/>
      <c r="F89" s="324" t="s">
        <v>3513</v>
      </c>
      <c r="G89" s="325"/>
      <c r="H89" s="303" t="s">
        <v>3531</v>
      </c>
      <c r="I89" s="303" t="s">
        <v>3509</v>
      </c>
      <c r="J89" s="303">
        <v>20</v>
      </c>
      <c r="K89" s="315"/>
    </row>
    <row r="90" spans="2:11" s="1" customFormat="1" ht="15" customHeight="1">
      <c r="B90" s="326"/>
      <c r="C90" s="303" t="s">
        <v>3532</v>
      </c>
      <c r="D90" s="303"/>
      <c r="E90" s="303"/>
      <c r="F90" s="324" t="s">
        <v>3513</v>
      </c>
      <c r="G90" s="325"/>
      <c r="H90" s="303" t="s">
        <v>3533</v>
      </c>
      <c r="I90" s="303" t="s">
        <v>3509</v>
      </c>
      <c r="J90" s="303">
        <v>50</v>
      </c>
      <c r="K90" s="315"/>
    </row>
    <row r="91" spans="2:11" s="1" customFormat="1" ht="15" customHeight="1">
      <c r="B91" s="326"/>
      <c r="C91" s="303" t="s">
        <v>3534</v>
      </c>
      <c r="D91" s="303"/>
      <c r="E91" s="303"/>
      <c r="F91" s="324" t="s">
        <v>3513</v>
      </c>
      <c r="G91" s="325"/>
      <c r="H91" s="303" t="s">
        <v>3534</v>
      </c>
      <c r="I91" s="303" t="s">
        <v>3509</v>
      </c>
      <c r="J91" s="303">
        <v>50</v>
      </c>
      <c r="K91" s="315"/>
    </row>
    <row r="92" spans="2:11" s="1" customFormat="1" ht="15" customHeight="1">
      <c r="B92" s="326"/>
      <c r="C92" s="303" t="s">
        <v>3535</v>
      </c>
      <c r="D92" s="303"/>
      <c r="E92" s="303"/>
      <c r="F92" s="324" t="s">
        <v>3513</v>
      </c>
      <c r="G92" s="325"/>
      <c r="H92" s="303" t="s">
        <v>3536</v>
      </c>
      <c r="I92" s="303" t="s">
        <v>3509</v>
      </c>
      <c r="J92" s="303">
        <v>255</v>
      </c>
      <c r="K92" s="315"/>
    </row>
    <row r="93" spans="2:11" s="1" customFormat="1" ht="15" customHeight="1">
      <c r="B93" s="326"/>
      <c r="C93" s="303" t="s">
        <v>3537</v>
      </c>
      <c r="D93" s="303"/>
      <c r="E93" s="303"/>
      <c r="F93" s="324" t="s">
        <v>3507</v>
      </c>
      <c r="G93" s="325"/>
      <c r="H93" s="303" t="s">
        <v>3538</v>
      </c>
      <c r="I93" s="303" t="s">
        <v>3539</v>
      </c>
      <c r="J93" s="303"/>
      <c r="K93" s="315"/>
    </row>
    <row r="94" spans="2:11" s="1" customFormat="1" ht="15" customHeight="1">
      <c r="B94" s="326"/>
      <c r="C94" s="303" t="s">
        <v>3540</v>
      </c>
      <c r="D94" s="303"/>
      <c r="E94" s="303"/>
      <c r="F94" s="324" t="s">
        <v>3507</v>
      </c>
      <c r="G94" s="325"/>
      <c r="H94" s="303" t="s">
        <v>3541</v>
      </c>
      <c r="I94" s="303" t="s">
        <v>3542</v>
      </c>
      <c r="J94" s="303"/>
      <c r="K94" s="315"/>
    </row>
    <row r="95" spans="2:11" s="1" customFormat="1" ht="15" customHeight="1">
      <c r="B95" s="326"/>
      <c r="C95" s="303" t="s">
        <v>3543</v>
      </c>
      <c r="D95" s="303"/>
      <c r="E95" s="303"/>
      <c r="F95" s="324" t="s">
        <v>3507</v>
      </c>
      <c r="G95" s="325"/>
      <c r="H95" s="303" t="s">
        <v>3543</v>
      </c>
      <c r="I95" s="303" t="s">
        <v>3542</v>
      </c>
      <c r="J95" s="303"/>
      <c r="K95" s="315"/>
    </row>
    <row r="96" spans="2:11" s="1" customFormat="1" ht="15" customHeight="1">
      <c r="B96" s="326"/>
      <c r="C96" s="303" t="s">
        <v>37</v>
      </c>
      <c r="D96" s="303"/>
      <c r="E96" s="303"/>
      <c r="F96" s="324" t="s">
        <v>3507</v>
      </c>
      <c r="G96" s="325"/>
      <c r="H96" s="303" t="s">
        <v>3544</v>
      </c>
      <c r="I96" s="303" t="s">
        <v>3542</v>
      </c>
      <c r="J96" s="303"/>
      <c r="K96" s="315"/>
    </row>
    <row r="97" spans="2:11" s="1" customFormat="1" ht="15" customHeight="1">
      <c r="B97" s="326"/>
      <c r="C97" s="303" t="s">
        <v>47</v>
      </c>
      <c r="D97" s="303"/>
      <c r="E97" s="303"/>
      <c r="F97" s="324" t="s">
        <v>3507</v>
      </c>
      <c r="G97" s="325"/>
      <c r="H97" s="303" t="s">
        <v>3545</v>
      </c>
      <c r="I97" s="303" t="s">
        <v>3542</v>
      </c>
      <c r="J97" s="303"/>
      <c r="K97" s="315"/>
    </row>
    <row r="98" spans="2:11" s="1" customFormat="1" ht="15" customHeight="1">
      <c r="B98" s="329"/>
      <c r="C98" s="330"/>
      <c r="D98" s="330"/>
      <c r="E98" s="330"/>
      <c r="F98" s="330"/>
      <c r="G98" s="330"/>
      <c r="H98" s="330"/>
      <c r="I98" s="330"/>
      <c r="J98" s="330"/>
      <c r="K98" s="331"/>
    </row>
    <row r="99" spans="2:11" s="1" customFormat="1" ht="18.75" customHeight="1">
      <c r="B99" s="332"/>
      <c r="C99" s="333"/>
      <c r="D99" s="333"/>
      <c r="E99" s="333"/>
      <c r="F99" s="333"/>
      <c r="G99" s="333"/>
      <c r="H99" s="333"/>
      <c r="I99" s="333"/>
      <c r="J99" s="333"/>
      <c r="K99" s="332"/>
    </row>
    <row r="100" spans="2:11" s="1" customFormat="1" ht="18.75" customHeight="1">
      <c r="B100" s="310"/>
      <c r="C100" s="310"/>
      <c r="D100" s="310"/>
      <c r="E100" s="310"/>
      <c r="F100" s="310"/>
      <c r="G100" s="310"/>
      <c r="H100" s="310"/>
      <c r="I100" s="310"/>
      <c r="J100" s="310"/>
      <c r="K100" s="310"/>
    </row>
    <row r="101" spans="2:11" s="1" customFormat="1" ht="7.5" customHeight="1">
      <c r="B101" s="311"/>
      <c r="C101" s="312"/>
      <c r="D101" s="312"/>
      <c r="E101" s="312"/>
      <c r="F101" s="312"/>
      <c r="G101" s="312"/>
      <c r="H101" s="312"/>
      <c r="I101" s="312"/>
      <c r="J101" s="312"/>
      <c r="K101" s="313"/>
    </row>
    <row r="102" spans="2:11" s="1" customFormat="1" ht="45" customHeight="1">
      <c r="B102" s="314"/>
      <c r="C102" s="427" t="s">
        <v>3546</v>
      </c>
      <c r="D102" s="427"/>
      <c r="E102" s="427"/>
      <c r="F102" s="427"/>
      <c r="G102" s="427"/>
      <c r="H102" s="427"/>
      <c r="I102" s="427"/>
      <c r="J102" s="427"/>
      <c r="K102" s="315"/>
    </row>
    <row r="103" spans="2:11" s="1" customFormat="1" ht="17.25" customHeight="1">
      <c r="B103" s="314"/>
      <c r="C103" s="316" t="s">
        <v>3501</v>
      </c>
      <c r="D103" s="316"/>
      <c r="E103" s="316"/>
      <c r="F103" s="316" t="s">
        <v>3502</v>
      </c>
      <c r="G103" s="317"/>
      <c r="H103" s="316" t="s">
        <v>53</v>
      </c>
      <c r="I103" s="316" t="s">
        <v>56</v>
      </c>
      <c r="J103" s="316" t="s">
        <v>3503</v>
      </c>
      <c r="K103" s="315"/>
    </row>
    <row r="104" spans="2:11" s="1" customFormat="1" ht="17.25" customHeight="1">
      <c r="B104" s="314"/>
      <c r="C104" s="318" t="s">
        <v>3504</v>
      </c>
      <c r="D104" s="318"/>
      <c r="E104" s="318"/>
      <c r="F104" s="319" t="s">
        <v>3505</v>
      </c>
      <c r="G104" s="320"/>
      <c r="H104" s="318"/>
      <c r="I104" s="318"/>
      <c r="J104" s="318" t="s">
        <v>3506</v>
      </c>
      <c r="K104" s="315"/>
    </row>
    <row r="105" spans="2:11" s="1" customFormat="1" ht="5.25" customHeight="1">
      <c r="B105" s="314"/>
      <c r="C105" s="316"/>
      <c r="D105" s="316"/>
      <c r="E105" s="316"/>
      <c r="F105" s="316"/>
      <c r="G105" s="334"/>
      <c r="H105" s="316"/>
      <c r="I105" s="316"/>
      <c r="J105" s="316"/>
      <c r="K105" s="315"/>
    </row>
    <row r="106" spans="2:11" s="1" customFormat="1" ht="15" customHeight="1">
      <c r="B106" s="314"/>
      <c r="C106" s="303" t="s">
        <v>52</v>
      </c>
      <c r="D106" s="323"/>
      <c r="E106" s="323"/>
      <c r="F106" s="324" t="s">
        <v>3507</v>
      </c>
      <c r="G106" s="303"/>
      <c r="H106" s="303" t="s">
        <v>3547</v>
      </c>
      <c r="I106" s="303" t="s">
        <v>3509</v>
      </c>
      <c r="J106" s="303">
        <v>20</v>
      </c>
      <c r="K106" s="315"/>
    </row>
    <row r="107" spans="2:11" s="1" customFormat="1" ht="15" customHeight="1">
      <c r="B107" s="314"/>
      <c r="C107" s="303" t="s">
        <v>3510</v>
      </c>
      <c r="D107" s="303"/>
      <c r="E107" s="303"/>
      <c r="F107" s="324" t="s">
        <v>3507</v>
      </c>
      <c r="G107" s="303"/>
      <c r="H107" s="303" t="s">
        <v>3547</v>
      </c>
      <c r="I107" s="303" t="s">
        <v>3509</v>
      </c>
      <c r="J107" s="303">
        <v>120</v>
      </c>
      <c r="K107" s="315"/>
    </row>
    <row r="108" spans="2:11" s="1" customFormat="1" ht="15" customHeight="1">
      <c r="B108" s="326"/>
      <c r="C108" s="303" t="s">
        <v>3512</v>
      </c>
      <c r="D108" s="303"/>
      <c r="E108" s="303"/>
      <c r="F108" s="324" t="s">
        <v>3513</v>
      </c>
      <c r="G108" s="303"/>
      <c r="H108" s="303" t="s">
        <v>3547</v>
      </c>
      <c r="I108" s="303" t="s">
        <v>3509</v>
      </c>
      <c r="J108" s="303">
        <v>50</v>
      </c>
      <c r="K108" s="315"/>
    </row>
    <row r="109" spans="2:11" s="1" customFormat="1" ht="15" customHeight="1">
      <c r="B109" s="326"/>
      <c r="C109" s="303" t="s">
        <v>3515</v>
      </c>
      <c r="D109" s="303"/>
      <c r="E109" s="303"/>
      <c r="F109" s="324" t="s">
        <v>3507</v>
      </c>
      <c r="G109" s="303"/>
      <c r="H109" s="303" t="s">
        <v>3547</v>
      </c>
      <c r="I109" s="303" t="s">
        <v>3517</v>
      </c>
      <c r="J109" s="303"/>
      <c r="K109" s="315"/>
    </row>
    <row r="110" spans="2:11" s="1" customFormat="1" ht="15" customHeight="1">
      <c r="B110" s="326"/>
      <c r="C110" s="303" t="s">
        <v>3526</v>
      </c>
      <c r="D110" s="303"/>
      <c r="E110" s="303"/>
      <c r="F110" s="324" t="s">
        <v>3513</v>
      </c>
      <c r="G110" s="303"/>
      <c r="H110" s="303" t="s">
        <v>3547</v>
      </c>
      <c r="I110" s="303" t="s">
        <v>3509</v>
      </c>
      <c r="J110" s="303">
        <v>50</v>
      </c>
      <c r="K110" s="315"/>
    </row>
    <row r="111" spans="2:11" s="1" customFormat="1" ht="15" customHeight="1">
      <c r="B111" s="326"/>
      <c r="C111" s="303" t="s">
        <v>3534</v>
      </c>
      <c r="D111" s="303"/>
      <c r="E111" s="303"/>
      <c r="F111" s="324" t="s">
        <v>3513</v>
      </c>
      <c r="G111" s="303"/>
      <c r="H111" s="303" t="s">
        <v>3547</v>
      </c>
      <c r="I111" s="303" t="s">
        <v>3509</v>
      </c>
      <c r="J111" s="303">
        <v>50</v>
      </c>
      <c r="K111" s="315"/>
    </row>
    <row r="112" spans="2:11" s="1" customFormat="1" ht="15" customHeight="1">
      <c r="B112" s="326"/>
      <c r="C112" s="303" t="s">
        <v>3532</v>
      </c>
      <c r="D112" s="303"/>
      <c r="E112" s="303"/>
      <c r="F112" s="324" t="s">
        <v>3513</v>
      </c>
      <c r="G112" s="303"/>
      <c r="H112" s="303" t="s">
        <v>3547</v>
      </c>
      <c r="I112" s="303" t="s">
        <v>3509</v>
      </c>
      <c r="J112" s="303">
        <v>50</v>
      </c>
      <c r="K112" s="315"/>
    </row>
    <row r="113" spans="2:11" s="1" customFormat="1" ht="15" customHeight="1">
      <c r="B113" s="326"/>
      <c r="C113" s="303" t="s">
        <v>52</v>
      </c>
      <c r="D113" s="303"/>
      <c r="E113" s="303"/>
      <c r="F113" s="324" t="s">
        <v>3507</v>
      </c>
      <c r="G113" s="303"/>
      <c r="H113" s="303" t="s">
        <v>3548</v>
      </c>
      <c r="I113" s="303" t="s">
        <v>3509</v>
      </c>
      <c r="J113" s="303">
        <v>20</v>
      </c>
      <c r="K113" s="315"/>
    </row>
    <row r="114" spans="2:11" s="1" customFormat="1" ht="15" customHeight="1">
      <c r="B114" s="326"/>
      <c r="C114" s="303" t="s">
        <v>3549</v>
      </c>
      <c r="D114" s="303"/>
      <c r="E114" s="303"/>
      <c r="F114" s="324" t="s">
        <v>3507</v>
      </c>
      <c r="G114" s="303"/>
      <c r="H114" s="303" t="s">
        <v>3550</v>
      </c>
      <c r="I114" s="303" t="s">
        <v>3509</v>
      </c>
      <c r="J114" s="303">
        <v>120</v>
      </c>
      <c r="K114" s="315"/>
    </row>
    <row r="115" spans="2:11" s="1" customFormat="1" ht="15" customHeight="1">
      <c r="B115" s="326"/>
      <c r="C115" s="303" t="s">
        <v>37</v>
      </c>
      <c r="D115" s="303"/>
      <c r="E115" s="303"/>
      <c r="F115" s="324" t="s">
        <v>3507</v>
      </c>
      <c r="G115" s="303"/>
      <c r="H115" s="303" t="s">
        <v>3551</v>
      </c>
      <c r="I115" s="303" t="s">
        <v>3542</v>
      </c>
      <c r="J115" s="303"/>
      <c r="K115" s="315"/>
    </row>
    <row r="116" spans="2:11" s="1" customFormat="1" ht="15" customHeight="1">
      <c r="B116" s="326"/>
      <c r="C116" s="303" t="s">
        <v>47</v>
      </c>
      <c r="D116" s="303"/>
      <c r="E116" s="303"/>
      <c r="F116" s="324" t="s">
        <v>3507</v>
      </c>
      <c r="G116" s="303"/>
      <c r="H116" s="303" t="s">
        <v>3552</v>
      </c>
      <c r="I116" s="303" t="s">
        <v>3542</v>
      </c>
      <c r="J116" s="303"/>
      <c r="K116" s="315"/>
    </row>
    <row r="117" spans="2:11" s="1" customFormat="1" ht="15" customHeight="1">
      <c r="B117" s="326"/>
      <c r="C117" s="303" t="s">
        <v>56</v>
      </c>
      <c r="D117" s="303"/>
      <c r="E117" s="303"/>
      <c r="F117" s="324" t="s">
        <v>3507</v>
      </c>
      <c r="G117" s="303"/>
      <c r="H117" s="303" t="s">
        <v>3553</v>
      </c>
      <c r="I117" s="303" t="s">
        <v>3554</v>
      </c>
      <c r="J117" s="303"/>
      <c r="K117" s="315"/>
    </row>
    <row r="118" spans="2:11" s="1" customFormat="1" ht="15" customHeight="1">
      <c r="B118" s="329"/>
      <c r="C118" s="335"/>
      <c r="D118" s="335"/>
      <c r="E118" s="335"/>
      <c r="F118" s="335"/>
      <c r="G118" s="335"/>
      <c r="H118" s="335"/>
      <c r="I118" s="335"/>
      <c r="J118" s="335"/>
      <c r="K118" s="331"/>
    </row>
    <row r="119" spans="2:11" s="1" customFormat="1" ht="18.75" customHeight="1">
      <c r="B119" s="336"/>
      <c r="C119" s="337"/>
      <c r="D119" s="337"/>
      <c r="E119" s="337"/>
      <c r="F119" s="338"/>
      <c r="G119" s="337"/>
      <c r="H119" s="337"/>
      <c r="I119" s="337"/>
      <c r="J119" s="337"/>
      <c r="K119" s="336"/>
    </row>
    <row r="120" spans="2:11" s="1" customFormat="1" ht="18.75" customHeight="1">
      <c r="B120" s="310"/>
      <c r="C120" s="310"/>
      <c r="D120" s="310"/>
      <c r="E120" s="310"/>
      <c r="F120" s="310"/>
      <c r="G120" s="310"/>
      <c r="H120" s="310"/>
      <c r="I120" s="310"/>
      <c r="J120" s="310"/>
      <c r="K120" s="310"/>
    </row>
    <row r="121" spans="2:11" s="1" customFormat="1" ht="7.5" customHeight="1">
      <c r="B121" s="339"/>
      <c r="C121" s="340"/>
      <c r="D121" s="340"/>
      <c r="E121" s="340"/>
      <c r="F121" s="340"/>
      <c r="G121" s="340"/>
      <c r="H121" s="340"/>
      <c r="I121" s="340"/>
      <c r="J121" s="340"/>
      <c r="K121" s="341"/>
    </row>
    <row r="122" spans="2:11" s="1" customFormat="1" ht="45" customHeight="1">
      <c r="B122" s="342"/>
      <c r="C122" s="428" t="s">
        <v>3555</v>
      </c>
      <c r="D122" s="428"/>
      <c r="E122" s="428"/>
      <c r="F122" s="428"/>
      <c r="G122" s="428"/>
      <c r="H122" s="428"/>
      <c r="I122" s="428"/>
      <c r="J122" s="428"/>
      <c r="K122" s="343"/>
    </row>
    <row r="123" spans="2:11" s="1" customFormat="1" ht="17.25" customHeight="1">
      <c r="B123" s="344"/>
      <c r="C123" s="316" t="s">
        <v>3501</v>
      </c>
      <c r="D123" s="316"/>
      <c r="E123" s="316"/>
      <c r="F123" s="316" t="s">
        <v>3502</v>
      </c>
      <c r="G123" s="317"/>
      <c r="H123" s="316" t="s">
        <v>53</v>
      </c>
      <c r="I123" s="316" t="s">
        <v>56</v>
      </c>
      <c r="J123" s="316" t="s">
        <v>3503</v>
      </c>
      <c r="K123" s="345"/>
    </row>
    <row r="124" spans="2:11" s="1" customFormat="1" ht="17.25" customHeight="1">
      <c r="B124" s="344"/>
      <c r="C124" s="318" t="s">
        <v>3504</v>
      </c>
      <c r="D124" s="318"/>
      <c r="E124" s="318"/>
      <c r="F124" s="319" t="s">
        <v>3505</v>
      </c>
      <c r="G124" s="320"/>
      <c r="H124" s="318"/>
      <c r="I124" s="318"/>
      <c r="J124" s="318" t="s">
        <v>3506</v>
      </c>
      <c r="K124" s="345"/>
    </row>
    <row r="125" spans="2:11" s="1" customFormat="1" ht="5.25" customHeight="1">
      <c r="B125" s="346"/>
      <c r="C125" s="321"/>
      <c r="D125" s="321"/>
      <c r="E125" s="321"/>
      <c r="F125" s="321"/>
      <c r="G125" s="347"/>
      <c r="H125" s="321"/>
      <c r="I125" s="321"/>
      <c r="J125" s="321"/>
      <c r="K125" s="348"/>
    </row>
    <row r="126" spans="2:11" s="1" customFormat="1" ht="15" customHeight="1">
      <c r="B126" s="346"/>
      <c r="C126" s="303" t="s">
        <v>3510</v>
      </c>
      <c r="D126" s="323"/>
      <c r="E126" s="323"/>
      <c r="F126" s="324" t="s">
        <v>3507</v>
      </c>
      <c r="G126" s="303"/>
      <c r="H126" s="303" t="s">
        <v>3547</v>
      </c>
      <c r="I126" s="303" t="s">
        <v>3509</v>
      </c>
      <c r="J126" s="303">
        <v>120</v>
      </c>
      <c r="K126" s="349"/>
    </row>
    <row r="127" spans="2:11" s="1" customFormat="1" ht="15" customHeight="1">
      <c r="B127" s="346"/>
      <c r="C127" s="303" t="s">
        <v>3556</v>
      </c>
      <c r="D127" s="303"/>
      <c r="E127" s="303"/>
      <c r="F127" s="324" t="s">
        <v>3507</v>
      </c>
      <c r="G127" s="303"/>
      <c r="H127" s="303" t="s">
        <v>3557</v>
      </c>
      <c r="I127" s="303" t="s">
        <v>3509</v>
      </c>
      <c r="J127" s="303" t="s">
        <v>3558</v>
      </c>
      <c r="K127" s="349"/>
    </row>
    <row r="128" spans="2:11" s="1" customFormat="1" ht="15" customHeight="1">
      <c r="B128" s="346"/>
      <c r="C128" s="303" t="s">
        <v>87</v>
      </c>
      <c r="D128" s="303"/>
      <c r="E128" s="303"/>
      <c r="F128" s="324" t="s">
        <v>3507</v>
      </c>
      <c r="G128" s="303"/>
      <c r="H128" s="303" t="s">
        <v>3559</v>
      </c>
      <c r="I128" s="303" t="s">
        <v>3509</v>
      </c>
      <c r="J128" s="303" t="s">
        <v>3558</v>
      </c>
      <c r="K128" s="349"/>
    </row>
    <row r="129" spans="2:11" s="1" customFormat="1" ht="15" customHeight="1">
      <c r="B129" s="346"/>
      <c r="C129" s="303" t="s">
        <v>3518</v>
      </c>
      <c r="D129" s="303"/>
      <c r="E129" s="303"/>
      <c r="F129" s="324" t="s">
        <v>3513</v>
      </c>
      <c r="G129" s="303"/>
      <c r="H129" s="303" t="s">
        <v>3519</v>
      </c>
      <c r="I129" s="303" t="s">
        <v>3509</v>
      </c>
      <c r="J129" s="303">
        <v>15</v>
      </c>
      <c r="K129" s="349"/>
    </row>
    <row r="130" spans="2:11" s="1" customFormat="1" ht="15" customHeight="1">
      <c r="B130" s="346"/>
      <c r="C130" s="327" t="s">
        <v>3520</v>
      </c>
      <c r="D130" s="327"/>
      <c r="E130" s="327"/>
      <c r="F130" s="328" t="s">
        <v>3513</v>
      </c>
      <c r="G130" s="327"/>
      <c r="H130" s="327" t="s">
        <v>3521</v>
      </c>
      <c r="I130" s="327" t="s">
        <v>3509</v>
      </c>
      <c r="J130" s="327">
        <v>15</v>
      </c>
      <c r="K130" s="349"/>
    </row>
    <row r="131" spans="2:11" s="1" customFormat="1" ht="15" customHeight="1">
      <c r="B131" s="346"/>
      <c r="C131" s="327" t="s">
        <v>3522</v>
      </c>
      <c r="D131" s="327"/>
      <c r="E131" s="327"/>
      <c r="F131" s="328" t="s">
        <v>3513</v>
      </c>
      <c r="G131" s="327"/>
      <c r="H131" s="327" t="s">
        <v>3523</v>
      </c>
      <c r="I131" s="327" t="s">
        <v>3509</v>
      </c>
      <c r="J131" s="327">
        <v>20</v>
      </c>
      <c r="K131" s="349"/>
    </row>
    <row r="132" spans="2:11" s="1" customFormat="1" ht="15" customHeight="1">
      <c r="B132" s="346"/>
      <c r="C132" s="327" t="s">
        <v>3524</v>
      </c>
      <c r="D132" s="327"/>
      <c r="E132" s="327"/>
      <c r="F132" s="328" t="s">
        <v>3513</v>
      </c>
      <c r="G132" s="327"/>
      <c r="H132" s="327" t="s">
        <v>3525</v>
      </c>
      <c r="I132" s="327" t="s">
        <v>3509</v>
      </c>
      <c r="J132" s="327">
        <v>20</v>
      </c>
      <c r="K132" s="349"/>
    </row>
    <row r="133" spans="2:11" s="1" customFormat="1" ht="15" customHeight="1">
      <c r="B133" s="346"/>
      <c r="C133" s="303" t="s">
        <v>3512</v>
      </c>
      <c r="D133" s="303"/>
      <c r="E133" s="303"/>
      <c r="F133" s="324" t="s">
        <v>3513</v>
      </c>
      <c r="G133" s="303"/>
      <c r="H133" s="303" t="s">
        <v>3547</v>
      </c>
      <c r="I133" s="303" t="s">
        <v>3509</v>
      </c>
      <c r="J133" s="303">
        <v>50</v>
      </c>
      <c r="K133" s="349"/>
    </row>
    <row r="134" spans="2:11" s="1" customFormat="1" ht="15" customHeight="1">
      <c r="B134" s="346"/>
      <c r="C134" s="303" t="s">
        <v>3526</v>
      </c>
      <c r="D134" s="303"/>
      <c r="E134" s="303"/>
      <c r="F134" s="324" t="s">
        <v>3513</v>
      </c>
      <c r="G134" s="303"/>
      <c r="H134" s="303" t="s">
        <v>3547</v>
      </c>
      <c r="I134" s="303" t="s">
        <v>3509</v>
      </c>
      <c r="J134" s="303">
        <v>50</v>
      </c>
      <c r="K134" s="349"/>
    </row>
    <row r="135" spans="2:11" s="1" customFormat="1" ht="15" customHeight="1">
      <c r="B135" s="346"/>
      <c r="C135" s="303" t="s">
        <v>3532</v>
      </c>
      <c r="D135" s="303"/>
      <c r="E135" s="303"/>
      <c r="F135" s="324" t="s">
        <v>3513</v>
      </c>
      <c r="G135" s="303"/>
      <c r="H135" s="303" t="s">
        <v>3547</v>
      </c>
      <c r="I135" s="303" t="s">
        <v>3509</v>
      </c>
      <c r="J135" s="303">
        <v>50</v>
      </c>
      <c r="K135" s="349"/>
    </row>
    <row r="136" spans="2:11" s="1" customFormat="1" ht="15" customHeight="1">
      <c r="B136" s="346"/>
      <c r="C136" s="303" t="s">
        <v>3534</v>
      </c>
      <c r="D136" s="303"/>
      <c r="E136" s="303"/>
      <c r="F136" s="324" t="s">
        <v>3513</v>
      </c>
      <c r="G136" s="303"/>
      <c r="H136" s="303" t="s">
        <v>3547</v>
      </c>
      <c r="I136" s="303" t="s">
        <v>3509</v>
      </c>
      <c r="J136" s="303">
        <v>50</v>
      </c>
      <c r="K136" s="349"/>
    </row>
    <row r="137" spans="2:11" s="1" customFormat="1" ht="15" customHeight="1">
      <c r="B137" s="346"/>
      <c r="C137" s="303" t="s">
        <v>3535</v>
      </c>
      <c r="D137" s="303"/>
      <c r="E137" s="303"/>
      <c r="F137" s="324" t="s">
        <v>3513</v>
      </c>
      <c r="G137" s="303"/>
      <c r="H137" s="303" t="s">
        <v>3560</v>
      </c>
      <c r="I137" s="303" t="s">
        <v>3509</v>
      </c>
      <c r="J137" s="303">
        <v>255</v>
      </c>
      <c r="K137" s="349"/>
    </row>
    <row r="138" spans="2:11" s="1" customFormat="1" ht="15" customHeight="1">
      <c r="B138" s="346"/>
      <c r="C138" s="303" t="s">
        <v>3537</v>
      </c>
      <c r="D138" s="303"/>
      <c r="E138" s="303"/>
      <c r="F138" s="324" t="s">
        <v>3507</v>
      </c>
      <c r="G138" s="303"/>
      <c r="H138" s="303" t="s">
        <v>3561</v>
      </c>
      <c r="I138" s="303" t="s">
        <v>3539</v>
      </c>
      <c r="J138" s="303"/>
      <c r="K138" s="349"/>
    </row>
    <row r="139" spans="2:11" s="1" customFormat="1" ht="15" customHeight="1">
      <c r="B139" s="346"/>
      <c r="C139" s="303" t="s">
        <v>3540</v>
      </c>
      <c r="D139" s="303"/>
      <c r="E139" s="303"/>
      <c r="F139" s="324" t="s">
        <v>3507</v>
      </c>
      <c r="G139" s="303"/>
      <c r="H139" s="303" t="s">
        <v>3562</v>
      </c>
      <c r="I139" s="303" t="s">
        <v>3542</v>
      </c>
      <c r="J139" s="303"/>
      <c r="K139" s="349"/>
    </row>
    <row r="140" spans="2:11" s="1" customFormat="1" ht="15" customHeight="1">
      <c r="B140" s="346"/>
      <c r="C140" s="303" t="s">
        <v>3543</v>
      </c>
      <c r="D140" s="303"/>
      <c r="E140" s="303"/>
      <c r="F140" s="324" t="s">
        <v>3507</v>
      </c>
      <c r="G140" s="303"/>
      <c r="H140" s="303" t="s">
        <v>3543</v>
      </c>
      <c r="I140" s="303" t="s">
        <v>3542</v>
      </c>
      <c r="J140" s="303"/>
      <c r="K140" s="349"/>
    </row>
    <row r="141" spans="2:11" s="1" customFormat="1" ht="15" customHeight="1">
      <c r="B141" s="346"/>
      <c r="C141" s="303" t="s">
        <v>37</v>
      </c>
      <c r="D141" s="303"/>
      <c r="E141" s="303"/>
      <c r="F141" s="324" t="s">
        <v>3507</v>
      </c>
      <c r="G141" s="303"/>
      <c r="H141" s="303" t="s">
        <v>3563</v>
      </c>
      <c r="I141" s="303" t="s">
        <v>3542</v>
      </c>
      <c r="J141" s="303"/>
      <c r="K141" s="349"/>
    </row>
    <row r="142" spans="2:11" s="1" customFormat="1" ht="15" customHeight="1">
      <c r="B142" s="346"/>
      <c r="C142" s="303" t="s">
        <v>3564</v>
      </c>
      <c r="D142" s="303"/>
      <c r="E142" s="303"/>
      <c r="F142" s="324" t="s">
        <v>3507</v>
      </c>
      <c r="G142" s="303"/>
      <c r="H142" s="303" t="s">
        <v>3565</v>
      </c>
      <c r="I142" s="303" t="s">
        <v>3542</v>
      </c>
      <c r="J142" s="303"/>
      <c r="K142" s="349"/>
    </row>
    <row r="143" spans="2:11" s="1" customFormat="1" ht="15" customHeight="1">
      <c r="B143" s="350"/>
      <c r="C143" s="351"/>
      <c r="D143" s="351"/>
      <c r="E143" s="351"/>
      <c r="F143" s="351"/>
      <c r="G143" s="351"/>
      <c r="H143" s="351"/>
      <c r="I143" s="351"/>
      <c r="J143" s="351"/>
      <c r="K143" s="352"/>
    </row>
    <row r="144" spans="2:11" s="1" customFormat="1" ht="18.75" customHeight="1">
      <c r="B144" s="337"/>
      <c r="C144" s="337"/>
      <c r="D144" s="337"/>
      <c r="E144" s="337"/>
      <c r="F144" s="338"/>
      <c r="G144" s="337"/>
      <c r="H144" s="337"/>
      <c r="I144" s="337"/>
      <c r="J144" s="337"/>
      <c r="K144" s="337"/>
    </row>
    <row r="145" spans="2:11" s="1" customFormat="1" ht="18.75" customHeight="1">
      <c r="B145" s="310"/>
      <c r="C145" s="310"/>
      <c r="D145" s="310"/>
      <c r="E145" s="310"/>
      <c r="F145" s="310"/>
      <c r="G145" s="310"/>
      <c r="H145" s="310"/>
      <c r="I145" s="310"/>
      <c r="J145" s="310"/>
      <c r="K145" s="310"/>
    </row>
    <row r="146" spans="2:11" s="1" customFormat="1" ht="7.5" customHeight="1">
      <c r="B146" s="311"/>
      <c r="C146" s="312"/>
      <c r="D146" s="312"/>
      <c r="E146" s="312"/>
      <c r="F146" s="312"/>
      <c r="G146" s="312"/>
      <c r="H146" s="312"/>
      <c r="I146" s="312"/>
      <c r="J146" s="312"/>
      <c r="K146" s="313"/>
    </row>
    <row r="147" spans="2:11" s="1" customFormat="1" ht="45" customHeight="1">
      <c r="B147" s="314"/>
      <c r="C147" s="427" t="s">
        <v>3566</v>
      </c>
      <c r="D147" s="427"/>
      <c r="E147" s="427"/>
      <c r="F147" s="427"/>
      <c r="G147" s="427"/>
      <c r="H147" s="427"/>
      <c r="I147" s="427"/>
      <c r="J147" s="427"/>
      <c r="K147" s="315"/>
    </row>
    <row r="148" spans="2:11" s="1" customFormat="1" ht="17.25" customHeight="1">
      <c r="B148" s="314"/>
      <c r="C148" s="316" t="s">
        <v>3501</v>
      </c>
      <c r="D148" s="316"/>
      <c r="E148" s="316"/>
      <c r="F148" s="316" t="s">
        <v>3502</v>
      </c>
      <c r="G148" s="317"/>
      <c r="H148" s="316" t="s">
        <v>53</v>
      </c>
      <c r="I148" s="316" t="s">
        <v>56</v>
      </c>
      <c r="J148" s="316" t="s">
        <v>3503</v>
      </c>
      <c r="K148" s="315"/>
    </row>
    <row r="149" spans="2:11" s="1" customFormat="1" ht="17.25" customHeight="1">
      <c r="B149" s="314"/>
      <c r="C149" s="318" t="s">
        <v>3504</v>
      </c>
      <c r="D149" s="318"/>
      <c r="E149" s="318"/>
      <c r="F149" s="319" t="s">
        <v>3505</v>
      </c>
      <c r="G149" s="320"/>
      <c r="H149" s="318"/>
      <c r="I149" s="318"/>
      <c r="J149" s="318" t="s">
        <v>3506</v>
      </c>
      <c r="K149" s="315"/>
    </row>
    <row r="150" spans="2:11" s="1" customFormat="1" ht="5.25" customHeight="1">
      <c r="B150" s="326"/>
      <c r="C150" s="321"/>
      <c r="D150" s="321"/>
      <c r="E150" s="321"/>
      <c r="F150" s="321"/>
      <c r="G150" s="322"/>
      <c r="H150" s="321"/>
      <c r="I150" s="321"/>
      <c r="J150" s="321"/>
      <c r="K150" s="349"/>
    </row>
    <row r="151" spans="2:11" s="1" customFormat="1" ht="15" customHeight="1">
      <c r="B151" s="326"/>
      <c r="C151" s="353" t="s">
        <v>3510</v>
      </c>
      <c r="D151" s="303"/>
      <c r="E151" s="303"/>
      <c r="F151" s="354" t="s">
        <v>3507</v>
      </c>
      <c r="G151" s="303"/>
      <c r="H151" s="353" t="s">
        <v>3547</v>
      </c>
      <c r="I151" s="353" t="s">
        <v>3509</v>
      </c>
      <c r="J151" s="353">
        <v>120</v>
      </c>
      <c r="K151" s="349"/>
    </row>
    <row r="152" spans="2:11" s="1" customFormat="1" ht="15" customHeight="1">
      <c r="B152" s="326"/>
      <c r="C152" s="353" t="s">
        <v>3556</v>
      </c>
      <c r="D152" s="303"/>
      <c r="E152" s="303"/>
      <c r="F152" s="354" t="s">
        <v>3507</v>
      </c>
      <c r="G152" s="303"/>
      <c r="H152" s="353" t="s">
        <v>3567</v>
      </c>
      <c r="I152" s="353" t="s">
        <v>3509</v>
      </c>
      <c r="J152" s="353" t="s">
        <v>3558</v>
      </c>
      <c r="K152" s="349"/>
    </row>
    <row r="153" spans="2:11" s="1" customFormat="1" ht="15" customHeight="1">
      <c r="B153" s="326"/>
      <c r="C153" s="353" t="s">
        <v>87</v>
      </c>
      <c r="D153" s="303"/>
      <c r="E153" s="303"/>
      <c r="F153" s="354" t="s">
        <v>3507</v>
      </c>
      <c r="G153" s="303"/>
      <c r="H153" s="353" t="s">
        <v>3568</v>
      </c>
      <c r="I153" s="353" t="s">
        <v>3509</v>
      </c>
      <c r="J153" s="353" t="s">
        <v>3558</v>
      </c>
      <c r="K153" s="349"/>
    </row>
    <row r="154" spans="2:11" s="1" customFormat="1" ht="15" customHeight="1">
      <c r="B154" s="326"/>
      <c r="C154" s="353" t="s">
        <v>3512</v>
      </c>
      <c r="D154" s="303"/>
      <c r="E154" s="303"/>
      <c r="F154" s="354" t="s">
        <v>3513</v>
      </c>
      <c r="G154" s="303"/>
      <c r="H154" s="353" t="s">
        <v>3547</v>
      </c>
      <c r="I154" s="353" t="s">
        <v>3509</v>
      </c>
      <c r="J154" s="353">
        <v>50</v>
      </c>
      <c r="K154" s="349"/>
    </row>
    <row r="155" spans="2:11" s="1" customFormat="1" ht="15" customHeight="1">
      <c r="B155" s="326"/>
      <c r="C155" s="353" t="s">
        <v>3515</v>
      </c>
      <c r="D155" s="303"/>
      <c r="E155" s="303"/>
      <c r="F155" s="354" t="s">
        <v>3507</v>
      </c>
      <c r="G155" s="303"/>
      <c r="H155" s="353" t="s">
        <v>3547</v>
      </c>
      <c r="I155" s="353" t="s">
        <v>3517</v>
      </c>
      <c r="J155" s="353"/>
      <c r="K155" s="349"/>
    </row>
    <row r="156" spans="2:11" s="1" customFormat="1" ht="15" customHeight="1">
      <c r="B156" s="326"/>
      <c r="C156" s="353" t="s">
        <v>3526</v>
      </c>
      <c r="D156" s="303"/>
      <c r="E156" s="303"/>
      <c r="F156" s="354" t="s">
        <v>3513</v>
      </c>
      <c r="G156" s="303"/>
      <c r="H156" s="353" t="s">
        <v>3547</v>
      </c>
      <c r="I156" s="353" t="s">
        <v>3509</v>
      </c>
      <c r="J156" s="353">
        <v>50</v>
      </c>
      <c r="K156" s="349"/>
    </row>
    <row r="157" spans="2:11" s="1" customFormat="1" ht="15" customHeight="1">
      <c r="B157" s="326"/>
      <c r="C157" s="353" t="s">
        <v>3534</v>
      </c>
      <c r="D157" s="303"/>
      <c r="E157" s="303"/>
      <c r="F157" s="354" t="s">
        <v>3513</v>
      </c>
      <c r="G157" s="303"/>
      <c r="H157" s="353" t="s">
        <v>3547</v>
      </c>
      <c r="I157" s="353" t="s">
        <v>3509</v>
      </c>
      <c r="J157" s="353">
        <v>50</v>
      </c>
      <c r="K157" s="349"/>
    </row>
    <row r="158" spans="2:11" s="1" customFormat="1" ht="15" customHeight="1">
      <c r="B158" s="326"/>
      <c r="C158" s="353" t="s">
        <v>3532</v>
      </c>
      <c r="D158" s="303"/>
      <c r="E158" s="303"/>
      <c r="F158" s="354" t="s">
        <v>3513</v>
      </c>
      <c r="G158" s="303"/>
      <c r="H158" s="353" t="s">
        <v>3547</v>
      </c>
      <c r="I158" s="353" t="s">
        <v>3509</v>
      </c>
      <c r="J158" s="353">
        <v>50</v>
      </c>
      <c r="K158" s="349"/>
    </row>
    <row r="159" spans="2:11" s="1" customFormat="1" ht="15" customHeight="1">
      <c r="B159" s="326"/>
      <c r="C159" s="353" t="s">
        <v>156</v>
      </c>
      <c r="D159" s="303"/>
      <c r="E159" s="303"/>
      <c r="F159" s="354" t="s">
        <v>3507</v>
      </c>
      <c r="G159" s="303"/>
      <c r="H159" s="353" t="s">
        <v>3569</v>
      </c>
      <c r="I159" s="353" t="s">
        <v>3509</v>
      </c>
      <c r="J159" s="353" t="s">
        <v>3570</v>
      </c>
      <c r="K159" s="349"/>
    </row>
    <row r="160" spans="2:11" s="1" customFormat="1" ht="15" customHeight="1">
      <c r="B160" s="326"/>
      <c r="C160" s="353" t="s">
        <v>3571</v>
      </c>
      <c r="D160" s="303"/>
      <c r="E160" s="303"/>
      <c r="F160" s="354" t="s">
        <v>3507</v>
      </c>
      <c r="G160" s="303"/>
      <c r="H160" s="353" t="s">
        <v>3572</v>
      </c>
      <c r="I160" s="353" t="s">
        <v>3542</v>
      </c>
      <c r="J160" s="353"/>
      <c r="K160" s="349"/>
    </row>
    <row r="161" spans="2:11" s="1" customFormat="1" ht="15" customHeight="1">
      <c r="B161" s="355"/>
      <c r="C161" s="335"/>
      <c r="D161" s="335"/>
      <c r="E161" s="335"/>
      <c r="F161" s="335"/>
      <c r="G161" s="335"/>
      <c r="H161" s="335"/>
      <c r="I161" s="335"/>
      <c r="J161" s="335"/>
      <c r="K161" s="356"/>
    </row>
    <row r="162" spans="2:11" s="1" customFormat="1" ht="18.75" customHeight="1">
      <c r="B162" s="337"/>
      <c r="C162" s="347"/>
      <c r="D162" s="347"/>
      <c r="E162" s="347"/>
      <c r="F162" s="357"/>
      <c r="G162" s="347"/>
      <c r="H162" s="347"/>
      <c r="I162" s="347"/>
      <c r="J162" s="347"/>
      <c r="K162" s="337"/>
    </row>
    <row r="163" spans="2:11" s="1" customFormat="1" ht="18.75" customHeight="1">
      <c r="B163" s="310"/>
      <c r="C163" s="310"/>
      <c r="D163" s="310"/>
      <c r="E163" s="310"/>
      <c r="F163" s="310"/>
      <c r="G163" s="310"/>
      <c r="H163" s="310"/>
      <c r="I163" s="310"/>
      <c r="J163" s="310"/>
      <c r="K163" s="310"/>
    </row>
    <row r="164" spans="2:11" s="1" customFormat="1" ht="7.5" customHeight="1">
      <c r="B164" s="292"/>
      <c r="C164" s="293"/>
      <c r="D164" s="293"/>
      <c r="E164" s="293"/>
      <c r="F164" s="293"/>
      <c r="G164" s="293"/>
      <c r="H164" s="293"/>
      <c r="I164" s="293"/>
      <c r="J164" s="293"/>
      <c r="K164" s="294"/>
    </row>
    <row r="165" spans="2:11" s="1" customFormat="1" ht="45" customHeight="1">
      <c r="B165" s="295"/>
      <c r="C165" s="428" t="s">
        <v>3573</v>
      </c>
      <c r="D165" s="428"/>
      <c r="E165" s="428"/>
      <c r="F165" s="428"/>
      <c r="G165" s="428"/>
      <c r="H165" s="428"/>
      <c r="I165" s="428"/>
      <c r="J165" s="428"/>
      <c r="K165" s="296"/>
    </row>
    <row r="166" spans="2:11" s="1" customFormat="1" ht="17.25" customHeight="1">
      <c r="B166" s="295"/>
      <c r="C166" s="316" t="s">
        <v>3501</v>
      </c>
      <c r="D166" s="316"/>
      <c r="E166" s="316"/>
      <c r="F166" s="316" t="s">
        <v>3502</v>
      </c>
      <c r="G166" s="358"/>
      <c r="H166" s="359" t="s">
        <v>53</v>
      </c>
      <c r="I166" s="359" t="s">
        <v>56</v>
      </c>
      <c r="J166" s="316" t="s">
        <v>3503</v>
      </c>
      <c r="K166" s="296"/>
    </row>
    <row r="167" spans="2:11" s="1" customFormat="1" ht="17.25" customHeight="1">
      <c r="B167" s="297"/>
      <c r="C167" s="318" t="s">
        <v>3504</v>
      </c>
      <c r="D167" s="318"/>
      <c r="E167" s="318"/>
      <c r="F167" s="319" t="s">
        <v>3505</v>
      </c>
      <c r="G167" s="360"/>
      <c r="H167" s="361"/>
      <c r="I167" s="361"/>
      <c r="J167" s="318" t="s">
        <v>3506</v>
      </c>
      <c r="K167" s="298"/>
    </row>
    <row r="168" spans="2:11" s="1" customFormat="1" ht="5.25" customHeight="1">
      <c r="B168" s="326"/>
      <c r="C168" s="321"/>
      <c r="D168" s="321"/>
      <c r="E168" s="321"/>
      <c r="F168" s="321"/>
      <c r="G168" s="322"/>
      <c r="H168" s="321"/>
      <c r="I168" s="321"/>
      <c r="J168" s="321"/>
      <c r="K168" s="349"/>
    </row>
    <row r="169" spans="2:11" s="1" customFormat="1" ht="15" customHeight="1">
      <c r="B169" s="326"/>
      <c r="C169" s="303" t="s">
        <v>3510</v>
      </c>
      <c r="D169" s="303"/>
      <c r="E169" s="303"/>
      <c r="F169" s="324" t="s">
        <v>3507</v>
      </c>
      <c r="G169" s="303"/>
      <c r="H169" s="303" t="s">
        <v>3547</v>
      </c>
      <c r="I169" s="303" t="s">
        <v>3509</v>
      </c>
      <c r="J169" s="303">
        <v>120</v>
      </c>
      <c r="K169" s="349"/>
    </row>
    <row r="170" spans="2:11" s="1" customFormat="1" ht="15" customHeight="1">
      <c r="B170" s="326"/>
      <c r="C170" s="303" t="s">
        <v>3556</v>
      </c>
      <c r="D170" s="303"/>
      <c r="E170" s="303"/>
      <c r="F170" s="324" t="s">
        <v>3507</v>
      </c>
      <c r="G170" s="303"/>
      <c r="H170" s="303" t="s">
        <v>3557</v>
      </c>
      <c r="I170" s="303" t="s">
        <v>3509</v>
      </c>
      <c r="J170" s="303" t="s">
        <v>3558</v>
      </c>
      <c r="K170" s="349"/>
    </row>
    <row r="171" spans="2:11" s="1" customFormat="1" ht="15" customHeight="1">
      <c r="B171" s="326"/>
      <c r="C171" s="303" t="s">
        <v>87</v>
      </c>
      <c r="D171" s="303"/>
      <c r="E171" s="303"/>
      <c r="F171" s="324" t="s">
        <v>3507</v>
      </c>
      <c r="G171" s="303"/>
      <c r="H171" s="303" t="s">
        <v>3574</v>
      </c>
      <c r="I171" s="303" t="s">
        <v>3509</v>
      </c>
      <c r="J171" s="303" t="s">
        <v>3558</v>
      </c>
      <c r="K171" s="349"/>
    </row>
    <row r="172" spans="2:11" s="1" customFormat="1" ht="15" customHeight="1">
      <c r="B172" s="326"/>
      <c r="C172" s="303" t="s">
        <v>3512</v>
      </c>
      <c r="D172" s="303"/>
      <c r="E172" s="303"/>
      <c r="F172" s="324" t="s">
        <v>3513</v>
      </c>
      <c r="G172" s="303"/>
      <c r="H172" s="303" t="s">
        <v>3574</v>
      </c>
      <c r="I172" s="303" t="s">
        <v>3509</v>
      </c>
      <c r="J172" s="303">
        <v>50</v>
      </c>
      <c r="K172" s="349"/>
    </row>
    <row r="173" spans="2:11" s="1" customFormat="1" ht="15" customHeight="1">
      <c r="B173" s="326"/>
      <c r="C173" s="303" t="s">
        <v>3515</v>
      </c>
      <c r="D173" s="303"/>
      <c r="E173" s="303"/>
      <c r="F173" s="324" t="s">
        <v>3507</v>
      </c>
      <c r="G173" s="303"/>
      <c r="H173" s="303" t="s">
        <v>3574</v>
      </c>
      <c r="I173" s="303" t="s">
        <v>3517</v>
      </c>
      <c r="J173" s="303"/>
      <c r="K173" s="349"/>
    </row>
    <row r="174" spans="2:11" s="1" customFormat="1" ht="15" customHeight="1">
      <c r="B174" s="326"/>
      <c r="C174" s="303" t="s">
        <v>3526</v>
      </c>
      <c r="D174" s="303"/>
      <c r="E174" s="303"/>
      <c r="F174" s="324" t="s">
        <v>3513</v>
      </c>
      <c r="G174" s="303"/>
      <c r="H174" s="303" t="s">
        <v>3574</v>
      </c>
      <c r="I174" s="303" t="s">
        <v>3509</v>
      </c>
      <c r="J174" s="303">
        <v>50</v>
      </c>
      <c r="K174" s="349"/>
    </row>
    <row r="175" spans="2:11" s="1" customFormat="1" ht="15" customHeight="1">
      <c r="B175" s="326"/>
      <c r="C175" s="303" t="s">
        <v>3534</v>
      </c>
      <c r="D175" s="303"/>
      <c r="E175" s="303"/>
      <c r="F175" s="324" t="s">
        <v>3513</v>
      </c>
      <c r="G175" s="303"/>
      <c r="H175" s="303" t="s">
        <v>3574</v>
      </c>
      <c r="I175" s="303" t="s">
        <v>3509</v>
      </c>
      <c r="J175" s="303">
        <v>50</v>
      </c>
      <c r="K175" s="349"/>
    </row>
    <row r="176" spans="2:11" s="1" customFormat="1" ht="15" customHeight="1">
      <c r="B176" s="326"/>
      <c r="C176" s="303" t="s">
        <v>3532</v>
      </c>
      <c r="D176" s="303"/>
      <c r="E176" s="303"/>
      <c r="F176" s="324" t="s">
        <v>3513</v>
      </c>
      <c r="G176" s="303"/>
      <c r="H176" s="303" t="s">
        <v>3574</v>
      </c>
      <c r="I176" s="303" t="s">
        <v>3509</v>
      </c>
      <c r="J176" s="303">
        <v>50</v>
      </c>
      <c r="K176" s="349"/>
    </row>
    <row r="177" spans="2:11" s="1" customFormat="1" ht="15" customHeight="1">
      <c r="B177" s="326"/>
      <c r="C177" s="303" t="s">
        <v>196</v>
      </c>
      <c r="D177" s="303"/>
      <c r="E177" s="303"/>
      <c r="F177" s="324" t="s">
        <v>3507</v>
      </c>
      <c r="G177" s="303"/>
      <c r="H177" s="303" t="s">
        <v>3575</v>
      </c>
      <c r="I177" s="303" t="s">
        <v>3576</v>
      </c>
      <c r="J177" s="303"/>
      <c r="K177" s="349"/>
    </row>
    <row r="178" spans="2:11" s="1" customFormat="1" ht="15" customHeight="1">
      <c r="B178" s="326"/>
      <c r="C178" s="303" t="s">
        <v>56</v>
      </c>
      <c r="D178" s="303"/>
      <c r="E178" s="303"/>
      <c r="F178" s="324" t="s">
        <v>3507</v>
      </c>
      <c r="G178" s="303"/>
      <c r="H178" s="303" t="s">
        <v>3577</v>
      </c>
      <c r="I178" s="303" t="s">
        <v>3578</v>
      </c>
      <c r="J178" s="303">
        <v>1</v>
      </c>
      <c r="K178" s="349"/>
    </row>
    <row r="179" spans="2:11" s="1" customFormat="1" ht="15" customHeight="1">
      <c r="B179" s="326"/>
      <c r="C179" s="303" t="s">
        <v>52</v>
      </c>
      <c r="D179" s="303"/>
      <c r="E179" s="303"/>
      <c r="F179" s="324" t="s">
        <v>3507</v>
      </c>
      <c r="G179" s="303"/>
      <c r="H179" s="303" t="s">
        <v>3579</v>
      </c>
      <c r="I179" s="303" t="s">
        <v>3509</v>
      </c>
      <c r="J179" s="303">
        <v>20</v>
      </c>
      <c r="K179" s="349"/>
    </row>
    <row r="180" spans="2:11" s="1" customFormat="1" ht="15" customHeight="1">
      <c r="B180" s="326"/>
      <c r="C180" s="303" t="s">
        <v>53</v>
      </c>
      <c r="D180" s="303"/>
      <c r="E180" s="303"/>
      <c r="F180" s="324" t="s">
        <v>3507</v>
      </c>
      <c r="G180" s="303"/>
      <c r="H180" s="303" t="s">
        <v>3580</v>
      </c>
      <c r="I180" s="303" t="s">
        <v>3509</v>
      </c>
      <c r="J180" s="303">
        <v>255</v>
      </c>
      <c r="K180" s="349"/>
    </row>
    <row r="181" spans="2:11" s="1" customFormat="1" ht="15" customHeight="1">
      <c r="B181" s="326"/>
      <c r="C181" s="303" t="s">
        <v>197</v>
      </c>
      <c r="D181" s="303"/>
      <c r="E181" s="303"/>
      <c r="F181" s="324" t="s">
        <v>3507</v>
      </c>
      <c r="G181" s="303"/>
      <c r="H181" s="303" t="s">
        <v>3471</v>
      </c>
      <c r="I181" s="303" t="s">
        <v>3509</v>
      </c>
      <c r="J181" s="303">
        <v>10</v>
      </c>
      <c r="K181" s="349"/>
    </row>
    <row r="182" spans="2:11" s="1" customFormat="1" ht="15" customHeight="1">
      <c r="B182" s="326"/>
      <c r="C182" s="303" t="s">
        <v>198</v>
      </c>
      <c r="D182" s="303"/>
      <c r="E182" s="303"/>
      <c r="F182" s="324" t="s">
        <v>3507</v>
      </c>
      <c r="G182" s="303"/>
      <c r="H182" s="303" t="s">
        <v>3581</v>
      </c>
      <c r="I182" s="303" t="s">
        <v>3542</v>
      </c>
      <c r="J182" s="303"/>
      <c r="K182" s="349"/>
    </row>
    <row r="183" spans="2:11" s="1" customFormat="1" ht="15" customHeight="1">
      <c r="B183" s="326"/>
      <c r="C183" s="303" t="s">
        <v>3582</v>
      </c>
      <c r="D183" s="303"/>
      <c r="E183" s="303"/>
      <c r="F183" s="324" t="s">
        <v>3507</v>
      </c>
      <c r="G183" s="303"/>
      <c r="H183" s="303" t="s">
        <v>3583</v>
      </c>
      <c r="I183" s="303" t="s">
        <v>3542</v>
      </c>
      <c r="J183" s="303"/>
      <c r="K183" s="349"/>
    </row>
    <row r="184" spans="2:11" s="1" customFormat="1" ht="15" customHeight="1">
      <c r="B184" s="326"/>
      <c r="C184" s="303" t="s">
        <v>3571</v>
      </c>
      <c r="D184" s="303"/>
      <c r="E184" s="303"/>
      <c r="F184" s="324" t="s">
        <v>3507</v>
      </c>
      <c r="G184" s="303"/>
      <c r="H184" s="303" t="s">
        <v>3584</v>
      </c>
      <c r="I184" s="303" t="s">
        <v>3542</v>
      </c>
      <c r="J184" s="303"/>
      <c r="K184" s="349"/>
    </row>
    <row r="185" spans="2:11" s="1" customFormat="1" ht="15" customHeight="1">
      <c r="B185" s="326"/>
      <c r="C185" s="303" t="s">
        <v>200</v>
      </c>
      <c r="D185" s="303"/>
      <c r="E185" s="303"/>
      <c r="F185" s="324" t="s">
        <v>3513</v>
      </c>
      <c r="G185" s="303"/>
      <c r="H185" s="303" t="s">
        <v>3585</v>
      </c>
      <c r="I185" s="303" t="s">
        <v>3509</v>
      </c>
      <c r="J185" s="303">
        <v>50</v>
      </c>
      <c r="K185" s="349"/>
    </row>
    <row r="186" spans="2:11" s="1" customFormat="1" ht="15" customHeight="1">
      <c r="B186" s="326"/>
      <c r="C186" s="303" t="s">
        <v>3586</v>
      </c>
      <c r="D186" s="303"/>
      <c r="E186" s="303"/>
      <c r="F186" s="324" t="s">
        <v>3513</v>
      </c>
      <c r="G186" s="303"/>
      <c r="H186" s="303" t="s">
        <v>3587</v>
      </c>
      <c r="I186" s="303" t="s">
        <v>3588</v>
      </c>
      <c r="J186" s="303"/>
      <c r="K186" s="349"/>
    </row>
    <row r="187" spans="2:11" s="1" customFormat="1" ht="15" customHeight="1">
      <c r="B187" s="326"/>
      <c r="C187" s="303" t="s">
        <v>3589</v>
      </c>
      <c r="D187" s="303"/>
      <c r="E187" s="303"/>
      <c r="F187" s="324" t="s">
        <v>3513</v>
      </c>
      <c r="G187" s="303"/>
      <c r="H187" s="303" t="s">
        <v>3590</v>
      </c>
      <c r="I187" s="303" t="s">
        <v>3588</v>
      </c>
      <c r="J187" s="303"/>
      <c r="K187" s="349"/>
    </row>
    <row r="188" spans="2:11" s="1" customFormat="1" ht="15" customHeight="1">
      <c r="B188" s="326"/>
      <c r="C188" s="303" t="s">
        <v>3591</v>
      </c>
      <c r="D188" s="303"/>
      <c r="E188" s="303"/>
      <c r="F188" s="324" t="s">
        <v>3513</v>
      </c>
      <c r="G188" s="303"/>
      <c r="H188" s="303" t="s">
        <v>3592</v>
      </c>
      <c r="I188" s="303" t="s">
        <v>3588</v>
      </c>
      <c r="J188" s="303"/>
      <c r="K188" s="349"/>
    </row>
    <row r="189" spans="2:11" s="1" customFormat="1" ht="15" customHeight="1">
      <c r="B189" s="326"/>
      <c r="C189" s="362" t="s">
        <v>3593</v>
      </c>
      <c r="D189" s="303"/>
      <c r="E189" s="303"/>
      <c r="F189" s="324" t="s">
        <v>3513</v>
      </c>
      <c r="G189" s="303"/>
      <c r="H189" s="303" t="s">
        <v>3594</v>
      </c>
      <c r="I189" s="303" t="s">
        <v>3595</v>
      </c>
      <c r="J189" s="363" t="s">
        <v>3596</v>
      </c>
      <c r="K189" s="349"/>
    </row>
    <row r="190" spans="2:11" s="1" customFormat="1" ht="15" customHeight="1">
      <c r="B190" s="326"/>
      <c r="C190" s="362" t="s">
        <v>41</v>
      </c>
      <c r="D190" s="303"/>
      <c r="E190" s="303"/>
      <c r="F190" s="324" t="s">
        <v>3507</v>
      </c>
      <c r="G190" s="303"/>
      <c r="H190" s="300" t="s">
        <v>3597</v>
      </c>
      <c r="I190" s="303" t="s">
        <v>3598</v>
      </c>
      <c r="J190" s="303"/>
      <c r="K190" s="349"/>
    </row>
    <row r="191" spans="2:11" s="1" customFormat="1" ht="15" customHeight="1">
      <c r="B191" s="326"/>
      <c r="C191" s="362" t="s">
        <v>3599</v>
      </c>
      <c r="D191" s="303"/>
      <c r="E191" s="303"/>
      <c r="F191" s="324" t="s">
        <v>3507</v>
      </c>
      <c r="G191" s="303"/>
      <c r="H191" s="303" t="s">
        <v>3600</v>
      </c>
      <c r="I191" s="303" t="s">
        <v>3542</v>
      </c>
      <c r="J191" s="303"/>
      <c r="K191" s="349"/>
    </row>
    <row r="192" spans="2:11" s="1" customFormat="1" ht="15" customHeight="1">
      <c r="B192" s="326"/>
      <c r="C192" s="362" t="s">
        <v>3601</v>
      </c>
      <c r="D192" s="303"/>
      <c r="E192" s="303"/>
      <c r="F192" s="324" t="s">
        <v>3507</v>
      </c>
      <c r="G192" s="303"/>
      <c r="H192" s="303" t="s">
        <v>3602</v>
      </c>
      <c r="I192" s="303" t="s">
        <v>3542</v>
      </c>
      <c r="J192" s="303"/>
      <c r="K192" s="349"/>
    </row>
    <row r="193" spans="2:11" s="1" customFormat="1" ht="15" customHeight="1">
      <c r="B193" s="326"/>
      <c r="C193" s="362" t="s">
        <v>3603</v>
      </c>
      <c r="D193" s="303"/>
      <c r="E193" s="303"/>
      <c r="F193" s="324" t="s">
        <v>3513</v>
      </c>
      <c r="G193" s="303"/>
      <c r="H193" s="303" t="s">
        <v>3604</v>
      </c>
      <c r="I193" s="303" t="s">
        <v>3542</v>
      </c>
      <c r="J193" s="303"/>
      <c r="K193" s="349"/>
    </row>
    <row r="194" spans="2:11" s="1" customFormat="1" ht="15" customHeight="1">
      <c r="B194" s="355"/>
      <c r="C194" s="364"/>
      <c r="D194" s="335"/>
      <c r="E194" s="335"/>
      <c r="F194" s="335"/>
      <c r="G194" s="335"/>
      <c r="H194" s="335"/>
      <c r="I194" s="335"/>
      <c r="J194" s="335"/>
      <c r="K194" s="356"/>
    </row>
    <row r="195" spans="2:11" s="1" customFormat="1" ht="18.75" customHeight="1">
      <c r="B195" s="337"/>
      <c r="C195" s="347"/>
      <c r="D195" s="347"/>
      <c r="E195" s="347"/>
      <c r="F195" s="357"/>
      <c r="G195" s="347"/>
      <c r="H195" s="347"/>
      <c r="I195" s="347"/>
      <c r="J195" s="347"/>
      <c r="K195" s="337"/>
    </row>
    <row r="196" spans="2:11" s="1" customFormat="1" ht="18.75" customHeight="1">
      <c r="B196" s="337"/>
      <c r="C196" s="347"/>
      <c r="D196" s="347"/>
      <c r="E196" s="347"/>
      <c r="F196" s="357"/>
      <c r="G196" s="347"/>
      <c r="H196" s="347"/>
      <c r="I196" s="347"/>
      <c r="J196" s="347"/>
      <c r="K196" s="337"/>
    </row>
    <row r="197" spans="2:11" s="1" customFormat="1" ht="18.75" customHeight="1">
      <c r="B197" s="310"/>
      <c r="C197" s="310"/>
      <c r="D197" s="310"/>
      <c r="E197" s="310"/>
      <c r="F197" s="310"/>
      <c r="G197" s="310"/>
      <c r="H197" s="310"/>
      <c r="I197" s="310"/>
      <c r="J197" s="310"/>
      <c r="K197" s="310"/>
    </row>
    <row r="198" spans="2:11" s="1" customFormat="1" ht="13.5">
      <c r="B198" s="292"/>
      <c r="C198" s="293"/>
      <c r="D198" s="293"/>
      <c r="E198" s="293"/>
      <c r="F198" s="293"/>
      <c r="G198" s="293"/>
      <c r="H198" s="293"/>
      <c r="I198" s="293"/>
      <c r="J198" s="293"/>
      <c r="K198" s="294"/>
    </row>
    <row r="199" spans="2:11" s="1" customFormat="1" ht="21">
      <c r="B199" s="295"/>
      <c r="C199" s="428" t="s">
        <v>3605</v>
      </c>
      <c r="D199" s="428"/>
      <c r="E199" s="428"/>
      <c r="F199" s="428"/>
      <c r="G199" s="428"/>
      <c r="H199" s="428"/>
      <c r="I199" s="428"/>
      <c r="J199" s="428"/>
      <c r="K199" s="296"/>
    </row>
    <row r="200" spans="2:11" s="1" customFormat="1" ht="25.5" customHeight="1">
      <c r="B200" s="295"/>
      <c r="C200" s="365" t="s">
        <v>3606</v>
      </c>
      <c r="D200" s="365"/>
      <c r="E200" s="365"/>
      <c r="F200" s="365" t="s">
        <v>3607</v>
      </c>
      <c r="G200" s="366"/>
      <c r="H200" s="429" t="s">
        <v>3608</v>
      </c>
      <c r="I200" s="429"/>
      <c r="J200" s="429"/>
      <c r="K200" s="296"/>
    </row>
    <row r="201" spans="2:11" s="1" customFormat="1" ht="5.25" customHeight="1">
      <c r="B201" s="326"/>
      <c r="C201" s="321"/>
      <c r="D201" s="321"/>
      <c r="E201" s="321"/>
      <c r="F201" s="321"/>
      <c r="G201" s="347"/>
      <c r="H201" s="321"/>
      <c r="I201" s="321"/>
      <c r="J201" s="321"/>
      <c r="K201" s="349"/>
    </row>
    <row r="202" spans="2:11" s="1" customFormat="1" ht="15" customHeight="1">
      <c r="B202" s="326"/>
      <c r="C202" s="303" t="s">
        <v>3598</v>
      </c>
      <c r="D202" s="303"/>
      <c r="E202" s="303"/>
      <c r="F202" s="324" t="s">
        <v>42</v>
      </c>
      <c r="G202" s="303"/>
      <c r="H202" s="430" t="s">
        <v>3609</v>
      </c>
      <c r="I202" s="430"/>
      <c r="J202" s="430"/>
      <c r="K202" s="349"/>
    </row>
    <row r="203" spans="2:11" s="1" customFormat="1" ht="15" customHeight="1">
      <c r="B203" s="326"/>
      <c r="C203" s="303"/>
      <c r="D203" s="303"/>
      <c r="E203" s="303"/>
      <c r="F203" s="324" t="s">
        <v>43</v>
      </c>
      <c r="G203" s="303"/>
      <c r="H203" s="430" t="s">
        <v>3610</v>
      </c>
      <c r="I203" s="430"/>
      <c r="J203" s="430"/>
      <c r="K203" s="349"/>
    </row>
    <row r="204" spans="2:11" s="1" customFormat="1" ht="15" customHeight="1">
      <c r="B204" s="326"/>
      <c r="C204" s="303"/>
      <c r="D204" s="303"/>
      <c r="E204" s="303"/>
      <c r="F204" s="324" t="s">
        <v>46</v>
      </c>
      <c r="G204" s="303"/>
      <c r="H204" s="430" t="s">
        <v>3611</v>
      </c>
      <c r="I204" s="430"/>
      <c r="J204" s="430"/>
      <c r="K204" s="349"/>
    </row>
    <row r="205" spans="2:11" s="1" customFormat="1" ht="15" customHeight="1">
      <c r="B205" s="326"/>
      <c r="C205" s="303"/>
      <c r="D205" s="303"/>
      <c r="E205" s="303"/>
      <c r="F205" s="324" t="s">
        <v>44</v>
      </c>
      <c r="G205" s="303"/>
      <c r="H205" s="430" t="s">
        <v>3612</v>
      </c>
      <c r="I205" s="430"/>
      <c r="J205" s="430"/>
      <c r="K205" s="349"/>
    </row>
    <row r="206" spans="2:11" s="1" customFormat="1" ht="15" customHeight="1">
      <c r="B206" s="326"/>
      <c r="C206" s="303"/>
      <c r="D206" s="303"/>
      <c r="E206" s="303"/>
      <c r="F206" s="324" t="s">
        <v>45</v>
      </c>
      <c r="G206" s="303"/>
      <c r="H206" s="430" t="s">
        <v>3613</v>
      </c>
      <c r="I206" s="430"/>
      <c r="J206" s="430"/>
      <c r="K206" s="349"/>
    </row>
    <row r="207" spans="2:11" s="1" customFormat="1" ht="15" customHeight="1">
      <c r="B207" s="326"/>
      <c r="C207" s="303"/>
      <c r="D207" s="303"/>
      <c r="E207" s="303"/>
      <c r="F207" s="324"/>
      <c r="G207" s="303"/>
      <c r="H207" s="303"/>
      <c r="I207" s="303"/>
      <c r="J207" s="303"/>
      <c r="K207" s="349"/>
    </row>
    <row r="208" spans="2:11" s="1" customFormat="1" ht="15" customHeight="1">
      <c r="B208" s="326"/>
      <c r="C208" s="303" t="s">
        <v>3554</v>
      </c>
      <c r="D208" s="303"/>
      <c r="E208" s="303"/>
      <c r="F208" s="324" t="s">
        <v>78</v>
      </c>
      <c r="G208" s="303"/>
      <c r="H208" s="430" t="s">
        <v>3614</v>
      </c>
      <c r="I208" s="430"/>
      <c r="J208" s="430"/>
      <c r="K208" s="349"/>
    </row>
    <row r="209" spans="2:11" s="1" customFormat="1" ht="15" customHeight="1">
      <c r="B209" s="326"/>
      <c r="C209" s="303"/>
      <c r="D209" s="303"/>
      <c r="E209" s="303"/>
      <c r="F209" s="324" t="s">
        <v>3452</v>
      </c>
      <c r="G209" s="303"/>
      <c r="H209" s="430" t="s">
        <v>3453</v>
      </c>
      <c r="I209" s="430"/>
      <c r="J209" s="430"/>
      <c r="K209" s="349"/>
    </row>
    <row r="210" spans="2:11" s="1" customFormat="1" ht="15" customHeight="1">
      <c r="B210" s="326"/>
      <c r="C210" s="303"/>
      <c r="D210" s="303"/>
      <c r="E210" s="303"/>
      <c r="F210" s="324" t="s">
        <v>3450</v>
      </c>
      <c r="G210" s="303"/>
      <c r="H210" s="430" t="s">
        <v>3615</v>
      </c>
      <c r="I210" s="430"/>
      <c r="J210" s="430"/>
      <c r="K210" s="349"/>
    </row>
    <row r="211" spans="2:11" s="1" customFormat="1" ht="15" customHeight="1">
      <c r="B211" s="367"/>
      <c r="C211" s="303"/>
      <c r="D211" s="303"/>
      <c r="E211" s="303"/>
      <c r="F211" s="324" t="s">
        <v>107</v>
      </c>
      <c r="G211" s="362"/>
      <c r="H211" s="431" t="s">
        <v>3454</v>
      </c>
      <c r="I211" s="431"/>
      <c r="J211" s="431"/>
      <c r="K211" s="368"/>
    </row>
    <row r="212" spans="2:11" s="1" customFormat="1" ht="15" customHeight="1">
      <c r="B212" s="367"/>
      <c r="C212" s="303"/>
      <c r="D212" s="303"/>
      <c r="E212" s="303"/>
      <c r="F212" s="324" t="s">
        <v>3455</v>
      </c>
      <c r="G212" s="362"/>
      <c r="H212" s="431" t="s">
        <v>2187</v>
      </c>
      <c r="I212" s="431"/>
      <c r="J212" s="431"/>
      <c r="K212" s="368"/>
    </row>
    <row r="213" spans="2:11" s="1" customFormat="1" ht="15" customHeight="1">
      <c r="B213" s="367"/>
      <c r="C213" s="303"/>
      <c r="D213" s="303"/>
      <c r="E213" s="303"/>
      <c r="F213" s="324"/>
      <c r="G213" s="362"/>
      <c r="H213" s="353"/>
      <c r="I213" s="353"/>
      <c r="J213" s="353"/>
      <c r="K213" s="368"/>
    </row>
    <row r="214" spans="2:11" s="1" customFormat="1" ht="15" customHeight="1">
      <c r="B214" s="367"/>
      <c r="C214" s="303" t="s">
        <v>3578</v>
      </c>
      <c r="D214" s="303"/>
      <c r="E214" s="303"/>
      <c r="F214" s="324">
        <v>1</v>
      </c>
      <c r="G214" s="362"/>
      <c r="H214" s="431" t="s">
        <v>3616</v>
      </c>
      <c r="I214" s="431"/>
      <c r="J214" s="431"/>
      <c r="K214" s="368"/>
    </row>
    <row r="215" spans="2:11" s="1" customFormat="1" ht="15" customHeight="1">
      <c r="B215" s="367"/>
      <c r="C215" s="303"/>
      <c r="D215" s="303"/>
      <c r="E215" s="303"/>
      <c r="F215" s="324">
        <v>2</v>
      </c>
      <c r="G215" s="362"/>
      <c r="H215" s="431" t="s">
        <v>3617</v>
      </c>
      <c r="I215" s="431"/>
      <c r="J215" s="431"/>
      <c r="K215" s="368"/>
    </row>
    <row r="216" spans="2:11" s="1" customFormat="1" ht="15" customHeight="1">
      <c r="B216" s="367"/>
      <c r="C216" s="303"/>
      <c r="D216" s="303"/>
      <c r="E216" s="303"/>
      <c r="F216" s="324">
        <v>3</v>
      </c>
      <c r="G216" s="362"/>
      <c r="H216" s="431" t="s">
        <v>3618</v>
      </c>
      <c r="I216" s="431"/>
      <c r="J216" s="431"/>
      <c r="K216" s="368"/>
    </row>
    <row r="217" spans="2:11" s="1" customFormat="1" ht="15" customHeight="1">
      <c r="B217" s="367"/>
      <c r="C217" s="303"/>
      <c r="D217" s="303"/>
      <c r="E217" s="303"/>
      <c r="F217" s="324">
        <v>4</v>
      </c>
      <c r="G217" s="362"/>
      <c r="H217" s="431" t="s">
        <v>3619</v>
      </c>
      <c r="I217" s="431"/>
      <c r="J217" s="431"/>
      <c r="K217" s="368"/>
    </row>
    <row r="218" spans="2:11" s="1" customFormat="1" ht="12.75" customHeight="1">
      <c r="B218" s="369"/>
      <c r="C218" s="370"/>
      <c r="D218" s="370"/>
      <c r="E218" s="370"/>
      <c r="F218" s="370"/>
      <c r="G218" s="370"/>
      <c r="H218" s="370"/>
      <c r="I218" s="370"/>
      <c r="J218" s="370"/>
      <c r="K218" s="371"/>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23</vt:i4>
      </vt:variant>
    </vt:vector>
  </HeadingPairs>
  <TitlesOfParts>
    <vt:vector size="35" baseType="lpstr">
      <vt:lpstr>Rekapitulace stavby</vt:lpstr>
      <vt:lpstr>D.1.1-2. - Architektonick...</vt:lpstr>
      <vt:lpstr>D.1.4.a - Silnoproudá ele...</vt:lpstr>
      <vt:lpstr>D.1.4.b - Zdravotně techn...</vt:lpstr>
      <vt:lpstr>D.1.4.c - Vzduchotechnika</vt:lpstr>
      <vt:lpstr>D.1.4.d - Vytápění</vt:lpstr>
      <vt:lpstr>D.1.4.e - Měření a regulace</vt:lpstr>
      <vt:lpstr>D.1.4.f - Plyn</vt:lpstr>
      <vt:lpstr>D.1.5. - Gastrotechnologie</vt:lpstr>
      <vt:lpstr>VON - Vedlejší a ostatní ...</vt:lpstr>
      <vt:lpstr>Seznam figur</vt:lpstr>
      <vt:lpstr>Pokyny pro vyplnění</vt:lpstr>
      <vt:lpstr>'D.1.1-2. - Architektonick...'!Názvy_tisku</vt:lpstr>
      <vt:lpstr>'D.1.4.a - Silnoproudá ele...'!Názvy_tisku</vt:lpstr>
      <vt:lpstr>'D.1.4.b - Zdravotně techn...'!Názvy_tisku</vt:lpstr>
      <vt:lpstr>'D.1.4.c - Vzduchotechnika'!Názvy_tisku</vt:lpstr>
      <vt:lpstr>'D.1.4.d - Vytápění'!Názvy_tisku</vt:lpstr>
      <vt:lpstr>'D.1.4.e - Měření a regulace'!Názvy_tisku</vt:lpstr>
      <vt:lpstr>'D.1.4.f - Plyn'!Názvy_tisku</vt:lpstr>
      <vt:lpstr>'D.1.5. - Gastrotechnologie'!Názvy_tisku</vt:lpstr>
      <vt:lpstr>'Rekapitulace stavby'!Názvy_tisku</vt:lpstr>
      <vt:lpstr>'Seznam figur'!Názvy_tisku</vt:lpstr>
      <vt:lpstr>'VON - Vedlejší a ostatní ...'!Názvy_tisku</vt:lpstr>
      <vt:lpstr>'D.1.1-2. - Architektonick...'!Oblast_tisku</vt:lpstr>
      <vt:lpstr>'D.1.4.a - Silnoproudá ele...'!Oblast_tisku</vt:lpstr>
      <vt:lpstr>'D.1.4.b - Zdravotně techn...'!Oblast_tisku</vt:lpstr>
      <vt:lpstr>'D.1.4.c - Vzduchotechnika'!Oblast_tisku</vt:lpstr>
      <vt:lpstr>'D.1.4.d - Vytápění'!Oblast_tisku</vt:lpstr>
      <vt:lpstr>'D.1.4.e - Měření a regulace'!Oblast_tisku</vt:lpstr>
      <vt:lpstr>'D.1.4.f - Plyn'!Oblast_tisku</vt:lpstr>
      <vt:lpstr>'D.1.5. - Gastrotechnologie'!Oblast_tisku</vt:lpstr>
      <vt:lpstr>'Pokyny pro vyplnění'!Oblast_tisku</vt:lpstr>
      <vt:lpstr>'Rekapitulace stavby'!Oblast_tisku</vt:lpstr>
      <vt:lpstr>'Seznam figur'!Oblast_tisku</vt:lpstr>
      <vt:lpstr>'VON - Vedlejší a ostatní ...'!Oblast_tisku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Michal_PC\Michal</dc:creator>
  <cp:lastModifiedBy>Michal</cp:lastModifiedBy>
  <dcterms:created xsi:type="dcterms:W3CDTF">2023-05-17T07:50:00Z</dcterms:created>
  <dcterms:modified xsi:type="dcterms:W3CDTF">2023-05-17T07:57:45Z</dcterms:modified>
</cp:coreProperties>
</file>