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01 CCZ\04 Obchod\16 SHT\01 Nabídky\Nabídky 2024\Nabídky 001 - 100\001 AB vrstvy 2024\"/>
    </mc:Choice>
  </mc:AlternateContent>
  <bookViews>
    <workbookView xWindow="0" yWindow="0" windowWidth="0" windowHeight="0"/>
  </bookViews>
  <sheets>
    <sheet name="Rekapitulace stavby" sheetId="1" r:id="rId1"/>
    <sheet name="SO 101 - Komunikace" sheetId="2" r:id="rId2"/>
    <sheet name="SO 301 - Odvodnění komuni..." sheetId="3" r:id="rId3"/>
    <sheet name="SO 901 - Vedlejší rozpočt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101 - Komunikace'!$C$122:$K$187</definedName>
    <definedName name="_xlnm.Print_Area" localSheetId="1">'SO 101 - Komunikace'!$C$110:$J$187</definedName>
    <definedName name="_xlnm.Print_Titles" localSheetId="1">'SO 101 - Komunikace'!$122:$122</definedName>
    <definedName name="_xlnm._FilterDatabase" localSheetId="2" hidden="1">'SO 301 - Odvodnění komuni...'!$C$123:$K$254</definedName>
    <definedName name="_xlnm.Print_Area" localSheetId="2">'SO 301 - Odvodnění komuni...'!$C$111:$J$254</definedName>
    <definedName name="_xlnm.Print_Titles" localSheetId="2">'SO 301 - Odvodnění komuni...'!$123:$123</definedName>
    <definedName name="_xlnm._FilterDatabase" localSheetId="3" hidden="1">'SO 901 - Vedlejší rozpočt...'!$C$119:$K$134</definedName>
    <definedName name="_xlnm.Print_Area" localSheetId="3">'SO 901 - Vedlejší rozpočt...'!$C$107:$J$134</definedName>
    <definedName name="_xlnm.Print_Titles" localSheetId="3">'SO 901 - Vedlejší rozpočt...'!$119:$119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T125"/>
  <c r="R126"/>
  <c r="R125"/>
  <c r="P126"/>
  <c r="P125"/>
  <c r="BI123"/>
  <c r="BH123"/>
  <c r="BG123"/>
  <c r="BF123"/>
  <c r="T123"/>
  <c r="T122"/>
  <c r="R123"/>
  <c r="R122"/>
  <c r="P123"/>
  <c r="P122"/>
  <c r="F116"/>
  <c r="F114"/>
  <c r="E112"/>
  <c r="F91"/>
  <c r="F89"/>
  <c r="E87"/>
  <c r="J24"/>
  <c r="E24"/>
  <c r="J117"/>
  <c r="J23"/>
  <c r="J21"/>
  <c r="E21"/>
  <c r="J116"/>
  <c r="J20"/>
  <c r="J18"/>
  <c r="E18"/>
  <c r="F117"/>
  <c r="J17"/>
  <c r="J12"/>
  <c r="J114"/>
  <c r="E7"/>
  <c r="E110"/>
  <c i="3" r="J37"/>
  <c r="J36"/>
  <c i="1" r="AY96"/>
  <c i="3" r="J35"/>
  <c i="1" r="AX96"/>
  <c i="3" r="BI253"/>
  <c r="BH253"/>
  <c r="BG253"/>
  <c r="BF253"/>
  <c r="T253"/>
  <c r="T252"/>
  <c r="R253"/>
  <c r="R252"/>
  <c r="P253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T238"/>
  <c r="R239"/>
  <c r="R238"/>
  <c r="P239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F120"/>
  <c r="F118"/>
  <c r="E116"/>
  <c r="F91"/>
  <c r="F89"/>
  <c r="E87"/>
  <c r="J24"/>
  <c r="E24"/>
  <c r="J121"/>
  <c r="J23"/>
  <c r="J21"/>
  <c r="E21"/>
  <c r="J120"/>
  <c r="J20"/>
  <c r="J18"/>
  <c r="E18"/>
  <c r="F121"/>
  <c r="J17"/>
  <c r="J12"/>
  <c r="J118"/>
  <c r="E7"/>
  <c r="E114"/>
  <c i="2" r="J37"/>
  <c r="J36"/>
  <c i="1" r="AY95"/>
  <c i="2" r="J35"/>
  <c i="1" r="AX95"/>
  <c i="2" r="BI186"/>
  <c r="BH186"/>
  <c r="BG186"/>
  <c r="BF186"/>
  <c r="T186"/>
  <c r="T185"/>
  <c r="R186"/>
  <c r="R185"/>
  <c r="P186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F119"/>
  <c r="F117"/>
  <c r="E115"/>
  <c r="F91"/>
  <c r="F89"/>
  <c r="E87"/>
  <c r="J24"/>
  <c r="E24"/>
  <c r="J120"/>
  <c r="J23"/>
  <c r="J21"/>
  <c r="E21"/>
  <c r="J91"/>
  <c r="J20"/>
  <c r="J18"/>
  <c r="E18"/>
  <c r="F120"/>
  <c r="J17"/>
  <c r="J12"/>
  <c r="J117"/>
  <c r="E7"/>
  <c r="E85"/>
  <c i="1" r="L90"/>
  <c r="AM90"/>
  <c r="AM89"/>
  <c r="L89"/>
  <c r="AM87"/>
  <c r="L87"/>
  <c r="L85"/>
  <c r="L84"/>
  <c i="2" r="J180"/>
  <c r="BK145"/>
  <c r="J182"/>
  <c r="J162"/>
  <c r="J149"/>
  <c r="BK126"/>
  <c r="J175"/>
  <c r="BK162"/>
  <c r="BK149"/>
  <c r="J139"/>
  <c r="BK175"/>
  <c i="3" r="BK250"/>
  <c r="BK243"/>
  <c r="J223"/>
  <c r="BK209"/>
  <c r="BK183"/>
  <c r="J166"/>
  <c r="BK140"/>
  <c r="J233"/>
  <c r="J221"/>
  <c r="BK202"/>
  <c r="BK190"/>
  <c r="BK177"/>
  <c r="J159"/>
  <c r="BK142"/>
  <c r="J243"/>
  <c r="BK229"/>
  <c r="BK217"/>
  <c r="BK199"/>
  <c r="J140"/>
  <c r="BK253"/>
  <c r="BK233"/>
  <c r="BK211"/>
  <c r="J186"/>
  <c r="BK162"/>
  <c r="J153"/>
  <c r="J127"/>
  <c i="4" r="J129"/>
  <c r="J132"/>
  <c i="2" r="BK182"/>
  <c r="J157"/>
  <c r="BK132"/>
  <c r="J168"/>
  <c r="J151"/>
  <c r="J129"/>
  <c r="BK177"/>
  <c r="BK166"/>
  <c r="BK157"/>
  <c r="J135"/>
  <c r="J126"/>
  <c i="3" r="J239"/>
  <c r="J225"/>
  <c r="BK204"/>
  <c r="J177"/>
  <c r="J156"/>
  <c r="BK134"/>
  <c r="BK227"/>
  <c r="BK207"/>
  <c r="BK196"/>
  <c r="J180"/>
  <c r="BK156"/>
  <c r="J145"/>
  <c r="BK131"/>
  <c r="BK239"/>
  <c r="BK223"/>
  <c r="BK186"/>
  <c r="J131"/>
  <c r="J250"/>
  <c r="J217"/>
  <c r="J209"/>
  <c r="BK173"/>
  <c r="BK166"/>
  <c r="J151"/>
  <c i="4" r="BK129"/>
  <c i="2" r="BK186"/>
  <c r="BK168"/>
  <c r="BK135"/>
  <c r="J186"/>
  <c r="BK155"/>
  <c r="BK139"/>
  <c r="BK180"/>
  <c r="BK170"/>
  <c r="J155"/>
  <c r="J142"/>
  <c r="J177"/>
  <c r="J170"/>
  <c i="3" r="J248"/>
  <c r="J235"/>
  <c r="BK215"/>
  <c r="J202"/>
  <c r="J169"/>
  <c r="J137"/>
  <c r="J229"/>
  <c r="J204"/>
  <c r="J193"/>
  <c r="J171"/>
  <c r="BK153"/>
  <c r="J134"/>
  <c r="J231"/>
  <c r="BK221"/>
  <c r="J207"/>
  <c r="BK151"/>
  <c r="BK248"/>
  <c r="BK235"/>
  <c r="J215"/>
  <c r="J196"/>
  <c r="BK180"/>
  <c r="BK169"/>
  <c r="J142"/>
  <c i="4" r="J126"/>
  <c r="BK132"/>
  <c r="J123"/>
  <c i="2" r="BK172"/>
  <c r="BK151"/>
  <c r="BK129"/>
  <c r="J166"/>
  <c r="BK142"/>
  <c i="1" r="AS94"/>
  <c i="2" r="J145"/>
  <c r="J132"/>
  <c r="J172"/>
  <c i="3" r="BK245"/>
  <c r="J227"/>
  <c r="J211"/>
  <c r="J190"/>
  <c r="J173"/>
  <c r="BK148"/>
  <c r="BK231"/>
  <c r="BK219"/>
  <c r="J199"/>
  <c r="J183"/>
  <c r="J162"/>
  <c r="J148"/>
  <c r="BK137"/>
  <c r="J253"/>
  <c r="BK225"/>
  <c r="J213"/>
  <c r="BK159"/>
  <c r="BK127"/>
  <c r="J245"/>
  <c r="J219"/>
  <c r="BK213"/>
  <c r="BK193"/>
  <c r="BK171"/>
  <c r="BK145"/>
  <c i="4" r="BK123"/>
  <c r="BK126"/>
  <c i="2" l="1" r="BK125"/>
  <c r="J125"/>
  <c r="J98"/>
  <c r="BK138"/>
  <c r="J138"/>
  <c r="J99"/>
  <c r="BK165"/>
  <c r="J165"/>
  <c r="J101"/>
  <c r="BK174"/>
  <c r="J174"/>
  <c r="J102"/>
  <c i="3" r="BK126"/>
  <c r="J126"/>
  <c r="J98"/>
  <c r="T165"/>
  <c i="2" r="P125"/>
  <c r="P138"/>
  <c r="T165"/>
  <c r="T174"/>
  <c i="3" r="R126"/>
  <c r="P165"/>
  <c r="BK176"/>
  <c r="J176"/>
  <c r="J100"/>
  <c r="T176"/>
  <c r="R189"/>
  <c r="R242"/>
  <c i="2" r="T125"/>
  <c r="T138"/>
  <c r="R165"/>
  <c r="R174"/>
  <c i="3" r="T126"/>
  <c r="R165"/>
  <c r="BK189"/>
  <c r="J189"/>
  <c r="J101"/>
  <c r="P189"/>
  <c r="BK242"/>
  <c r="J242"/>
  <c r="J103"/>
  <c r="T242"/>
  <c i="2" r="R125"/>
  <c r="R138"/>
  <c r="P165"/>
  <c r="P174"/>
  <c i="3" r="P126"/>
  <c r="BK165"/>
  <c r="J165"/>
  <c r="J99"/>
  <c r="P176"/>
  <c r="R176"/>
  <c r="T189"/>
  <c r="P242"/>
  <c i="4" r="BK128"/>
  <c r="J128"/>
  <c r="J100"/>
  <c r="P128"/>
  <c r="P121"/>
  <c r="P120"/>
  <c i="1" r="AU97"/>
  <c i="4" r="R128"/>
  <c r="R121"/>
  <c r="R120"/>
  <c r="T128"/>
  <c r="T121"/>
  <c r="T120"/>
  <c i="2" r="BK161"/>
  <c r="J161"/>
  <c r="J100"/>
  <c r="BK185"/>
  <c r="J185"/>
  <c r="J103"/>
  <c i="3" r="BK238"/>
  <c r="J238"/>
  <c r="J102"/>
  <c r="BK252"/>
  <c r="J252"/>
  <c r="J104"/>
  <c i="4" r="BK122"/>
  <c r="J122"/>
  <c r="J98"/>
  <c r="BK125"/>
  <c r="J125"/>
  <c r="J99"/>
  <c r="J89"/>
  <c r="F92"/>
  <c r="BE123"/>
  <c r="J91"/>
  <c r="BE126"/>
  <c r="E85"/>
  <c r="J92"/>
  <c r="BE129"/>
  <c r="BE132"/>
  <c i="3" r="E85"/>
  <c r="F92"/>
  <c r="BE145"/>
  <c r="BE151"/>
  <c r="BE173"/>
  <c r="BE180"/>
  <c r="BE186"/>
  <c r="BE196"/>
  <c r="BE202"/>
  <c r="BE204"/>
  <c r="BE219"/>
  <c r="BE225"/>
  <c r="BE227"/>
  <c r="BE243"/>
  <c r="BE131"/>
  <c r="BE137"/>
  <c r="BE156"/>
  <c r="BE211"/>
  <c r="BE215"/>
  <c r="BE245"/>
  <c r="BE250"/>
  <c r="BE253"/>
  <c r="J91"/>
  <c r="BE134"/>
  <c r="BE148"/>
  <c r="BE166"/>
  <c r="BE171"/>
  <c r="BE190"/>
  <c r="BE207"/>
  <c r="BE209"/>
  <c r="BE223"/>
  <c r="BE235"/>
  <c r="BE239"/>
  <c r="BE248"/>
  <c r="J89"/>
  <c r="J92"/>
  <c r="BE127"/>
  <c r="BE140"/>
  <c r="BE142"/>
  <c r="BE153"/>
  <c r="BE159"/>
  <c r="BE162"/>
  <c r="BE169"/>
  <c r="BE177"/>
  <c r="BE183"/>
  <c r="BE193"/>
  <c r="BE199"/>
  <c r="BE213"/>
  <c r="BE217"/>
  <c r="BE221"/>
  <c r="BE229"/>
  <c r="BE231"/>
  <c r="BE233"/>
  <c i="2" r="E113"/>
  <c r="BE157"/>
  <c r="BE162"/>
  <c r="BE168"/>
  <c r="BE182"/>
  <c r="J89"/>
  <c r="F92"/>
  <c r="J119"/>
  <c r="BE129"/>
  <c r="BE132"/>
  <c r="BE139"/>
  <c r="BE145"/>
  <c r="BE149"/>
  <c r="BE155"/>
  <c r="BE186"/>
  <c r="J92"/>
  <c r="BE135"/>
  <c r="BE142"/>
  <c r="BE151"/>
  <c r="BE170"/>
  <c r="BE126"/>
  <c r="BE166"/>
  <c r="BE172"/>
  <c r="BE175"/>
  <c r="BE177"/>
  <c r="BE180"/>
  <c r="F36"/>
  <c i="1" r="BC95"/>
  <c i="3" r="F34"/>
  <c i="1" r="BA96"/>
  <c i="4" r="F34"/>
  <c i="1" r="BA97"/>
  <c i="2" r="J34"/>
  <c i="1" r="AW95"/>
  <c i="3" r="F37"/>
  <c i="1" r="BD96"/>
  <c i="4" r="J34"/>
  <c i="1" r="AW97"/>
  <c i="4" r="F37"/>
  <c i="1" r="BD97"/>
  <c i="2" r="F35"/>
  <c i="1" r="BB95"/>
  <c i="2" r="F34"/>
  <c i="1" r="BA95"/>
  <c i="3" r="F35"/>
  <c i="1" r="BB96"/>
  <c i="4" r="F36"/>
  <c i="1" r="BC97"/>
  <c i="4" r="F35"/>
  <c i="1" r="BB97"/>
  <c i="2" r="F37"/>
  <c i="1" r="BD95"/>
  <c i="3" r="J34"/>
  <c i="1" r="AW96"/>
  <c i="3" r="F36"/>
  <c i="1" r="BC96"/>
  <c i="3" l="1" r="P125"/>
  <c r="P124"/>
  <c i="1" r="AU96"/>
  <c i="2" r="T124"/>
  <c r="T123"/>
  <c i="3" r="T125"/>
  <c r="T124"/>
  <c r="R125"/>
  <c r="R124"/>
  <c i="2" r="R124"/>
  <c r="R123"/>
  <c r="P124"/>
  <c r="P123"/>
  <c i="1" r="AU95"/>
  <c i="2" r="BK124"/>
  <c r="J124"/>
  <c r="J97"/>
  <c i="3" r="BK125"/>
  <c r="J125"/>
  <c r="J97"/>
  <c i="4" r="BK121"/>
  <c r="J121"/>
  <c r="J97"/>
  <c i="2" r="J33"/>
  <c i="1" r="AV95"/>
  <c r="AT95"/>
  <c i="3" r="F33"/>
  <c i="1" r="AZ96"/>
  <c i="2" r="F33"/>
  <c i="1" r="AZ95"/>
  <c i="4" r="F33"/>
  <c i="1" r="AZ97"/>
  <c r="BA94"/>
  <c r="AW94"/>
  <c r="AK30"/>
  <c r="BB94"/>
  <c r="AX94"/>
  <c i="4" r="J33"/>
  <c i="1" r="AV97"/>
  <c r="AT97"/>
  <c r="BC94"/>
  <c r="AY94"/>
  <c r="BD94"/>
  <c r="W33"/>
  <c i="3" r="J33"/>
  <c i="1" r="AV96"/>
  <c r="AT96"/>
  <c i="2" l="1" r="BK123"/>
  <c r="J123"/>
  <c r="J96"/>
  <c i="3" r="BK124"/>
  <c r="J124"/>
  <c i="4" r="BK120"/>
  <c r="J120"/>
  <c r="J96"/>
  <c i="1" r="AU94"/>
  <c i="3" r="J30"/>
  <c i="1" r="AG96"/>
  <c r="AZ94"/>
  <c r="AV94"/>
  <c r="AK29"/>
  <c r="W31"/>
  <c r="W32"/>
  <c r="W30"/>
  <c i="3" l="1" r="J39"/>
  <c r="J96"/>
  <c i="1" r="AN96"/>
  <c i="4" r="J30"/>
  <c i="1" r="AG97"/>
  <c r="W29"/>
  <c i="2" r="J30"/>
  <c i="1" r="AG95"/>
  <c r="AT94"/>
  <c i="4" l="1" r="J39"/>
  <c i="2" r="J39"/>
  <c i="1" r="AN95"/>
  <c r="AN97"/>
  <c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<sst xmlns="http://schemas.openxmlformats.org/spreadsheetml/2006/main">
  <si>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</si>
  <si>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</si>
  <si>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</si>
  <si>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</si>
  <si>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</si>
  <si>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{293b0993-9304-45cb-9944-795d0a0781fc}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</si>
  <si>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</si>
  <si>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</si>
  <si>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</si>
  <si>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</si>
  <si>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</si>
  <si>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</si>
  <si>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</si>
  <si>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</si>
  <si>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</si>
  <si>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</si>
  <si>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</si>
  <si>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III/1924 Běhařov - průtah</t>
  </si>
  <si>
    <t>KSO:</t>
  </si>
  <si>
    <t>CC-CZ:</t>
  </si>
  <si>
    <t>Místo:</t>
  </si>
  <si>
    <t>Běhařov</t>
  </si>
  <si>
    <t>Datum:</t>
  </si>
  <si>
    <t>4. 4. 2024</t>
  </si>
  <si>
    <t>Zadavatel:</t>
  </si>
  <si>
    <t>IČ:</t>
  </si>
  <si>
    <t>720 53 119</t>
  </si>
  <si>
    <t>Správa a údržba silnic Plzeňského kraje, p.o.</t>
  </si>
  <si>
    <t>DIČ:</t>
  </si>
  <si>
    <t>CZ72053119</t>
  </si>
  <si>
    <t>Uchazeč:</t>
  </si>
  <si>
    <t>Vyplň údaj</t>
  </si>
  <si>
    <t>Projektant:</t>
  </si>
  <si>
    <t xml:space="preserve"> 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</si>
  <si>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</si>
  <si>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</si>
  <si>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</si>
  <si>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</si>
  <si>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</si>
  <si>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</si>
  <si>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</si>
  <si>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</si>
  <si>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</si>
  <si>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</si>
  <si>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</si>
  <si>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</si>
  <si>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</si>
  <si>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</si>
  <si>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</si>
  <si>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</si>
  <si>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</si>
  <si>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</si>
  <si>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</si>
  <si>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</si>
  <si>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</si>
  <si>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</si>
  <si>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</si>
  <si>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</si>
  <si>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</si>
  <si>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</si>
  <si>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</si>
  <si>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</si>
  <si>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</si>
  <si>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</si>
  <si>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</si>
  <si>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</si>
  <si>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</si>
  <si>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</si>
  <si>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</si>
  <si>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</si>
  <si>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</si>
  <si>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</si>
  <si>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</si>
  <si>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</si>
  <si>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</si>
  <si>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</si>
  <si>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</si>
  <si>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</si>
  <si>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</si>
  <si>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</si>
  <si>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</si>
  <si>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</si>
  <si>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</si>
  <si>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</si>
  <si>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</si>
  <si>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</si>
  <si>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{ea46c5c5-8304-4a2d-992c-77de83040c26}</t>
  </si>
  <si>
    <t>2</t>
  </si>
  <si>
    <t>SO 301</t>
  </si>
  <si>
    <t>Odvodnění komunikace</t>
  </si>
  <si>
    <t>{c68745ce-686f-4326-a43a-fe15c4f04402}</t>
  </si>
  <si>
    <t>SO 901</t>
  </si>
  <si>
    <t>Vedlejší rozpočtové náklady</t>
  </si>
  <si>
    <t>{6758ff73-d6c7-42f5-b986-811d46b5ecc1}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</si>
  <si>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</si>
  <si>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</si>
  <si>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</si>
  <si>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</si>
  <si>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</si>
  <si>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</si>
  <si>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</si>
  <si>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</si>
  <si>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</si>
  <si>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</si>
  <si>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</si>
  <si>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</si>
  <si>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</si>
  <si>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</si>
  <si>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</si>
  <si>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</si>
  <si>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</si>
  <si>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</si>
  <si>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</si>
  <si>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</si>
  <si>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</si>
  <si>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</si>
  <si>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</si>
  <si>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</si>
  <si>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</si>
  <si>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</si>
  <si>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</si>
  <si>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</si>
  <si>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</si>
  <si>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</si>
  <si>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</si>
  <si>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</si>
  <si>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</si>
  <si>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113107143</t>
  </si>
  <si>
    <t>Odstranění podkladu živičného tl přes 100 do 150 mm ručně</t>
  </si>
  <si>
    <t>m2</t>
  </si>
  <si>
    <t>4</t>
  </si>
  <si>
    <t>-1599816256</t>
  </si>
  <si>
    <t>PP</t>
  </si>
  <si>
    <t>Odstranění podkladů nebo krytů ručně s přemístěním hmot na skládku na vzdálenost do 3 m nebo s naložením na dopravní prostředek živičných, o tl. vrstvy přes 100 do 150 mm</t>
  </si>
  <si>
    <t>VV</t>
  </si>
  <si>
    <t>"podél stávajících obrub" 0,20*(210,00+220,00)</t>
  </si>
  <si>
    <t>113107225</t>
  </si>
  <si>
    <t>Odstranění podkladu z kameniva drceného tl přes 400 do 500 mm strojně pl přes 200 m2</t>
  </si>
  <si>
    <t>-1675991180</t>
  </si>
  <si>
    <t>Odstranění podkladů nebo krytů strojně plochy jednotlivě přes 200 m2 s přemístěním hmot na skládku na vzdálenost do 20 m nebo s naložením na dopravní prostředek z kameniva hrubého drceného, o tl. vrstvy přes 400 do 500 mm</t>
  </si>
  <si>
    <t xml:space="preserve">"snížení nivelety komunikace před č.p. 6" 6,00*40,00 </t>
  </si>
  <si>
    <t>3</t>
  </si>
  <si>
    <t>113107243</t>
  </si>
  <si>
    <t>Odstranění podkladu živičného tl přes 100 do 150 mm strojně pl přes 200 m2</t>
  </si>
  <si>
    <t>-1624914717</t>
  </si>
  <si>
    <t>Odstranění podkladů nebo krytů strojně plochy jednotlivě přes 200 m2 s přemístěním hmot na skládku na vzdálenost do 20 m nebo s naložením na dopravní prostředek živičných, o tl. vrstvy přes 100 do 150 mm</t>
  </si>
  <si>
    <t>"stávající komunikace - ZAS T2" 2710,00-86,00</t>
  </si>
  <si>
    <t>113154113</t>
  </si>
  <si>
    <t>Frézování živičného krytu tl 50 mm pruh š 0,5 m pl do 500 m2 bez překážek v trase</t>
  </si>
  <si>
    <t>849656710</t>
  </si>
  <si>
    <t>Frézování živičného podkladu nebo krytu s naložením na dopravní prostředek plochy do 500 m2 bez překážek v trase pruhu šířky do 0,5 m, tloušťky vrstvy 50 mm</t>
  </si>
  <si>
    <t>6,00*10,00*2</t>
  </si>
  <si>
    <t>5</t>
  </si>
  <si>
    <t>Komunikace pozemní</t>
  </si>
  <si>
    <t>564861111</t>
  </si>
  <si>
    <t>Podklad ze štěrkodrtě ŠD plochy přes 100 m2 tl 200 mm</t>
  </si>
  <si>
    <t>888586370</t>
  </si>
  <si>
    <t>Podklad ze štěrkodrti ŠD s rozprostřením a zhutněním plochy přes 100 m2, po zhutnění tl. 200 mm</t>
  </si>
  <si>
    <t>"snížení nivelety komunikace před č.p. 6" 6,00*40,00</t>
  </si>
  <si>
    <t>6</t>
  </si>
  <si>
    <t>564871116</t>
  </si>
  <si>
    <t>Podklad ze štěrkodrtě ŠD plochy přes 100 m2 tl. 300 mm</t>
  </si>
  <si>
    <t>596370485</t>
  </si>
  <si>
    <t>Podklad ze štěrkodrti ŠD s rozprostřením a zhutněním plochy přes 100 m2, po zhutnění tl. 300 mm</t>
  </si>
  <si>
    <t>7</t>
  </si>
  <si>
    <t>566201111</t>
  </si>
  <si>
    <t>Úprava krytu z kameniva drceného pro nový kryt s doplněním kameniva drceného do 0,04 m3/m2</t>
  </si>
  <si>
    <t>-1929863279</t>
  </si>
  <si>
    <t>Úprava dosavadního krytu z kameniva drceného jako podklad pro nový kryt s vyrovnáním profilu v příčném i podélném směru, s vlhčením a zhutněním, s doplněním kamenivem drceným, jeho rozprostřením a zhutněním, v množství do 0,04 m3/m2</t>
  </si>
  <si>
    <t>"komunikace" 6,00*530,00+6,00*10,00</t>
  </si>
  <si>
    <t>"odečet rýhy po kanalizaci" -1,00*530,00</t>
  </si>
  <si>
    <t>9</t>
  </si>
  <si>
    <t>573231108</t>
  </si>
  <si>
    <t>Postřik živičný spojovací ze silniční emulze v množství 0,50 kg/m2</t>
  </si>
  <si>
    <t>-606068378</t>
  </si>
  <si>
    <t>Postřik spojovací PS bez posypu kamenivem ze silniční emulze, v množství 0,50 kg/m2</t>
  </si>
  <si>
    <t>8</t>
  </si>
  <si>
    <t>565166121</t>
  </si>
  <si>
    <t>Asfaltový beton vrstva podkladní ACP 22 (obalované kamenivo OKH) tl 80 mm š přes 3 m</t>
  </si>
  <si>
    <t>985898611</t>
  </si>
  <si>
    <t>Asfaltový beton vrstva podkladní ACP 22 (obalované kamenivo hrubozrnné - OKH) s rozprostřením a zhutněním v pruhu šířky přes 3 m, po zhutnění tl. 80 mm</t>
  </si>
  <si>
    <t>10</t>
  </si>
  <si>
    <t>573231106</t>
  </si>
  <si>
    <t>Postřik živičný spojovací ze silniční emulze v množství 0,30 kg/m2</t>
  </si>
  <si>
    <t>-1532686758</t>
  </si>
  <si>
    <t>Postřik spojovací PS bez posypu kamenivem ze silniční emulze, v množství 0,30 kg/m2</t>
  </si>
  <si>
    <t>11</t>
  </si>
  <si>
    <t>577144121</t>
  </si>
  <si>
    <t>Asfaltový beton vrstva obrusná ACO 11+ (ABS) tř. I tl 50 mm š přes 3 m z nemodifikovaného asfaltu</t>
  </si>
  <si>
    <t>-455537612</t>
  </si>
  <si>
    <t>Asfaltový beton vrstva obrusná ACO 11 (ABS) s rozprostřením a se zhutněním z nemodifikovaného asfaltu v pruhu šířky přes 3 m tř. I (ACO 11+), po zhutnění tl. 50 mm</t>
  </si>
  <si>
    <t>"odečet rýhy po kanalizaci" -2,00*530,00</t>
  </si>
  <si>
    <t>Trubní vedení</t>
  </si>
  <si>
    <t>899132212</t>
  </si>
  <si>
    <t>Výměna (výšková úprava) poklopu vodovodního samonivelačního nebo pevného šoupátkového</t>
  </si>
  <si>
    <t>kus</t>
  </si>
  <si>
    <t>756160564</t>
  </si>
  <si>
    <t>"stávající šoupátka v trase" 29,00</t>
  </si>
  <si>
    <t>Ostatní konstrukce a práce, bourání</t>
  </si>
  <si>
    <t>13</t>
  </si>
  <si>
    <t>919112223</t>
  </si>
  <si>
    <t>Řezání spár pro vytvoření komůrky š 15 mm hl 30 mm pro těsnící zálivku v živičném krytu</t>
  </si>
  <si>
    <t>m</t>
  </si>
  <si>
    <t>1026345633</t>
  </si>
  <si>
    <t>Řezání dilatačních spár v živičném krytu vytvoření komůrky pro těsnící zálivku šířky 15 mm, hloubky 30 mm</t>
  </si>
  <si>
    <t>14</t>
  </si>
  <si>
    <t>919122122</t>
  </si>
  <si>
    <t>Těsnění spár zálivkou za tepla pro komůrky š 15 mm hl 30 mm s těsnicím profilem</t>
  </si>
  <si>
    <t>78873606</t>
  </si>
  <si>
    <t>Utěsnění dilatačních spár zálivkou za tepla v cementobetonovém nebo živičném krytu včetně adhezního nátěru s těsnicím profilem pod zálivkou, pro komůrky šířky 15 mm, hloubky 30 mm</t>
  </si>
  <si>
    <t>15</t>
  </si>
  <si>
    <t>919731123</t>
  </si>
  <si>
    <t>Zarovnání styčné plochy podkladu nebo krytu živičného tl přes 100 do 200 mm</t>
  </si>
  <si>
    <t>1989015432</t>
  </si>
  <si>
    <t>Zarovnání styčné plochy podkladu nebo krytu podél vybourané části komunikace nebo zpevněné plochy živičné tl. přes 100 do 200 mm</t>
  </si>
  <si>
    <t>16</t>
  </si>
  <si>
    <t>919735113</t>
  </si>
  <si>
    <t>Řezání stávajícího živičného krytu hl přes 100 do 150 mm</t>
  </si>
  <si>
    <t>-283411357</t>
  </si>
  <si>
    <t>Řezání stávajícího živičného krytu nebo podkladu hloubky přes 100 do 150 mm</t>
  </si>
  <si>
    <t>997</t>
  </si>
  <si>
    <t>Přesun sutě</t>
  </si>
  <si>
    <t>17</t>
  </si>
  <si>
    <t>997002511</t>
  </si>
  <si>
    <t>Vodorovné přemístění suti a vybouraných hmot bez naložení ale se složením a urovnáním do 1 km</t>
  </si>
  <si>
    <t>t</t>
  </si>
  <si>
    <t>499204814</t>
  </si>
  <si>
    <t>Vodorovné přemístění suti a vybouraných hmot bez naložení, se složením a hrubým urovnáním na vzdálenost do 1 km</t>
  </si>
  <si>
    <t>18</t>
  </si>
  <si>
    <t>997002519</t>
  </si>
  <si>
    <t>Příplatek ZKD 1 km přemístění suti a vybouraných hmot</t>
  </si>
  <si>
    <t>-646802178</t>
  </si>
  <si>
    <t>Vodorovné přemístění suti a vybouraných hmot bez naložení, se složením a hrubým urovnáním Příplatek k ceně za každý další započatý 1 km přes 1 km</t>
  </si>
  <si>
    <t>1053,06*30 'Přepočtené koeficientem množství</t>
  </si>
  <si>
    <t>19</t>
  </si>
  <si>
    <t>997221873</t>
  </si>
  <si>
    <t>Poplatek za uložení na recyklační skládce (skládkovné) stavebního odpadu zeminy a kamení zatříděného do Katalogu odpadů pod kódem 17 05 04</t>
  </si>
  <si>
    <t>1071767989</t>
  </si>
  <si>
    <t>Poplatek za uložení stavebního odpadu na recyklační skládce (skládkovné) zeminy a kamení zatříděného do Katalogu odpadů pod kódem 17 05 04</t>
  </si>
  <si>
    <t>20</t>
  </si>
  <si>
    <t>997221875</t>
  </si>
  <si>
    <t>Poplatek za uložení na recyklační skládce (skládkovné) stavebního odpadu asfaltového bez obsahu dehtu zatříděného do Katalogu odpadů pod kódem 17 03 02</t>
  </si>
  <si>
    <t>1367991778</t>
  </si>
  <si>
    <t>Poplatek za uložení stavebního odpadu na recyklační skládce (skládkovné) asfaltového bez obsahu dehtu zatříděného do Katalogu odpadů pod kódem 17 03 02</t>
  </si>
  <si>
    <t>"stávající komunikace - ZAS T2" 873,06</t>
  </si>
  <si>
    <t>998</t>
  </si>
  <si>
    <t>Přesun hmot</t>
  </si>
  <si>
    <t>998225111</t>
  </si>
  <si>
    <t>Přesun hmot pro pozemní komunikace s krytem z kamene, monolitickým betonovým nebo živičným</t>
  </si>
  <si>
    <t>131497431</t>
  </si>
  <si>
    <t>Přesun hmot pro komunikace s krytem z kameniva, monolitickým betonovým nebo živičným dopravní vzdálenost do 200 m jakékoliv délky objektu</t>
  </si>
  <si>
    <t>SO 301 - Odvodnění komunikace</t>
  </si>
  <si>
    <t xml:space="preserve">    4 - Vodorovné konstrukce</t>
  </si>
  <si>
    <t>132251104</t>
  </si>
  <si>
    <t>Hloubení rýh nezapažených š do 800 mm v hornině třídy těžitelnosti I skupiny 3 objem přes 100 m3 strojně</t>
  </si>
  <si>
    <t>m3</t>
  </si>
  <si>
    <t>253164066</t>
  </si>
  <si>
    <t>Hloubení nezapažených rýh šířky do 800 mm strojně s urovnáním dna do předepsaného profilu a spádu v hornině třídy těžitelnosti I skupiny 3 přes 100 m3</t>
  </si>
  <si>
    <t>"rigol dlážděný" 0,60*0,20*490,00</t>
  </si>
  <si>
    <t>"přípojky pro UV" 0,80*2,00*27,00</t>
  </si>
  <si>
    <t>133251104</t>
  </si>
  <si>
    <t>Hloubení šachet nezapažených v hornině třídy těžitelnosti I skupiny 3 objem přes 100 m3</t>
  </si>
  <si>
    <t>970945443</t>
  </si>
  <si>
    <t>Hloubení nezapažených šachet strojně v hornině třídy těžitelnosti I skupiny 3 přes 100 m3</t>
  </si>
  <si>
    <t>"UV" 1,50*1,50*1,50*27</t>
  </si>
  <si>
    <t>139001101</t>
  </si>
  <si>
    <t>Příplatek za ztížení vykopávky v blízkosti podzemního vedení</t>
  </si>
  <si>
    <t>360929691</t>
  </si>
  <si>
    <t>Příplatek k cenám hloubených vykopávek za ztížení vykopávky v blízkosti podzemního vedení nebo výbušnin pro jakoukoliv třídu horniny</t>
  </si>
  <si>
    <t>(145,20+121,50)/4</t>
  </si>
  <si>
    <t>151101101</t>
  </si>
  <si>
    <t>Zřízení příložného pažení a rozepření stěn rýh hl do 2 m</t>
  </si>
  <si>
    <t>-450629280</t>
  </si>
  <si>
    <t>Zřízení pažení a rozepření stěn rýh pro podzemní vedení příložné pro jakoukoliv mezerovitost, hloubky do 2 m</t>
  </si>
  <si>
    <t>2,00*54,00*2+2,00*1,50*2*27,00</t>
  </si>
  <si>
    <t>151101111</t>
  </si>
  <si>
    <t>Odstranění příložného pažení a rozepření stěn rýh hl do 2 m</t>
  </si>
  <si>
    <t>-182574092</t>
  </si>
  <si>
    <t>Odstranění pažení a rozepření stěn rýh pro podzemní vedení s uložením materiálu na vzdálenost do 3 m od kraje výkopu příložné, hloubky do 2 m</t>
  </si>
  <si>
    <t>162751117</t>
  </si>
  <si>
    <t>Vodorovné přemístění přes 9 000 do 10000 m výkopku/sypaniny z horniny třídy těžitelnosti I skupiny 1 až 3</t>
  </si>
  <si>
    <t>-112927427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</si>
  <si>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</si>
  <si>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145,20+121,50</t>
  </si>
  <si>
    <t>162751119</t>
  </si>
  <si>
    <t>Příplatek k vodorovnému přemístění výkopku/sypaniny z horniny třídy těžitelnosti I skupiny 1 až 3 ZKD 1000 m přes 10000 m</t>
  </si>
  <si>
    <t>838075321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</si>
  <si>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</si>
  <si>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266,7*20 'Přepočtené koeficientem množství</t>
  </si>
  <si>
    <t>171201231</t>
  </si>
  <si>
    <t>Poplatek za uložení zeminy a kamení na recyklační skládce (skládkovné) kód odpadu 17 05 04</t>
  </si>
  <si>
    <t>-12484162</t>
  </si>
  <si>
    <t>1,90*266,70</t>
  </si>
  <si>
    <t>171251201</t>
  </si>
  <si>
    <t>Uložení sypaniny na skládky nebo meziskládky</t>
  </si>
  <si>
    <t>607542484</t>
  </si>
  <si>
    <t>Uložení sypaniny na skládky nebo meziskládky bez hutnění s upravením uložené sypaniny do předepsaného tvaru</t>
  </si>
  <si>
    <t>174151101</t>
  </si>
  <si>
    <t>Zásyp jam, šachet rýh nebo kolem objektů sypaninou se zhutněním</t>
  </si>
  <si>
    <t>1945887014</t>
  </si>
  <si>
    <t>Zásyp sypaninou z jakékoliv horniny strojně s uložením výkopku ve vrstvách se zhutněním jam, šachet, rýh nebo kolem objektů v těchto vykopávkách</t>
  </si>
  <si>
    <t>(145,20+121,50)-34,56-20,79-6,075</t>
  </si>
  <si>
    <t>M</t>
  </si>
  <si>
    <t>58344197</t>
  </si>
  <si>
    <t>štěrkodrť frakce 0/63</t>
  </si>
  <si>
    <t>1876560446</t>
  </si>
  <si>
    <t>1,80*208,875</t>
  </si>
  <si>
    <t>175151101</t>
  </si>
  <si>
    <t>Obsypání potrubí strojně sypaninou bez prohození, uloženou do 3 m</t>
  </si>
  <si>
    <t>1463022356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</si>
  <si>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</si>
  <si>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0,80*0,80*54,00</t>
  </si>
  <si>
    <t>58341341</t>
  </si>
  <si>
    <t>kamenivo drcené drobné frakce 0/4</t>
  </si>
  <si>
    <t>363838685</t>
  </si>
  <si>
    <t>1,80*34,56</t>
  </si>
  <si>
    <t>Vodorovné konstrukce</t>
  </si>
  <si>
    <t>451572111</t>
  </si>
  <si>
    <t>Lože pod potrubí otevřený výkop z kameniva drobného těženého</t>
  </si>
  <si>
    <t>-562029746</t>
  </si>
  <si>
    <t>Lože pod potrubí, stoky a drobné objekty v otevřeném výkopu z kameniva drobného těženého 0 až 4 mm</t>
  </si>
  <si>
    <t>0,80*0,20*54,00+1,50*1,50*0,20*27,00</t>
  </si>
  <si>
    <t>452112112</t>
  </si>
  <si>
    <t>Osazení betonových prstenců nebo rámů v do 100 mm pod poklopy a mříže</t>
  </si>
  <si>
    <t>1781586069</t>
  </si>
  <si>
    <t>Osazení betonových dílců prstenců nebo rámů pod poklopy a mříže, výšky do 100 mm</t>
  </si>
  <si>
    <t>59224483</t>
  </si>
  <si>
    <t>vpusť uliční DN 450 vyrovnávací prstenec pro rám 300x500mm</t>
  </si>
  <si>
    <t>-208129384</t>
  </si>
  <si>
    <t>452312151</t>
  </si>
  <si>
    <t>Sedlové lože z betonu prostého bez zvýšených nároků na prostředí tř. C 20/25 otevřený výkop</t>
  </si>
  <si>
    <t>-181591498</t>
  </si>
  <si>
    <t>Podkladní a zajišťovací konstrukce z betonu prostého v otevřeném výkopu bez zvýšených nároků na prostředí sedlové lože pod potrubí z betonu tř. C 20/25</t>
  </si>
  <si>
    <t>1,50*1,50*0,10*27,00</t>
  </si>
  <si>
    <t>564861011</t>
  </si>
  <si>
    <t>Podklad ze štěrkodrtě ŠD plochy do 100 m2 tl 200 mm</t>
  </si>
  <si>
    <t>-1262925767</t>
  </si>
  <si>
    <t>Podklad ze štěrkodrti ŠD s rozprostřením a zhutněním plochy jednotlivě do 100 m2, po zhutnění tl. 200 mm</t>
  </si>
  <si>
    <t>269,50+3,24</t>
  </si>
  <si>
    <t>597069111</t>
  </si>
  <si>
    <t>Příplatek ZKD 10 mm tl lože přes 100 mm u rigolu dlážděného</t>
  </si>
  <si>
    <t>1014140636</t>
  </si>
  <si>
    <t>Rigol dlážděný Příplatek k cenám za každých dalších i započatých 10 mm tloušťky lože přes 100 mm</t>
  </si>
  <si>
    <t>"zesílení lože o 50 mm" 5*(269,50+3,24)</t>
  </si>
  <si>
    <t>597661111</t>
  </si>
  <si>
    <t>Rigol dlážděný do lože z betonu tl 100 mm z dlažebních kostek drobných</t>
  </si>
  <si>
    <t>-2032319132</t>
  </si>
  <si>
    <t>Rigol dlážděný do lože z betonu prostého tl. 100 mm, s vyplněním a zatřením spár cementovou maltou z dlažebních kostek drobných</t>
  </si>
  <si>
    <t>"okolo UV" 0,12*0,50*2*27,00</t>
  </si>
  <si>
    <t>597661112</t>
  </si>
  <si>
    <t>Rigol dlážděný do lože z betonu tl 100 mm z dlažebních kostek velkých</t>
  </si>
  <si>
    <t>-426863865</t>
  </si>
  <si>
    <t>Rigol dlážděný do lože z betonu prostého tl. 100 mm, s vyplněním a zatřením spár cementovou maltou z dlažebních kostek velkých</t>
  </si>
  <si>
    <t>0,55*(220,00+270,00)</t>
  </si>
  <si>
    <t>22</t>
  </si>
  <si>
    <t>810351811</t>
  </si>
  <si>
    <t>Bourání stávajícího potrubí z betonu DN do 200</t>
  </si>
  <si>
    <t>159585416</t>
  </si>
  <si>
    <t>Bourání stávajícího potrubí z betonu v otevřeném výkopu DN do 200</t>
  </si>
  <si>
    <t>"stávající UV" 27*1,00</t>
  </si>
  <si>
    <t>23</t>
  </si>
  <si>
    <t>871313123</t>
  </si>
  <si>
    <t>Montáž kanalizačního potrubí hladkého plnostěnného SN 12 z PVC-U DN 160</t>
  </si>
  <si>
    <t>795385402</t>
  </si>
  <si>
    <t>Montáž kanalizačního potrubí z tvrdého PVC-U hladkého plnostěnného tuhost SN 12 DN 160</t>
  </si>
  <si>
    <t>27*1,00</t>
  </si>
  <si>
    <t>24</t>
  </si>
  <si>
    <t>28612001</t>
  </si>
  <si>
    <t>trubka kanalizační PVC plnostěnná třívrstvá DN 160x1000mm SN12</t>
  </si>
  <si>
    <t>939650337</t>
  </si>
  <si>
    <t>27*1,03 'Přepočtené koeficientem množství</t>
  </si>
  <si>
    <t>25</t>
  </si>
  <si>
    <t>877310310</t>
  </si>
  <si>
    <t>Montáž kolen na kanalizačním potrubí z PP nebo tvrdého PVC trub hladkých plnostěnných DN 150</t>
  </si>
  <si>
    <t>86217192</t>
  </si>
  <si>
    <t>Montáž tvarovek na kanalizačním plastovém potrubí z PP nebo PVC-U hladkého plnostěnného kolen, víček nebo hrdlových uzávěrů DN 150</t>
  </si>
  <si>
    <t>27*5,00</t>
  </si>
  <si>
    <t>26</t>
  </si>
  <si>
    <t>28617182</t>
  </si>
  <si>
    <t>koleno kanalizační PP třívrstvé SN12 DN 150x45°</t>
  </si>
  <si>
    <t>582100979</t>
  </si>
  <si>
    <t>27</t>
  </si>
  <si>
    <t>890211851</t>
  </si>
  <si>
    <t>Bourání šachet z prostého betonu strojně obestavěného prostoru do 1,5 m3</t>
  </si>
  <si>
    <t>1879436974</t>
  </si>
  <si>
    <t>Bourání šachet a jímek strojně velikosti obestavěného prostoru do 1,5 m3 z prostého betonu</t>
  </si>
  <si>
    <t>"stávající UV" 27*1,10</t>
  </si>
  <si>
    <t>28</t>
  </si>
  <si>
    <t>895941302</t>
  </si>
  <si>
    <t>Osazení vpusti uliční DN 450 z betonových dílců dno s kalištěm</t>
  </si>
  <si>
    <t>-1251560837</t>
  </si>
  <si>
    <t>Osazení vpusti uliční z betonových dílců DN 450 dno s kalištěm</t>
  </si>
  <si>
    <t>29</t>
  </si>
  <si>
    <t>59224495</t>
  </si>
  <si>
    <t>vpusť uliční DN 450 kaliště nízké 450/240x50mm</t>
  </si>
  <si>
    <t>1720376691</t>
  </si>
  <si>
    <t>30</t>
  </si>
  <si>
    <t>895941312</t>
  </si>
  <si>
    <t>Osazení vpusti uliční DN 450 z betonových dílců skruž horní 195 mm</t>
  </si>
  <si>
    <t>975053360</t>
  </si>
  <si>
    <t>Osazení vpusti uliční z betonových dílců DN 450 skruž horní 195 mm</t>
  </si>
  <si>
    <t>31</t>
  </si>
  <si>
    <t>59223856</t>
  </si>
  <si>
    <t>skruž betonová horní pro uliční vpusť 450x195x50mm</t>
  </si>
  <si>
    <t>1780439329</t>
  </si>
  <si>
    <t>32</t>
  </si>
  <si>
    <t>895941313</t>
  </si>
  <si>
    <t>Osazení vpusti uliční DN 450 z betonových dílců skruž horní 295 mm</t>
  </si>
  <si>
    <t>203509</t>
  </si>
  <si>
    <t>Osazení vpusti uliční z betonových dílců DN 450 skruž horní 295 mm</t>
  </si>
  <si>
    <t>33</t>
  </si>
  <si>
    <t>59224484</t>
  </si>
  <si>
    <t>vpusť uliční DN 450 konus 450x270x50mm</t>
  </si>
  <si>
    <t>-1504398198</t>
  </si>
  <si>
    <t>vpusť uliční DN 450 konus 11x325</t>
  </si>
  <si>
    <t>34</t>
  </si>
  <si>
    <t>895941321</t>
  </si>
  <si>
    <t>Osazení vpusti uliční DN 450 z betonových dílců skruž středová 195 mm</t>
  </si>
  <si>
    <t>1194235841</t>
  </si>
  <si>
    <t>Osazení vpusti uliční z betonových dílců DN 450 skruž středová 195 mm</t>
  </si>
  <si>
    <t>35</t>
  </si>
  <si>
    <t>59223860</t>
  </si>
  <si>
    <t>skruž betonová středová pro uliční vpusť 450x195x50mm</t>
  </si>
  <si>
    <t>1193240374</t>
  </si>
  <si>
    <t>36</t>
  </si>
  <si>
    <t>895941331</t>
  </si>
  <si>
    <t>Osazení vpusti uliční DN 450 z betonových dílců skruž průběžná s výtokem</t>
  </si>
  <si>
    <t>-443627758</t>
  </si>
  <si>
    <t>Osazení vpusti uliční z betonových dílců DN 450 skruž průběžná s výtokem</t>
  </si>
  <si>
    <t>37</t>
  </si>
  <si>
    <t>59224489</t>
  </si>
  <si>
    <t>skruž betonová s odtokem 150mm pro uliční vpusť 450x450x50mm</t>
  </si>
  <si>
    <t>491194654</t>
  </si>
  <si>
    <t>38</t>
  </si>
  <si>
    <t>899204112</t>
  </si>
  <si>
    <t>Osazení mříží litinových včetně rámů a košů na bahno pro třídu zatížení D400, E600</t>
  </si>
  <si>
    <t>2081018081</t>
  </si>
  <si>
    <t>39</t>
  </si>
  <si>
    <t>55242322</t>
  </si>
  <si>
    <t>mříž D 400 - plochá 300x500mm</t>
  </si>
  <si>
    <t>-1620729617</t>
  </si>
  <si>
    <t>40</t>
  </si>
  <si>
    <t>59223870</t>
  </si>
  <si>
    <t>koš nízký pro uliční vpusti žárově Pz plech pro rám 500/300mm</t>
  </si>
  <si>
    <t>-635828419</t>
  </si>
  <si>
    <t>41</t>
  </si>
  <si>
    <t>899204211</t>
  </si>
  <si>
    <t>Demontáž mříží litinových včetně rámů hmotnosti přes 150 kg</t>
  </si>
  <si>
    <t>-1121742432</t>
  </si>
  <si>
    <t>Demontáž mříží litinových včetně rámů, hmotnosti jednotlivě přes 150 Kg</t>
  </si>
  <si>
    <t>42</t>
  </si>
  <si>
    <t>899623161</t>
  </si>
  <si>
    <t>Obetonování potrubí nebo zdiva stok betonem prostým tř. C 20/25 v otevřeném výkopu</t>
  </si>
  <si>
    <t>-1507148959</t>
  </si>
  <si>
    <t>Obetonování potrubí nebo zdiva stok betonem prostým v otevřeném výkopu, betonem tř. C 20/25</t>
  </si>
  <si>
    <t>54,00*0,80*0,20</t>
  </si>
  <si>
    <t>43</t>
  </si>
  <si>
    <t>966008212</t>
  </si>
  <si>
    <t>Bourání odvodňovacího žlabu z betonových příkopových tvárnic š přes 500 do 800 mm</t>
  </si>
  <si>
    <t>2081404348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</si>
  <si>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</si>
  <si>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220,00+270,00</t>
  </si>
  <si>
    <t>44</t>
  </si>
  <si>
    <t>997221571</t>
  </si>
  <si>
    <t>Vodorovná doprava vybouraných hmot do 1 km</t>
  </si>
  <si>
    <t>19257870</t>
  </si>
  <si>
    <t>Vodorovná doprava vybouraných hmot bez naložení, ale se složením a s hrubým urovnáním na vzdálenost do 1 km</t>
  </si>
  <si>
    <t>45</t>
  </si>
  <si>
    <t>997221579</t>
  </si>
  <si>
    <t>Příplatek ZKD 1 km u vodorovné dopravy vybouraných hmot</t>
  </si>
  <si>
    <t>528134115</t>
  </si>
  <si>
    <t>Vodorovná doprava vybouraných hmot bez naložení, ale se složením a s hrubým urovnáním na vzdálenost Příplatek k ceně za každý další započatý 1 km přes 1 km</t>
  </si>
  <si>
    <t>234,032*30 'Přepočtené koeficientem množství</t>
  </si>
  <si>
    <t>46</t>
  </si>
  <si>
    <t>997221612</t>
  </si>
  <si>
    <t>Nakládání vybouraných hmot na dopravní prostředky pro vodorovnou dopravu</t>
  </si>
  <si>
    <t>-644818798</t>
  </si>
  <si>
    <t>Nakládání na dopravní prostředky pro vodorovnou dopravu vybouraných hmot</t>
  </si>
  <si>
    <t>47</t>
  </si>
  <si>
    <t>997221861</t>
  </si>
  <si>
    <t>Poplatek za uložení na recyklační skládce (skládkovné) stavebního odpadu z prostého betonu pod kódem 17 01 01</t>
  </si>
  <si>
    <t>1406128283</t>
  </si>
  <si>
    <t>Poplatek za uložení stavebního odpadu na recyklační skládce (skládkovné) z prostého betonu zatříděného do Katalogu odpadů pod kódem 17 01 01</t>
  </si>
  <si>
    <t>48</t>
  </si>
  <si>
    <t>1434444808</t>
  </si>
  <si>
    <t>SO 901 - Vedlejší rozpočtové náklady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</si>
  <si>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</si>
  <si>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</si>
  <si>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</si>
  <si>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VRN7 - Provozní vlivy</t>
  </si>
  <si>
    <t>VRN</t>
  </si>
  <si>
    <t>VRN1</t>
  </si>
  <si>
    <t>Průzkumné, geodetické a projektové práce</t>
  </si>
  <si>
    <t>012303000</t>
  </si>
  <si>
    <t>Geodetické práce po výstavbě</t>
  </si>
  <si>
    <t>kpl.</t>
  </si>
  <si>
    <t>1024</t>
  </si>
  <si>
    <t>1495897274</t>
  </si>
  <si>
    <t>VRN4</t>
  </si>
  <si>
    <t>Inženýrská činnost</t>
  </si>
  <si>
    <t>043154000</t>
  </si>
  <si>
    <t>Zkoušky hutnicí</t>
  </si>
  <si>
    <t>1794598322</t>
  </si>
  <si>
    <t>VRN7</t>
  </si>
  <si>
    <t>Provozní vlivy</t>
  </si>
  <si>
    <t>072103001</t>
  </si>
  <si>
    <t>Projednání DIO a zajištění DIR komunikace II.a III. třídy</t>
  </si>
  <si>
    <t>241143400</t>
  </si>
  <si>
    <t>"práce za částečné uzavírky včetně nutné koordinace se zhotovitelem stavby: Odkanalizování obce Běhařov" 1,00</t>
  </si>
  <si>
    <t>072103011</t>
  </si>
  <si>
    <t>Zajištění DIO komunikace II. a III. třídy - jednoduché el. vedení</t>
  </si>
  <si>
    <t>288475431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</si>
</sst>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31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31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4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35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41</v>
      </c>
      <c r="E29" s="45"/>
      <c r="F29" s="30" t="s">
        <v>42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43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44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45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46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47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48</v>
      </c>
      <c r="U35" s="52"/>
      <c r="V35" s="52"/>
      <c r="W35" s="52"/>
      <c r="X35" s="54" t="s">
        <v>49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50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51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52</v>
      </c>
      <c r="AI60" s="40"/>
      <c r="AJ60" s="40"/>
      <c r="AK60" s="40"/>
      <c r="AL60" s="40"/>
      <c r="AM60" s="62" t="s">
        <v>53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55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52</v>
      </c>
      <c r="AI75" s="40"/>
      <c r="AJ75" s="40"/>
      <c r="AK75" s="40"/>
      <c r="AL75" s="40"/>
      <c r="AM75" s="62" t="s">
        <v>53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56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2024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III/1924 Běhařov - průtah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Běhařov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4. 4. 2024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Správa a údržba silnic Plzeňského kraje, p.o.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32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57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30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34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58</v>
      </c>
      <c r="D92" s="92"/>
      <c r="E92" s="92"/>
      <c r="F92" s="92"/>
      <c r="G92" s="92"/>
      <c r="H92" s="93"/>
      <c r="I92" s="94" t="s">
        <v>59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60</v>
      </c>
      <c r="AH92" s="92"/>
      <c r="AI92" s="92"/>
      <c r="AJ92" s="92"/>
      <c r="AK92" s="92"/>
      <c r="AL92" s="92"/>
      <c r="AM92" s="92"/>
      <c r="AN92" s="94" t="s">
        <v>61</v>
      </c>
      <c r="AO92" s="92"/>
      <c r="AP92" s="96"/>
      <c r="AQ92" s="97" t="s">
        <v>62</v>
      </c>
      <c r="AR92" s="42"/>
      <c r="AS92" s="98" t="s">
        <v>63</v>
      </c>
      <c r="AT92" s="99" t="s">
        <v>64</v>
      </c>
      <c r="AU92" s="99" t="s">
        <v>65</v>
      </c>
      <c r="AV92" s="99" t="s">
        <v>66</v>
      </c>
      <c r="AW92" s="99" t="s">
        <v>67</v>
      </c>
      <c r="AX92" s="99" t="s">
        <v>68</v>
      </c>
      <c r="AY92" s="99" t="s">
        <v>69</v>
      </c>
      <c r="AZ92" s="99" t="s">
        <v>70</v>
      </c>
      <c r="BA92" s="99" t="s">
        <v>71</v>
      </c>
      <c r="BB92" s="99" t="s">
        <v>72</v>
      </c>
      <c r="BC92" s="99" t="s">
        <v>73</v>
      </c>
      <c r="BD92" s="100" t="s">
        <v>74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75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ROUND(SUM(AG95:AG97),2)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ROUND(SUM(AS95:AS97),2)</f>
        <v>0</v>
      </c>
      <c r="AT94" s="112">
        <f>ROUND(SUM(AV94:AW94),2)</f>
        <v>0</v>
      </c>
      <c r="AU94" s="113">
        <f>ROUND(SUM(AU95:AU97),5)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ROUND(SUM(AZ95:AZ97),2)</f>
        <v>0</v>
      </c>
      <c r="BA94" s="112">
        <f>ROUND(SUM(BA95:BA97),2)</f>
        <v>0</v>
      </c>
      <c r="BB94" s="112">
        <f>ROUND(SUM(BB95:BB97),2)</f>
        <v>0</v>
      </c>
      <c r="BC94" s="112">
        <f>ROUND(SUM(BC95:BC97),2)</f>
        <v>0</v>
      </c>
      <c r="BD94" s="114">
        <f>ROUND(SUM(BD95:BD97),2)</f>
        <v>0</v>
      </c>
      <c r="BE94" s="6"/>
      <c r="BS94" s="115" t="s">
        <v>76</v>
      </c>
      <c r="BT94" s="115" t="s">
        <v>77</v>
      </c>
      <c r="BU94" s="116" t="s">
        <v>78</v>
      </c>
      <c r="BV94" s="115" t="s">
        <v>79</v>
      </c>
      <c r="BW94" s="115" t="s">
        <v>5</v>
      </c>
      <c r="BX94" s="115" t="s">
        <v>80</v>
      </c>
      <c r="CL94" s="115" t="s">
        <v>1</v>
      </c>
    </row>
    <row r="95" s="7" customFormat="1" ht="16.5" customHeight="1">
      <c r="A95" s="117" t="s">
        <v>81</v>
      </c>
      <c r="B95" s="118"/>
      <c r="C95" s="119"/>
      <c r="D95" s="120" t="s">
        <v>82</v>
      </c>
      <c r="E95" s="120"/>
      <c r="F95" s="120"/>
      <c r="G95" s="120"/>
      <c r="H95" s="120"/>
      <c r="I95" s="121"/>
      <c r="J95" s="120" t="s">
        <v>83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'SO 101 - Komunikace'!J30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84</v>
      </c>
      <c r="AR95" s="124"/>
      <c r="AS95" s="125">
        <v>0</v>
      </c>
      <c r="AT95" s="126">
        <f>ROUND(SUM(AV95:AW95),2)</f>
        <v>0</v>
      </c>
      <c r="AU95" s="127">
        <f>'SO 101 - Komunikace'!P123</f>
        <v>0</v>
      </c>
      <c r="AV95" s="126">
        <f>'SO 101 - Komunikace'!J33</f>
        <v>0</v>
      </c>
      <c r="AW95" s="126">
        <f>'SO 101 - Komunikace'!J34</f>
        <v>0</v>
      </c>
      <c r="AX95" s="126">
        <f>'SO 101 - Komunikace'!J35</f>
        <v>0</v>
      </c>
      <c r="AY95" s="126">
        <f>'SO 101 - Komunikace'!J36</f>
        <v>0</v>
      </c>
      <c r="AZ95" s="126">
        <f>'SO 101 - Komunikace'!F33</f>
        <v>0</v>
      </c>
      <c r="BA95" s="126">
        <f>'SO 101 - Komunikace'!F34</f>
        <v>0</v>
      </c>
      <c r="BB95" s="126">
        <f>'SO 101 - Komunikace'!F35</f>
        <v>0</v>
      </c>
      <c r="BC95" s="126">
        <f>'SO 101 - Komunikace'!F36</f>
        <v>0</v>
      </c>
      <c r="BD95" s="128">
        <f>'SO 101 - Komunikace'!F37</f>
        <v>0</v>
      </c>
      <c r="BE95" s="7"/>
      <c r="BT95" s="129" t="s">
        <v>85</v>
      </c>
      <c r="BV95" s="129" t="s">
        <v>79</v>
      </c>
      <c r="BW95" s="129" t="s">
        <v>86</v>
      </c>
      <c r="BX95" s="129" t="s">
        <v>5</v>
      </c>
      <c r="CL95" s="129" t="s">
        <v>1</v>
      </c>
      <c r="CM95" s="129" t="s">
        <v>87</v>
      </c>
    </row>
    <row r="96" s="7" customFormat="1" ht="16.5" customHeight="1">
      <c r="A96" s="117" t="s">
        <v>81</v>
      </c>
      <c r="B96" s="118"/>
      <c r="C96" s="119"/>
      <c r="D96" s="120" t="s">
        <v>88</v>
      </c>
      <c r="E96" s="120"/>
      <c r="F96" s="120"/>
      <c r="G96" s="120"/>
      <c r="H96" s="120"/>
      <c r="I96" s="121"/>
      <c r="J96" s="120" t="s">
        <v>89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'SO 301 - Odvodnění komuni...'!J30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84</v>
      </c>
      <c r="AR96" s="124"/>
      <c r="AS96" s="125">
        <v>0</v>
      </c>
      <c r="AT96" s="126">
        <f>ROUND(SUM(AV96:AW96),2)</f>
        <v>0</v>
      </c>
      <c r="AU96" s="127">
        <f>'SO 301 - Odvodnění komuni...'!P124</f>
        <v>0</v>
      </c>
      <c r="AV96" s="126">
        <f>'SO 301 - Odvodnění komuni...'!J33</f>
        <v>0</v>
      </c>
      <c r="AW96" s="126">
        <f>'SO 301 - Odvodnění komuni...'!J34</f>
        <v>0</v>
      </c>
      <c r="AX96" s="126">
        <f>'SO 301 - Odvodnění komuni...'!J35</f>
        <v>0</v>
      </c>
      <c r="AY96" s="126">
        <f>'SO 301 - Odvodnění komuni...'!J36</f>
        <v>0</v>
      </c>
      <c r="AZ96" s="126">
        <f>'SO 301 - Odvodnění komuni...'!F33</f>
        <v>0</v>
      </c>
      <c r="BA96" s="126">
        <f>'SO 301 - Odvodnění komuni...'!F34</f>
        <v>0</v>
      </c>
      <c r="BB96" s="126">
        <f>'SO 301 - Odvodnění komuni...'!F35</f>
        <v>0</v>
      </c>
      <c r="BC96" s="126">
        <f>'SO 301 - Odvodnění komuni...'!F36</f>
        <v>0</v>
      </c>
      <c r="BD96" s="128">
        <f>'SO 301 - Odvodnění komuni...'!F37</f>
        <v>0</v>
      </c>
      <c r="BE96" s="7"/>
      <c r="BT96" s="129" t="s">
        <v>85</v>
      </c>
      <c r="BV96" s="129" t="s">
        <v>79</v>
      </c>
      <c r="BW96" s="129" t="s">
        <v>90</v>
      </c>
      <c r="BX96" s="129" t="s">
        <v>5</v>
      </c>
      <c r="CL96" s="129" t="s">
        <v>1</v>
      </c>
      <c r="CM96" s="129" t="s">
        <v>87</v>
      </c>
    </row>
    <row r="97" s="7" customFormat="1" ht="16.5" customHeight="1">
      <c r="A97" s="117" t="s">
        <v>81</v>
      </c>
      <c r="B97" s="118"/>
      <c r="C97" s="119"/>
      <c r="D97" s="120" t="s">
        <v>91</v>
      </c>
      <c r="E97" s="120"/>
      <c r="F97" s="120"/>
      <c r="G97" s="120"/>
      <c r="H97" s="120"/>
      <c r="I97" s="121"/>
      <c r="J97" s="120" t="s">
        <v>92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'SO 901 - Vedlejší rozpočt...'!J30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84</v>
      </c>
      <c r="AR97" s="124"/>
      <c r="AS97" s="130">
        <v>0</v>
      </c>
      <c r="AT97" s="131">
        <f>ROUND(SUM(AV97:AW97),2)</f>
        <v>0</v>
      </c>
      <c r="AU97" s="132">
        <f>'SO 901 - Vedlejší rozpočt...'!P120</f>
        <v>0</v>
      </c>
      <c r="AV97" s="131">
        <f>'SO 901 - Vedlejší rozpočt...'!J33</f>
        <v>0</v>
      </c>
      <c r="AW97" s="131">
        <f>'SO 901 - Vedlejší rozpočt...'!J34</f>
        <v>0</v>
      </c>
      <c r="AX97" s="131">
        <f>'SO 901 - Vedlejší rozpočt...'!J35</f>
        <v>0</v>
      </c>
      <c r="AY97" s="131">
        <f>'SO 901 - Vedlejší rozpočt...'!J36</f>
        <v>0</v>
      </c>
      <c r="AZ97" s="131">
        <f>'SO 901 - Vedlejší rozpočt...'!F33</f>
        <v>0</v>
      </c>
      <c r="BA97" s="131">
        <f>'SO 901 - Vedlejší rozpočt...'!F34</f>
        <v>0</v>
      </c>
      <c r="BB97" s="131">
        <f>'SO 901 - Vedlejší rozpočt...'!F35</f>
        <v>0</v>
      </c>
      <c r="BC97" s="131">
        <f>'SO 901 - Vedlejší rozpočt...'!F36</f>
        <v>0</v>
      </c>
      <c r="BD97" s="133">
        <f>'SO 901 - Vedlejší rozpočt...'!F37</f>
        <v>0</v>
      </c>
      <c r="BE97" s="7"/>
      <c r="BT97" s="129" t="s">
        <v>85</v>
      </c>
      <c r="BV97" s="129" t="s">
        <v>79</v>
      </c>
      <c r="BW97" s="129" t="s">
        <v>93</v>
      </c>
      <c r="BX97" s="129" t="s">
        <v>5</v>
      </c>
      <c r="CL97" s="129" t="s">
        <v>1</v>
      </c>
      <c r="CM97" s="129" t="s">
        <v>87</v>
      </c>
    </row>
    <row r="98" s="2" customFormat="1" ht="30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42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  <row r="99" s="2" customFormat="1" ht="6.96" customHeight="1">
      <c r="A99" s="36"/>
      <c r="B99" s="64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42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</sheetData>
  <sheetProtection sheet="1" formatColumns="0" formatRows="0" objects="1" scenarios="1" spinCount="100000" saltValue="QMDV++P6B8DYTMgM7L2A4UsOfff/hAQF66Nw8/+AzsgvSJrhfMBdMzw3OjrqyEEyq6M3ITFSg4T9rc5EqM6h2A==" hashValue="88mrnshBK6nu3+maW6UvkSavdThnIBXYLh0nTUEz93ouZl7NoR5NXKufIBh+emFv4ryqvVuPpVQZISCaoz09EQ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101 - Komunikace'!C2" display="/"/>
    <hyperlink ref="A96" location="'SO 301 - Odvodnění komuni...'!C2" display="/"/>
    <hyperlink ref="A97" location="'SO 901 - Vedlejší rozpoč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86</v>
      </c>
    </row>
    <row r="3" hidden="1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87</v>
      </c>
    </row>
    <row r="4" hidden="1" s="1" customFormat="1" ht="24.96" customHeight="1">
      <c r="B4" s="18"/>
      <c r="D4" s="136" t="s">
        <v>94</v>
      </c>
      <c r="L4" s="18"/>
      <c r="M4" s="137" t="s">
        <v>10</v>
      </c>
      <c r="AT4" s="15" t="s">
        <v>4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138" t="s">
        <v>16</v>
      </c>
      <c r="L6" s="18"/>
    </row>
    <row r="7" hidden="1" s="1" customFormat="1" ht="16.5" customHeight="1">
      <c r="B7" s="18"/>
      <c r="E7" s="139" t="str">
        <f>'Rekapitulace stavby'!K6</f>
        <v>III/1924 Běhařov - průtah</v>
      </c>
      <c r="F7" s="138"/>
      <c r="G7" s="138"/>
      <c r="H7" s="138"/>
      <c r="L7" s="18"/>
    </row>
    <row r="8" hidden="1" s="2" customFormat="1" ht="12" customHeight="1">
      <c r="A8" s="36"/>
      <c r="B8" s="42"/>
      <c r="C8" s="36"/>
      <c r="D8" s="138" t="s">
        <v>95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42"/>
      <c r="C9" s="36"/>
      <c r="D9" s="36"/>
      <c r="E9" s="140" t="s">
        <v>96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4. 4. 2024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28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42"/>
      <c r="C23" s="36"/>
      <c r="D23" s="138" t="s">
        <v>34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42"/>
      <c r="C26" s="36"/>
      <c r="D26" s="138" t="s">
        <v>36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hidden="1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25.44" customHeight="1">
      <c r="A30" s="36"/>
      <c r="B30" s="42"/>
      <c r="C30" s="36"/>
      <c r="D30" s="148" t="s">
        <v>37</v>
      </c>
      <c r="E30" s="36"/>
      <c r="F30" s="36"/>
      <c r="G30" s="36"/>
      <c r="H30" s="36"/>
      <c r="I30" s="36"/>
      <c r="J30" s="149">
        <f>ROUND(J123,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42"/>
      <c r="C32" s="36"/>
      <c r="D32" s="36"/>
      <c r="E32" s="36"/>
      <c r="F32" s="150" t="s">
        <v>39</v>
      </c>
      <c r="G32" s="36"/>
      <c r="H32" s="36"/>
      <c r="I32" s="150" t="s">
        <v>38</v>
      </c>
      <c r="J32" s="150" t="s">
        <v>40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51" t="s">
        <v>41</v>
      </c>
      <c r="E33" s="138" t="s">
        <v>42</v>
      </c>
      <c r="F33" s="152">
        <f>ROUND((SUM(BE123:BE187)),  2)</f>
        <v>0</v>
      </c>
      <c r="G33" s="36"/>
      <c r="H33" s="36"/>
      <c r="I33" s="153">
        <v>0.20999999999999999</v>
      </c>
      <c r="J33" s="152">
        <f>ROUND(((SUM(BE123:BE187))*I33),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8" t="s">
        <v>43</v>
      </c>
      <c r="F34" s="152">
        <f>ROUND((SUM(BF123:BF187)),  2)</f>
        <v>0</v>
      </c>
      <c r="G34" s="36"/>
      <c r="H34" s="36"/>
      <c r="I34" s="153">
        <v>0.12</v>
      </c>
      <c r="J34" s="152">
        <f>ROUND(((SUM(BF123:BF187))*I34),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44</v>
      </c>
      <c r="F35" s="152">
        <f>ROUND((SUM(BG123:BG187)),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45</v>
      </c>
      <c r="F36" s="152">
        <f>ROUND((SUM(BH123:BH187)),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46</v>
      </c>
      <c r="F37" s="152">
        <f>ROUND((SUM(BI123:BI187)),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42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61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6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42"/>
      <c r="C61" s="36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42"/>
      <c r="C65" s="36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42"/>
      <c r="C76" s="36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hidden="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97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8"/>
      <c r="D85" s="38"/>
      <c r="E85" s="172" t="str">
        <f>E7</f>
        <v>III/1924 Běhařov - průtah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12" customHeight="1">
      <c r="A86" s="36"/>
      <c r="B86" s="37"/>
      <c r="C86" s="30" t="s">
        <v>95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6.5" customHeight="1">
      <c r="A87" s="36"/>
      <c r="B87" s="37"/>
      <c r="C87" s="38"/>
      <c r="D87" s="38"/>
      <c r="E87" s="74" t="str">
        <f>E9</f>
        <v>SO 101 - Komunikace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2" customHeight="1">
      <c r="A89" s="36"/>
      <c r="B89" s="37"/>
      <c r="C89" s="30" t="s">
        <v>20</v>
      </c>
      <c r="D89" s="38"/>
      <c r="E89" s="38"/>
      <c r="F89" s="25" t="str">
        <f>F12</f>
        <v>Běhařov</v>
      </c>
      <c r="G89" s="38"/>
      <c r="H89" s="38"/>
      <c r="I89" s="30" t="s">
        <v>22</v>
      </c>
      <c r="J89" s="77" t="str">
        <f>IF(J12="","",J12)</f>
        <v>4. 4. 2024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Správa a údržba silnic Plzeňského kraje, p.o.</v>
      </c>
      <c r="G91" s="38"/>
      <c r="H91" s="38"/>
      <c r="I91" s="30" t="s">
        <v>32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34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9.28" customHeight="1">
      <c r="A94" s="36"/>
      <c r="B94" s="37"/>
      <c r="C94" s="173" t="s">
        <v>98</v>
      </c>
      <c r="D94" s="174"/>
      <c r="E94" s="174"/>
      <c r="F94" s="174"/>
      <c r="G94" s="174"/>
      <c r="H94" s="174"/>
      <c r="I94" s="174"/>
      <c r="J94" s="175" t="s">
        <v>99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hidden="1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hidden="1" s="2" customFormat="1" ht="22.8" customHeight="1">
      <c r="A96" s="36"/>
      <c r="B96" s="37"/>
      <c r="C96" s="176" t="s">
        <v>100</v>
      </c>
      <c r="D96" s="38"/>
      <c r="E96" s="38"/>
      <c r="F96" s="38"/>
      <c r="G96" s="38"/>
      <c r="H96" s="38"/>
      <c r="I96" s="38"/>
      <c r="J96" s="108">
        <f>J123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101</v>
      </c>
    </row>
    <row r="97" hidden="1" s="9" customFormat="1" ht="24.96" customHeight="1">
      <c r="A97" s="9"/>
      <c r="B97" s="177"/>
      <c r="C97" s="178"/>
      <c r="D97" s="179" t="s">
        <v>102</v>
      </c>
      <c r="E97" s="180"/>
      <c r="F97" s="180"/>
      <c r="G97" s="180"/>
      <c r="H97" s="180"/>
      <c r="I97" s="180"/>
      <c r="J97" s="181">
        <f>J124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3"/>
      <c r="C98" s="184"/>
      <c r="D98" s="185" t="s">
        <v>103</v>
      </c>
      <c r="E98" s="186"/>
      <c r="F98" s="186"/>
      <c r="G98" s="186"/>
      <c r="H98" s="186"/>
      <c r="I98" s="186"/>
      <c r="J98" s="187">
        <f>J125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3"/>
      <c r="C99" s="184"/>
      <c r="D99" s="185" t="s">
        <v>104</v>
      </c>
      <c r="E99" s="186"/>
      <c r="F99" s="186"/>
      <c r="G99" s="186"/>
      <c r="H99" s="186"/>
      <c r="I99" s="186"/>
      <c r="J99" s="187">
        <f>J138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3"/>
      <c r="C100" s="184"/>
      <c r="D100" s="185" t="s">
        <v>105</v>
      </c>
      <c r="E100" s="186"/>
      <c r="F100" s="186"/>
      <c r="G100" s="186"/>
      <c r="H100" s="186"/>
      <c r="I100" s="186"/>
      <c r="J100" s="187">
        <f>J161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3"/>
      <c r="C101" s="184"/>
      <c r="D101" s="185" t="s">
        <v>106</v>
      </c>
      <c r="E101" s="186"/>
      <c r="F101" s="186"/>
      <c r="G101" s="186"/>
      <c r="H101" s="186"/>
      <c r="I101" s="186"/>
      <c r="J101" s="187">
        <f>J165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3"/>
      <c r="C102" s="184"/>
      <c r="D102" s="185" t="s">
        <v>107</v>
      </c>
      <c r="E102" s="186"/>
      <c r="F102" s="186"/>
      <c r="G102" s="186"/>
      <c r="H102" s="186"/>
      <c r="I102" s="186"/>
      <c r="J102" s="187">
        <f>J174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3"/>
      <c r="C103" s="184"/>
      <c r="D103" s="185" t="s">
        <v>108</v>
      </c>
      <c r="E103" s="186"/>
      <c r="F103" s="186"/>
      <c r="G103" s="186"/>
      <c r="H103" s="186"/>
      <c r="I103" s="186"/>
      <c r="J103" s="187">
        <f>J185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hidden="1" s="2" customFormat="1" ht="6.96" customHeight="1">
      <c r="A105" s="36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hidden="1"/>
    <row r="107" hidden="1"/>
    <row r="108" hidden="1"/>
    <row r="109" s="2" customFormat="1" ht="6.96" customHeight="1">
      <c r="A109" s="36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109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172" t="str">
        <f>E7</f>
        <v>III/1924 Běhařov - průtah</v>
      </c>
      <c r="F113" s="30"/>
      <c r="G113" s="30"/>
      <c r="H113" s="30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95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74" t="str">
        <f>E9</f>
        <v>SO 101 - Komunikace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8"/>
      <c r="E117" s="38"/>
      <c r="F117" s="25" t="str">
        <f>F12</f>
        <v>Běhařov</v>
      </c>
      <c r="G117" s="38"/>
      <c r="H117" s="38"/>
      <c r="I117" s="30" t="s">
        <v>22</v>
      </c>
      <c r="J117" s="77" t="str">
        <f>IF(J12="","",J12)</f>
        <v>4. 4. 2024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8"/>
      <c r="E119" s="38"/>
      <c r="F119" s="25" t="str">
        <f>E15</f>
        <v>Správa a údržba silnic Plzeňského kraje, p.o.</v>
      </c>
      <c r="G119" s="38"/>
      <c r="H119" s="38"/>
      <c r="I119" s="30" t="s">
        <v>32</v>
      </c>
      <c r="J119" s="34" t="str">
        <f>E21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30</v>
      </c>
      <c r="D120" s="38"/>
      <c r="E120" s="38"/>
      <c r="F120" s="25" t="str">
        <f>IF(E18="","",E18)</f>
        <v>Vyplň údaj</v>
      </c>
      <c r="G120" s="38"/>
      <c r="H120" s="38"/>
      <c r="I120" s="30" t="s">
        <v>34</v>
      </c>
      <c r="J120" s="34" t="str">
        <f>E24</f>
        <v xml:space="preserve"> 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89"/>
      <c r="B122" s="190"/>
      <c r="C122" s="191" t="s">
        <v>110</v>
      </c>
      <c r="D122" s="192" t="s">
        <v>62</v>
      </c>
      <c r="E122" s="192" t="s">
        <v>58</v>
      </c>
      <c r="F122" s="192" t="s">
        <v>59</v>
      </c>
      <c r="G122" s="192" t="s">
        <v>111</v>
      </c>
      <c r="H122" s="192" t="s">
        <v>112</v>
      </c>
      <c r="I122" s="192" t="s">
        <v>113</v>
      </c>
      <c r="J122" s="193" t="s">
        <v>99</v>
      </c>
      <c r="K122" s="194" t="s">
        <v>114</v>
      </c>
      <c r="L122" s="195"/>
      <c r="M122" s="98" t="s">
        <v>1</v>
      </c>
      <c r="N122" s="99" t="s">
        <v>41</v>
      </c>
      <c r="O122" s="99" t="s">
        <v>115</v>
      </c>
      <c r="P122" s="99" t="s">
        <v>116</v>
      </c>
      <c r="Q122" s="99" t="s">
        <v>117</v>
      </c>
      <c r="R122" s="99" t="s">
        <v>118</v>
      </c>
      <c r="S122" s="99" t="s">
        <v>119</v>
      </c>
      <c r="T122" s="100" t="s">
        <v>120</v>
      </c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</row>
    <row r="123" s="2" customFormat="1" ht="22.8" customHeight="1">
      <c r="A123" s="36"/>
      <c r="B123" s="37"/>
      <c r="C123" s="105" t="s">
        <v>121</v>
      </c>
      <c r="D123" s="38"/>
      <c r="E123" s="38"/>
      <c r="F123" s="38"/>
      <c r="G123" s="38"/>
      <c r="H123" s="38"/>
      <c r="I123" s="38"/>
      <c r="J123" s="196">
        <f>BK123</f>
        <v>0</v>
      </c>
      <c r="K123" s="38"/>
      <c r="L123" s="42"/>
      <c r="M123" s="101"/>
      <c r="N123" s="197"/>
      <c r="O123" s="102"/>
      <c r="P123" s="198">
        <f>P124</f>
        <v>0</v>
      </c>
      <c r="Q123" s="102"/>
      <c r="R123" s="198">
        <f>R124</f>
        <v>1295.5822499999999</v>
      </c>
      <c r="S123" s="102"/>
      <c r="T123" s="199">
        <f>T124</f>
        <v>1053.06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76</v>
      </c>
      <c r="AU123" s="15" t="s">
        <v>101</v>
      </c>
      <c r="BK123" s="200">
        <f>BK124</f>
        <v>0</v>
      </c>
    </row>
    <row r="124" s="12" customFormat="1" ht="25.92" customHeight="1">
      <c r="A124" s="12"/>
      <c r="B124" s="201"/>
      <c r="C124" s="202"/>
      <c r="D124" s="203" t="s">
        <v>76</v>
      </c>
      <c r="E124" s="204" t="s">
        <v>122</v>
      </c>
      <c r="F124" s="204" t="s">
        <v>123</v>
      </c>
      <c r="G124" s="202"/>
      <c r="H124" s="202"/>
      <c r="I124" s="205"/>
      <c r="J124" s="206">
        <f>BK124</f>
        <v>0</v>
      </c>
      <c r="K124" s="202"/>
      <c r="L124" s="207"/>
      <c r="M124" s="208"/>
      <c r="N124" s="209"/>
      <c r="O124" s="209"/>
      <c r="P124" s="210">
        <f>P125+P138+P161+P165+P174+P185</f>
        <v>0</v>
      </c>
      <c r="Q124" s="209"/>
      <c r="R124" s="210">
        <f>R125+R138+R161+R165+R174+R185</f>
        <v>1295.5822499999999</v>
      </c>
      <c r="S124" s="209"/>
      <c r="T124" s="211">
        <f>T125+T138+T161+T165+T174+T185</f>
        <v>1053.06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85</v>
      </c>
      <c r="AT124" s="213" t="s">
        <v>76</v>
      </c>
      <c r="AU124" s="213" t="s">
        <v>77</v>
      </c>
      <c r="AY124" s="212" t="s">
        <v>124</v>
      </c>
      <c r="BK124" s="214">
        <f>BK125+BK138+BK161+BK165+BK174+BK185</f>
        <v>0</v>
      </c>
    </row>
    <row r="125" s="12" customFormat="1" ht="22.8" customHeight="1">
      <c r="A125" s="12"/>
      <c r="B125" s="201"/>
      <c r="C125" s="202"/>
      <c r="D125" s="203" t="s">
        <v>76</v>
      </c>
      <c r="E125" s="215" t="s">
        <v>85</v>
      </c>
      <c r="F125" s="215" t="s">
        <v>125</v>
      </c>
      <c r="G125" s="202"/>
      <c r="H125" s="202"/>
      <c r="I125" s="205"/>
      <c r="J125" s="216">
        <f>BK125</f>
        <v>0</v>
      </c>
      <c r="K125" s="202"/>
      <c r="L125" s="207"/>
      <c r="M125" s="208"/>
      <c r="N125" s="209"/>
      <c r="O125" s="209"/>
      <c r="P125" s="210">
        <f>SUM(P126:P137)</f>
        <v>0</v>
      </c>
      <c r="Q125" s="209"/>
      <c r="R125" s="210">
        <f>SUM(R126:R137)</f>
        <v>0.0048000000000000004</v>
      </c>
      <c r="S125" s="209"/>
      <c r="T125" s="211">
        <f>SUM(T126:T137)</f>
        <v>1050.1599999999999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85</v>
      </c>
      <c r="AT125" s="213" t="s">
        <v>76</v>
      </c>
      <c r="AU125" s="213" t="s">
        <v>85</v>
      </c>
      <c r="AY125" s="212" t="s">
        <v>124</v>
      </c>
      <c r="BK125" s="214">
        <f>SUM(BK126:BK137)</f>
        <v>0</v>
      </c>
    </row>
    <row r="126" s="2" customFormat="1" ht="24.15" customHeight="1">
      <c r="A126" s="36"/>
      <c r="B126" s="37"/>
      <c r="C126" s="217" t="s">
        <v>85</v>
      </c>
      <c r="D126" s="217" t="s">
        <v>126</v>
      </c>
      <c r="E126" s="218" t="s">
        <v>127</v>
      </c>
      <c r="F126" s="219" t="s">
        <v>128</v>
      </c>
      <c r="G126" s="220" t="s">
        <v>129</v>
      </c>
      <c r="H126" s="221">
        <v>86</v>
      </c>
      <c r="I126" s="222"/>
      <c r="J126" s="223">
        <f>ROUND(I126*H126,2)</f>
        <v>0</v>
      </c>
      <c r="K126" s="224"/>
      <c r="L126" s="42"/>
      <c r="M126" s="225" t="s">
        <v>1</v>
      </c>
      <c r="N126" s="226" t="s">
        <v>42</v>
      </c>
      <c r="O126" s="89"/>
      <c r="P126" s="227">
        <f>O126*H126</f>
        <v>0</v>
      </c>
      <c r="Q126" s="227">
        <v>0</v>
      </c>
      <c r="R126" s="227">
        <f>Q126*H126</f>
        <v>0</v>
      </c>
      <c r="S126" s="227">
        <v>0.316</v>
      </c>
      <c r="T126" s="228">
        <f>S126*H126</f>
        <v>27.176000000000002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9" t="s">
        <v>130</v>
      </c>
      <c r="AT126" s="229" t="s">
        <v>126</v>
      </c>
      <c r="AU126" s="229" t="s">
        <v>87</v>
      </c>
      <c r="AY126" s="15" t="s">
        <v>124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5" t="s">
        <v>85</v>
      </c>
      <c r="BK126" s="230">
        <f>ROUND(I126*H126,2)</f>
        <v>0</v>
      </c>
      <c r="BL126" s="15" t="s">
        <v>130</v>
      </c>
      <c r="BM126" s="229" t="s">
        <v>131</v>
      </c>
    </row>
    <row r="127" s="2" customFormat="1">
      <c r="A127" s="36"/>
      <c r="B127" s="37"/>
      <c r="C127" s="38"/>
      <c r="D127" s="231" t="s">
        <v>132</v>
      </c>
      <c r="E127" s="38"/>
      <c r="F127" s="232" t="s">
        <v>133</v>
      </c>
      <c r="G127" s="38"/>
      <c r="H127" s="38"/>
      <c r="I127" s="233"/>
      <c r="J127" s="38"/>
      <c r="K127" s="38"/>
      <c r="L127" s="42"/>
      <c r="M127" s="234"/>
      <c r="N127" s="235"/>
      <c r="O127" s="89"/>
      <c r="P127" s="89"/>
      <c r="Q127" s="89"/>
      <c r="R127" s="89"/>
      <c r="S127" s="89"/>
      <c r="T127" s="90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132</v>
      </c>
      <c r="AU127" s="15" t="s">
        <v>87</v>
      </c>
    </row>
    <row r="128" s="13" customFormat="1">
      <c r="A128" s="13"/>
      <c r="B128" s="236"/>
      <c r="C128" s="237"/>
      <c r="D128" s="231" t="s">
        <v>134</v>
      </c>
      <c r="E128" s="238" t="s">
        <v>1</v>
      </c>
      <c r="F128" s="239" t="s">
        <v>135</v>
      </c>
      <c r="G128" s="237"/>
      <c r="H128" s="240">
        <v>86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134</v>
      </c>
      <c r="AU128" s="246" t="s">
        <v>87</v>
      </c>
      <c r="AV128" s="13" t="s">
        <v>87</v>
      </c>
      <c r="AW128" s="13" t="s">
        <v>35</v>
      </c>
      <c r="AX128" s="13" t="s">
        <v>85</v>
      </c>
      <c r="AY128" s="246" t="s">
        <v>124</v>
      </c>
    </row>
    <row r="129" s="2" customFormat="1" ht="24.15" customHeight="1">
      <c r="A129" s="36"/>
      <c r="B129" s="37"/>
      <c r="C129" s="217" t="s">
        <v>87</v>
      </c>
      <c r="D129" s="217" t="s">
        <v>126</v>
      </c>
      <c r="E129" s="218" t="s">
        <v>136</v>
      </c>
      <c r="F129" s="219" t="s">
        <v>137</v>
      </c>
      <c r="G129" s="220" t="s">
        <v>129</v>
      </c>
      <c r="H129" s="221">
        <v>240</v>
      </c>
      <c r="I129" s="222"/>
      <c r="J129" s="223">
        <f>ROUND(I129*H129,2)</f>
        <v>0</v>
      </c>
      <c r="K129" s="224"/>
      <c r="L129" s="42"/>
      <c r="M129" s="225" t="s">
        <v>1</v>
      </c>
      <c r="N129" s="226" t="s">
        <v>42</v>
      </c>
      <c r="O129" s="89"/>
      <c r="P129" s="227">
        <f>O129*H129</f>
        <v>0</v>
      </c>
      <c r="Q129" s="227">
        <v>0</v>
      </c>
      <c r="R129" s="227">
        <f>Q129*H129</f>
        <v>0</v>
      </c>
      <c r="S129" s="227">
        <v>0.75</v>
      </c>
      <c r="T129" s="228">
        <f>S129*H129</f>
        <v>180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9" t="s">
        <v>130</v>
      </c>
      <c r="AT129" s="229" t="s">
        <v>126</v>
      </c>
      <c r="AU129" s="229" t="s">
        <v>87</v>
      </c>
      <c r="AY129" s="15" t="s">
        <v>124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5" t="s">
        <v>85</v>
      </c>
      <c r="BK129" s="230">
        <f>ROUND(I129*H129,2)</f>
        <v>0</v>
      </c>
      <c r="BL129" s="15" t="s">
        <v>130</v>
      </c>
      <c r="BM129" s="229" t="s">
        <v>138</v>
      </c>
    </row>
    <row r="130" s="2" customFormat="1">
      <c r="A130" s="36"/>
      <c r="B130" s="37"/>
      <c r="C130" s="38"/>
      <c r="D130" s="231" t="s">
        <v>132</v>
      </c>
      <c r="E130" s="38"/>
      <c r="F130" s="232" t="s">
        <v>139</v>
      </c>
      <c r="G130" s="38"/>
      <c r="H130" s="38"/>
      <c r="I130" s="233"/>
      <c r="J130" s="38"/>
      <c r="K130" s="38"/>
      <c r="L130" s="42"/>
      <c r="M130" s="234"/>
      <c r="N130" s="235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132</v>
      </c>
      <c r="AU130" s="15" t="s">
        <v>87</v>
      </c>
    </row>
    <row r="131" s="13" customFormat="1">
      <c r="A131" s="13"/>
      <c r="B131" s="236"/>
      <c r="C131" s="237"/>
      <c r="D131" s="231" t="s">
        <v>134</v>
      </c>
      <c r="E131" s="238" t="s">
        <v>1</v>
      </c>
      <c r="F131" s="239" t="s">
        <v>140</v>
      </c>
      <c r="G131" s="237"/>
      <c r="H131" s="240">
        <v>240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134</v>
      </c>
      <c r="AU131" s="246" t="s">
        <v>87</v>
      </c>
      <c r="AV131" s="13" t="s">
        <v>87</v>
      </c>
      <c r="AW131" s="13" t="s">
        <v>35</v>
      </c>
      <c r="AX131" s="13" t="s">
        <v>85</v>
      </c>
      <c r="AY131" s="246" t="s">
        <v>124</v>
      </c>
    </row>
    <row r="132" s="2" customFormat="1" ht="24.15" customHeight="1">
      <c r="A132" s="36"/>
      <c r="B132" s="37"/>
      <c r="C132" s="217" t="s">
        <v>141</v>
      </c>
      <c r="D132" s="217" t="s">
        <v>126</v>
      </c>
      <c r="E132" s="218" t="s">
        <v>142</v>
      </c>
      <c r="F132" s="219" t="s">
        <v>143</v>
      </c>
      <c r="G132" s="220" t="s">
        <v>129</v>
      </c>
      <c r="H132" s="221">
        <v>2624</v>
      </c>
      <c r="I132" s="222"/>
      <c r="J132" s="223">
        <f>ROUND(I132*H132,2)</f>
        <v>0</v>
      </c>
      <c r="K132" s="224"/>
      <c r="L132" s="42"/>
      <c r="M132" s="225" t="s">
        <v>1</v>
      </c>
      <c r="N132" s="226" t="s">
        <v>42</v>
      </c>
      <c r="O132" s="89"/>
      <c r="P132" s="227">
        <f>O132*H132</f>
        <v>0</v>
      </c>
      <c r="Q132" s="227">
        <v>0</v>
      </c>
      <c r="R132" s="227">
        <f>Q132*H132</f>
        <v>0</v>
      </c>
      <c r="S132" s="227">
        <v>0.316</v>
      </c>
      <c r="T132" s="228">
        <f>S132*H132</f>
        <v>829.18399999999997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9" t="s">
        <v>130</v>
      </c>
      <c r="AT132" s="229" t="s">
        <v>126</v>
      </c>
      <c r="AU132" s="229" t="s">
        <v>87</v>
      </c>
      <c r="AY132" s="15" t="s">
        <v>124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5" t="s">
        <v>85</v>
      </c>
      <c r="BK132" s="230">
        <f>ROUND(I132*H132,2)</f>
        <v>0</v>
      </c>
      <c r="BL132" s="15" t="s">
        <v>130</v>
      </c>
      <c r="BM132" s="229" t="s">
        <v>144</v>
      </c>
    </row>
    <row r="133" s="2" customFormat="1">
      <c r="A133" s="36"/>
      <c r="B133" s="37"/>
      <c r="C133" s="38"/>
      <c r="D133" s="231" t="s">
        <v>132</v>
      </c>
      <c r="E133" s="38"/>
      <c r="F133" s="232" t="s">
        <v>145</v>
      </c>
      <c r="G133" s="38"/>
      <c r="H133" s="38"/>
      <c r="I133" s="233"/>
      <c r="J133" s="38"/>
      <c r="K133" s="38"/>
      <c r="L133" s="42"/>
      <c r="M133" s="234"/>
      <c r="N133" s="235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132</v>
      </c>
      <c r="AU133" s="15" t="s">
        <v>87</v>
      </c>
    </row>
    <row r="134" s="13" customFormat="1">
      <c r="A134" s="13"/>
      <c r="B134" s="236"/>
      <c r="C134" s="237"/>
      <c r="D134" s="231" t="s">
        <v>134</v>
      </c>
      <c r="E134" s="238" t="s">
        <v>1</v>
      </c>
      <c r="F134" s="239" t="s">
        <v>146</v>
      </c>
      <c r="G134" s="237"/>
      <c r="H134" s="240">
        <v>2624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134</v>
      </c>
      <c r="AU134" s="246" t="s">
        <v>87</v>
      </c>
      <c r="AV134" s="13" t="s">
        <v>87</v>
      </c>
      <c r="AW134" s="13" t="s">
        <v>35</v>
      </c>
      <c r="AX134" s="13" t="s">
        <v>85</v>
      </c>
      <c r="AY134" s="246" t="s">
        <v>124</v>
      </c>
    </row>
    <row r="135" s="2" customFormat="1" ht="24.15" customHeight="1">
      <c r="A135" s="36"/>
      <c r="B135" s="37"/>
      <c r="C135" s="217" t="s">
        <v>130</v>
      </c>
      <c r="D135" s="217" t="s">
        <v>126</v>
      </c>
      <c r="E135" s="218" t="s">
        <v>147</v>
      </c>
      <c r="F135" s="219" t="s">
        <v>148</v>
      </c>
      <c r="G135" s="220" t="s">
        <v>129</v>
      </c>
      <c r="H135" s="221">
        <v>120</v>
      </c>
      <c r="I135" s="222"/>
      <c r="J135" s="223">
        <f>ROUND(I135*H135,2)</f>
        <v>0</v>
      </c>
      <c r="K135" s="224"/>
      <c r="L135" s="42"/>
      <c r="M135" s="225" t="s">
        <v>1</v>
      </c>
      <c r="N135" s="226" t="s">
        <v>42</v>
      </c>
      <c r="O135" s="89"/>
      <c r="P135" s="227">
        <f>O135*H135</f>
        <v>0</v>
      </c>
      <c r="Q135" s="227">
        <v>4.0000000000000003E-05</v>
      </c>
      <c r="R135" s="227">
        <f>Q135*H135</f>
        <v>0.0048000000000000004</v>
      </c>
      <c r="S135" s="227">
        <v>0.11500000000000001</v>
      </c>
      <c r="T135" s="228">
        <f>S135*H135</f>
        <v>13.800000000000001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9" t="s">
        <v>130</v>
      </c>
      <c r="AT135" s="229" t="s">
        <v>126</v>
      </c>
      <c r="AU135" s="229" t="s">
        <v>87</v>
      </c>
      <c r="AY135" s="15" t="s">
        <v>124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5" t="s">
        <v>85</v>
      </c>
      <c r="BK135" s="230">
        <f>ROUND(I135*H135,2)</f>
        <v>0</v>
      </c>
      <c r="BL135" s="15" t="s">
        <v>130</v>
      </c>
      <c r="BM135" s="229" t="s">
        <v>149</v>
      </c>
    </row>
    <row r="136" s="2" customFormat="1">
      <c r="A136" s="36"/>
      <c r="B136" s="37"/>
      <c r="C136" s="38"/>
      <c r="D136" s="231" t="s">
        <v>132</v>
      </c>
      <c r="E136" s="38"/>
      <c r="F136" s="232" t="s">
        <v>150</v>
      </c>
      <c r="G136" s="38"/>
      <c r="H136" s="38"/>
      <c r="I136" s="233"/>
      <c r="J136" s="38"/>
      <c r="K136" s="38"/>
      <c r="L136" s="42"/>
      <c r="M136" s="234"/>
      <c r="N136" s="235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132</v>
      </c>
      <c r="AU136" s="15" t="s">
        <v>87</v>
      </c>
    </row>
    <row r="137" s="13" customFormat="1">
      <c r="A137" s="13"/>
      <c r="B137" s="236"/>
      <c r="C137" s="237"/>
      <c r="D137" s="231" t="s">
        <v>134</v>
      </c>
      <c r="E137" s="238" t="s">
        <v>1</v>
      </c>
      <c r="F137" s="239" t="s">
        <v>151</v>
      </c>
      <c r="G137" s="237"/>
      <c r="H137" s="240">
        <v>120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134</v>
      </c>
      <c r="AU137" s="246" t="s">
        <v>87</v>
      </c>
      <c r="AV137" s="13" t="s">
        <v>87</v>
      </c>
      <c r="AW137" s="13" t="s">
        <v>35</v>
      </c>
      <c r="AX137" s="13" t="s">
        <v>85</v>
      </c>
      <c r="AY137" s="246" t="s">
        <v>124</v>
      </c>
    </row>
    <row r="138" s="12" customFormat="1" ht="22.8" customHeight="1">
      <c r="A138" s="12"/>
      <c r="B138" s="201"/>
      <c r="C138" s="202"/>
      <c r="D138" s="203" t="s">
        <v>76</v>
      </c>
      <c r="E138" s="215" t="s">
        <v>152</v>
      </c>
      <c r="F138" s="215" t="s">
        <v>153</v>
      </c>
      <c r="G138" s="202"/>
      <c r="H138" s="202"/>
      <c r="I138" s="205"/>
      <c r="J138" s="216">
        <f>BK138</f>
        <v>0</v>
      </c>
      <c r="K138" s="202"/>
      <c r="L138" s="207"/>
      <c r="M138" s="208"/>
      <c r="N138" s="209"/>
      <c r="O138" s="209"/>
      <c r="P138" s="210">
        <f>SUM(P139:P160)</f>
        <v>0</v>
      </c>
      <c r="Q138" s="209"/>
      <c r="R138" s="210">
        <f>SUM(R139:R160)</f>
        <v>1292.6605999999999</v>
      </c>
      <c r="S138" s="209"/>
      <c r="T138" s="211">
        <f>SUM(T139:T160)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2" t="s">
        <v>85</v>
      </c>
      <c r="AT138" s="213" t="s">
        <v>76</v>
      </c>
      <c r="AU138" s="213" t="s">
        <v>85</v>
      </c>
      <c r="AY138" s="212" t="s">
        <v>124</v>
      </c>
      <c r="BK138" s="214">
        <f>SUM(BK139:BK160)</f>
        <v>0</v>
      </c>
    </row>
    <row r="139" s="2" customFormat="1" ht="24.15" customHeight="1">
      <c r="A139" s="36"/>
      <c r="B139" s="37"/>
      <c r="C139" s="217" t="s">
        <v>152</v>
      </c>
      <c r="D139" s="217" t="s">
        <v>126</v>
      </c>
      <c r="E139" s="218" t="s">
        <v>154</v>
      </c>
      <c r="F139" s="219" t="s">
        <v>155</v>
      </c>
      <c r="G139" s="220" t="s">
        <v>129</v>
      </c>
      <c r="H139" s="221">
        <v>240</v>
      </c>
      <c r="I139" s="222"/>
      <c r="J139" s="223">
        <f>ROUND(I139*H139,2)</f>
        <v>0</v>
      </c>
      <c r="K139" s="224"/>
      <c r="L139" s="42"/>
      <c r="M139" s="225" t="s">
        <v>1</v>
      </c>
      <c r="N139" s="226" t="s">
        <v>42</v>
      </c>
      <c r="O139" s="89"/>
      <c r="P139" s="227">
        <f>O139*H139</f>
        <v>0</v>
      </c>
      <c r="Q139" s="227">
        <v>0.46000000000000002</v>
      </c>
      <c r="R139" s="227">
        <f>Q139*H139</f>
        <v>110.40000000000001</v>
      </c>
      <c r="S139" s="227">
        <v>0</v>
      </c>
      <c r="T139" s="22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9" t="s">
        <v>130</v>
      </c>
      <c r="AT139" s="229" t="s">
        <v>126</v>
      </c>
      <c r="AU139" s="229" t="s">
        <v>87</v>
      </c>
      <c r="AY139" s="15" t="s">
        <v>124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5" t="s">
        <v>85</v>
      </c>
      <c r="BK139" s="230">
        <f>ROUND(I139*H139,2)</f>
        <v>0</v>
      </c>
      <c r="BL139" s="15" t="s">
        <v>130</v>
      </c>
      <c r="BM139" s="229" t="s">
        <v>156</v>
      </c>
    </row>
    <row r="140" s="2" customFormat="1">
      <c r="A140" s="36"/>
      <c r="B140" s="37"/>
      <c r="C140" s="38"/>
      <c r="D140" s="231" t="s">
        <v>132</v>
      </c>
      <c r="E140" s="38"/>
      <c r="F140" s="232" t="s">
        <v>157</v>
      </c>
      <c r="G140" s="38"/>
      <c r="H140" s="38"/>
      <c r="I140" s="233"/>
      <c r="J140" s="38"/>
      <c r="K140" s="38"/>
      <c r="L140" s="42"/>
      <c r="M140" s="234"/>
      <c r="N140" s="235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132</v>
      </c>
      <c r="AU140" s="15" t="s">
        <v>87</v>
      </c>
    </row>
    <row r="141" s="13" customFormat="1">
      <c r="A141" s="13"/>
      <c r="B141" s="236"/>
      <c r="C141" s="237"/>
      <c r="D141" s="231" t="s">
        <v>134</v>
      </c>
      <c r="E141" s="238" t="s">
        <v>1</v>
      </c>
      <c r="F141" s="239" t="s">
        <v>158</v>
      </c>
      <c r="G141" s="237"/>
      <c r="H141" s="240">
        <v>240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134</v>
      </c>
      <c r="AU141" s="246" t="s">
        <v>87</v>
      </c>
      <c r="AV141" s="13" t="s">
        <v>87</v>
      </c>
      <c r="AW141" s="13" t="s">
        <v>35</v>
      </c>
      <c r="AX141" s="13" t="s">
        <v>85</v>
      </c>
      <c r="AY141" s="246" t="s">
        <v>124</v>
      </c>
    </row>
    <row r="142" s="2" customFormat="1" ht="24.15" customHeight="1">
      <c r="A142" s="36"/>
      <c r="B142" s="37"/>
      <c r="C142" s="217" t="s">
        <v>159</v>
      </c>
      <c r="D142" s="217" t="s">
        <v>126</v>
      </c>
      <c r="E142" s="218" t="s">
        <v>160</v>
      </c>
      <c r="F142" s="219" t="s">
        <v>161</v>
      </c>
      <c r="G142" s="220" t="s">
        <v>129</v>
      </c>
      <c r="H142" s="221">
        <v>240</v>
      </c>
      <c r="I142" s="222"/>
      <c r="J142" s="223">
        <f>ROUND(I142*H142,2)</f>
        <v>0</v>
      </c>
      <c r="K142" s="224"/>
      <c r="L142" s="42"/>
      <c r="M142" s="225" t="s">
        <v>1</v>
      </c>
      <c r="N142" s="226" t="s">
        <v>42</v>
      </c>
      <c r="O142" s="89"/>
      <c r="P142" s="227">
        <f>O142*H142</f>
        <v>0</v>
      </c>
      <c r="Q142" s="227">
        <v>0.68999999999999995</v>
      </c>
      <c r="R142" s="227">
        <f>Q142*H142</f>
        <v>165.59999999999999</v>
      </c>
      <c r="S142" s="227">
        <v>0</v>
      </c>
      <c r="T142" s="22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9" t="s">
        <v>130</v>
      </c>
      <c r="AT142" s="229" t="s">
        <v>126</v>
      </c>
      <c r="AU142" s="229" t="s">
        <v>87</v>
      </c>
      <c r="AY142" s="15" t="s">
        <v>124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5" t="s">
        <v>85</v>
      </c>
      <c r="BK142" s="230">
        <f>ROUND(I142*H142,2)</f>
        <v>0</v>
      </c>
      <c r="BL142" s="15" t="s">
        <v>130</v>
      </c>
      <c r="BM142" s="229" t="s">
        <v>162</v>
      </c>
    </row>
    <row r="143" s="2" customFormat="1">
      <c r="A143" s="36"/>
      <c r="B143" s="37"/>
      <c r="C143" s="38"/>
      <c r="D143" s="231" t="s">
        <v>132</v>
      </c>
      <c r="E143" s="38"/>
      <c r="F143" s="232" t="s">
        <v>163</v>
      </c>
      <c r="G143" s="38"/>
      <c r="H143" s="38"/>
      <c r="I143" s="233"/>
      <c r="J143" s="38"/>
      <c r="K143" s="38"/>
      <c r="L143" s="42"/>
      <c r="M143" s="234"/>
      <c r="N143" s="235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132</v>
      </c>
      <c r="AU143" s="15" t="s">
        <v>87</v>
      </c>
    </row>
    <row r="144" s="13" customFormat="1">
      <c r="A144" s="13"/>
      <c r="B144" s="236"/>
      <c r="C144" s="237"/>
      <c r="D144" s="231" t="s">
        <v>134</v>
      </c>
      <c r="E144" s="238" t="s">
        <v>1</v>
      </c>
      <c r="F144" s="239" t="s">
        <v>158</v>
      </c>
      <c r="G144" s="237"/>
      <c r="H144" s="240">
        <v>240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134</v>
      </c>
      <c r="AU144" s="246" t="s">
        <v>87</v>
      </c>
      <c r="AV144" s="13" t="s">
        <v>87</v>
      </c>
      <c r="AW144" s="13" t="s">
        <v>35</v>
      </c>
      <c r="AX144" s="13" t="s">
        <v>85</v>
      </c>
      <c r="AY144" s="246" t="s">
        <v>124</v>
      </c>
    </row>
    <row r="145" s="2" customFormat="1" ht="33" customHeight="1">
      <c r="A145" s="36"/>
      <c r="B145" s="37"/>
      <c r="C145" s="217" t="s">
        <v>164</v>
      </c>
      <c r="D145" s="217" t="s">
        <v>126</v>
      </c>
      <c r="E145" s="218" t="s">
        <v>165</v>
      </c>
      <c r="F145" s="219" t="s">
        <v>166</v>
      </c>
      <c r="G145" s="220" t="s">
        <v>129</v>
      </c>
      <c r="H145" s="221">
        <v>2710</v>
      </c>
      <c r="I145" s="222"/>
      <c r="J145" s="223">
        <f>ROUND(I145*H145,2)</f>
        <v>0</v>
      </c>
      <c r="K145" s="224"/>
      <c r="L145" s="42"/>
      <c r="M145" s="225" t="s">
        <v>1</v>
      </c>
      <c r="N145" s="226" t="s">
        <v>42</v>
      </c>
      <c r="O145" s="89"/>
      <c r="P145" s="227">
        <f>O145*H145</f>
        <v>0</v>
      </c>
      <c r="Q145" s="227">
        <v>0.059089999999999997</v>
      </c>
      <c r="R145" s="227">
        <f>Q145*H145</f>
        <v>160.13389999999998</v>
      </c>
      <c r="S145" s="227">
        <v>0</v>
      </c>
      <c r="T145" s="228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9" t="s">
        <v>130</v>
      </c>
      <c r="AT145" s="229" t="s">
        <v>126</v>
      </c>
      <c r="AU145" s="229" t="s">
        <v>87</v>
      </c>
      <c r="AY145" s="15" t="s">
        <v>124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5" t="s">
        <v>85</v>
      </c>
      <c r="BK145" s="230">
        <f>ROUND(I145*H145,2)</f>
        <v>0</v>
      </c>
      <c r="BL145" s="15" t="s">
        <v>130</v>
      </c>
      <c r="BM145" s="229" t="s">
        <v>167</v>
      </c>
    </row>
    <row r="146" s="2" customFormat="1">
      <c r="A146" s="36"/>
      <c r="B146" s="37"/>
      <c r="C146" s="38"/>
      <c r="D146" s="231" t="s">
        <v>132</v>
      </c>
      <c r="E146" s="38"/>
      <c r="F146" s="232" t="s">
        <v>168</v>
      </c>
      <c r="G146" s="38"/>
      <c r="H146" s="38"/>
      <c r="I146" s="233"/>
      <c r="J146" s="38"/>
      <c r="K146" s="38"/>
      <c r="L146" s="42"/>
      <c r="M146" s="234"/>
      <c r="N146" s="235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132</v>
      </c>
      <c r="AU146" s="15" t="s">
        <v>87</v>
      </c>
    </row>
    <row r="147" s="13" customFormat="1">
      <c r="A147" s="13"/>
      <c r="B147" s="236"/>
      <c r="C147" s="237"/>
      <c r="D147" s="231" t="s">
        <v>134</v>
      </c>
      <c r="E147" s="238" t="s">
        <v>1</v>
      </c>
      <c r="F147" s="239" t="s">
        <v>169</v>
      </c>
      <c r="G147" s="237"/>
      <c r="H147" s="240">
        <v>3240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134</v>
      </c>
      <c r="AU147" s="246" t="s">
        <v>87</v>
      </c>
      <c r="AV147" s="13" t="s">
        <v>87</v>
      </c>
      <c r="AW147" s="13" t="s">
        <v>35</v>
      </c>
      <c r="AX147" s="13" t="s">
        <v>77</v>
      </c>
      <c r="AY147" s="246" t="s">
        <v>124</v>
      </c>
    </row>
    <row r="148" s="13" customFormat="1">
      <c r="A148" s="13"/>
      <c r="B148" s="236"/>
      <c r="C148" s="237"/>
      <c r="D148" s="231" t="s">
        <v>134</v>
      </c>
      <c r="E148" s="238" t="s">
        <v>1</v>
      </c>
      <c r="F148" s="239" t="s">
        <v>170</v>
      </c>
      <c r="G148" s="237"/>
      <c r="H148" s="240">
        <v>-530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134</v>
      </c>
      <c r="AU148" s="246" t="s">
        <v>87</v>
      </c>
      <c r="AV148" s="13" t="s">
        <v>87</v>
      </c>
      <c r="AW148" s="13" t="s">
        <v>35</v>
      </c>
      <c r="AX148" s="13" t="s">
        <v>77</v>
      </c>
      <c r="AY148" s="246" t="s">
        <v>124</v>
      </c>
    </row>
    <row r="149" s="2" customFormat="1" ht="24.15" customHeight="1">
      <c r="A149" s="36"/>
      <c r="B149" s="37"/>
      <c r="C149" s="217" t="s">
        <v>171</v>
      </c>
      <c r="D149" s="217" t="s">
        <v>126</v>
      </c>
      <c r="E149" s="218" t="s">
        <v>172</v>
      </c>
      <c r="F149" s="219" t="s">
        <v>173</v>
      </c>
      <c r="G149" s="220" t="s">
        <v>129</v>
      </c>
      <c r="H149" s="221">
        <v>2710</v>
      </c>
      <c r="I149" s="222"/>
      <c r="J149" s="223">
        <f>ROUND(I149*H149,2)</f>
        <v>0</v>
      </c>
      <c r="K149" s="224"/>
      <c r="L149" s="42"/>
      <c r="M149" s="225" t="s">
        <v>1</v>
      </c>
      <c r="N149" s="226" t="s">
        <v>42</v>
      </c>
      <c r="O149" s="89"/>
      <c r="P149" s="227">
        <f>O149*H149</f>
        <v>0</v>
      </c>
      <c r="Q149" s="227">
        <v>0.00051000000000000004</v>
      </c>
      <c r="R149" s="227">
        <f>Q149*H149</f>
        <v>1.3821000000000001</v>
      </c>
      <c r="S149" s="227">
        <v>0</v>
      </c>
      <c r="T149" s="22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9" t="s">
        <v>130</v>
      </c>
      <c r="AT149" s="229" t="s">
        <v>126</v>
      </c>
      <c r="AU149" s="229" t="s">
        <v>87</v>
      </c>
      <c r="AY149" s="15" t="s">
        <v>124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5" t="s">
        <v>85</v>
      </c>
      <c r="BK149" s="230">
        <f>ROUND(I149*H149,2)</f>
        <v>0</v>
      </c>
      <c r="BL149" s="15" t="s">
        <v>130</v>
      </c>
      <c r="BM149" s="229" t="s">
        <v>174</v>
      </c>
    </row>
    <row r="150" s="2" customFormat="1">
      <c r="A150" s="36"/>
      <c r="B150" s="37"/>
      <c r="C150" s="38"/>
      <c r="D150" s="231" t="s">
        <v>132</v>
      </c>
      <c r="E150" s="38"/>
      <c r="F150" s="232" t="s">
        <v>175</v>
      </c>
      <c r="G150" s="38"/>
      <c r="H150" s="38"/>
      <c r="I150" s="233"/>
      <c r="J150" s="38"/>
      <c r="K150" s="38"/>
      <c r="L150" s="42"/>
      <c r="M150" s="234"/>
      <c r="N150" s="235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132</v>
      </c>
      <c r="AU150" s="15" t="s">
        <v>87</v>
      </c>
    </row>
    <row r="151" s="2" customFormat="1" ht="33" customHeight="1">
      <c r="A151" s="36"/>
      <c r="B151" s="37"/>
      <c r="C151" s="217" t="s">
        <v>176</v>
      </c>
      <c r="D151" s="217" t="s">
        <v>126</v>
      </c>
      <c r="E151" s="218" t="s">
        <v>177</v>
      </c>
      <c r="F151" s="219" t="s">
        <v>178</v>
      </c>
      <c r="G151" s="220" t="s">
        <v>129</v>
      </c>
      <c r="H151" s="221">
        <v>2710</v>
      </c>
      <c r="I151" s="222"/>
      <c r="J151" s="223">
        <f>ROUND(I151*H151,2)</f>
        <v>0</v>
      </c>
      <c r="K151" s="224"/>
      <c r="L151" s="42"/>
      <c r="M151" s="225" t="s">
        <v>1</v>
      </c>
      <c r="N151" s="226" t="s">
        <v>42</v>
      </c>
      <c r="O151" s="89"/>
      <c r="P151" s="227">
        <f>O151*H151</f>
        <v>0</v>
      </c>
      <c r="Q151" s="227">
        <v>0.21099999999999999</v>
      </c>
      <c r="R151" s="227">
        <f>Q151*H151</f>
        <v>571.80999999999995</v>
      </c>
      <c r="S151" s="227">
        <v>0</v>
      </c>
      <c r="T151" s="22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9" t="s">
        <v>130</v>
      </c>
      <c r="AT151" s="229" t="s">
        <v>126</v>
      </c>
      <c r="AU151" s="229" t="s">
        <v>87</v>
      </c>
      <c r="AY151" s="15" t="s">
        <v>124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5" t="s">
        <v>85</v>
      </c>
      <c r="BK151" s="230">
        <f>ROUND(I151*H151,2)</f>
        <v>0</v>
      </c>
      <c r="BL151" s="15" t="s">
        <v>130</v>
      </c>
      <c r="BM151" s="229" t="s">
        <v>179</v>
      </c>
    </row>
    <row r="152" s="2" customFormat="1">
      <c r="A152" s="36"/>
      <c r="B152" s="37"/>
      <c r="C152" s="38"/>
      <c r="D152" s="231" t="s">
        <v>132</v>
      </c>
      <c r="E152" s="38"/>
      <c r="F152" s="232" t="s">
        <v>180</v>
      </c>
      <c r="G152" s="38"/>
      <c r="H152" s="38"/>
      <c r="I152" s="233"/>
      <c r="J152" s="38"/>
      <c r="K152" s="38"/>
      <c r="L152" s="42"/>
      <c r="M152" s="234"/>
      <c r="N152" s="235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132</v>
      </c>
      <c r="AU152" s="15" t="s">
        <v>87</v>
      </c>
    </row>
    <row r="153" s="13" customFormat="1">
      <c r="A153" s="13"/>
      <c r="B153" s="236"/>
      <c r="C153" s="237"/>
      <c r="D153" s="231" t="s">
        <v>134</v>
      </c>
      <c r="E153" s="238" t="s">
        <v>1</v>
      </c>
      <c r="F153" s="239" t="s">
        <v>169</v>
      </c>
      <c r="G153" s="237"/>
      <c r="H153" s="240">
        <v>3240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134</v>
      </c>
      <c r="AU153" s="246" t="s">
        <v>87</v>
      </c>
      <c r="AV153" s="13" t="s">
        <v>87</v>
      </c>
      <c r="AW153" s="13" t="s">
        <v>35</v>
      </c>
      <c r="AX153" s="13" t="s">
        <v>77</v>
      </c>
      <c r="AY153" s="246" t="s">
        <v>124</v>
      </c>
    </row>
    <row r="154" s="13" customFormat="1">
      <c r="A154" s="13"/>
      <c r="B154" s="236"/>
      <c r="C154" s="237"/>
      <c r="D154" s="231" t="s">
        <v>134</v>
      </c>
      <c r="E154" s="238" t="s">
        <v>1</v>
      </c>
      <c r="F154" s="239" t="s">
        <v>170</v>
      </c>
      <c r="G154" s="237"/>
      <c r="H154" s="240">
        <v>-530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134</v>
      </c>
      <c r="AU154" s="246" t="s">
        <v>87</v>
      </c>
      <c r="AV154" s="13" t="s">
        <v>87</v>
      </c>
      <c r="AW154" s="13" t="s">
        <v>35</v>
      </c>
      <c r="AX154" s="13" t="s">
        <v>77</v>
      </c>
      <c r="AY154" s="246" t="s">
        <v>124</v>
      </c>
    </row>
    <row r="155" s="2" customFormat="1" ht="24.15" customHeight="1">
      <c r="A155" s="36"/>
      <c r="B155" s="37"/>
      <c r="C155" s="217" t="s">
        <v>181</v>
      </c>
      <c r="D155" s="217" t="s">
        <v>126</v>
      </c>
      <c r="E155" s="218" t="s">
        <v>182</v>
      </c>
      <c r="F155" s="219" t="s">
        <v>183</v>
      </c>
      <c r="G155" s="220" t="s">
        <v>129</v>
      </c>
      <c r="H155" s="221">
        <v>2180</v>
      </c>
      <c r="I155" s="222"/>
      <c r="J155" s="223">
        <f>ROUND(I155*H155,2)</f>
        <v>0</v>
      </c>
      <c r="K155" s="224"/>
      <c r="L155" s="42"/>
      <c r="M155" s="225" t="s">
        <v>1</v>
      </c>
      <c r="N155" s="226" t="s">
        <v>42</v>
      </c>
      <c r="O155" s="89"/>
      <c r="P155" s="227">
        <f>O155*H155</f>
        <v>0</v>
      </c>
      <c r="Q155" s="227">
        <v>0.00031</v>
      </c>
      <c r="R155" s="227">
        <f>Q155*H155</f>
        <v>0.67579999999999996</v>
      </c>
      <c r="S155" s="227">
        <v>0</v>
      </c>
      <c r="T155" s="228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9" t="s">
        <v>130</v>
      </c>
      <c r="AT155" s="229" t="s">
        <v>126</v>
      </c>
      <c r="AU155" s="229" t="s">
        <v>87</v>
      </c>
      <c r="AY155" s="15" t="s">
        <v>124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5" t="s">
        <v>85</v>
      </c>
      <c r="BK155" s="230">
        <f>ROUND(I155*H155,2)</f>
        <v>0</v>
      </c>
      <c r="BL155" s="15" t="s">
        <v>130</v>
      </c>
      <c r="BM155" s="229" t="s">
        <v>184</v>
      </c>
    </row>
    <row r="156" s="2" customFormat="1">
      <c r="A156" s="36"/>
      <c r="B156" s="37"/>
      <c r="C156" s="38"/>
      <c r="D156" s="231" t="s">
        <v>132</v>
      </c>
      <c r="E156" s="38"/>
      <c r="F156" s="232" t="s">
        <v>185</v>
      </c>
      <c r="G156" s="38"/>
      <c r="H156" s="38"/>
      <c r="I156" s="233"/>
      <c r="J156" s="38"/>
      <c r="K156" s="38"/>
      <c r="L156" s="42"/>
      <c r="M156" s="234"/>
      <c r="N156" s="235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132</v>
      </c>
      <c r="AU156" s="15" t="s">
        <v>87</v>
      </c>
    </row>
    <row r="157" s="2" customFormat="1" ht="33" customHeight="1">
      <c r="A157" s="36"/>
      <c r="B157" s="37"/>
      <c r="C157" s="217" t="s">
        <v>186</v>
      </c>
      <c r="D157" s="217" t="s">
        <v>126</v>
      </c>
      <c r="E157" s="218" t="s">
        <v>187</v>
      </c>
      <c r="F157" s="219" t="s">
        <v>188</v>
      </c>
      <c r="G157" s="220" t="s">
        <v>129</v>
      </c>
      <c r="H157" s="221">
        <v>2180</v>
      </c>
      <c r="I157" s="222"/>
      <c r="J157" s="223">
        <f>ROUND(I157*H157,2)</f>
        <v>0</v>
      </c>
      <c r="K157" s="224"/>
      <c r="L157" s="42"/>
      <c r="M157" s="225" t="s">
        <v>1</v>
      </c>
      <c r="N157" s="226" t="s">
        <v>42</v>
      </c>
      <c r="O157" s="89"/>
      <c r="P157" s="227">
        <f>O157*H157</f>
        <v>0</v>
      </c>
      <c r="Q157" s="227">
        <v>0.12966</v>
      </c>
      <c r="R157" s="227">
        <f>Q157*H157</f>
        <v>282.65879999999999</v>
      </c>
      <c r="S157" s="227">
        <v>0</v>
      </c>
      <c r="T157" s="228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9" t="s">
        <v>130</v>
      </c>
      <c r="AT157" s="229" t="s">
        <v>126</v>
      </c>
      <c r="AU157" s="229" t="s">
        <v>87</v>
      </c>
      <c r="AY157" s="15" t="s">
        <v>124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5" t="s">
        <v>85</v>
      </c>
      <c r="BK157" s="230">
        <f>ROUND(I157*H157,2)</f>
        <v>0</v>
      </c>
      <c r="BL157" s="15" t="s">
        <v>130</v>
      </c>
      <c r="BM157" s="229" t="s">
        <v>189</v>
      </c>
    </row>
    <row r="158" s="2" customFormat="1">
      <c r="A158" s="36"/>
      <c r="B158" s="37"/>
      <c r="C158" s="38"/>
      <c r="D158" s="231" t="s">
        <v>132</v>
      </c>
      <c r="E158" s="38"/>
      <c r="F158" s="232" t="s">
        <v>190</v>
      </c>
      <c r="G158" s="38"/>
      <c r="H158" s="38"/>
      <c r="I158" s="233"/>
      <c r="J158" s="38"/>
      <c r="K158" s="38"/>
      <c r="L158" s="42"/>
      <c r="M158" s="234"/>
      <c r="N158" s="235"/>
      <c r="O158" s="89"/>
      <c r="P158" s="89"/>
      <c r="Q158" s="89"/>
      <c r="R158" s="89"/>
      <c r="S158" s="89"/>
      <c r="T158" s="90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5" t="s">
        <v>132</v>
      </c>
      <c r="AU158" s="15" t="s">
        <v>87</v>
      </c>
    </row>
    <row r="159" s="13" customFormat="1">
      <c r="A159" s="13"/>
      <c r="B159" s="236"/>
      <c r="C159" s="237"/>
      <c r="D159" s="231" t="s">
        <v>134</v>
      </c>
      <c r="E159" s="238" t="s">
        <v>1</v>
      </c>
      <c r="F159" s="239" t="s">
        <v>169</v>
      </c>
      <c r="G159" s="237"/>
      <c r="H159" s="240">
        <v>3240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134</v>
      </c>
      <c r="AU159" s="246" t="s">
        <v>87</v>
      </c>
      <c r="AV159" s="13" t="s">
        <v>87</v>
      </c>
      <c r="AW159" s="13" t="s">
        <v>35</v>
      </c>
      <c r="AX159" s="13" t="s">
        <v>77</v>
      </c>
      <c r="AY159" s="246" t="s">
        <v>124</v>
      </c>
    </row>
    <row r="160" s="13" customFormat="1">
      <c r="A160" s="13"/>
      <c r="B160" s="236"/>
      <c r="C160" s="237"/>
      <c r="D160" s="231" t="s">
        <v>134</v>
      </c>
      <c r="E160" s="238" t="s">
        <v>1</v>
      </c>
      <c r="F160" s="239" t="s">
        <v>191</v>
      </c>
      <c r="G160" s="237"/>
      <c r="H160" s="240">
        <v>-1060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134</v>
      </c>
      <c r="AU160" s="246" t="s">
        <v>87</v>
      </c>
      <c r="AV160" s="13" t="s">
        <v>87</v>
      </c>
      <c r="AW160" s="13" t="s">
        <v>35</v>
      </c>
      <c r="AX160" s="13" t="s">
        <v>77</v>
      </c>
      <c r="AY160" s="246" t="s">
        <v>124</v>
      </c>
    </row>
    <row r="161" s="12" customFormat="1" ht="22.8" customHeight="1">
      <c r="A161" s="12"/>
      <c r="B161" s="201"/>
      <c r="C161" s="202"/>
      <c r="D161" s="203" t="s">
        <v>76</v>
      </c>
      <c r="E161" s="215" t="s">
        <v>176</v>
      </c>
      <c r="F161" s="215" t="s">
        <v>192</v>
      </c>
      <c r="G161" s="202"/>
      <c r="H161" s="202"/>
      <c r="I161" s="205"/>
      <c r="J161" s="216">
        <f>BK161</f>
        <v>0</v>
      </c>
      <c r="K161" s="202"/>
      <c r="L161" s="207"/>
      <c r="M161" s="208"/>
      <c r="N161" s="209"/>
      <c r="O161" s="209"/>
      <c r="P161" s="210">
        <f>SUM(P162:P164)</f>
        <v>0</v>
      </c>
      <c r="Q161" s="209"/>
      <c r="R161" s="210">
        <f>SUM(R162:R164)</f>
        <v>2.91073</v>
      </c>
      <c r="S161" s="209"/>
      <c r="T161" s="211">
        <f>SUM(T162:T164)</f>
        <v>2.9000000000000004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2" t="s">
        <v>85</v>
      </c>
      <c r="AT161" s="213" t="s">
        <v>76</v>
      </c>
      <c r="AU161" s="213" t="s">
        <v>85</v>
      </c>
      <c r="AY161" s="212" t="s">
        <v>124</v>
      </c>
      <c r="BK161" s="214">
        <f>SUM(BK162:BK164)</f>
        <v>0</v>
      </c>
    </row>
    <row r="162" s="2" customFormat="1" ht="24.15" customHeight="1">
      <c r="A162" s="36"/>
      <c r="B162" s="37"/>
      <c r="C162" s="217" t="s">
        <v>8</v>
      </c>
      <c r="D162" s="217" t="s">
        <v>126</v>
      </c>
      <c r="E162" s="218" t="s">
        <v>193</v>
      </c>
      <c r="F162" s="219" t="s">
        <v>194</v>
      </c>
      <c r="G162" s="220" t="s">
        <v>195</v>
      </c>
      <c r="H162" s="221">
        <v>29</v>
      </c>
      <c r="I162" s="222"/>
      <c r="J162" s="223">
        <f>ROUND(I162*H162,2)</f>
        <v>0</v>
      </c>
      <c r="K162" s="224"/>
      <c r="L162" s="42"/>
      <c r="M162" s="225" t="s">
        <v>1</v>
      </c>
      <c r="N162" s="226" t="s">
        <v>42</v>
      </c>
      <c r="O162" s="89"/>
      <c r="P162" s="227">
        <f>O162*H162</f>
        <v>0</v>
      </c>
      <c r="Q162" s="227">
        <v>0.10037</v>
      </c>
      <c r="R162" s="227">
        <f>Q162*H162</f>
        <v>2.91073</v>
      </c>
      <c r="S162" s="227">
        <v>0.10000000000000001</v>
      </c>
      <c r="T162" s="228">
        <f>S162*H162</f>
        <v>2.9000000000000004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9" t="s">
        <v>130</v>
      </c>
      <c r="AT162" s="229" t="s">
        <v>126</v>
      </c>
      <c r="AU162" s="229" t="s">
        <v>87</v>
      </c>
      <c r="AY162" s="15" t="s">
        <v>124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5" t="s">
        <v>85</v>
      </c>
      <c r="BK162" s="230">
        <f>ROUND(I162*H162,2)</f>
        <v>0</v>
      </c>
      <c r="BL162" s="15" t="s">
        <v>130</v>
      </c>
      <c r="BM162" s="229" t="s">
        <v>196</v>
      </c>
    </row>
    <row r="163" s="2" customFormat="1">
      <c r="A163" s="36"/>
      <c r="B163" s="37"/>
      <c r="C163" s="38"/>
      <c r="D163" s="231" t="s">
        <v>132</v>
      </c>
      <c r="E163" s="38"/>
      <c r="F163" s="232" t="s">
        <v>194</v>
      </c>
      <c r="G163" s="38"/>
      <c r="H163" s="38"/>
      <c r="I163" s="233"/>
      <c r="J163" s="38"/>
      <c r="K163" s="38"/>
      <c r="L163" s="42"/>
      <c r="M163" s="234"/>
      <c r="N163" s="235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132</v>
      </c>
      <c r="AU163" s="15" t="s">
        <v>87</v>
      </c>
    </row>
    <row r="164" s="13" customFormat="1">
      <c r="A164" s="13"/>
      <c r="B164" s="236"/>
      <c r="C164" s="237"/>
      <c r="D164" s="231" t="s">
        <v>134</v>
      </c>
      <c r="E164" s="238" t="s">
        <v>1</v>
      </c>
      <c r="F164" s="239" t="s">
        <v>197</v>
      </c>
      <c r="G164" s="237"/>
      <c r="H164" s="240">
        <v>29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134</v>
      </c>
      <c r="AU164" s="246" t="s">
        <v>87</v>
      </c>
      <c r="AV164" s="13" t="s">
        <v>87</v>
      </c>
      <c r="AW164" s="13" t="s">
        <v>35</v>
      </c>
      <c r="AX164" s="13" t="s">
        <v>85</v>
      </c>
      <c r="AY164" s="246" t="s">
        <v>124</v>
      </c>
    </row>
    <row r="165" s="12" customFormat="1" ht="22.8" customHeight="1">
      <c r="A165" s="12"/>
      <c r="B165" s="201"/>
      <c r="C165" s="202"/>
      <c r="D165" s="203" t="s">
        <v>76</v>
      </c>
      <c r="E165" s="215" t="s">
        <v>171</v>
      </c>
      <c r="F165" s="215" t="s">
        <v>198</v>
      </c>
      <c r="G165" s="202"/>
      <c r="H165" s="202"/>
      <c r="I165" s="205"/>
      <c r="J165" s="216">
        <f>BK165</f>
        <v>0</v>
      </c>
      <c r="K165" s="202"/>
      <c r="L165" s="207"/>
      <c r="M165" s="208"/>
      <c r="N165" s="209"/>
      <c r="O165" s="209"/>
      <c r="P165" s="210">
        <f>SUM(P166:P173)</f>
        <v>0</v>
      </c>
      <c r="Q165" s="209"/>
      <c r="R165" s="210">
        <f>SUM(R166:R173)</f>
        <v>0.0061200000000000004</v>
      </c>
      <c r="S165" s="209"/>
      <c r="T165" s="211">
        <f>SUM(T166:T173)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2" t="s">
        <v>85</v>
      </c>
      <c r="AT165" s="213" t="s">
        <v>76</v>
      </c>
      <c r="AU165" s="213" t="s">
        <v>85</v>
      </c>
      <c r="AY165" s="212" t="s">
        <v>124</v>
      </c>
      <c r="BK165" s="214">
        <f>SUM(BK166:BK173)</f>
        <v>0</v>
      </c>
    </row>
    <row r="166" s="2" customFormat="1" ht="24.15" customHeight="1">
      <c r="A166" s="36"/>
      <c r="B166" s="37"/>
      <c r="C166" s="217" t="s">
        <v>199</v>
      </c>
      <c r="D166" s="217" t="s">
        <v>126</v>
      </c>
      <c r="E166" s="218" t="s">
        <v>200</v>
      </c>
      <c r="F166" s="219" t="s">
        <v>201</v>
      </c>
      <c r="G166" s="220" t="s">
        <v>202</v>
      </c>
      <c r="H166" s="221">
        <v>36</v>
      </c>
      <c r="I166" s="222"/>
      <c r="J166" s="223">
        <f>ROUND(I166*H166,2)</f>
        <v>0</v>
      </c>
      <c r="K166" s="224"/>
      <c r="L166" s="42"/>
      <c r="M166" s="225" t="s">
        <v>1</v>
      </c>
      <c r="N166" s="226" t="s">
        <v>42</v>
      </c>
      <c r="O166" s="89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9" t="s">
        <v>130</v>
      </c>
      <c r="AT166" s="229" t="s">
        <v>126</v>
      </c>
      <c r="AU166" s="229" t="s">
        <v>87</v>
      </c>
      <c r="AY166" s="15" t="s">
        <v>124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5" t="s">
        <v>85</v>
      </c>
      <c r="BK166" s="230">
        <f>ROUND(I166*H166,2)</f>
        <v>0</v>
      </c>
      <c r="BL166" s="15" t="s">
        <v>130</v>
      </c>
      <c r="BM166" s="229" t="s">
        <v>203</v>
      </c>
    </row>
    <row r="167" s="2" customFormat="1">
      <c r="A167" s="36"/>
      <c r="B167" s="37"/>
      <c r="C167" s="38"/>
      <c r="D167" s="231" t="s">
        <v>132</v>
      </c>
      <c r="E167" s="38"/>
      <c r="F167" s="232" t="s">
        <v>204</v>
      </c>
      <c r="G167" s="38"/>
      <c r="H167" s="38"/>
      <c r="I167" s="233"/>
      <c r="J167" s="38"/>
      <c r="K167" s="38"/>
      <c r="L167" s="42"/>
      <c r="M167" s="234"/>
      <c r="N167" s="235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132</v>
      </c>
      <c r="AU167" s="15" t="s">
        <v>87</v>
      </c>
    </row>
    <row r="168" s="2" customFormat="1" ht="24.15" customHeight="1">
      <c r="A168" s="36"/>
      <c r="B168" s="37"/>
      <c r="C168" s="217" t="s">
        <v>205</v>
      </c>
      <c r="D168" s="217" t="s">
        <v>126</v>
      </c>
      <c r="E168" s="218" t="s">
        <v>206</v>
      </c>
      <c r="F168" s="219" t="s">
        <v>207</v>
      </c>
      <c r="G168" s="220" t="s">
        <v>202</v>
      </c>
      <c r="H168" s="221">
        <v>36</v>
      </c>
      <c r="I168" s="222"/>
      <c r="J168" s="223">
        <f>ROUND(I168*H168,2)</f>
        <v>0</v>
      </c>
      <c r="K168" s="224"/>
      <c r="L168" s="42"/>
      <c r="M168" s="225" t="s">
        <v>1</v>
      </c>
      <c r="N168" s="226" t="s">
        <v>42</v>
      </c>
      <c r="O168" s="89"/>
      <c r="P168" s="227">
        <f>O168*H168</f>
        <v>0</v>
      </c>
      <c r="Q168" s="227">
        <v>0.00017000000000000001</v>
      </c>
      <c r="R168" s="227">
        <f>Q168*H168</f>
        <v>0.0061200000000000004</v>
      </c>
      <c r="S168" s="227">
        <v>0</v>
      </c>
      <c r="T168" s="228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9" t="s">
        <v>130</v>
      </c>
      <c r="AT168" s="229" t="s">
        <v>126</v>
      </c>
      <c r="AU168" s="229" t="s">
        <v>87</v>
      </c>
      <c r="AY168" s="15" t="s">
        <v>124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5" t="s">
        <v>85</v>
      </c>
      <c r="BK168" s="230">
        <f>ROUND(I168*H168,2)</f>
        <v>0</v>
      </c>
      <c r="BL168" s="15" t="s">
        <v>130</v>
      </c>
      <c r="BM168" s="229" t="s">
        <v>208</v>
      </c>
    </row>
    <row r="169" s="2" customFormat="1">
      <c r="A169" s="36"/>
      <c r="B169" s="37"/>
      <c r="C169" s="38"/>
      <c r="D169" s="231" t="s">
        <v>132</v>
      </c>
      <c r="E169" s="38"/>
      <c r="F169" s="232" t="s">
        <v>209</v>
      </c>
      <c r="G169" s="38"/>
      <c r="H169" s="38"/>
      <c r="I169" s="233"/>
      <c r="J169" s="38"/>
      <c r="K169" s="38"/>
      <c r="L169" s="42"/>
      <c r="M169" s="234"/>
      <c r="N169" s="235"/>
      <c r="O169" s="89"/>
      <c r="P169" s="89"/>
      <c r="Q169" s="89"/>
      <c r="R169" s="89"/>
      <c r="S169" s="89"/>
      <c r="T169" s="90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5" t="s">
        <v>132</v>
      </c>
      <c r="AU169" s="15" t="s">
        <v>87</v>
      </c>
    </row>
    <row r="170" s="2" customFormat="1" ht="24.15" customHeight="1">
      <c r="A170" s="36"/>
      <c r="B170" s="37"/>
      <c r="C170" s="217" t="s">
        <v>210</v>
      </c>
      <c r="D170" s="217" t="s">
        <v>126</v>
      </c>
      <c r="E170" s="218" t="s">
        <v>211</v>
      </c>
      <c r="F170" s="219" t="s">
        <v>212</v>
      </c>
      <c r="G170" s="220" t="s">
        <v>202</v>
      </c>
      <c r="H170" s="221">
        <v>36</v>
      </c>
      <c r="I170" s="222"/>
      <c r="J170" s="223">
        <f>ROUND(I170*H170,2)</f>
        <v>0</v>
      </c>
      <c r="K170" s="224"/>
      <c r="L170" s="42"/>
      <c r="M170" s="225" t="s">
        <v>1</v>
      </c>
      <c r="N170" s="226" t="s">
        <v>42</v>
      </c>
      <c r="O170" s="89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9" t="s">
        <v>130</v>
      </c>
      <c r="AT170" s="229" t="s">
        <v>126</v>
      </c>
      <c r="AU170" s="229" t="s">
        <v>87</v>
      </c>
      <c r="AY170" s="15" t="s">
        <v>124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5" t="s">
        <v>85</v>
      </c>
      <c r="BK170" s="230">
        <f>ROUND(I170*H170,2)</f>
        <v>0</v>
      </c>
      <c r="BL170" s="15" t="s">
        <v>130</v>
      </c>
      <c r="BM170" s="229" t="s">
        <v>213</v>
      </c>
    </row>
    <row r="171" s="2" customFormat="1">
      <c r="A171" s="36"/>
      <c r="B171" s="37"/>
      <c r="C171" s="38"/>
      <c r="D171" s="231" t="s">
        <v>132</v>
      </c>
      <c r="E171" s="38"/>
      <c r="F171" s="232" t="s">
        <v>214</v>
      </c>
      <c r="G171" s="38"/>
      <c r="H171" s="38"/>
      <c r="I171" s="233"/>
      <c r="J171" s="38"/>
      <c r="K171" s="38"/>
      <c r="L171" s="42"/>
      <c r="M171" s="234"/>
      <c r="N171" s="235"/>
      <c r="O171" s="89"/>
      <c r="P171" s="89"/>
      <c r="Q171" s="89"/>
      <c r="R171" s="89"/>
      <c r="S171" s="89"/>
      <c r="T171" s="90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132</v>
      </c>
      <c r="AU171" s="15" t="s">
        <v>87</v>
      </c>
    </row>
    <row r="172" s="2" customFormat="1" ht="24.15" customHeight="1">
      <c r="A172" s="36"/>
      <c r="B172" s="37"/>
      <c r="C172" s="217" t="s">
        <v>215</v>
      </c>
      <c r="D172" s="217" t="s">
        <v>126</v>
      </c>
      <c r="E172" s="218" t="s">
        <v>216</v>
      </c>
      <c r="F172" s="219" t="s">
        <v>217</v>
      </c>
      <c r="G172" s="220" t="s">
        <v>202</v>
      </c>
      <c r="H172" s="221">
        <v>36</v>
      </c>
      <c r="I172" s="222"/>
      <c r="J172" s="223">
        <f>ROUND(I172*H172,2)</f>
        <v>0</v>
      </c>
      <c r="K172" s="224"/>
      <c r="L172" s="42"/>
      <c r="M172" s="225" t="s">
        <v>1</v>
      </c>
      <c r="N172" s="226" t="s">
        <v>42</v>
      </c>
      <c r="O172" s="89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9" t="s">
        <v>130</v>
      </c>
      <c r="AT172" s="229" t="s">
        <v>126</v>
      </c>
      <c r="AU172" s="229" t="s">
        <v>87</v>
      </c>
      <c r="AY172" s="15" t="s">
        <v>124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5" t="s">
        <v>85</v>
      </c>
      <c r="BK172" s="230">
        <f>ROUND(I172*H172,2)</f>
        <v>0</v>
      </c>
      <c r="BL172" s="15" t="s">
        <v>130</v>
      </c>
      <c r="BM172" s="229" t="s">
        <v>218</v>
      </c>
    </row>
    <row r="173" s="2" customFormat="1">
      <c r="A173" s="36"/>
      <c r="B173" s="37"/>
      <c r="C173" s="38"/>
      <c r="D173" s="231" t="s">
        <v>132</v>
      </c>
      <c r="E173" s="38"/>
      <c r="F173" s="232" t="s">
        <v>219</v>
      </c>
      <c r="G173" s="38"/>
      <c r="H173" s="38"/>
      <c r="I173" s="233"/>
      <c r="J173" s="38"/>
      <c r="K173" s="38"/>
      <c r="L173" s="42"/>
      <c r="M173" s="234"/>
      <c r="N173" s="235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132</v>
      </c>
      <c r="AU173" s="15" t="s">
        <v>87</v>
      </c>
    </row>
    <row r="174" s="12" customFormat="1" ht="22.8" customHeight="1">
      <c r="A174" s="12"/>
      <c r="B174" s="201"/>
      <c r="C174" s="202"/>
      <c r="D174" s="203" t="s">
        <v>76</v>
      </c>
      <c r="E174" s="215" t="s">
        <v>220</v>
      </c>
      <c r="F174" s="215" t="s">
        <v>221</v>
      </c>
      <c r="G174" s="202"/>
      <c r="H174" s="202"/>
      <c r="I174" s="205"/>
      <c r="J174" s="216">
        <f>BK174</f>
        <v>0</v>
      </c>
      <c r="K174" s="202"/>
      <c r="L174" s="207"/>
      <c r="M174" s="208"/>
      <c r="N174" s="209"/>
      <c r="O174" s="209"/>
      <c r="P174" s="210">
        <f>SUM(P175:P184)</f>
        <v>0</v>
      </c>
      <c r="Q174" s="209"/>
      <c r="R174" s="210">
        <f>SUM(R175:R184)</f>
        <v>0</v>
      </c>
      <c r="S174" s="209"/>
      <c r="T174" s="211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2" t="s">
        <v>85</v>
      </c>
      <c r="AT174" s="213" t="s">
        <v>76</v>
      </c>
      <c r="AU174" s="213" t="s">
        <v>85</v>
      </c>
      <c r="AY174" s="212" t="s">
        <v>124</v>
      </c>
      <c r="BK174" s="214">
        <f>SUM(BK175:BK184)</f>
        <v>0</v>
      </c>
    </row>
    <row r="175" s="2" customFormat="1" ht="33" customHeight="1">
      <c r="A175" s="36"/>
      <c r="B175" s="37"/>
      <c r="C175" s="217" t="s">
        <v>222</v>
      </c>
      <c r="D175" s="217" t="s">
        <v>126</v>
      </c>
      <c r="E175" s="218" t="s">
        <v>223</v>
      </c>
      <c r="F175" s="219" t="s">
        <v>224</v>
      </c>
      <c r="G175" s="220" t="s">
        <v>225</v>
      </c>
      <c r="H175" s="221">
        <v>1053.06</v>
      </c>
      <c r="I175" s="222"/>
      <c r="J175" s="223">
        <f>ROUND(I175*H175,2)</f>
        <v>0</v>
      </c>
      <c r="K175" s="224"/>
      <c r="L175" s="42"/>
      <c r="M175" s="225" t="s">
        <v>1</v>
      </c>
      <c r="N175" s="226" t="s">
        <v>42</v>
      </c>
      <c r="O175" s="89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9" t="s">
        <v>130</v>
      </c>
      <c r="AT175" s="229" t="s">
        <v>126</v>
      </c>
      <c r="AU175" s="229" t="s">
        <v>87</v>
      </c>
      <c r="AY175" s="15" t="s">
        <v>124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5" t="s">
        <v>85</v>
      </c>
      <c r="BK175" s="230">
        <f>ROUND(I175*H175,2)</f>
        <v>0</v>
      </c>
      <c r="BL175" s="15" t="s">
        <v>130</v>
      </c>
      <c r="BM175" s="229" t="s">
        <v>226</v>
      </c>
    </row>
    <row r="176" s="2" customFormat="1">
      <c r="A176" s="36"/>
      <c r="B176" s="37"/>
      <c r="C176" s="38"/>
      <c r="D176" s="231" t="s">
        <v>132</v>
      </c>
      <c r="E176" s="38"/>
      <c r="F176" s="232" t="s">
        <v>227</v>
      </c>
      <c r="G176" s="38"/>
      <c r="H176" s="38"/>
      <c r="I176" s="233"/>
      <c r="J176" s="38"/>
      <c r="K176" s="38"/>
      <c r="L176" s="42"/>
      <c r="M176" s="234"/>
      <c r="N176" s="235"/>
      <c r="O176" s="89"/>
      <c r="P176" s="89"/>
      <c r="Q176" s="89"/>
      <c r="R176" s="89"/>
      <c r="S176" s="89"/>
      <c r="T176" s="90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132</v>
      </c>
      <c r="AU176" s="15" t="s">
        <v>87</v>
      </c>
    </row>
    <row r="177" s="2" customFormat="1" ht="21.75" customHeight="1">
      <c r="A177" s="36"/>
      <c r="B177" s="37"/>
      <c r="C177" s="217" t="s">
        <v>228</v>
      </c>
      <c r="D177" s="217" t="s">
        <v>126</v>
      </c>
      <c r="E177" s="218" t="s">
        <v>229</v>
      </c>
      <c r="F177" s="219" t="s">
        <v>230</v>
      </c>
      <c r="G177" s="220" t="s">
        <v>225</v>
      </c>
      <c r="H177" s="221">
        <v>31591.799999999999</v>
      </c>
      <c r="I177" s="222"/>
      <c r="J177" s="223">
        <f>ROUND(I177*H177,2)</f>
        <v>0</v>
      </c>
      <c r="K177" s="224"/>
      <c r="L177" s="42"/>
      <c r="M177" s="225" t="s">
        <v>1</v>
      </c>
      <c r="N177" s="226" t="s">
        <v>42</v>
      </c>
      <c r="O177" s="89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9" t="s">
        <v>130</v>
      </c>
      <c r="AT177" s="229" t="s">
        <v>126</v>
      </c>
      <c r="AU177" s="229" t="s">
        <v>87</v>
      </c>
      <c r="AY177" s="15" t="s">
        <v>124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5" t="s">
        <v>85</v>
      </c>
      <c r="BK177" s="230">
        <f>ROUND(I177*H177,2)</f>
        <v>0</v>
      </c>
      <c r="BL177" s="15" t="s">
        <v>130</v>
      </c>
      <c r="BM177" s="229" t="s">
        <v>231</v>
      </c>
    </row>
    <row r="178" s="2" customFormat="1">
      <c r="A178" s="36"/>
      <c r="B178" s="37"/>
      <c r="C178" s="38"/>
      <c r="D178" s="231" t="s">
        <v>132</v>
      </c>
      <c r="E178" s="38"/>
      <c r="F178" s="232" t="s">
        <v>232</v>
      </c>
      <c r="G178" s="38"/>
      <c r="H178" s="38"/>
      <c r="I178" s="233"/>
      <c r="J178" s="38"/>
      <c r="K178" s="38"/>
      <c r="L178" s="42"/>
      <c r="M178" s="234"/>
      <c r="N178" s="235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132</v>
      </c>
      <c r="AU178" s="15" t="s">
        <v>87</v>
      </c>
    </row>
    <row r="179" s="13" customFormat="1">
      <c r="A179" s="13"/>
      <c r="B179" s="236"/>
      <c r="C179" s="237"/>
      <c r="D179" s="231" t="s">
        <v>134</v>
      </c>
      <c r="E179" s="237"/>
      <c r="F179" s="239" t="s">
        <v>233</v>
      </c>
      <c r="G179" s="237"/>
      <c r="H179" s="240">
        <v>31591.799999999999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134</v>
      </c>
      <c r="AU179" s="246" t="s">
        <v>87</v>
      </c>
      <c r="AV179" s="13" t="s">
        <v>87</v>
      </c>
      <c r="AW179" s="13" t="s">
        <v>4</v>
      </c>
      <c r="AX179" s="13" t="s">
        <v>85</v>
      </c>
      <c r="AY179" s="246" t="s">
        <v>124</v>
      </c>
    </row>
    <row r="180" s="2" customFormat="1" ht="44.25" customHeight="1">
      <c r="A180" s="36"/>
      <c r="B180" s="37"/>
      <c r="C180" s="217" t="s">
        <v>234</v>
      </c>
      <c r="D180" s="217" t="s">
        <v>126</v>
      </c>
      <c r="E180" s="218" t="s">
        <v>235</v>
      </c>
      <c r="F180" s="219" t="s">
        <v>236</v>
      </c>
      <c r="G180" s="220" t="s">
        <v>225</v>
      </c>
      <c r="H180" s="221">
        <v>180</v>
      </c>
      <c r="I180" s="222"/>
      <c r="J180" s="223">
        <f>ROUND(I180*H180,2)</f>
        <v>0</v>
      </c>
      <c r="K180" s="224"/>
      <c r="L180" s="42"/>
      <c r="M180" s="225" t="s">
        <v>1</v>
      </c>
      <c r="N180" s="226" t="s">
        <v>42</v>
      </c>
      <c r="O180" s="89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9" t="s">
        <v>130</v>
      </c>
      <c r="AT180" s="229" t="s">
        <v>126</v>
      </c>
      <c r="AU180" s="229" t="s">
        <v>87</v>
      </c>
      <c r="AY180" s="15" t="s">
        <v>124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5" t="s">
        <v>85</v>
      </c>
      <c r="BK180" s="230">
        <f>ROUND(I180*H180,2)</f>
        <v>0</v>
      </c>
      <c r="BL180" s="15" t="s">
        <v>130</v>
      </c>
      <c r="BM180" s="229" t="s">
        <v>237</v>
      </c>
    </row>
    <row r="181" s="2" customFormat="1">
      <c r="A181" s="36"/>
      <c r="B181" s="37"/>
      <c r="C181" s="38"/>
      <c r="D181" s="231" t="s">
        <v>132</v>
      </c>
      <c r="E181" s="38"/>
      <c r="F181" s="232" t="s">
        <v>238</v>
      </c>
      <c r="G181" s="38"/>
      <c r="H181" s="38"/>
      <c r="I181" s="233"/>
      <c r="J181" s="38"/>
      <c r="K181" s="38"/>
      <c r="L181" s="42"/>
      <c r="M181" s="234"/>
      <c r="N181" s="235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132</v>
      </c>
      <c r="AU181" s="15" t="s">
        <v>87</v>
      </c>
    </row>
    <row r="182" s="2" customFormat="1" ht="44.25" customHeight="1">
      <c r="A182" s="36"/>
      <c r="B182" s="37"/>
      <c r="C182" s="217" t="s">
        <v>239</v>
      </c>
      <c r="D182" s="217" t="s">
        <v>126</v>
      </c>
      <c r="E182" s="218" t="s">
        <v>240</v>
      </c>
      <c r="F182" s="219" t="s">
        <v>241</v>
      </c>
      <c r="G182" s="220" t="s">
        <v>225</v>
      </c>
      <c r="H182" s="221">
        <v>873.05999999999995</v>
      </c>
      <c r="I182" s="222"/>
      <c r="J182" s="223">
        <f>ROUND(I182*H182,2)</f>
        <v>0</v>
      </c>
      <c r="K182" s="224"/>
      <c r="L182" s="42"/>
      <c r="M182" s="225" t="s">
        <v>1</v>
      </c>
      <c r="N182" s="226" t="s">
        <v>42</v>
      </c>
      <c r="O182" s="89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9" t="s">
        <v>130</v>
      </c>
      <c r="AT182" s="229" t="s">
        <v>126</v>
      </c>
      <c r="AU182" s="229" t="s">
        <v>87</v>
      </c>
      <c r="AY182" s="15" t="s">
        <v>124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5" t="s">
        <v>85</v>
      </c>
      <c r="BK182" s="230">
        <f>ROUND(I182*H182,2)</f>
        <v>0</v>
      </c>
      <c r="BL182" s="15" t="s">
        <v>130</v>
      </c>
      <c r="BM182" s="229" t="s">
        <v>242</v>
      </c>
    </row>
    <row r="183" s="2" customFormat="1">
      <c r="A183" s="36"/>
      <c r="B183" s="37"/>
      <c r="C183" s="38"/>
      <c r="D183" s="231" t="s">
        <v>132</v>
      </c>
      <c r="E183" s="38"/>
      <c r="F183" s="232" t="s">
        <v>243</v>
      </c>
      <c r="G183" s="38"/>
      <c r="H183" s="38"/>
      <c r="I183" s="233"/>
      <c r="J183" s="38"/>
      <c r="K183" s="38"/>
      <c r="L183" s="42"/>
      <c r="M183" s="234"/>
      <c r="N183" s="235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132</v>
      </c>
      <c r="AU183" s="15" t="s">
        <v>87</v>
      </c>
    </row>
    <row r="184" s="13" customFormat="1">
      <c r="A184" s="13"/>
      <c r="B184" s="236"/>
      <c r="C184" s="237"/>
      <c r="D184" s="231" t="s">
        <v>134</v>
      </c>
      <c r="E184" s="238" t="s">
        <v>1</v>
      </c>
      <c r="F184" s="239" t="s">
        <v>244</v>
      </c>
      <c r="G184" s="237"/>
      <c r="H184" s="240">
        <v>873.05999999999995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134</v>
      </c>
      <c r="AU184" s="246" t="s">
        <v>87</v>
      </c>
      <c r="AV184" s="13" t="s">
        <v>87</v>
      </c>
      <c r="AW184" s="13" t="s">
        <v>35</v>
      </c>
      <c r="AX184" s="13" t="s">
        <v>85</v>
      </c>
      <c r="AY184" s="246" t="s">
        <v>124</v>
      </c>
    </row>
    <row r="185" s="12" customFormat="1" ht="22.8" customHeight="1">
      <c r="A185" s="12"/>
      <c r="B185" s="201"/>
      <c r="C185" s="202"/>
      <c r="D185" s="203" t="s">
        <v>76</v>
      </c>
      <c r="E185" s="215" t="s">
        <v>245</v>
      </c>
      <c r="F185" s="215" t="s">
        <v>246</v>
      </c>
      <c r="G185" s="202"/>
      <c r="H185" s="202"/>
      <c r="I185" s="205"/>
      <c r="J185" s="216">
        <f>BK185</f>
        <v>0</v>
      </c>
      <c r="K185" s="202"/>
      <c r="L185" s="207"/>
      <c r="M185" s="208"/>
      <c r="N185" s="209"/>
      <c r="O185" s="209"/>
      <c r="P185" s="210">
        <f>SUM(P186:P187)</f>
        <v>0</v>
      </c>
      <c r="Q185" s="209"/>
      <c r="R185" s="210">
        <f>SUM(R186:R187)</f>
        <v>0</v>
      </c>
      <c r="S185" s="209"/>
      <c r="T185" s="211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2" t="s">
        <v>85</v>
      </c>
      <c r="AT185" s="213" t="s">
        <v>76</v>
      </c>
      <c r="AU185" s="213" t="s">
        <v>85</v>
      </c>
      <c r="AY185" s="212" t="s">
        <v>124</v>
      </c>
      <c r="BK185" s="214">
        <f>SUM(BK186:BK187)</f>
        <v>0</v>
      </c>
    </row>
    <row r="186" s="2" customFormat="1" ht="33" customHeight="1">
      <c r="A186" s="36"/>
      <c r="B186" s="37"/>
      <c r="C186" s="217" t="s">
        <v>7</v>
      </c>
      <c r="D186" s="217" t="s">
        <v>126</v>
      </c>
      <c r="E186" s="218" t="s">
        <v>247</v>
      </c>
      <c r="F186" s="219" t="s">
        <v>248</v>
      </c>
      <c r="G186" s="220" t="s">
        <v>225</v>
      </c>
      <c r="H186" s="221">
        <v>1295.5820000000001</v>
      </c>
      <c r="I186" s="222"/>
      <c r="J186" s="223">
        <f>ROUND(I186*H186,2)</f>
        <v>0</v>
      </c>
      <c r="K186" s="224"/>
      <c r="L186" s="42"/>
      <c r="M186" s="225" t="s">
        <v>1</v>
      </c>
      <c r="N186" s="226" t="s">
        <v>42</v>
      </c>
      <c r="O186" s="89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9" t="s">
        <v>130</v>
      </c>
      <c r="AT186" s="229" t="s">
        <v>126</v>
      </c>
      <c r="AU186" s="229" t="s">
        <v>87</v>
      </c>
      <c r="AY186" s="15" t="s">
        <v>124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5" t="s">
        <v>85</v>
      </c>
      <c r="BK186" s="230">
        <f>ROUND(I186*H186,2)</f>
        <v>0</v>
      </c>
      <c r="BL186" s="15" t="s">
        <v>130</v>
      </c>
      <c r="BM186" s="229" t="s">
        <v>249</v>
      </c>
    </row>
    <row r="187" s="2" customFormat="1">
      <c r="A187" s="36"/>
      <c r="B187" s="37"/>
      <c r="C187" s="38"/>
      <c r="D187" s="231" t="s">
        <v>132</v>
      </c>
      <c r="E187" s="38"/>
      <c r="F187" s="232" t="s">
        <v>250</v>
      </c>
      <c r="G187" s="38"/>
      <c r="H187" s="38"/>
      <c r="I187" s="233"/>
      <c r="J187" s="38"/>
      <c r="K187" s="38"/>
      <c r="L187" s="42"/>
      <c r="M187" s="247"/>
      <c r="N187" s="248"/>
      <c r="O187" s="249"/>
      <c r="P187" s="249"/>
      <c r="Q187" s="249"/>
      <c r="R187" s="249"/>
      <c r="S187" s="249"/>
      <c r="T187" s="250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5" t="s">
        <v>132</v>
      </c>
      <c r="AU187" s="15" t="s">
        <v>87</v>
      </c>
    </row>
    <row r="188" s="2" customFormat="1" ht="6.96" customHeight="1">
      <c r="A188" s="36"/>
      <c r="B188" s="64"/>
      <c r="C188" s="65"/>
      <c r="D188" s="65"/>
      <c r="E188" s="65"/>
      <c r="F188" s="65"/>
      <c r="G188" s="65"/>
      <c r="H188" s="65"/>
      <c r="I188" s="65"/>
      <c r="J188" s="65"/>
      <c r="K188" s="65"/>
      <c r="L188" s="42"/>
      <c r="M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</row>
  </sheetData>
  <sheetProtection sheet="1" autoFilter="0" formatColumns="0" formatRows="0" objects="1" scenarios="1" spinCount="100000" saltValue="jo0REhQifkJ1IgI39Hk0aYUohytOr8O9FCWSgXl1uwrWb+viTj42CZIDtPp9Y/lYrCZG69NtWXHLYupeu+WMPw==" hashValue="z6/8h7HUFS7uxXL0U+179O8gzsBGjUYeUNRztwOrVpGYXF87JUdE8hyxAJnq0L9tAyUT9DZEPOoGNmwA8qyo6g==" algorithmName="SHA-512" password="CC35"/>
  <autoFilter ref="C122:K187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90</v>
      </c>
    </row>
    <row r="3" hidden="1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87</v>
      </c>
    </row>
    <row r="4" hidden="1" s="1" customFormat="1" ht="24.96" customHeight="1">
      <c r="B4" s="18"/>
      <c r="D4" s="136" t="s">
        <v>94</v>
      </c>
      <c r="L4" s="18"/>
      <c r="M4" s="137" t="s">
        <v>10</v>
      </c>
      <c r="AT4" s="15" t="s">
        <v>4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138" t="s">
        <v>16</v>
      </c>
      <c r="L6" s="18"/>
    </row>
    <row r="7" hidden="1" s="1" customFormat="1" ht="16.5" customHeight="1">
      <c r="B7" s="18"/>
      <c r="E7" s="139" t="str">
        <f>'Rekapitulace stavby'!K6</f>
        <v>III/1924 Běhařov - průtah</v>
      </c>
      <c r="F7" s="138"/>
      <c r="G7" s="138"/>
      <c r="H7" s="138"/>
      <c r="L7" s="18"/>
    </row>
    <row r="8" hidden="1" s="2" customFormat="1" ht="12" customHeight="1">
      <c r="A8" s="36"/>
      <c r="B8" s="42"/>
      <c r="C8" s="36"/>
      <c r="D8" s="138" t="s">
        <v>95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42"/>
      <c r="C9" s="36"/>
      <c r="D9" s="36"/>
      <c r="E9" s="140" t="s">
        <v>251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4. 4. 2024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28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42"/>
      <c r="C23" s="36"/>
      <c r="D23" s="138" t="s">
        <v>34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42"/>
      <c r="C26" s="36"/>
      <c r="D26" s="138" t="s">
        <v>36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hidden="1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25.44" customHeight="1">
      <c r="A30" s="36"/>
      <c r="B30" s="42"/>
      <c r="C30" s="36"/>
      <c r="D30" s="148" t="s">
        <v>37</v>
      </c>
      <c r="E30" s="36"/>
      <c r="F30" s="36"/>
      <c r="G30" s="36"/>
      <c r="H30" s="36"/>
      <c r="I30" s="36"/>
      <c r="J30" s="149">
        <f>ROUND(J124,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42"/>
      <c r="C32" s="36"/>
      <c r="D32" s="36"/>
      <c r="E32" s="36"/>
      <c r="F32" s="150" t="s">
        <v>39</v>
      </c>
      <c r="G32" s="36"/>
      <c r="H32" s="36"/>
      <c r="I32" s="150" t="s">
        <v>38</v>
      </c>
      <c r="J32" s="150" t="s">
        <v>40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51" t="s">
        <v>41</v>
      </c>
      <c r="E33" s="138" t="s">
        <v>42</v>
      </c>
      <c r="F33" s="152">
        <f>ROUND((SUM(BE124:BE254)),  2)</f>
        <v>0</v>
      </c>
      <c r="G33" s="36"/>
      <c r="H33" s="36"/>
      <c r="I33" s="153">
        <v>0.20999999999999999</v>
      </c>
      <c r="J33" s="152">
        <f>ROUND(((SUM(BE124:BE254))*I33),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8" t="s">
        <v>43</v>
      </c>
      <c r="F34" s="152">
        <f>ROUND((SUM(BF124:BF254)),  2)</f>
        <v>0</v>
      </c>
      <c r="G34" s="36"/>
      <c r="H34" s="36"/>
      <c r="I34" s="153">
        <v>0.12</v>
      </c>
      <c r="J34" s="152">
        <f>ROUND(((SUM(BF124:BF254))*I34),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44</v>
      </c>
      <c r="F35" s="152">
        <f>ROUND((SUM(BG124:BG254)),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45</v>
      </c>
      <c r="F36" s="152">
        <f>ROUND((SUM(BH124:BH254)),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46</v>
      </c>
      <c r="F37" s="152">
        <f>ROUND((SUM(BI124:BI254)),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42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61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6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42"/>
      <c r="C61" s="36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42"/>
      <c r="C65" s="36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42"/>
      <c r="C76" s="36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hidden="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97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8"/>
      <c r="D85" s="38"/>
      <c r="E85" s="172" t="str">
        <f>E7</f>
        <v>III/1924 Běhařov - průtah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12" customHeight="1">
      <c r="A86" s="36"/>
      <c r="B86" s="37"/>
      <c r="C86" s="30" t="s">
        <v>95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6.5" customHeight="1">
      <c r="A87" s="36"/>
      <c r="B87" s="37"/>
      <c r="C87" s="38"/>
      <c r="D87" s="38"/>
      <c r="E87" s="74" t="str">
        <f>E9</f>
        <v>SO 301 - Odvodnění komunikace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2" customHeight="1">
      <c r="A89" s="36"/>
      <c r="B89" s="37"/>
      <c r="C89" s="30" t="s">
        <v>20</v>
      </c>
      <c r="D89" s="38"/>
      <c r="E89" s="38"/>
      <c r="F89" s="25" t="str">
        <f>F12</f>
        <v>Běhařov</v>
      </c>
      <c r="G89" s="38"/>
      <c r="H89" s="38"/>
      <c r="I89" s="30" t="s">
        <v>22</v>
      </c>
      <c r="J89" s="77" t="str">
        <f>IF(J12="","",J12)</f>
        <v>4. 4. 2024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Správa a údržba silnic Plzeňského kraje, p.o.</v>
      </c>
      <c r="G91" s="38"/>
      <c r="H91" s="38"/>
      <c r="I91" s="30" t="s">
        <v>32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34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9.28" customHeight="1">
      <c r="A94" s="36"/>
      <c r="B94" s="37"/>
      <c r="C94" s="173" t="s">
        <v>98</v>
      </c>
      <c r="D94" s="174"/>
      <c r="E94" s="174"/>
      <c r="F94" s="174"/>
      <c r="G94" s="174"/>
      <c r="H94" s="174"/>
      <c r="I94" s="174"/>
      <c r="J94" s="175" t="s">
        <v>99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hidden="1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hidden="1" s="2" customFormat="1" ht="22.8" customHeight="1">
      <c r="A96" s="36"/>
      <c r="B96" s="37"/>
      <c r="C96" s="176" t="s">
        <v>100</v>
      </c>
      <c r="D96" s="38"/>
      <c r="E96" s="38"/>
      <c r="F96" s="38"/>
      <c r="G96" s="38"/>
      <c r="H96" s="38"/>
      <c r="I96" s="38"/>
      <c r="J96" s="108">
        <f>J124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101</v>
      </c>
    </row>
    <row r="97" hidden="1" s="9" customFormat="1" ht="24.96" customHeight="1">
      <c r="A97" s="9"/>
      <c r="B97" s="177"/>
      <c r="C97" s="178"/>
      <c r="D97" s="179" t="s">
        <v>102</v>
      </c>
      <c r="E97" s="180"/>
      <c r="F97" s="180"/>
      <c r="G97" s="180"/>
      <c r="H97" s="180"/>
      <c r="I97" s="180"/>
      <c r="J97" s="181">
        <f>J125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3"/>
      <c r="C98" s="184"/>
      <c r="D98" s="185" t="s">
        <v>103</v>
      </c>
      <c r="E98" s="186"/>
      <c r="F98" s="186"/>
      <c r="G98" s="186"/>
      <c r="H98" s="186"/>
      <c r="I98" s="186"/>
      <c r="J98" s="187">
        <f>J126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3"/>
      <c r="C99" s="184"/>
      <c r="D99" s="185" t="s">
        <v>252</v>
      </c>
      <c r="E99" s="186"/>
      <c r="F99" s="186"/>
      <c r="G99" s="186"/>
      <c r="H99" s="186"/>
      <c r="I99" s="186"/>
      <c r="J99" s="187">
        <f>J165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3"/>
      <c r="C100" s="184"/>
      <c r="D100" s="185" t="s">
        <v>104</v>
      </c>
      <c r="E100" s="186"/>
      <c r="F100" s="186"/>
      <c r="G100" s="186"/>
      <c r="H100" s="186"/>
      <c r="I100" s="186"/>
      <c r="J100" s="187">
        <f>J176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3"/>
      <c r="C101" s="184"/>
      <c r="D101" s="185" t="s">
        <v>105</v>
      </c>
      <c r="E101" s="186"/>
      <c r="F101" s="186"/>
      <c r="G101" s="186"/>
      <c r="H101" s="186"/>
      <c r="I101" s="186"/>
      <c r="J101" s="187">
        <f>J189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3"/>
      <c r="C102" s="184"/>
      <c r="D102" s="185" t="s">
        <v>106</v>
      </c>
      <c r="E102" s="186"/>
      <c r="F102" s="186"/>
      <c r="G102" s="186"/>
      <c r="H102" s="186"/>
      <c r="I102" s="186"/>
      <c r="J102" s="187">
        <f>J238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3"/>
      <c r="C103" s="184"/>
      <c r="D103" s="185" t="s">
        <v>107</v>
      </c>
      <c r="E103" s="186"/>
      <c r="F103" s="186"/>
      <c r="G103" s="186"/>
      <c r="H103" s="186"/>
      <c r="I103" s="186"/>
      <c r="J103" s="187">
        <f>J242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3"/>
      <c r="C104" s="184"/>
      <c r="D104" s="185" t="s">
        <v>108</v>
      </c>
      <c r="E104" s="186"/>
      <c r="F104" s="186"/>
      <c r="G104" s="186"/>
      <c r="H104" s="186"/>
      <c r="I104" s="186"/>
      <c r="J104" s="187">
        <f>J252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hidden="1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65"/>
      <c r="J106" s="65"/>
      <c r="K106" s="65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hidden="1"/>
    <row r="108" hidden="1"/>
    <row r="109" hidden="1"/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109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72" t="str">
        <f>E7</f>
        <v>III/1924 Běhařov - průtah</v>
      </c>
      <c r="F114" s="30"/>
      <c r="G114" s="30"/>
      <c r="H114" s="30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95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4" t="str">
        <f>E9</f>
        <v>SO 301 - Odvodnění komunikace</v>
      </c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>Běhařov</v>
      </c>
      <c r="G118" s="38"/>
      <c r="H118" s="38"/>
      <c r="I118" s="30" t="s">
        <v>22</v>
      </c>
      <c r="J118" s="77" t="str">
        <f>IF(J12="","",J12)</f>
        <v>4. 4. 2024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E15</f>
        <v>Správa a údržba silnic Plzeňského kraje, p.o.</v>
      </c>
      <c r="G120" s="38"/>
      <c r="H120" s="38"/>
      <c r="I120" s="30" t="s">
        <v>32</v>
      </c>
      <c r="J120" s="34" t="str">
        <f>E21</f>
        <v xml:space="preserve"> 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30</v>
      </c>
      <c r="D121" s="38"/>
      <c r="E121" s="38"/>
      <c r="F121" s="25" t="str">
        <f>IF(E18="","",E18)</f>
        <v>Vyplň údaj</v>
      </c>
      <c r="G121" s="38"/>
      <c r="H121" s="38"/>
      <c r="I121" s="30" t="s">
        <v>34</v>
      </c>
      <c r="J121" s="34" t="str">
        <f>E24</f>
        <v xml:space="preserve"> 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89"/>
      <c r="B123" s="190"/>
      <c r="C123" s="191" t="s">
        <v>110</v>
      </c>
      <c r="D123" s="192" t="s">
        <v>62</v>
      </c>
      <c r="E123" s="192" t="s">
        <v>58</v>
      </c>
      <c r="F123" s="192" t="s">
        <v>59</v>
      </c>
      <c r="G123" s="192" t="s">
        <v>111</v>
      </c>
      <c r="H123" s="192" t="s">
        <v>112</v>
      </c>
      <c r="I123" s="192" t="s">
        <v>113</v>
      </c>
      <c r="J123" s="193" t="s">
        <v>99</v>
      </c>
      <c r="K123" s="194" t="s">
        <v>114</v>
      </c>
      <c r="L123" s="195"/>
      <c r="M123" s="98" t="s">
        <v>1</v>
      </c>
      <c r="N123" s="99" t="s">
        <v>41</v>
      </c>
      <c r="O123" s="99" t="s">
        <v>115</v>
      </c>
      <c r="P123" s="99" t="s">
        <v>116</v>
      </c>
      <c r="Q123" s="99" t="s">
        <v>117</v>
      </c>
      <c r="R123" s="99" t="s">
        <v>118</v>
      </c>
      <c r="S123" s="99" t="s">
        <v>119</v>
      </c>
      <c r="T123" s="100" t="s">
        <v>120</v>
      </c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</row>
    <row r="124" s="2" customFormat="1" ht="22.8" customHeight="1">
      <c r="A124" s="36"/>
      <c r="B124" s="37"/>
      <c r="C124" s="105" t="s">
        <v>121</v>
      </c>
      <c r="D124" s="38"/>
      <c r="E124" s="38"/>
      <c r="F124" s="38"/>
      <c r="G124" s="38"/>
      <c r="H124" s="38"/>
      <c r="I124" s="38"/>
      <c r="J124" s="196">
        <f>BK124</f>
        <v>0</v>
      </c>
      <c r="K124" s="38"/>
      <c r="L124" s="42"/>
      <c r="M124" s="101"/>
      <c r="N124" s="197"/>
      <c r="O124" s="102"/>
      <c r="P124" s="198">
        <f>P125</f>
        <v>0</v>
      </c>
      <c r="Q124" s="102"/>
      <c r="R124" s="198">
        <f>R125</f>
        <v>889.43898615000012</v>
      </c>
      <c r="S124" s="102"/>
      <c r="T124" s="199">
        <f>T125</f>
        <v>234.03199999999998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76</v>
      </c>
      <c r="AU124" s="15" t="s">
        <v>101</v>
      </c>
      <c r="BK124" s="200">
        <f>BK125</f>
        <v>0</v>
      </c>
    </row>
    <row r="125" s="12" customFormat="1" ht="25.92" customHeight="1">
      <c r="A125" s="12"/>
      <c r="B125" s="201"/>
      <c r="C125" s="202"/>
      <c r="D125" s="203" t="s">
        <v>76</v>
      </c>
      <c r="E125" s="204" t="s">
        <v>122</v>
      </c>
      <c r="F125" s="204" t="s">
        <v>123</v>
      </c>
      <c r="G125" s="202"/>
      <c r="H125" s="202"/>
      <c r="I125" s="205"/>
      <c r="J125" s="206">
        <f>BK125</f>
        <v>0</v>
      </c>
      <c r="K125" s="202"/>
      <c r="L125" s="207"/>
      <c r="M125" s="208"/>
      <c r="N125" s="209"/>
      <c r="O125" s="209"/>
      <c r="P125" s="210">
        <f>P126+P165+P176+P189+P238+P242+P252</f>
        <v>0</v>
      </c>
      <c r="Q125" s="209"/>
      <c r="R125" s="210">
        <f>R126+R165+R176+R189+R238+R242+R252</f>
        <v>889.43898615000012</v>
      </c>
      <c r="S125" s="209"/>
      <c r="T125" s="211">
        <f>T126+T165+T176+T189+T238+T242+T252</f>
        <v>234.03199999999998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85</v>
      </c>
      <c r="AT125" s="213" t="s">
        <v>76</v>
      </c>
      <c r="AU125" s="213" t="s">
        <v>77</v>
      </c>
      <c r="AY125" s="212" t="s">
        <v>124</v>
      </c>
      <c r="BK125" s="214">
        <f>BK126+BK165+BK176+BK189+BK238+BK242+BK252</f>
        <v>0</v>
      </c>
    </row>
    <row r="126" s="12" customFormat="1" ht="22.8" customHeight="1">
      <c r="A126" s="12"/>
      <c r="B126" s="201"/>
      <c r="C126" s="202"/>
      <c r="D126" s="203" t="s">
        <v>76</v>
      </c>
      <c r="E126" s="215" t="s">
        <v>85</v>
      </c>
      <c r="F126" s="215" t="s">
        <v>125</v>
      </c>
      <c r="G126" s="202"/>
      <c r="H126" s="202"/>
      <c r="I126" s="205"/>
      <c r="J126" s="216">
        <f>BK126</f>
        <v>0</v>
      </c>
      <c r="K126" s="202"/>
      <c r="L126" s="207"/>
      <c r="M126" s="208"/>
      <c r="N126" s="209"/>
      <c r="O126" s="209"/>
      <c r="P126" s="210">
        <f>SUM(P127:P164)</f>
        <v>0</v>
      </c>
      <c r="Q126" s="209"/>
      <c r="R126" s="210">
        <f>SUM(R127:R164)</f>
        <v>438.50052000000005</v>
      </c>
      <c r="S126" s="209"/>
      <c r="T126" s="211">
        <f>SUM(T127:T164)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85</v>
      </c>
      <c r="AT126" s="213" t="s">
        <v>76</v>
      </c>
      <c r="AU126" s="213" t="s">
        <v>85</v>
      </c>
      <c r="AY126" s="212" t="s">
        <v>124</v>
      </c>
      <c r="BK126" s="214">
        <f>SUM(BK127:BK164)</f>
        <v>0</v>
      </c>
    </row>
    <row r="127" s="2" customFormat="1" ht="33" customHeight="1">
      <c r="A127" s="36"/>
      <c r="B127" s="37"/>
      <c r="C127" s="217" t="s">
        <v>85</v>
      </c>
      <c r="D127" s="217" t="s">
        <v>126</v>
      </c>
      <c r="E127" s="218" t="s">
        <v>253</v>
      </c>
      <c r="F127" s="219" t="s">
        <v>254</v>
      </c>
      <c r="G127" s="220" t="s">
        <v>255</v>
      </c>
      <c r="H127" s="221">
        <v>102</v>
      </c>
      <c r="I127" s="222"/>
      <c r="J127" s="223">
        <f>ROUND(I127*H127,2)</f>
        <v>0</v>
      </c>
      <c r="K127" s="224"/>
      <c r="L127" s="42"/>
      <c r="M127" s="225" t="s">
        <v>1</v>
      </c>
      <c r="N127" s="226" t="s">
        <v>42</v>
      </c>
      <c r="O127" s="89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9" t="s">
        <v>130</v>
      </c>
      <c r="AT127" s="229" t="s">
        <v>126</v>
      </c>
      <c r="AU127" s="229" t="s">
        <v>87</v>
      </c>
      <c r="AY127" s="15" t="s">
        <v>124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5" t="s">
        <v>85</v>
      </c>
      <c r="BK127" s="230">
        <f>ROUND(I127*H127,2)</f>
        <v>0</v>
      </c>
      <c r="BL127" s="15" t="s">
        <v>130</v>
      </c>
      <c r="BM127" s="229" t="s">
        <v>256</v>
      </c>
    </row>
    <row r="128" s="2" customFormat="1">
      <c r="A128" s="36"/>
      <c r="B128" s="37"/>
      <c r="C128" s="38"/>
      <c r="D128" s="231" t="s">
        <v>132</v>
      </c>
      <c r="E128" s="38"/>
      <c r="F128" s="232" t="s">
        <v>257</v>
      </c>
      <c r="G128" s="38"/>
      <c r="H128" s="38"/>
      <c r="I128" s="233"/>
      <c r="J128" s="38"/>
      <c r="K128" s="38"/>
      <c r="L128" s="42"/>
      <c r="M128" s="234"/>
      <c r="N128" s="235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132</v>
      </c>
      <c r="AU128" s="15" t="s">
        <v>87</v>
      </c>
    </row>
    <row r="129" s="13" customFormat="1">
      <c r="A129" s="13"/>
      <c r="B129" s="236"/>
      <c r="C129" s="237"/>
      <c r="D129" s="231" t="s">
        <v>134</v>
      </c>
      <c r="E129" s="238" t="s">
        <v>1</v>
      </c>
      <c r="F129" s="239" t="s">
        <v>258</v>
      </c>
      <c r="G129" s="237"/>
      <c r="H129" s="240">
        <v>58.799999999999997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134</v>
      </c>
      <c r="AU129" s="246" t="s">
        <v>87</v>
      </c>
      <c r="AV129" s="13" t="s">
        <v>87</v>
      </c>
      <c r="AW129" s="13" t="s">
        <v>35</v>
      </c>
      <c r="AX129" s="13" t="s">
        <v>77</v>
      </c>
      <c r="AY129" s="246" t="s">
        <v>124</v>
      </c>
    </row>
    <row r="130" s="13" customFormat="1">
      <c r="A130" s="13"/>
      <c r="B130" s="236"/>
      <c r="C130" s="237"/>
      <c r="D130" s="231" t="s">
        <v>134</v>
      </c>
      <c r="E130" s="238" t="s">
        <v>1</v>
      </c>
      <c r="F130" s="239" t="s">
        <v>259</v>
      </c>
      <c r="G130" s="237"/>
      <c r="H130" s="240">
        <v>43.200000000000003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134</v>
      </c>
      <c r="AU130" s="246" t="s">
        <v>87</v>
      </c>
      <c r="AV130" s="13" t="s">
        <v>87</v>
      </c>
      <c r="AW130" s="13" t="s">
        <v>35</v>
      </c>
      <c r="AX130" s="13" t="s">
        <v>77</v>
      </c>
      <c r="AY130" s="246" t="s">
        <v>124</v>
      </c>
    </row>
    <row r="131" s="2" customFormat="1" ht="24.15" customHeight="1">
      <c r="A131" s="36"/>
      <c r="B131" s="37"/>
      <c r="C131" s="217" t="s">
        <v>87</v>
      </c>
      <c r="D131" s="217" t="s">
        <v>126</v>
      </c>
      <c r="E131" s="218" t="s">
        <v>260</v>
      </c>
      <c r="F131" s="219" t="s">
        <v>261</v>
      </c>
      <c r="G131" s="220" t="s">
        <v>255</v>
      </c>
      <c r="H131" s="221">
        <v>91.125</v>
      </c>
      <c r="I131" s="222"/>
      <c r="J131" s="223">
        <f>ROUND(I131*H131,2)</f>
        <v>0</v>
      </c>
      <c r="K131" s="224"/>
      <c r="L131" s="42"/>
      <c r="M131" s="225" t="s">
        <v>1</v>
      </c>
      <c r="N131" s="226" t="s">
        <v>42</v>
      </c>
      <c r="O131" s="89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9" t="s">
        <v>130</v>
      </c>
      <c r="AT131" s="229" t="s">
        <v>126</v>
      </c>
      <c r="AU131" s="229" t="s">
        <v>87</v>
      </c>
      <c r="AY131" s="15" t="s">
        <v>124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5" t="s">
        <v>85</v>
      </c>
      <c r="BK131" s="230">
        <f>ROUND(I131*H131,2)</f>
        <v>0</v>
      </c>
      <c r="BL131" s="15" t="s">
        <v>130</v>
      </c>
      <c r="BM131" s="229" t="s">
        <v>262</v>
      </c>
    </row>
    <row r="132" s="2" customFormat="1">
      <c r="A132" s="36"/>
      <c r="B132" s="37"/>
      <c r="C132" s="38"/>
      <c r="D132" s="231" t="s">
        <v>132</v>
      </c>
      <c r="E132" s="38"/>
      <c r="F132" s="232" t="s">
        <v>263</v>
      </c>
      <c r="G132" s="38"/>
      <c r="H132" s="38"/>
      <c r="I132" s="233"/>
      <c r="J132" s="38"/>
      <c r="K132" s="38"/>
      <c r="L132" s="42"/>
      <c r="M132" s="234"/>
      <c r="N132" s="235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132</v>
      </c>
      <c r="AU132" s="15" t="s">
        <v>87</v>
      </c>
    </row>
    <row r="133" s="13" customFormat="1">
      <c r="A133" s="13"/>
      <c r="B133" s="236"/>
      <c r="C133" s="237"/>
      <c r="D133" s="231" t="s">
        <v>134</v>
      </c>
      <c r="E133" s="238" t="s">
        <v>1</v>
      </c>
      <c r="F133" s="239" t="s">
        <v>264</v>
      </c>
      <c r="G133" s="237"/>
      <c r="H133" s="240">
        <v>91.125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134</v>
      </c>
      <c r="AU133" s="246" t="s">
        <v>87</v>
      </c>
      <c r="AV133" s="13" t="s">
        <v>87</v>
      </c>
      <c r="AW133" s="13" t="s">
        <v>35</v>
      </c>
      <c r="AX133" s="13" t="s">
        <v>85</v>
      </c>
      <c r="AY133" s="246" t="s">
        <v>124</v>
      </c>
    </row>
    <row r="134" s="2" customFormat="1" ht="24.15" customHeight="1">
      <c r="A134" s="36"/>
      <c r="B134" s="37"/>
      <c r="C134" s="217" t="s">
        <v>141</v>
      </c>
      <c r="D134" s="217" t="s">
        <v>126</v>
      </c>
      <c r="E134" s="218" t="s">
        <v>265</v>
      </c>
      <c r="F134" s="219" t="s">
        <v>266</v>
      </c>
      <c r="G134" s="220" t="s">
        <v>255</v>
      </c>
      <c r="H134" s="221">
        <v>66.674999999999997</v>
      </c>
      <c r="I134" s="222"/>
      <c r="J134" s="223">
        <f>ROUND(I134*H134,2)</f>
        <v>0</v>
      </c>
      <c r="K134" s="224"/>
      <c r="L134" s="42"/>
      <c r="M134" s="225" t="s">
        <v>1</v>
      </c>
      <c r="N134" s="226" t="s">
        <v>42</v>
      </c>
      <c r="O134" s="89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9" t="s">
        <v>130</v>
      </c>
      <c r="AT134" s="229" t="s">
        <v>126</v>
      </c>
      <c r="AU134" s="229" t="s">
        <v>87</v>
      </c>
      <c r="AY134" s="15" t="s">
        <v>124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5" t="s">
        <v>85</v>
      </c>
      <c r="BK134" s="230">
        <f>ROUND(I134*H134,2)</f>
        <v>0</v>
      </c>
      <c r="BL134" s="15" t="s">
        <v>130</v>
      </c>
      <c r="BM134" s="229" t="s">
        <v>267</v>
      </c>
    </row>
    <row r="135" s="2" customFormat="1">
      <c r="A135" s="36"/>
      <c r="B135" s="37"/>
      <c r="C135" s="38"/>
      <c r="D135" s="231" t="s">
        <v>132</v>
      </c>
      <c r="E135" s="38"/>
      <c r="F135" s="232" t="s">
        <v>268</v>
      </c>
      <c r="G135" s="38"/>
      <c r="H135" s="38"/>
      <c r="I135" s="233"/>
      <c r="J135" s="38"/>
      <c r="K135" s="38"/>
      <c r="L135" s="42"/>
      <c r="M135" s="234"/>
      <c r="N135" s="235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132</v>
      </c>
      <c r="AU135" s="15" t="s">
        <v>87</v>
      </c>
    </row>
    <row r="136" s="13" customFormat="1">
      <c r="A136" s="13"/>
      <c r="B136" s="236"/>
      <c r="C136" s="237"/>
      <c r="D136" s="231" t="s">
        <v>134</v>
      </c>
      <c r="E136" s="238" t="s">
        <v>1</v>
      </c>
      <c r="F136" s="239" t="s">
        <v>269</v>
      </c>
      <c r="G136" s="237"/>
      <c r="H136" s="240">
        <v>66.674999999999997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134</v>
      </c>
      <c r="AU136" s="246" t="s">
        <v>87</v>
      </c>
      <c r="AV136" s="13" t="s">
        <v>87</v>
      </c>
      <c r="AW136" s="13" t="s">
        <v>35</v>
      </c>
      <c r="AX136" s="13" t="s">
        <v>85</v>
      </c>
      <c r="AY136" s="246" t="s">
        <v>124</v>
      </c>
    </row>
    <row r="137" s="2" customFormat="1" ht="21.75" customHeight="1">
      <c r="A137" s="36"/>
      <c r="B137" s="37"/>
      <c r="C137" s="217" t="s">
        <v>130</v>
      </c>
      <c r="D137" s="217" t="s">
        <v>126</v>
      </c>
      <c r="E137" s="218" t="s">
        <v>270</v>
      </c>
      <c r="F137" s="219" t="s">
        <v>271</v>
      </c>
      <c r="G137" s="220" t="s">
        <v>129</v>
      </c>
      <c r="H137" s="221">
        <v>378</v>
      </c>
      <c r="I137" s="222"/>
      <c r="J137" s="223">
        <f>ROUND(I137*H137,2)</f>
        <v>0</v>
      </c>
      <c r="K137" s="224"/>
      <c r="L137" s="42"/>
      <c r="M137" s="225" t="s">
        <v>1</v>
      </c>
      <c r="N137" s="226" t="s">
        <v>42</v>
      </c>
      <c r="O137" s="89"/>
      <c r="P137" s="227">
        <f>O137*H137</f>
        <v>0</v>
      </c>
      <c r="Q137" s="227">
        <v>0.00084000000000000003</v>
      </c>
      <c r="R137" s="227">
        <f>Q137*H137</f>
        <v>0.31752000000000002</v>
      </c>
      <c r="S137" s="227">
        <v>0</v>
      </c>
      <c r="T137" s="22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9" t="s">
        <v>130</v>
      </c>
      <c r="AT137" s="229" t="s">
        <v>126</v>
      </c>
      <c r="AU137" s="229" t="s">
        <v>87</v>
      </c>
      <c r="AY137" s="15" t="s">
        <v>124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5" t="s">
        <v>85</v>
      </c>
      <c r="BK137" s="230">
        <f>ROUND(I137*H137,2)</f>
        <v>0</v>
      </c>
      <c r="BL137" s="15" t="s">
        <v>130</v>
      </c>
      <c r="BM137" s="229" t="s">
        <v>272</v>
      </c>
    </row>
    <row r="138" s="2" customFormat="1">
      <c r="A138" s="36"/>
      <c r="B138" s="37"/>
      <c r="C138" s="38"/>
      <c r="D138" s="231" t="s">
        <v>132</v>
      </c>
      <c r="E138" s="38"/>
      <c r="F138" s="232" t="s">
        <v>273</v>
      </c>
      <c r="G138" s="38"/>
      <c r="H138" s="38"/>
      <c r="I138" s="233"/>
      <c r="J138" s="38"/>
      <c r="K138" s="38"/>
      <c r="L138" s="42"/>
      <c r="M138" s="234"/>
      <c r="N138" s="235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132</v>
      </c>
      <c r="AU138" s="15" t="s">
        <v>87</v>
      </c>
    </row>
    <row r="139" s="13" customFormat="1">
      <c r="A139" s="13"/>
      <c r="B139" s="236"/>
      <c r="C139" s="237"/>
      <c r="D139" s="231" t="s">
        <v>134</v>
      </c>
      <c r="E139" s="238" t="s">
        <v>1</v>
      </c>
      <c r="F139" s="239" t="s">
        <v>274</v>
      </c>
      <c r="G139" s="237"/>
      <c r="H139" s="240">
        <v>378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134</v>
      </c>
      <c r="AU139" s="246" t="s">
        <v>87</v>
      </c>
      <c r="AV139" s="13" t="s">
        <v>87</v>
      </c>
      <c r="AW139" s="13" t="s">
        <v>35</v>
      </c>
      <c r="AX139" s="13" t="s">
        <v>85</v>
      </c>
      <c r="AY139" s="246" t="s">
        <v>124</v>
      </c>
    </row>
    <row r="140" s="2" customFormat="1" ht="24.15" customHeight="1">
      <c r="A140" s="36"/>
      <c r="B140" s="37"/>
      <c r="C140" s="217" t="s">
        <v>152</v>
      </c>
      <c r="D140" s="217" t="s">
        <v>126</v>
      </c>
      <c r="E140" s="218" t="s">
        <v>275</v>
      </c>
      <c r="F140" s="219" t="s">
        <v>276</v>
      </c>
      <c r="G140" s="220" t="s">
        <v>129</v>
      </c>
      <c r="H140" s="221">
        <v>378</v>
      </c>
      <c r="I140" s="222"/>
      <c r="J140" s="223">
        <f>ROUND(I140*H140,2)</f>
        <v>0</v>
      </c>
      <c r="K140" s="224"/>
      <c r="L140" s="42"/>
      <c r="M140" s="225" t="s">
        <v>1</v>
      </c>
      <c r="N140" s="226" t="s">
        <v>42</v>
      </c>
      <c r="O140" s="89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9" t="s">
        <v>130</v>
      </c>
      <c r="AT140" s="229" t="s">
        <v>126</v>
      </c>
      <c r="AU140" s="229" t="s">
        <v>87</v>
      </c>
      <c r="AY140" s="15" t="s">
        <v>124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5" t="s">
        <v>85</v>
      </c>
      <c r="BK140" s="230">
        <f>ROUND(I140*H140,2)</f>
        <v>0</v>
      </c>
      <c r="BL140" s="15" t="s">
        <v>130</v>
      </c>
      <c r="BM140" s="229" t="s">
        <v>277</v>
      </c>
    </row>
    <row r="141" s="2" customFormat="1">
      <c r="A141" s="36"/>
      <c r="B141" s="37"/>
      <c r="C141" s="38"/>
      <c r="D141" s="231" t="s">
        <v>132</v>
      </c>
      <c r="E141" s="38"/>
      <c r="F141" s="232" t="s">
        <v>278</v>
      </c>
      <c r="G141" s="38"/>
      <c r="H141" s="38"/>
      <c r="I141" s="233"/>
      <c r="J141" s="38"/>
      <c r="K141" s="38"/>
      <c r="L141" s="42"/>
      <c r="M141" s="234"/>
      <c r="N141" s="235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132</v>
      </c>
      <c r="AU141" s="15" t="s">
        <v>87</v>
      </c>
    </row>
    <row r="142" s="2" customFormat="1" ht="37.8" customHeight="1">
      <c r="A142" s="36"/>
      <c r="B142" s="37"/>
      <c r="C142" s="217" t="s">
        <v>159</v>
      </c>
      <c r="D142" s="217" t="s">
        <v>126</v>
      </c>
      <c r="E142" s="218" t="s">
        <v>279</v>
      </c>
      <c r="F142" s="219" t="s">
        <v>280</v>
      </c>
      <c r="G142" s="220" t="s">
        <v>255</v>
      </c>
      <c r="H142" s="221">
        <v>266.69999999999999</v>
      </c>
      <c r="I142" s="222"/>
      <c r="J142" s="223">
        <f>ROUND(I142*H142,2)</f>
        <v>0</v>
      </c>
      <c r="K142" s="224"/>
      <c r="L142" s="42"/>
      <c r="M142" s="225" t="s">
        <v>1</v>
      </c>
      <c r="N142" s="226" t="s">
        <v>42</v>
      </c>
      <c r="O142" s="89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9" t="s">
        <v>130</v>
      </c>
      <c r="AT142" s="229" t="s">
        <v>126</v>
      </c>
      <c r="AU142" s="229" t="s">
        <v>87</v>
      </c>
      <c r="AY142" s="15" t="s">
        <v>124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5" t="s">
        <v>85</v>
      </c>
      <c r="BK142" s="230">
        <f>ROUND(I142*H142,2)</f>
        <v>0</v>
      </c>
      <c r="BL142" s="15" t="s">
        <v>130</v>
      </c>
      <c r="BM142" s="229" t="s">
        <v>281</v>
      </c>
    </row>
    <row r="143" s="2" customFormat="1">
      <c r="A143" s="36"/>
      <c r="B143" s="37"/>
      <c r="C143" s="38"/>
      <c r="D143" s="231" t="s">
        <v>132</v>
      </c>
      <c r="E143" s="38"/>
      <c r="F143" s="232" t="s">
        <v>282</v>
      </c>
      <c r="G143" s="38"/>
      <c r="H143" s="38"/>
      <c r="I143" s="233"/>
      <c r="J143" s="38"/>
      <c r="K143" s="38"/>
      <c r="L143" s="42"/>
      <c r="M143" s="234"/>
      <c r="N143" s="235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132</v>
      </c>
      <c r="AU143" s="15" t="s">
        <v>87</v>
      </c>
    </row>
    <row r="144" s="13" customFormat="1">
      <c r="A144" s="13"/>
      <c r="B144" s="236"/>
      <c r="C144" s="237"/>
      <c r="D144" s="231" t="s">
        <v>134</v>
      </c>
      <c r="E144" s="238" t="s">
        <v>1</v>
      </c>
      <c r="F144" s="239" t="s">
        <v>283</v>
      </c>
      <c r="G144" s="237"/>
      <c r="H144" s="240">
        <v>266.69999999999999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134</v>
      </c>
      <c r="AU144" s="246" t="s">
        <v>87</v>
      </c>
      <c r="AV144" s="13" t="s">
        <v>87</v>
      </c>
      <c r="AW144" s="13" t="s">
        <v>35</v>
      </c>
      <c r="AX144" s="13" t="s">
        <v>85</v>
      </c>
      <c r="AY144" s="246" t="s">
        <v>124</v>
      </c>
    </row>
    <row r="145" s="2" customFormat="1" ht="37.8" customHeight="1">
      <c r="A145" s="36"/>
      <c r="B145" s="37"/>
      <c r="C145" s="217" t="s">
        <v>164</v>
      </c>
      <c r="D145" s="217" t="s">
        <v>126</v>
      </c>
      <c r="E145" s="218" t="s">
        <v>284</v>
      </c>
      <c r="F145" s="219" t="s">
        <v>285</v>
      </c>
      <c r="G145" s="220" t="s">
        <v>255</v>
      </c>
      <c r="H145" s="221">
        <v>5334</v>
      </c>
      <c r="I145" s="222"/>
      <c r="J145" s="223">
        <f>ROUND(I145*H145,2)</f>
        <v>0</v>
      </c>
      <c r="K145" s="224"/>
      <c r="L145" s="42"/>
      <c r="M145" s="225" t="s">
        <v>1</v>
      </c>
      <c r="N145" s="226" t="s">
        <v>42</v>
      </c>
      <c r="O145" s="89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9" t="s">
        <v>130</v>
      </c>
      <c r="AT145" s="229" t="s">
        <v>126</v>
      </c>
      <c r="AU145" s="229" t="s">
        <v>87</v>
      </c>
      <c r="AY145" s="15" t="s">
        <v>124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5" t="s">
        <v>85</v>
      </c>
      <c r="BK145" s="230">
        <f>ROUND(I145*H145,2)</f>
        <v>0</v>
      </c>
      <c r="BL145" s="15" t="s">
        <v>130</v>
      </c>
      <c r="BM145" s="229" t="s">
        <v>286</v>
      </c>
    </row>
    <row r="146" s="2" customFormat="1">
      <c r="A146" s="36"/>
      <c r="B146" s="37"/>
      <c r="C146" s="38"/>
      <c r="D146" s="231" t="s">
        <v>132</v>
      </c>
      <c r="E146" s="38"/>
      <c r="F146" s="232" t="s">
        <v>287</v>
      </c>
      <c r="G146" s="38"/>
      <c r="H146" s="38"/>
      <c r="I146" s="233"/>
      <c r="J146" s="38"/>
      <c r="K146" s="38"/>
      <c r="L146" s="42"/>
      <c r="M146" s="234"/>
      <c r="N146" s="235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132</v>
      </c>
      <c r="AU146" s="15" t="s">
        <v>87</v>
      </c>
    </row>
    <row r="147" s="13" customFormat="1">
      <c r="A147" s="13"/>
      <c r="B147" s="236"/>
      <c r="C147" s="237"/>
      <c r="D147" s="231" t="s">
        <v>134</v>
      </c>
      <c r="E147" s="237"/>
      <c r="F147" s="239" t="s">
        <v>288</v>
      </c>
      <c r="G147" s="237"/>
      <c r="H147" s="240">
        <v>5334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134</v>
      </c>
      <c r="AU147" s="246" t="s">
        <v>87</v>
      </c>
      <c r="AV147" s="13" t="s">
        <v>87</v>
      </c>
      <c r="AW147" s="13" t="s">
        <v>4</v>
      </c>
      <c r="AX147" s="13" t="s">
        <v>85</v>
      </c>
      <c r="AY147" s="246" t="s">
        <v>124</v>
      </c>
    </row>
    <row r="148" s="2" customFormat="1" ht="33" customHeight="1">
      <c r="A148" s="36"/>
      <c r="B148" s="37"/>
      <c r="C148" s="217" t="s">
        <v>176</v>
      </c>
      <c r="D148" s="217" t="s">
        <v>126</v>
      </c>
      <c r="E148" s="218" t="s">
        <v>289</v>
      </c>
      <c r="F148" s="219" t="s">
        <v>290</v>
      </c>
      <c r="G148" s="220" t="s">
        <v>225</v>
      </c>
      <c r="H148" s="221">
        <v>506.73000000000002</v>
      </c>
      <c r="I148" s="222"/>
      <c r="J148" s="223">
        <f>ROUND(I148*H148,2)</f>
        <v>0</v>
      </c>
      <c r="K148" s="224"/>
      <c r="L148" s="42"/>
      <c r="M148" s="225" t="s">
        <v>1</v>
      </c>
      <c r="N148" s="226" t="s">
        <v>42</v>
      </c>
      <c r="O148" s="89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9" t="s">
        <v>130</v>
      </c>
      <c r="AT148" s="229" t="s">
        <v>126</v>
      </c>
      <c r="AU148" s="229" t="s">
        <v>87</v>
      </c>
      <c r="AY148" s="15" t="s">
        <v>124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5" t="s">
        <v>85</v>
      </c>
      <c r="BK148" s="230">
        <f>ROUND(I148*H148,2)</f>
        <v>0</v>
      </c>
      <c r="BL148" s="15" t="s">
        <v>130</v>
      </c>
      <c r="BM148" s="229" t="s">
        <v>291</v>
      </c>
    </row>
    <row r="149" s="2" customFormat="1">
      <c r="A149" s="36"/>
      <c r="B149" s="37"/>
      <c r="C149" s="38"/>
      <c r="D149" s="231" t="s">
        <v>132</v>
      </c>
      <c r="E149" s="38"/>
      <c r="F149" s="232" t="s">
        <v>238</v>
      </c>
      <c r="G149" s="38"/>
      <c r="H149" s="38"/>
      <c r="I149" s="233"/>
      <c r="J149" s="38"/>
      <c r="K149" s="38"/>
      <c r="L149" s="42"/>
      <c r="M149" s="234"/>
      <c r="N149" s="235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132</v>
      </c>
      <c r="AU149" s="15" t="s">
        <v>87</v>
      </c>
    </row>
    <row r="150" s="13" customFormat="1">
      <c r="A150" s="13"/>
      <c r="B150" s="236"/>
      <c r="C150" s="237"/>
      <c r="D150" s="231" t="s">
        <v>134</v>
      </c>
      <c r="E150" s="238" t="s">
        <v>1</v>
      </c>
      <c r="F150" s="239" t="s">
        <v>292</v>
      </c>
      <c r="G150" s="237"/>
      <c r="H150" s="240">
        <v>506.73000000000002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134</v>
      </c>
      <c r="AU150" s="246" t="s">
        <v>87</v>
      </c>
      <c r="AV150" s="13" t="s">
        <v>87</v>
      </c>
      <c r="AW150" s="13" t="s">
        <v>35</v>
      </c>
      <c r="AX150" s="13" t="s">
        <v>85</v>
      </c>
      <c r="AY150" s="246" t="s">
        <v>124</v>
      </c>
    </row>
    <row r="151" s="2" customFormat="1" ht="16.5" customHeight="1">
      <c r="A151" s="36"/>
      <c r="B151" s="37"/>
      <c r="C151" s="217" t="s">
        <v>171</v>
      </c>
      <c r="D151" s="217" t="s">
        <v>126</v>
      </c>
      <c r="E151" s="218" t="s">
        <v>293</v>
      </c>
      <c r="F151" s="219" t="s">
        <v>294</v>
      </c>
      <c r="G151" s="220" t="s">
        <v>255</v>
      </c>
      <c r="H151" s="221">
        <v>266.69999999999999</v>
      </c>
      <c r="I151" s="222"/>
      <c r="J151" s="223">
        <f>ROUND(I151*H151,2)</f>
        <v>0</v>
      </c>
      <c r="K151" s="224"/>
      <c r="L151" s="42"/>
      <c r="M151" s="225" t="s">
        <v>1</v>
      </c>
      <c r="N151" s="226" t="s">
        <v>42</v>
      </c>
      <c r="O151" s="89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9" t="s">
        <v>130</v>
      </c>
      <c r="AT151" s="229" t="s">
        <v>126</v>
      </c>
      <c r="AU151" s="229" t="s">
        <v>87</v>
      </c>
      <c r="AY151" s="15" t="s">
        <v>124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5" t="s">
        <v>85</v>
      </c>
      <c r="BK151" s="230">
        <f>ROUND(I151*H151,2)</f>
        <v>0</v>
      </c>
      <c r="BL151" s="15" t="s">
        <v>130</v>
      </c>
      <c r="BM151" s="229" t="s">
        <v>295</v>
      </c>
    </row>
    <row r="152" s="2" customFormat="1">
      <c r="A152" s="36"/>
      <c r="B152" s="37"/>
      <c r="C152" s="38"/>
      <c r="D152" s="231" t="s">
        <v>132</v>
      </c>
      <c r="E152" s="38"/>
      <c r="F152" s="232" t="s">
        <v>296</v>
      </c>
      <c r="G152" s="38"/>
      <c r="H152" s="38"/>
      <c r="I152" s="233"/>
      <c r="J152" s="38"/>
      <c r="K152" s="38"/>
      <c r="L152" s="42"/>
      <c r="M152" s="234"/>
      <c r="N152" s="235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132</v>
      </c>
      <c r="AU152" s="15" t="s">
        <v>87</v>
      </c>
    </row>
    <row r="153" s="2" customFormat="1" ht="24.15" customHeight="1">
      <c r="A153" s="36"/>
      <c r="B153" s="37"/>
      <c r="C153" s="217" t="s">
        <v>181</v>
      </c>
      <c r="D153" s="217" t="s">
        <v>126</v>
      </c>
      <c r="E153" s="218" t="s">
        <v>297</v>
      </c>
      <c r="F153" s="219" t="s">
        <v>298</v>
      </c>
      <c r="G153" s="220" t="s">
        <v>255</v>
      </c>
      <c r="H153" s="221">
        <v>205.27500000000001</v>
      </c>
      <c r="I153" s="222"/>
      <c r="J153" s="223">
        <f>ROUND(I153*H153,2)</f>
        <v>0</v>
      </c>
      <c r="K153" s="224"/>
      <c r="L153" s="42"/>
      <c r="M153" s="225" t="s">
        <v>1</v>
      </c>
      <c r="N153" s="226" t="s">
        <v>42</v>
      </c>
      <c r="O153" s="89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9" t="s">
        <v>130</v>
      </c>
      <c r="AT153" s="229" t="s">
        <v>126</v>
      </c>
      <c r="AU153" s="229" t="s">
        <v>87</v>
      </c>
      <c r="AY153" s="15" t="s">
        <v>124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5" t="s">
        <v>85</v>
      </c>
      <c r="BK153" s="230">
        <f>ROUND(I153*H153,2)</f>
        <v>0</v>
      </c>
      <c r="BL153" s="15" t="s">
        <v>130</v>
      </c>
      <c r="BM153" s="229" t="s">
        <v>299</v>
      </c>
    </row>
    <row r="154" s="2" customFormat="1">
      <c r="A154" s="36"/>
      <c r="B154" s="37"/>
      <c r="C154" s="38"/>
      <c r="D154" s="231" t="s">
        <v>132</v>
      </c>
      <c r="E154" s="38"/>
      <c r="F154" s="232" t="s">
        <v>300</v>
      </c>
      <c r="G154" s="38"/>
      <c r="H154" s="38"/>
      <c r="I154" s="233"/>
      <c r="J154" s="38"/>
      <c r="K154" s="38"/>
      <c r="L154" s="42"/>
      <c r="M154" s="234"/>
      <c r="N154" s="235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132</v>
      </c>
      <c r="AU154" s="15" t="s">
        <v>87</v>
      </c>
    </row>
    <row r="155" s="13" customFormat="1">
      <c r="A155" s="13"/>
      <c r="B155" s="236"/>
      <c r="C155" s="237"/>
      <c r="D155" s="231" t="s">
        <v>134</v>
      </c>
      <c r="E155" s="238" t="s">
        <v>1</v>
      </c>
      <c r="F155" s="239" t="s">
        <v>301</v>
      </c>
      <c r="G155" s="237"/>
      <c r="H155" s="240">
        <v>205.27500000000001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134</v>
      </c>
      <c r="AU155" s="246" t="s">
        <v>87</v>
      </c>
      <c r="AV155" s="13" t="s">
        <v>87</v>
      </c>
      <c r="AW155" s="13" t="s">
        <v>35</v>
      </c>
      <c r="AX155" s="13" t="s">
        <v>85</v>
      </c>
      <c r="AY155" s="246" t="s">
        <v>124</v>
      </c>
    </row>
    <row r="156" s="2" customFormat="1" ht="16.5" customHeight="1">
      <c r="A156" s="36"/>
      <c r="B156" s="37"/>
      <c r="C156" s="251" t="s">
        <v>186</v>
      </c>
      <c r="D156" s="251" t="s">
        <v>302</v>
      </c>
      <c r="E156" s="252" t="s">
        <v>303</v>
      </c>
      <c r="F156" s="253" t="s">
        <v>304</v>
      </c>
      <c r="G156" s="254" t="s">
        <v>225</v>
      </c>
      <c r="H156" s="255">
        <v>375.97500000000002</v>
      </c>
      <c r="I156" s="256"/>
      <c r="J156" s="257">
        <f>ROUND(I156*H156,2)</f>
        <v>0</v>
      </c>
      <c r="K156" s="258"/>
      <c r="L156" s="259"/>
      <c r="M156" s="260" t="s">
        <v>1</v>
      </c>
      <c r="N156" s="261" t="s">
        <v>42</v>
      </c>
      <c r="O156" s="89"/>
      <c r="P156" s="227">
        <f>O156*H156</f>
        <v>0</v>
      </c>
      <c r="Q156" s="227">
        <v>1</v>
      </c>
      <c r="R156" s="227">
        <f>Q156*H156</f>
        <v>375.97500000000002</v>
      </c>
      <c r="S156" s="227">
        <v>0</v>
      </c>
      <c r="T156" s="22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9" t="s">
        <v>176</v>
      </c>
      <c r="AT156" s="229" t="s">
        <v>302</v>
      </c>
      <c r="AU156" s="229" t="s">
        <v>87</v>
      </c>
      <c r="AY156" s="15" t="s">
        <v>124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5" t="s">
        <v>85</v>
      </c>
      <c r="BK156" s="230">
        <f>ROUND(I156*H156,2)</f>
        <v>0</v>
      </c>
      <c r="BL156" s="15" t="s">
        <v>130</v>
      </c>
      <c r="BM156" s="229" t="s">
        <v>305</v>
      </c>
    </row>
    <row r="157" s="2" customFormat="1">
      <c r="A157" s="36"/>
      <c r="B157" s="37"/>
      <c r="C157" s="38"/>
      <c r="D157" s="231" t="s">
        <v>132</v>
      </c>
      <c r="E157" s="38"/>
      <c r="F157" s="232" t="s">
        <v>304</v>
      </c>
      <c r="G157" s="38"/>
      <c r="H157" s="38"/>
      <c r="I157" s="233"/>
      <c r="J157" s="38"/>
      <c r="K157" s="38"/>
      <c r="L157" s="42"/>
      <c r="M157" s="234"/>
      <c r="N157" s="235"/>
      <c r="O157" s="89"/>
      <c r="P157" s="89"/>
      <c r="Q157" s="89"/>
      <c r="R157" s="89"/>
      <c r="S157" s="89"/>
      <c r="T157" s="90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132</v>
      </c>
      <c r="AU157" s="15" t="s">
        <v>87</v>
      </c>
    </row>
    <row r="158" s="13" customFormat="1">
      <c r="A158" s="13"/>
      <c r="B158" s="236"/>
      <c r="C158" s="237"/>
      <c r="D158" s="231" t="s">
        <v>134</v>
      </c>
      <c r="E158" s="238" t="s">
        <v>1</v>
      </c>
      <c r="F158" s="239" t="s">
        <v>306</v>
      </c>
      <c r="G158" s="237"/>
      <c r="H158" s="240">
        <v>375.97500000000002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134</v>
      </c>
      <c r="AU158" s="246" t="s">
        <v>87</v>
      </c>
      <c r="AV158" s="13" t="s">
        <v>87</v>
      </c>
      <c r="AW158" s="13" t="s">
        <v>35</v>
      </c>
      <c r="AX158" s="13" t="s">
        <v>85</v>
      </c>
      <c r="AY158" s="246" t="s">
        <v>124</v>
      </c>
    </row>
    <row r="159" s="2" customFormat="1" ht="24.15" customHeight="1">
      <c r="A159" s="36"/>
      <c r="B159" s="37"/>
      <c r="C159" s="217" t="s">
        <v>8</v>
      </c>
      <c r="D159" s="217" t="s">
        <v>126</v>
      </c>
      <c r="E159" s="218" t="s">
        <v>307</v>
      </c>
      <c r="F159" s="219" t="s">
        <v>308</v>
      </c>
      <c r="G159" s="220" t="s">
        <v>255</v>
      </c>
      <c r="H159" s="221">
        <v>34.560000000000002</v>
      </c>
      <c r="I159" s="222"/>
      <c r="J159" s="223">
        <f>ROUND(I159*H159,2)</f>
        <v>0</v>
      </c>
      <c r="K159" s="224"/>
      <c r="L159" s="42"/>
      <c r="M159" s="225" t="s">
        <v>1</v>
      </c>
      <c r="N159" s="226" t="s">
        <v>42</v>
      </c>
      <c r="O159" s="89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9" t="s">
        <v>130</v>
      </c>
      <c r="AT159" s="229" t="s">
        <v>126</v>
      </c>
      <c r="AU159" s="229" t="s">
        <v>87</v>
      </c>
      <c r="AY159" s="15" t="s">
        <v>124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5" t="s">
        <v>85</v>
      </c>
      <c r="BK159" s="230">
        <f>ROUND(I159*H159,2)</f>
        <v>0</v>
      </c>
      <c r="BL159" s="15" t="s">
        <v>130</v>
      </c>
      <c r="BM159" s="229" t="s">
        <v>309</v>
      </c>
    </row>
    <row r="160" s="2" customFormat="1">
      <c r="A160" s="36"/>
      <c r="B160" s="37"/>
      <c r="C160" s="38"/>
      <c r="D160" s="231" t="s">
        <v>132</v>
      </c>
      <c r="E160" s="38"/>
      <c r="F160" s="232" t="s">
        <v>310</v>
      </c>
      <c r="G160" s="38"/>
      <c r="H160" s="38"/>
      <c r="I160" s="233"/>
      <c r="J160" s="38"/>
      <c r="K160" s="38"/>
      <c r="L160" s="42"/>
      <c r="M160" s="234"/>
      <c r="N160" s="235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132</v>
      </c>
      <c r="AU160" s="15" t="s">
        <v>87</v>
      </c>
    </row>
    <row r="161" s="13" customFormat="1">
      <c r="A161" s="13"/>
      <c r="B161" s="236"/>
      <c r="C161" s="237"/>
      <c r="D161" s="231" t="s">
        <v>134</v>
      </c>
      <c r="E161" s="238" t="s">
        <v>1</v>
      </c>
      <c r="F161" s="239" t="s">
        <v>311</v>
      </c>
      <c r="G161" s="237"/>
      <c r="H161" s="240">
        <v>34.560000000000002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134</v>
      </c>
      <c r="AU161" s="246" t="s">
        <v>87</v>
      </c>
      <c r="AV161" s="13" t="s">
        <v>87</v>
      </c>
      <c r="AW161" s="13" t="s">
        <v>35</v>
      </c>
      <c r="AX161" s="13" t="s">
        <v>85</v>
      </c>
      <c r="AY161" s="246" t="s">
        <v>124</v>
      </c>
    </row>
    <row r="162" s="2" customFormat="1" ht="16.5" customHeight="1">
      <c r="A162" s="36"/>
      <c r="B162" s="37"/>
      <c r="C162" s="251" t="s">
        <v>199</v>
      </c>
      <c r="D162" s="251" t="s">
        <v>302</v>
      </c>
      <c r="E162" s="252" t="s">
        <v>312</v>
      </c>
      <c r="F162" s="253" t="s">
        <v>313</v>
      </c>
      <c r="G162" s="254" t="s">
        <v>225</v>
      </c>
      <c r="H162" s="255">
        <v>62.207999999999998</v>
      </c>
      <c r="I162" s="256"/>
      <c r="J162" s="257">
        <f>ROUND(I162*H162,2)</f>
        <v>0</v>
      </c>
      <c r="K162" s="258"/>
      <c r="L162" s="259"/>
      <c r="M162" s="260" t="s">
        <v>1</v>
      </c>
      <c r="N162" s="261" t="s">
        <v>42</v>
      </c>
      <c r="O162" s="89"/>
      <c r="P162" s="227">
        <f>O162*H162</f>
        <v>0</v>
      </c>
      <c r="Q162" s="227">
        <v>1</v>
      </c>
      <c r="R162" s="227">
        <f>Q162*H162</f>
        <v>62.207999999999998</v>
      </c>
      <c r="S162" s="227">
        <v>0</v>
      </c>
      <c r="T162" s="228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9" t="s">
        <v>176</v>
      </c>
      <c r="AT162" s="229" t="s">
        <v>302</v>
      </c>
      <c r="AU162" s="229" t="s">
        <v>87</v>
      </c>
      <c r="AY162" s="15" t="s">
        <v>124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5" t="s">
        <v>85</v>
      </c>
      <c r="BK162" s="230">
        <f>ROUND(I162*H162,2)</f>
        <v>0</v>
      </c>
      <c r="BL162" s="15" t="s">
        <v>130</v>
      </c>
      <c r="BM162" s="229" t="s">
        <v>314</v>
      </c>
    </row>
    <row r="163" s="2" customFormat="1">
      <c r="A163" s="36"/>
      <c r="B163" s="37"/>
      <c r="C163" s="38"/>
      <c r="D163" s="231" t="s">
        <v>132</v>
      </c>
      <c r="E163" s="38"/>
      <c r="F163" s="232" t="s">
        <v>313</v>
      </c>
      <c r="G163" s="38"/>
      <c r="H163" s="38"/>
      <c r="I163" s="233"/>
      <c r="J163" s="38"/>
      <c r="K163" s="38"/>
      <c r="L163" s="42"/>
      <c r="M163" s="234"/>
      <c r="N163" s="235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132</v>
      </c>
      <c r="AU163" s="15" t="s">
        <v>87</v>
      </c>
    </row>
    <row r="164" s="13" customFormat="1">
      <c r="A164" s="13"/>
      <c r="B164" s="236"/>
      <c r="C164" s="237"/>
      <c r="D164" s="231" t="s">
        <v>134</v>
      </c>
      <c r="E164" s="238" t="s">
        <v>1</v>
      </c>
      <c r="F164" s="239" t="s">
        <v>315</v>
      </c>
      <c r="G164" s="237"/>
      <c r="H164" s="240">
        <v>62.208000000000006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134</v>
      </c>
      <c r="AU164" s="246" t="s">
        <v>87</v>
      </c>
      <c r="AV164" s="13" t="s">
        <v>87</v>
      </c>
      <c r="AW164" s="13" t="s">
        <v>35</v>
      </c>
      <c r="AX164" s="13" t="s">
        <v>85</v>
      </c>
      <c r="AY164" s="246" t="s">
        <v>124</v>
      </c>
    </row>
    <row r="165" s="12" customFormat="1" ht="22.8" customHeight="1">
      <c r="A165" s="12"/>
      <c r="B165" s="201"/>
      <c r="C165" s="202"/>
      <c r="D165" s="203" t="s">
        <v>76</v>
      </c>
      <c r="E165" s="215" t="s">
        <v>130</v>
      </c>
      <c r="F165" s="215" t="s">
        <v>316</v>
      </c>
      <c r="G165" s="202"/>
      <c r="H165" s="202"/>
      <c r="I165" s="205"/>
      <c r="J165" s="216">
        <f>BK165</f>
        <v>0</v>
      </c>
      <c r="K165" s="202"/>
      <c r="L165" s="207"/>
      <c r="M165" s="208"/>
      <c r="N165" s="209"/>
      <c r="O165" s="209"/>
      <c r="P165" s="210">
        <f>SUM(P166:P175)</f>
        <v>0</v>
      </c>
      <c r="Q165" s="209"/>
      <c r="R165" s="210">
        <f>SUM(R166:R175)</f>
        <v>57.597308549999994</v>
      </c>
      <c r="S165" s="209"/>
      <c r="T165" s="211">
        <f>SUM(T166:T175)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2" t="s">
        <v>85</v>
      </c>
      <c r="AT165" s="213" t="s">
        <v>76</v>
      </c>
      <c r="AU165" s="213" t="s">
        <v>85</v>
      </c>
      <c r="AY165" s="212" t="s">
        <v>124</v>
      </c>
      <c r="BK165" s="214">
        <f>SUM(BK166:BK175)</f>
        <v>0</v>
      </c>
    </row>
    <row r="166" s="2" customFormat="1" ht="24.15" customHeight="1">
      <c r="A166" s="36"/>
      <c r="B166" s="37"/>
      <c r="C166" s="217" t="s">
        <v>205</v>
      </c>
      <c r="D166" s="217" t="s">
        <v>126</v>
      </c>
      <c r="E166" s="218" t="s">
        <v>317</v>
      </c>
      <c r="F166" s="219" t="s">
        <v>318</v>
      </c>
      <c r="G166" s="220" t="s">
        <v>255</v>
      </c>
      <c r="H166" s="221">
        <v>20.789999999999999</v>
      </c>
      <c r="I166" s="222"/>
      <c r="J166" s="223">
        <f>ROUND(I166*H166,2)</f>
        <v>0</v>
      </c>
      <c r="K166" s="224"/>
      <c r="L166" s="42"/>
      <c r="M166" s="225" t="s">
        <v>1</v>
      </c>
      <c r="N166" s="226" t="s">
        <v>42</v>
      </c>
      <c r="O166" s="89"/>
      <c r="P166" s="227">
        <f>O166*H166</f>
        <v>0</v>
      </c>
      <c r="Q166" s="227">
        <v>1.8907700000000001</v>
      </c>
      <c r="R166" s="227">
        <f>Q166*H166</f>
        <v>39.309108299999998</v>
      </c>
      <c r="S166" s="227">
        <v>0</v>
      </c>
      <c r="T166" s="22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9" t="s">
        <v>130</v>
      </c>
      <c r="AT166" s="229" t="s">
        <v>126</v>
      </c>
      <c r="AU166" s="229" t="s">
        <v>87</v>
      </c>
      <c r="AY166" s="15" t="s">
        <v>124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5" t="s">
        <v>85</v>
      </c>
      <c r="BK166" s="230">
        <f>ROUND(I166*H166,2)</f>
        <v>0</v>
      </c>
      <c r="BL166" s="15" t="s">
        <v>130</v>
      </c>
      <c r="BM166" s="229" t="s">
        <v>319</v>
      </c>
    </row>
    <row r="167" s="2" customFormat="1">
      <c r="A167" s="36"/>
      <c r="B167" s="37"/>
      <c r="C167" s="38"/>
      <c r="D167" s="231" t="s">
        <v>132</v>
      </c>
      <c r="E167" s="38"/>
      <c r="F167" s="232" t="s">
        <v>320</v>
      </c>
      <c r="G167" s="38"/>
      <c r="H167" s="38"/>
      <c r="I167" s="233"/>
      <c r="J167" s="38"/>
      <c r="K167" s="38"/>
      <c r="L167" s="42"/>
      <c r="M167" s="234"/>
      <c r="N167" s="235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132</v>
      </c>
      <c r="AU167" s="15" t="s">
        <v>87</v>
      </c>
    </row>
    <row r="168" s="13" customFormat="1">
      <c r="A168" s="13"/>
      <c r="B168" s="236"/>
      <c r="C168" s="237"/>
      <c r="D168" s="231" t="s">
        <v>134</v>
      </c>
      <c r="E168" s="238" t="s">
        <v>1</v>
      </c>
      <c r="F168" s="239" t="s">
        <v>321</v>
      </c>
      <c r="G168" s="237"/>
      <c r="H168" s="240">
        <v>20.789999999999999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134</v>
      </c>
      <c r="AU168" s="246" t="s">
        <v>87</v>
      </c>
      <c r="AV168" s="13" t="s">
        <v>87</v>
      </c>
      <c r="AW168" s="13" t="s">
        <v>35</v>
      </c>
      <c r="AX168" s="13" t="s">
        <v>85</v>
      </c>
      <c r="AY168" s="246" t="s">
        <v>124</v>
      </c>
    </row>
    <row r="169" s="2" customFormat="1" ht="24.15" customHeight="1">
      <c r="A169" s="36"/>
      <c r="B169" s="37"/>
      <c r="C169" s="217" t="s">
        <v>210</v>
      </c>
      <c r="D169" s="217" t="s">
        <v>126</v>
      </c>
      <c r="E169" s="218" t="s">
        <v>322</v>
      </c>
      <c r="F169" s="219" t="s">
        <v>323</v>
      </c>
      <c r="G169" s="220" t="s">
        <v>195</v>
      </c>
      <c r="H169" s="221">
        <v>27</v>
      </c>
      <c r="I169" s="222"/>
      <c r="J169" s="223">
        <f>ROUND(I169*H169,2)</f>
        <v>0</v>
      </c>
      <c r="K169" s="224"/>
      <c r="L169" s="42"/>
      <c r="M169" s="225" t="s">
        <v>1</v>
      </c>
      <c r="N169" s="226" t="s">
        <v>42</v>
      </c>
      <c r="O169" s="89"/>
      <c r="P169" s="227">
        <f>O169*H169</f>
        <v>0</v>
      </c>
      <c r="Q169" s="227">
        <v>0.087419999999999998</v>
      </c>
      <c r="R169" s="227">
        <f>Q169*H169</f>
        <v>2.3603399999999999</v>
      </c>
      <c r="S169" s="227">
        <v>0</v>
      </c>
      <c r="T169" s="228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9" t="s">
        <v>130</v>
      </c>
      <c r="AT169" s="229" t="s">
        <v>126</v>
      </c>
      <c r="AU169" s="229" t="s">
        <v>87</v>
      </c>
      <c r="AY169" s="15" t="s">
        <v>124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5" t="s">
        <v>85</v>
      </c>
      <c r="BK169" s="230">
        <f>ROUND(I169*H169,2)</f>
        <v>0</v>
      </c>
      <c r="BL169" s="15" t="s">
        <v>130</v>
      </c>
      <c r="BM169" s="229" t="s">
        <v>324</v>
      </c>
    </row>
    <row r="170" s="2" customFormat="1">
      <c r="A170" s="36"/>
      <c r="B170" s="37"/>
      <c r="C170" s="38"/>
      <c r="D170" s="231" t="s">
        <v>132</v>
      </c>
      <c r="E170" s="38"/>
      <c r="F170" s="232" t="s">
        <v>325</v>
      </c>
      <c r="G170" s="38"/>
      <c r="H170" s="38"/>
      <c r="I170" s="233"/>
      <c r="J170" s="38"/>
      <c r="K170" s="38"/>
      <c r="L170" s="42"/>
      <c r="M170" s="234"/>
      <c r="N170" s="235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132</v>
      </c>
      <c r="AU170" s="15" t="s">
        <v>87</v>
      </c>
    </row>
    <row r="171" s="2" customFormat="1" ht="24.15" customHeight="1">
      <c r="A171" s="36"/>
      <c r="B171" s="37"/>
      <c r="C171" s="251" t="s">
        <v>215</v>
      </c>
      <c r="D171" s="251" t="s">
        <v>302</v>
      </c>
      <c r="E171" s="252" t="s">
        <v>326</v>
      </c>
      <c r="F171" s="253" t="s">
        <v>327</v>
      </c>
      <c r="G171" s="254" t="s">
        <v>195</v>
      </c>
      <c r="H171" s="255">
        <v>27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42</v>
      </c>
      <c r="O171" s="89"/>
      <c r="P171" s="227">
        <f>O171*H171</f>
        <v>0</v>
      </c>
      <c r="Q171" s="227">
        <v>0.027</v>
      </c>
      <c r="R171" s="227">
        <f>Q171*H171</f>
        <v>0.72899999999999998</v>
      </c>
      <c r="S171" s="227">
        <v>0</v>
      </c>
      <c r="T171" s="228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29" t="s">
        <v>176</v>
      </c>
      <c r="AT171" s="229" t="s">
        <v>302</v>
      </c>
      <c r="AU171" s="229" t="s">
        <v>87</v>
      </c>
      <c r="AY171" s="15" t="s">
        <v>124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5" t="s">
        <v>85</v>
      </c>
      <c r="BK171" s="230">
        <f>ROUND(I171*H171,2)</f>
        <v>0</v>
      </c>
      <c r="BL171" s="15" t="s">
        <v>130</v>
      </c>
      <c r="BM171" s="229" t="s">
        <v>328</v>
      </c>
    </row>
    <row r="172" s="2" customFormat="1">
      <c r="A172" s="36"/>
      <c r="B172" s="37"/>
      <c r="C172" s="38"/>
      <c r="D172" s="231" t="s">
        <v>132</v>
      </c>
      <c r="E172" s="38"/>
      <c r="F172" s="232" t="s">
        <v>327</v>
      </c>
      <c r="G172" s="38"/>
      <c r="H172" s="38"/>
      <c r="I172" s="233"/>
      <c r="J172" s="38"/>
      <c r="K172" s="38"/>
      <c r="L172" s="42"/>
      <c r="M172" s="234"/>
      <c r="N172" s="235"/>
      <c r="O172" s="89"/>
      <c r="P172" s="89"/>
      <c r="Q172" s="89"/>
      <c r="R172" s="89"/>
      <c r="S172" s="89"/>
      <c r="T172" s="90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5" t="s">
        <v>132</v>
      </c>
      <c r="AU172" s="15" t="s">
        <v>87</v>
      </c>
    </row>
    <row r="173" s="2" customFormat="1" ht="24.15" customHeight="1">
      <c r="A173" s="36"/>
      <c r="B173" s="37"/>
      <c r="C173" s="217" t="s">
        <v>222</v>
      </c>
      <c r="D173" s="217" t="s">
        <v>126</v>
      </c>
      <c r="E173" s="218" t="s">
        <v>329</v>
      </c>
      <c r="F173" s="219" t="s">
        <v>330</v>
      </c>
      <c r="G173" s="220" t="s">
        <v>255</v>
      </c>
      <c r="H173" s="221">
        <v>6.0750000000000002</v>
      </c>
      <c r="I173" s="222"/>
      <c r="J173" s="223">
        <f>ROUND(I173*H173,2)</f>
        <v>0</v>
      </c>
      <c r="K173" s="224"/>
      <c r="L173" s="42"/>
      <c r="M173" s="225" t="s">
        <v>1</v>
      </c>
      <c r="N173" s="226" t="s">
        <v>42</v>
      </c>
      <c r="O173" s="89"/>
      <c r="P173" s="227">
        <f>O173*H173</f>
        <v>0</v>
      </c>
      <c r="Q173" s="227">
        <v>2.5018699999999998</v>
      </c>
      <c r="R173" s="227">
        <f>Q173*H173</f>
        <v>15.198860249999999</v>
      </c>
      <c r="S173" s="227">
        <v>0</v>
      </c>
      <c r="T173" s="228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9" t="s">
        <v>130</v>
      </c>
      <c r="AT173" s="229" t="s">
        <v>126</v>
      </c>
      <c r="AU173" s="229" t="s">
        <v>87</v>
      </c>
      <c r="AY173" s="15" t="s">
        <v>124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5" t="s">
        <v>85</v>
      </c>
      <c r="BK173" s="230">
        <f>ROUND(I173*H173,2)</f>
        <v>0</v>
      </c>
      <c r="BL173" s="15" t="s">
        <v>130</v>
      </c>
      <c r="BM173" s="229" t="s">
        <v>331</v>
      </c>
    </row>
    <row r="174" s="2" customFormat="1">
      <c r="A174" s="36"/>
      <c r="B174" s="37"/>
      <c r="C174" s="38"/>
      <c r="D174" s="231" t="s">
        <v>132</v>
      </c>
      <c r="E174" s="38"/>
      <c r="F174" s="232" t="s">
        <v>332</v>
      </c>
      <c r="G174" s="38"/>
      <c r="H174" s="38"/>
      <c r="I174" s="233"/>
      <c r="J174" s="38"/>
      <c r="K174" s="38"/>
      <c r="L174" s="42"/>
      <c r="M174" s="234"/>
      <c r="N174" s="235"/>
      <c r="O174" s="89"/>
      <c r="P174" s="89"/>
      <c r="Q174" s="89"/>
      <c r="R174" s="89"/>
      <c r="S174" s="89"/>
      <c r="T174" s="90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132</v>
      </c>
      <c r="AU174" s="15" t="s">
        <v>87</v>
      </c>
    </row>
    <row r="175" s="13" customFormat="1">
      <c r="A175" s="13"/>
      <c r="B175" s="236"/>
      <c r="C175" s="237"/>
      <c r="D175" s="231" t="s">
        <v>134</v>
      </c>
      <c r="E175" s="238" t="s">
        <v>1</v>
      </c>
      <c r="F175" s="239" t="s">
        <v>333</v>
      </c>
      <c r="G175" s="237"/>
      <c r="H175" s="240">
        <v>6.0750000000000002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134</v>
      </c>
      <c r="AU175" s="246" t="s">
        <v>87</v>
      </c>
      <c r="AV175" s="13" t="s">
        <v>87</v>
      </c>
      <c r="AW175" s="13" t="s">
        <v>35</v>
      </c>
      <c r="AX175" s="13" t="s">
        <v>85</v>
      </c>
      <c r="AY175" s="246" t="s">
        <v>124</v>
      </c>
    </row>
    <row r="176" s="12" customFormat="1" ht="22.8" customHeight="1">
      <c r="A176" s="12"/>
      <c r="B176" s="201"/>
      <c r="C176" s="202"/>
      <c r="D176" s="203" t="s">
        <v>76</v>
      </c>
      <c r="E176" s="215" t="s">
        <v>152</v>
      </c>
      <c r="F176" s="215" t="s">
        <v>153</v>
      </c>
      <c r="G176" s="202"/>
      <c r="H176" s="202"/>
      <c r="I176" s="205"/>
      <c r="J176" s="216">
        <f>BK176</f>
        <v>0</v>
      </c>
      <c r="K176" s="202"/>
      <c r="L176" s="207"/>
      <c r="M176" s="208"/>
      <c r="N176" s="209"/>
      <c r="O176" s="209"/>
      <c r="P176" s="210">
        <f>SUM(P177:P188)</f>
        <v>0</v>
      </c>
      <c r="Q176" s="209"/>
      <c r="R176" s="210">
        <f>SUM(R177:R188)</f>
        <v>349.88019180000003</v>
      </c>
      <c r="S176" s="209"/>
      <c r="T176" s="211">
        <f>SUM(T177:T188)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2" t="s">
        <v>85</v>
      </c>
      <c r="AT176" s="213" t="s">
        <v>76</v>
      </c>
      <c r="AU176" s="213" t="s">
        <v>85</v>
      </c>
      <c r="AY176" s="212" t="s">
        <v>124</v>
      </c>
      <c r="BK176" s="214">
        <f>SUM(BK177:BK188)</f>
        <v>0</v>
      </c>
    </row>
    <row r="177" s="2" customFormat="1" ht="21.75" customHeight="1">
      <c r="A177" s="36"/>
      <c r="B177" s="37"/>
      <c r="C177" s="217" t="s">
        <v>228</v>
      </c>
      <c r="D177" s="217" t="s">
        <v>126</v>
      </c>
      <c r="E177" s="218" t="s">
        <v>334</v>
      </c>
      <c r="F177" s="219" t="s">
        <v>335</v>
      </c>
      <c r="G177" s="220" t="s">
        <v>129</v>
      </c>
      <c r="H177" s="221">
        <v>272.74000000000001</v>
      </c>
      <c r="I177" s="222"/>
      <c r="J177" s="223">
        <f>ROUND(I177*H177,2)</f>
        <v>0</v>
      </c>
      <c r="K177" s="224"/>
      <c r="L177" s="42"/>
      <c r="M177" s="225" t="s">
        <v>1</v>
      </c>
      <c r="N177" s="226" t="s">
        <v>42</v>
      </c>
      <c r="O177" s="89"/>
      <c r="P177" s="227">
        <f>O177*H177</f>
        <v>0</v>
      </c>
      <c r="Q177" s="227">
        <v>0.46000000000000002</v>
      </c>
      <c r="R177" s="227">
        <f>Q177*H177</f>
        <v>125.46040000000001</v>
      </c>
      <c r="S177" s="227">
        <v>0</v>
      </c>
      <c r="T177" s="228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9" t="s">
        <v>130</v>
      </c>
      <c r="AT177" s="229" t="s">
        <v>126</v>
      </c>
      <c r="AU177" s="229" t="s">
        <v>87</v>
      </c>
      <c r="AY177" s="15" t="s">
        <v>124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5" t="s">
        <v>85</v>
      </c>
      <c r="BK177" s="230">
        <f>ROUND(I177*H177,2)</f>
        <v>0</v>
      </c>
      <c r="BL177" s="15" t="s">
        <v>130</v>
      </c>
      <c r="BM177" s="229" t="s">
        <v>336</v>
      </c>
    </row>
    <row r="178" s="2" customFormat="1">
      <c r="A178" s="36"/>
      <c r="B178" s="37"/>
      <c r="C178" s="38"/>
      <c r="D178" s="231" t="s">
        <v>132</v>
      </c>
      <c r="E178" s="38"/>
      <c r="F178" s="232" t="s">
        <v>337</v>
      </c>
      <c r="G178" s="38"/>
      <c r="H178" s="38"/>
      <c r="I178" s="233"/>
      <c r="J178" s="38"/>
      <c r="K178" s="38"/>
      <c r="L178" s="42"/>
      <c r="M178" s="234"/>
      <c r="N178" s="235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132</v>
      </c>
      <c r="AU178" s="15" t="s">
        <v>87</v>
      </c>
    </row>
    <row r="179" s="13" customFormat="1">
      <c r="A179" s="13"/>
      <c r="B179" s="236"/>
      <c r="C179" s="237"/>
      <c r="D179" s="231" t="s">
        <v>134</v>
      </c>
      <c r="E179" s="238" t="s">
        <v>1</v>
      </c>
      <c r="F179" s="239" t="s">
        <v>338</v>
      </c>
      <c r="G179" s="237"/>
      <c r="H179" s="240">
        <v>272.74000000000001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134</v>
      </c>
      <c r="AU179" s="246" t="s">
        <v>87</v>
      </c>
      <c r="AV179" s="13" t="s">
        <v>87</v>
      </c>
      <c r="AW179" s="13" t="s">
        <v>35</v>
      </c>
      <c r="AX179" s="13" t="s">
        <v>85</v>
      </c>
      <c r="AY179" s="246" t="s">
        <v>124</v>
      </c>
    </row>
    <row r="180" s="2" customFormat="1" ht="24.15" customHeight="1">
      <c r="A180" s="36"/>
      <c r="B180" s="37"/>
      <c r="C180" s="217" t="s">
        <v>234</v>
      </c>
      <c r="D180" s="217" t="s">
        <v>126</v>
      </c>
      <c r="E180" s="218" t="s">
        <v>339</v>
      </c>
      <c r="F180" s="219" t="s">
        <v>340</v>
      </c>
      <c r="G180" s="220" t="s">
        <v>129</v>
      </c>
      <c r="H180" s="221">
        <v>1363.7000000000001</v>
      </c>
      <c r="I180" s="222"/>
      <c r="J180" s="223">
        <f>ROUND(I180*H180,2)</f>
        <v>0</v>
      </c>
      <c r="K180" s="224"/>
      <c r="L180" s="42"/>
      <c r="M180" s="225" t="s">
        <v>1</v>
      </c>
      <c r="N180" s="226" t="s">
        <v>42</v>
      </c>
      <c r="O180" s="89"/>
      <c r="P180" s="227">
        <f>O180*H180</f>
        <v>0</v>
      </c>
      <c r="Q180" s="227">
        <v>0.02256</v>
      </c>
      <c r="R180" s="227">
        <f>Q180*H180</f>
        <v>30.765072</v>
      </c>
      <c r="S180" s="227">
        <v>0</v>
      </c>
      <c r="T180" s="228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9" t="s">
        <v>130</v>
      </c>
      <c r="AT180" s="229" t="s">
        <v>126</v>
      </c>
      <c r="AU180" s="229" t="s">
        <v>87</v>
      </c>
      <c r="AY180" s="15" t="s">
        <v>124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5" t="s">
        <v>85</v>
      </c>
      <c r="BK180" s="230">
        <f>ROUND(I180*H180,2)</f>
        <v>0</v>
      </c>
      <c r="BL180" s="15" t="s">
        <v>130</v>
      </c>
      <c r="BM180" s="229" t="s">
        <v>341</v>
      </c>
    </row>
    <row r="181" s="2" customFormat="1">
      <c r="A181" s="36"/>
      <c r="B181" s="37"/>
      <c r="C181" s="38"/>
      <c r="D181" s="231" t="s">
        <v>132</v>
      </c>
      <c r="E181" s="38"/>
      <c r="F181" s="232" t="s">
        <v>342</v>
      </c>
      <c r="G181" s="38"/>
      <c r="H181" s="38"/>
      <c r="I181" s="233"/>
      <c r="J181" s="38"/>
      <c r="K181" s="38"/>
      <c r="L181" s="42"/>
      <c r="M181" s="234"/>
      <c r="N181" s="235"/>
      <c r="O181" s="89"/>
      <c r="P181" s="89"/>
      <c r="Q181" s="89"/>
      <c r="R181" s="89"/>
      <c r="S181" s="89"/>
      <c r="T181" s="90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132</v>
      </c>
      <c r="AU181" s="15" t="s">
        <v>87</v>
      </c>
    </row>
    <row r="182" s="13" customFormat="1">
      <c r="A182" s="13"/>
      <c r="B182" s="236"/>
      <c r="C182" s="237"/>
      <c r="D182" s="231" t="s">
        <v>134</v>
      </c>
      <c r="E182" s="238" t="s">
        <v>1</v>
      </c>
      <c r="F182" s="239" t="s">
        <v>343</v>
      </c>
      <c r="G182" s="237"/>
      <c r="H182" s="240">
        <v>1363.7000000000001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134</v>
      </c>
      <c r="AU182" s="246" t="s">
        <v>87</v>
      </c>
      <c r="AV182" s="13" t="s">
        <v>87</v>
      </c>
      <c r="AW182" s="13" t="s">
        <v>35</v>
      </c>
      <c r="AX182" s="13" t="s">
        <v>85</v>
      </c>
      <c r="AY182" s="246" t="s">
        <v>124</v>
      </c>
    </row>
    <row r="183" s="2" customFormat="1" ht="24.15" customHeight="1">
      <c r="A183" s="36"/>
      <c r="B183" s="37"/>
      <c r="C183" s="217" t="s">
        <v>239</v>
      </c>
      <c r="D183" s="217" t="s">
        <v>126</v>
      </c>
      <c r="E183" s="218" t="s">
        <v>344</v>
      </c>
      <c r="F183" s="219" t="s">
        <v>345</v>
      </c>
      <c r="G183" s="220" t="s">
        <v>129</v>
      </c>
      <c r="H183" s="221">
        <v>3.2400000000000002</v>
      </c>
      <c r="I183" s="222"/>
      <c r="J183" s="223">
        <f>ROUND(I183*H183,2)</f>
        <v>0</v>
      </c>
      <c r="K183" s="224"/>
      <c r="L183" s="42"/>
      <c r="M183" s="225" t="s">
        <v>1</v>
      </c>
      <c r="N183" s="226" t="s">
        <v>42</v>
      </c>
      <c r="O183" s="89"/>
      <c r="P183" s="227">
        <f>O183*H183</f>
        <v>0</v>
      </c>
      <c r="Q183" s="227">
        <v>0.50077000000000005</v>
      </c>
      <c r="R183" s="227">
        <f>Q183*H183</f>
        <v>1.6224948000000004</v>
      </c>
      <c r="S183" s="227">
        <v>0</v>
      </c>
      <c r="T183" s="228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9" t="s">
        <v>130</v>
      </c>
      <c r="AT183" s="229" t="s">
        <v>126</v>
      </c>
      <c r="AU183" s="229" t="s">
        <v>87</v>
      </c>
      <c r="AY183" s="15" t="s">
        <v>124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5" t="s">
        <v>85</v>
      </c>
      <c r="BK183" s="230">
        <f>ROUND(I183*H183,2)</f>
        <v>0</v>
      </c>
      <c r="BL183" s="15" t="s">
        <v>130</v>
      </c>
      <c r="BM183" s="229" t="s">
        <v>346</v>
      </c>
    </row>
    <row r="184" s="2" customFormat="1">
      <c r="A184" s="36"/>
      <c r="B184" s="37"/>
      <c r="C184" s="38"/>
      <c r="D184" s="231" t="s">
        <v>132</v>
      </c>
      <c r="E184" s="38"/>
      <c r="F184" s="232" t="s">
        <v>347</v>
      </c>
      <c r="G184" s="38"/>
      <c r="H184" s="38"/>
      <c r="I184" s="233"/>
      <c r="J184" s="38"/>
      <c r="K184" s="38"/>
      <c r="L184" s="42"/>
      <c r="M184" s="234"/>
      <c r="N184" s="235"/>
      <c r="O184" s="89"/>
      <c r="P184" s="89"/>
      <c r="Q184" s="89"/>
      <c r="R184" s="89"/>
      <c r="S184" s="89"/>
      <c r="T184" s="90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132</v>
      </c>
      <c r="AU184" s="15" t="s">
        <v>87</v>
      </c>
    </row>
    <row r="185" s="13" customFormat="1">
      <c r="A185" s="13"/>
      <c r="B185" s="236"/>
      <c r="C185" s="237"/>
      <c r="D185" s="231" t="s">
        <v>134</v>
      </c>
      <c r="E185" s="238" t="s">
        <v>1</v>
      </c>
      <c r="F185" s="239" t="s">
        <v>348</v>
      </c>
      <c r="G185" s="237"/>
      <c r="H185" s="240">
        <v>3.2400000000000002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134</v>
      </c>
      <c r="AU185" s="246" t="s">
        <v>87</v>
      </c>
      <c r="AV185" s="13" t="s">
        <v>87</v>
      </c>
      <c r="AW185" s="13" t="s">
        <v>35</v>
      </c>
      <c r="AX185" s="13" t="s">
        <v>85</v>
      </c>
      <c r="AY185" s="246" t="s">
        <v>124</v>
      </c>
    </row>
    <row r="186" s="2" customFormat="1" ht="24.15" customHeight="1">
      <c r="A186" s="36"/>
      <c r="B186" s="37"/>
      <c r="C186" s="217" t="s">
        <v>7</v>
      </c>
      <c r="D186" s="217" t="s">
        <v>126</v>
      </c>
      <c r="E186" s="218" t="s">
        <v>349</v>
      </c>
      <c r="F186" s="219" t="s">
        <v>350</v>
      </c>
      <c r="G186" s="220" t="s">
        <v>129</v>
      </c>
      <c r="H186" s="221">
        <v>269.5</v>
      </c>
      <c r="I186" s="222"/>
      <c r="J186" s="223">
        <f>ROUND(I186*H186,2)</f>
        <v>0</v>
      </c>
      <c r="K186" s="224"/>
      <c r="L186" s="42"/>
      <c r="M186" s="225" t="s">
        <v>1</v>
      </c>
      <c r="N186" s="226" t="s">
        <v>42</v>
      </c>
      <c r="O186" s="89"/>
      <c r="P186" s="227">
        <f>O186*H186</f>
        <v>0</v>
      </c>
      <c r="Q186" s="227">
        <v>0.71255000000000002</v>
      </c>
      <c r="R186" s="227">
        <f>Q186*H186</f>
        <v>192.03222500000001</v>
      </c>
      <c r="S186" s="227">
        <v>0</v>
      </c>
      <c r="T186" s="228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9" t="s">
        <v>130</v>
      </c>
      <c r="AT186" s="229" t="s">
        <v>126</v>
      </c>
      <c r="AU186" s="229" t="s">
        <v>87</v>
      </c>
      <c r="AY186" s="15" t="s">
        <v>124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5" t="s">
        <v>85</v>
      </c>
      <c r="BK186" s="230">
        <f>ROUND(I186*H186,2)</f>
        <v>0</v>
      </c>
      <c r="BL186" s="15" t="s">
        <v>130</v>
      </c>
      <c r="BM186" s="229" t="s">
        <v>351</v>
      </c>
    </row>
    <row r="187" s="2" customFormat="1">
      <c r="A187" s="36"/>
      <c r="B187" s="37"/>
      <c r="C187" s="38"/>
      <c r="D187" s="231" t="s">
        <v>132</v>
      </c>
      <c r="E187" s="38"/>
      <c r="F187" s="232" t="s">
        <v>352</v>
      </c>
      <c r="G187" s="38"/>
      <c r="H187" s="38"/>
      <c r="I187" s="233"/>
      <c r="J187" s="38"/>
      <c r="K187" s="38"/>
      <c r="L187" s="42"/>
      <c r="M187" s="234"/>
      <c r="N187" s="235"/>
      <c r="O187" s="89"/>
      <c r="P187" s="89"/>
      <c r="Q187" s="89"/>
      <c r="R187" s="89"/>
      <c r="S187" s="89"/>
      <c r="T187" s="90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5" t="s">
        <v>132</v>
      </c>
      <c r="AU187" s="15" t="s">
        <v>87</v>
      </c>
    </row>
    <row r="188" s="13" customFormat="1">
      <c r="A188" s="13"/>
      <c r="B188" s="236"/>
      <c r="C188" s="237"/>
      <c r="D188" s="231" t="s">
        <v>134</v>
      </c>
      <c r="E188" s="238" t="s">
        <v>1</v>
      </c>
      <c r="F188" s="239" t="s">
        <v>353</v>
      </c>
      <c r="G188" s="237"/>
      <c r="H188" s="240">
        <v>269.5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134</v>
      </c>
      <c r="AU188" s="246" t="s">
        <v>87</v>
      </c>
      <c r="AV188" s="13" t="s">
        <v>87</v>
      </c>
      <c r="AW188" s="13" t="s">
        <v>35</v>
      </c>
      <c r="AX188" s="13" t="s">
        <v>85</v>
      </c>
      <c r="AY188" s="246" t="s">
        <v>124</v>
      </c>
    </row>
    <row r="189" s="12" customFormat="1" ht="22.8" customHeight="1">
      <c r="A189" s="12"/>
      <c r="B189" s="201"/>
      <c r="C189" s="202"/>
      <c r="D189" s="203" t="s">
        <v>76</v>
      </c>
      <c r="E189" s="215" t="s">
        <v>176</v>
      </c>
      <c r="F189" s="215" t="s">
        <v>192</v>
      </c>
      <c r="G189" s="202"/>
      <c r="H189" s="202"/>
      <c r="I189" s="205"/>
      <c r="J189" s="216">
        <f>BK189</f>
        <v>0</v>
      </c>
      <c r="K189" s="202"/>
      <c r="L189" s="207"/>
      <c r="M189" s="208"/>
      <c r="N189" s="209"/>
      <c r="O189" s="209"/>
      <c r="P189" s="210">
        <f>SUM(P190:P237)</f>
        <v>0</v>
      </c>
      <c r="Q189" s="209"/>
      <c r="R189" s="210">
        <f>SUM(R190:R237)</f>
        <v>43.460965799999997</v>
      </c>
      <c r="S189" s="209"/>
      <c r="T189" s="211">
        <f>SUM(T190:T237)</f>
        <v>62.531999999999996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2" t="s">
        <v>85</v>
      </c>
      <c r="AT189" s="213" t="s">
        <v>76</v>
      </c>
      <c r="AU189" s="213" t="s">
        <v>85</v>
      </c>
      <c r="AY189" s="212" t="s">
        <v>124</v>
      </c>
      <c r="BK189" s="214">
        <f>SUM(BK190:BK237)</f>
        <v>0</v>
      </c>
    </row>
    <row r="190" s="2" customFormat="1" ht="16.5" customHeight="1">
      <c r="A190" s="36"/>
      <c r="B190" s="37"/>
      <c r="C190" s="217" t="s">
        <v>354</v>
      </c>
      <c r="D190" s="217" t="s">
        <v>126</v>
      </c>
      <c r="E190" s="218" t="s">
        <v>355</v>
      </c>
      <c r="F190" s="219" t="s">
        <v>356</v>
      </c>
      <c r="G190" s="220" t="s">
        <v>202</v>
      </c>
      <c r="H190" s="221">
        <v>27</v>
      </c>
      <c r="I190" s="222"/>
      <c r="J190" s="223">
        <f>ROUND(I190*H190,2)</f>
        <v>0</v>
      </c>
      <c r="K190" s="224"/>
      <c r="L190" s="42"/>
      <c r="M190" s="225" t="s">
        <v>1</v>
      </c>
      <c r="N190" s="226" t="s">
        <v>42</v>
      </c>
      <c r="O190" s="89"/>
      <c r="P190" s="227">
        <f>O190*H190</f>
        <v>0</v>
      </c>
      <c r="Q190" s="227">
        <v>0</v>
      </c>
      <c r="R190" s="227">
        <f>Q190*H190</f>
        <v>0</v>
      </c>
      <c r="S190" s="227">
        <v>0.17999999999999999</v>
      </c>
      <c r="T190" s="228">
        <f>S190*H190</f>
        <v>4.8599999999999994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9" t="s">
        <v>130</v>
      </c>
      <c r="AT190" s="229" t="s">
        <v>126</v>
      </c>
      <c r="AU190" s="229" t="s">
        <v>87</v>
      </c>
      <c r="AY190" s="15" t="s">
        <v>124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5" t="s">
        <v>85</v>
      </c>
      <c r="BK190" s="230">
        <f>ROUND(I190*H190,2)</f>
        <v>0</v>
      </c>
      <c r="BL190" s="15" t="s">
        <v>130</v>
      </c>
      <c r="BM190" s="229" t="s">
        <v>357</v>
      </c>
    </row>
    <row r="191" s="2" customFormat="1">
      <c r="A191" s="36"/>
      <c r="B191" s="37"/>
      <c r="C191" s="38"/>
      <c r="D191" s="231" t="s">
        <v>132</v>
      </c>
      <c r="E191" s="38"/>
      <c r="F191" s="232" t="s">
        <v>358</v>
      </c>
      <c r="G191" s="38"/>
      <c r="H191" s="38"/>
      <c r="I191" s="233"/>
      <c r="J191" s="38"/>
      <c r="K191" s="38"/>
      <c r="L191" s="42"/>
      <c r="M191" s="234"/>
      <c r="N191" s="235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132</v>
      </c>
      <c r="AU191" s="15" t="s">
        <v>87</v>
      </c>
    </row>
    <row r="192" s="13" customFormat="1">
      <c r="A192" s="13"/>
      <c r="B192" s="236"/>
      <c r="C192" s="237"/>
      <c r="D192" s="231" t="s">
        <v>134</v>
      </c>
      <c r="E192" s="238" t="s">
        <v>1</v>
      </c>
      <c r="F192" s="239" t="s">
        <v>359</v>
      </c>
      <c r="G192" s="237"/>
      <c r="H192" s="240">
        <v>27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134</v>
      </c>
      <c r="AU192" s="246" t="s">
        <v>87</v>
      </c>
      <c r="AV192" s="13" t="s">
        <v>87</v>
      </c>
      <c r="AW192" s="13" t="s">
        <v>35</v>
      </c>
      <c r="AX192" s="13" t="s">
        <v>85</v>
      </c>
      <c r="AY192" s="246" t="s">
        <v>124</v>
      </c>
    </row>
    <row r="193" s="2" customFormat="1" ht="24.15" customHeight="1">
      <c r="A193" s="36"/>
      <c r="B193" s="37"/>
      <c r="C193" s="217" t="s">
        <v>360</v>
      </c>
      <c r="D193" s="217" t="s">
        <v>126</v>
      </c>
      <c r="E193" s="218" t="s">
        <v>361</v>
      </c>
      <c r="F193" s="219" t="s">
        <v>362</v>
      </c>
      <c r="G193" s="220" t="s">
        <v>202</v>
      </c>
      <c r="H193" s="221">
        <v>27</v>
      </c>
      <c r="I193" s="222"/>
      <c r="J193" s="223">
        <f>ROUND(I193*H193,2)</f>
        <v>0</v>
      </c>
      <c r="K193" s="224"/>
      <c r="L193" s="42"/>
      <c r="M193" s="225" t="s">
        <v>1</v>
      </c>
      <c r="N193" s="226" t="s">
        <v>42</v>
      </c>
      <c r="O193" s="89"/>
      <c r="P193" s="227">
        <f>O193*H193</f>
        <v>0</v>
      </c>
      <c r="Q193" s="227">
        <v>1.0000000000000001E-05</v>
      </c>
      <c r="R193" s="227">
        <f>Q193*H193</f>
        <v>0.00027</v>
      </c>
      <c r="S193" s="227">
        <v>0</v>
      </c>
      <c r="T193" s="228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9" t="s">
        <v>130</v>
      </c>
      <c r="AT193" s="229" t="s">
        <v>126</v>
      </c>
      <c r="AU193" s="229" t="s">
        <v>87</v>
      </c>
      <c r="AY193" s="15" t="s">
        <v>124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5" t="s">
        <v>85</v>
      </c>
      <c r="BK193" s="230">
        <f>ROUND(I193*H193,2)</f>
        <v>0</v>
      </c>
      <c r="BL193" s="15" t="s">
        <v>130</v>
      </c>
      <c r="BM193" s="229" t="s">
        <v>363</v>
      </c>
    </row>
    <row r="194" s="2" customFormat="1">
      <c r="A194" s="36"/>
      <c r="B194" s="37"/>
      <c r="C194" s="38"/>
      <c r="D194" s="231" t="s">
        <v>132</v>
      </c>
      <c r="E194" s="38"/>
      <c r="F194" s="232" t="s">
        <v>364</v>
      </c>
      <c r="G194" s="38"/>
      <c r="H194" s="38"/>
      <c r="I194" s="233"/>
      <c r="J194" s="38"/>
      <c r="K194" s="38"/>
      <c r="L194" s="42"/>
      <c r="M194" s="234"/>
      <c r="N194" s="235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132</v>
      </c>
      <c r="AU194" s="15" t="s">
        <v>87</v>
      </c>
    </row>
    <row r="195" s="13" customFormat="1">
      <c r="A195" s="13"/>
      <c r="B195" s="236"/>
      <c r="C195" s="237"/>
      <c r="D195" s="231" t="s">
        <v>134</v>
      </c>
      <c r="E195" s="238" t="s">
        <v>1</v>
      </c>
      <c r="F195" s="239" t="s">
        <v>365</v>
      </c>
      <c r="G195" s="237"/>
      <c r="H195" s="240">
        <v>27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134</v>
      </c>
      <c r="AU195" s="246" t="s">
        <v>87</v>
      </c>
      <c r="AV195" s="13" t="s">
        <v>87</v>
      </c>
      <c r="AW195" s="13" t="s">
        <v>35</v>
      </c>
      <c r="AX195" s="13" t="s">
        <v>85</v>
      </c>
      <c r="AY195" s="246" t="s">
        <v>124</v>
      </c>
    </row>
    <row r="196" s="2" customFormat="1" ht="24.15" customHeight="1">
      <c r="A196" s="36"/>
      <c r="B196" s="37"/>
      <c r="C196" s="251" t="s">
        <v>366</v>
      </c>
      <c r="D196" s="251" t="s">
        <v>302</v>
      </c>
      <c r="E196" s="252" t="s">
        <v>367</v>
      </c>
      <c r="F196" s="253" t="s">
        <v>368</v>
      </c>
      <c r="G196" s="254" t="s">
        <v>202</v>
      </c>
      <c r="H196" s="255">
        <v>27.809999999999999</v>
      </c>
      <c r="I196" s="256"/>
      <c r="J196" s="257">
        <f>ROUND(I196*H196,2)</f>
        <v>0</v>
      </c>
      <c r="K196" s="258"/>
      <c r="L196" s="259"/>
      <c r="M196" s="260" t="s">
        <v>1</v>
      </c>
      <c r="N196" s="261" t="s">
        <v>42</v>
      </c>
      <c r="O196" s="89"/>
      <c r="P196" s="227">
        <f>O196*H196</f>
        <v>0</v>
      </c>
      <c r="Q196" s="227">
        <v>0.0038999999999999998</v>
      </c>
      <c r="R196" s="227">
        <f>Q196*H196</f>
        <v>0.10845899999999999</v>
      </c>
      <c r="S196" s="227">
        <v>0</v>
      </c>
      <c r="T196" s="228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9" t="s">
        <v>176</v>
      </c>
      <c r="AT196" s="229" t="s">
        <v>302</v>
      </c>
      <c r="AU196" s="229" t="s">
        <v>87</v>
      </c>
      <c r="AY196" s="15" t="s">
        <v>124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5" t="s">
        <v>85</v>
      </c>
      <c r="BK196" s="230">
        <f>ROUND(I196*H196,2)</f>
        <v>0</v>
      </c>
      <c r="BL196" s="15" t="s">
        <v>130</v>
      </c>
      <c r="BM196" s="229" t="s">
        <v>369</v>
      </c>
    </row>
    <row r="197" s="2" customFormat="1">
      <c r="A197" s="36"/>
      <c r="B197" s="37"/>
      <c r="C197" s="38"/>
      <c r="D197" s="231" t="s">
        <v>132</v>
      </c>
      <c r="E197" s="38"/>
      <c r="F197" s="232" t="s">
        <v>368</v>
      </c>
      <c r="G197" s="38"/>
      <c r="H197" s="38"/>
      <c r="I197" s="233"/>
      <c r="J197" s="38"/>
      <c r="K197" s="38"/>
      <c r="L197" s="42"/>
      <c r="M197" s="234"/>
      <c r="N197" s="235"/>
      <c r="O197" s="89"/>
      <c r="P197" s="89"/>
      <c r="Q197" s="89"/>
      <c r="R197" s="89"/>
      <c r="S197" s="89"/>
      <c r="T197" s="90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5" t="s">
        <v>132</v>
      </c>
      <c r="AU197" s="15" t="s">
        <v>87</v>
      </c>
    </row>
    <row r="198" s="13" customFormat="1">
      <c r="A198" s="13"/>
      <c r="B198" s="236"/>
      <c r="C198" s="237"/>
      <c r="D198" s="231" t="s">
        <v>134</v>
      </c>
      <c r="E198" s="237"/>
      <c r="F198" s="239" t="s">
        <v>370</v>
      </c>
      <c r="G198" s="237"/>
      <c r="H198" s="240">
        <v>27.809999999999999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134</v>
      </c>
      <c r="AU198" s="246" t="s">
        <v>87</v>
      </c>
      <c r="AV198" s="13" t="s">
        <v>87</v>
      </c>
      <c r="AW198" s="13" t="s">
        <v>4</v>
      </c>
      <c r="AX198" s="13" t="s">
        <v>85</v>
      </c>
      <c r="AY198" s="246" t="s">
        <v>124</v>
      </c>
    </row>
    <row r="199" s="2" customFormat="1" ht="33" customHeight="1">
      <c r="A199" s="36"/>
      <c r="B199" s="37"/>
      <c r="C199" s="217" t="s">
        <v>371</v>
      </c>
      <c r="D199" s="217" t="s">
        <v>126</v>
      </c>
      <c r="E199" s="218" t="s">
        <v>372</v>
      </c>
      <c r="F199" s="219" t="s">
        <v>373</v>
      </c>
      <c r="G199" s="220" t="s">
        <v>195</v>
      </c>
      <c r="H199" s="221">
        <v>135</v>
      </c>
      <c r="I199" s="222"/>
      <c r="J199" s="223">
        <f>ROUND(I199*H199,2)</f>
        <v>0</v>
      </c>
      <c r="K199" s="224"/>
      <c r="L199" s="42"/>
      <c r="M199" s="225" t="s">
        <v>1</v>
      </c>
      <c r="N199" s="226" t="s">
        <v>42</v>
      </c>
      <c r="O199" s="89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9" t="s">
        <v>130</v>
      </c>
      <c r="AT199" s="229" t="s">
        <v>126</v>
      </c>
      <c r="AU199" s="229" t="s">
        <v>87</v>
      </c>
      <c r="AY199" s="15" t="s">
        <v>124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5" t="s">
        <v>85</v>
      </c>
      <c r="BK199" s="230">
        <f>ROUND(I199*H199,2)</f>
        <v>0</v>
      </c>
      <c r="BL199" s="15" t="s">
        <v>130</v>
      </c>
      <c r="BM199" s="229" t="s">
        <v>374</v>
      </c>
    </row>
    <row r="200" s="2" customFormat="1">
      <c r="A200" s="36"/>
      <c r="B200" s="37"/>
      <c r="C200" s="38"/>
      <c r="D200" s="231" t="s">
        <v>132</v>
      </c>
      <c r="E200" s="38"/>
      <c r="F200" s="232" t="s">
        <v>375</v>
      </c>
      <c r="G200" s="38"/>
      <c r="H200" s="38"/>
      <c r="I200" s="233"/>
      <c r="J200" s="38"/>
      <c r="K200" s="38"/>
      <c r="L200" s="42"/>
      <c r="M200" s="234"/>
      <c r="N200" s="235"/>
      <c r="O200" s="89"/>
      <c r="P200" s="89"/>
      <c r="Q200" s="89"/>
      <c r="R200" s="89"/>
      <c r="S200" s="89"/>
      <c r="T200" s="90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5" t="s">
        <v>132</v>
      </c>
      <c r="AU200" s="15" t="s">
        <v>87</v>
      </c>
    </row>
    <row r="201" s="13" customFormat="1">
      <c r="A201" s="13"/>
      <c r="B201" s="236"/>
      <c r="C201" s="237"/>
      <c r="D201" s="231" t="s">
        <v>134</v>
      </c>
      <c r="E201" s="238" t="s">
        <v>1</v>
      </c>
      <c r="F201" s="239" t="s">
        <v>376</v>
      </c>
      <c r="G201" s="237"/>
      <c r="H201" s="240">
        <v>135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134</v>
      </c>
      <c r="AU201" s="246" t="s">
        <v>87</v>
      </c>
      <c r="AV201" s="13" t="s">
        <v>87</v>
      </c>
      <c r="AW201" s="13" t="s">
        <v>35</v>
      </c>
      <c r="AX201" s="13" t="s">
        <v>85</v>
      </c>
      <c r="AY201" s="246" t="s">
        <v>124</v>
      </c>
    </row>
    <row r="202" s="2" customFormat="1" ht="21.75" customHeight="1">
      <c r="A202" s="36"/>
      <c r="B202" s="37"/>
      <c r="C202" s="251" t="s">
        <v>377</v>
      </c>
      <c r="D202" s="251" t="s">
        <v>302</v>
      </c>
      <c r="E202" s="252" t="s">
        <v>378</v>
      </c>
      <c r="F202" s="253" t="s">
        <v>379</v>
      </c>
      <c r="G202" s="254" t="s">
        <v>195</v>
      </c>
      <c r="H202" s="255">
        <v>135</v>
      </c>
      <c r="I202" s="256"/>
      <c r="J202" s="257">
        <f>ROUND(I202*H202,2)</f>
        <v>0</v>
      </c>
      <c r="K202" s="258"/>
      <c r="L202" s="259"/>
      <c r="M202" s="260" t="s">
        <v>1</v>
      </c>
      <c r="N202" s="261" t="s">
        <v>42</v>
      </c>
      <c r="O202" s="89"/>
      <c r="P202" s="227">
        <f>O202*H202</f>
        <v>0</v>
      </c>
      <c r="Q202" s="227">
        <v>0.00080000000000000004</v>
      </c>
      <c r="R202" s="227">
        <f>Q202*H202</f>
        <v>0.108</v>
      </c>
      <c r="S202" s="227">
        <v>0</v>
      </c>
      <c r="T202" s="228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9" t="s">
        <v>176</v>
      </c>
      <c r="AT202" s="229" t="s">
        <v>302</v>
      </c>
      <c r="AU202" s="229" t="s">
        <v>87</v>
      </c>
      <c r="AY202" s="15" t="s">
        <v>124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5" t="s">
        <v>85</v>
      </c>
      <c r="BK202" s="230">
        <f>ROUND(I202*H202,2)</f>
        <v>0</v>
      </c>
      <c r="BL202" s="15" t="s">
        <v>130</v>
      </c>
      <c r="BM202" s="229" t="s">
        <v>380</v>
      </c>
    </row>
    <row r="203" s="2" customFormat="1">
      <c r="A203" s="36"/>
      <c r="B203" s="37"/>
      <c r="C203" s="38"/>
      <c r="D203" s="231" t="s">
        <v>132</v>
      </c>
      <c r="E203" s="38"/>
      <c r="F203" s="232" t="s">
        <v>379</v>
      </c>
      <c r="G203" s="38"/>
      <c r="H203" s="38"/>
      <c r="I203" s="233"/>
      <c r="J203" s="38"/>
      <c r="K203" s="38"/>
      <c r="L203" s="42"/>
      <c r="M203" s="234"/>
      <c r="N203" s="235"/>
      <c r="O203" s="89"/>
      <c r="P203" s="89"/>
      <c r="Q203" s="89"/>
      <c r="R203" s="89"/>
      <c r="S203" s="89"/>
      <c r="T203" s="90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5" t="s">
        <v>132</v>
      </c>
      <c r="AU203" s="15" t="s">
        <v>87</v>
      </c>
    </row>
    <row r="204" s="2" customFormat="1" ht="24.15" customHeight="1">
      <c r="A204" s="36"/>
      <c r="B204" s="37"/>
      <c r="C204" s="217" t="s">
        <v>381</v>
      </c>
      <c r="D204" s="217" t="s">
        <v>126</v>
      </c>
      <c r="E204" s="218" t="s">
        <v>382</v>
      </c>
      <c r="F204" s="219" t="s">
        <v>383</v>
      </c>
      <c r="G204" s="220" t="s">
        <v>255</v>
      </c>
      <c r="H204" s="221">
        <v>29.699999999999999</v>
      </c>
      <c r="I204" s="222"/>
      <c r="J204" s="223">
        <f>ROUND(I204*H204,2)</f>
        <v>0</v>
      </c>
      <c r="K204" s="224"/>
      <c r="L204" s="42"/>
      <c r="M204" s="225" t="s">
        <v>1</v>
      </c>
      <c r="N204" s="226" t="s">
        <v>42</v>
      </c>
      <c r="O204" s="89"/>
      <c r="P204" s="227">
        <f>O204*H204</f>
        <v>0</v>
      </c>
      <c r="Q204" s="227">
        <v>0</v>
      </c>
      <c r="R204" s="227">
        <f>Q204*H204</f>
        <v>0</v>
      </c>
      <c r="S204" s="227">
        <v>1.76</v>
      </c>
      <c r="T204" s="228">
        <f>S204*H204</f>
        <v>52.271999999999998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9" t="s">
        <v>130</v>
      </c>
      <c r="AT204" s="229" t="s">
        <v>126</v>
      </c>
      <c r="AU204" s="229" t="s">
        <v>87</v>
      </c>
      <c r="AY204" s="15" t="s">
        <v>124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5" t="s">
        <v>85</v>
      </c>
      <c r="BK204" s="230">
        <f>ROUND(I204*H204,2)</f>
        <v>0</v>
      </c>
      <c r="BL204" s="15" t="s">
        <v>130</v>
      </c>
      <c r="BM204" s="229" t="s">
        <v>384</v>
      </c>
    </row>
    <row r="205" s="2" customFormat="1">
      <c r="A205" s="36"/>
      <c r="B205" s="37"/>
      <c r="C205" s="38"/>
      <c r="D205" s="231" t="s">
        <v>132</v>
      </c>
      <c r="E205" s="38"/>
      <c r="F205" s="232" t="s">
        <v>385</v>
      </c>
      <c r="G205" s="38"/>
      <c r="H205" s="38"/>
      <c r="I205" s="233"/>
      <c r="J205" s="38"/>
      <c r="K205" s="38"/>
      <c r="L205" s="42"/>
      <c r="M205" s="234"/>
      <c r="N205" s="235"/>
      <c r="O205" s="89"/>
      <c r="P205" s="89"/>
      <c r="Q205" s="89"/>
      <c r="R205" s="89"/>
      <c r="S205" s="89"/>
      <c r="T205" s="90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5" t="s">
        <v>132</v>
      </c>
      <c r="AU205" s="15" t="s">
        <v>87</v>
      </c>
    </row>
    <row r="206" s="13" customFormat="1">
      <c r="A206" s="13"/>
      <c r="B206" s="236"/>
      <c r="C206" s="237"/>
      <c r="D206" s="231" t="s">
        <v>134</v>
      </c>
      <c r="E206" s="238" t="s">
        <v>1</v>
      </c>
      <c r="F206" s="239" t="s">
        <v>386</v>
      </c>
      <c r="G206" s="237"/>
      <c r="H206" s="240">
        <v>29.699999999999999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134</v>
      </c>
      <c r="AU206" s="246" t="s">
        <v>87</v>
      </c>
      <c r="AV206" s="13" t="s">
        <v>87</v>
      </c>
      <c r="AW206" s="13" t="s">
        <v>35</v>
      </c>
      <c r="AX206" s="13" t="s">
        <v>85</v>
      </c>
      <c r="AY206" s="246" t="s">
        <v>124</v>
      </c>
    </row>
    <row r="207" s="2" customFormat="1" ht="24.15" customHeight="1">
      <c r="A207" s="36"/>
      <c r="B207" s="37"/>
      <c r="C207" s="217" t="s">
        <v>387</v>
      </c>
      <c r="D207" s="217" t="s">
        <v>126</v>
      </c>
      <c r="E207" s="218" t="s">
        <v>388</v>
      </c>
      <c r="F207" s="219" t="s">
        <v>389</v>
      </c>
      <c r="G207" s="220" t="s">
        <v>195</v>
      </c>
      <c r="H207" s="221">
        <v>27</v>
      </c>
      <c r="I207" s="222"/>
      <c r="J207" s="223">
        <f>ROUND(I207*H207,2)</f>
        <v>0</v>
      </c>
      <c r="K207" s="224"/>
      <c r="L207" s="42"/>
      <c r="M207" s="225" t="s">
        <v>1</v>
      </c>
      <c r="N207" s="226" t="s">
        <v>42</v>
      </c>
      <c r="O207" s="89"/>
      <c r="P207" s="227">
        <f>O207*H207</f>
        <v>0</v>
      </c>
      <c r="Q207" s="227">
        <v>0.12422</v>
      </c>
      <c r="R207" s="227">
        <f>Q207*H207</f>
        <v>3.3539399999999997</v>
      </c>
      <c r="S207" s="227">
        <v>0</v>
      </c>
      <c r="T207" s="228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9" t="s">
        <v>130</v>
      </c>
      <c r="AT207" s="229" t="s">
        <v>126</v>
      </c>
      <c r="AU207" s="229" t="s">
        <v>87</v>
      </c>
      <c r="AY207" s="15" t="s">
        <v>124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5" t="s">
        <v>85</v>
      </c>
      <c r="BK207" s="230">
        <f>ROUND(I207*H207,2)</f>
        <v>0</v>
      </c>
      <c r="BL207" s="15" t="s">
        <v>130</v>
      </c>
      <c r="BM207" s="229" t="s">
        <v>390</v>
      </c>
    </row>
    <row r="208" s="2" customFormat="1">
      <c r="A208" s="36"/>
      <c r="B208" s="37"/>
      <c r="C208" s="38"/>
      <c r="D208" s="231" t="s">
        <v>132</v>
      </c>
      <c r="E208" s="38"/>
      <c r="F208" s="232" t="s">
        <v>391</v>
      </c>
      <c r="G208" s="38"/>
      <c r="H208" s="38"/>
      <c r="I208" s="233"/>
      <c r="J208" s="38"/>
      <c r="K208" s="38"/>
      <c r="L208" s="42"/>
      <c r="M208" s="234"/>
      <c r="N208" s="235"/>
      <c r="O208" s="89"/>
      <c r="P208" s="89"/>
      <c r="Q208" s="89"/>
      <c r="R208" s="89"/>
      <c r="S208" s="89"/>
      <c r="T208" s="90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5" t="s">
        <v>132</v>
      </c>
      <c r="AU208" s="15" t="s">
        <v>87</v>
      </c>
    </row>
    <row r="209" s="2" customFormat="1" ht="21.75" customHeight="1">
      <c r="A209" s="36"/>
      <c r="B209" s="37"/>
      <c r="C209" s="251" t="s">
        <v>392</v>
      </c>
      <c r="D209" s="251" t="s">
        <v>302</v>
      </c>
      <c r="E209" s="252" t="s">
        <v>393</v>
      </c>
      <c r="F209" s="253" t="s">
        <v>394</v>
      </c>
      <c r="G209" s="254" t="s">
        <v>195</v>
      </c>
      <c r="H209" s="255">
        <v>27</v>
      </c>
      <c r="I209" s="256"/>
      <c r="J209" s="257">
        <f>ROUND(I209*H209,2)</f>
        <v>0</v>
      </c>
      <c r="K209" s="258"/>
      <c r="L209" s="259"/>
      <c r="M209" s="260" t="s">
        <v>1</v>
      </c>
      <c r="N209" s="261" t="s">
        <v>42</v>
      </c>
      <c r="O209" s="89"/>
      <c r="P209" s="227">
        <f>O209*H209</f>
        <v>0</v>
      </c>
      <c r="Q209" s="227">
        <v>0.067000000000000004</v>
      </c>
      <c r="R209" s="227">
        <f>Q209*H209</f>
        <v>1.8090000000000002</v>
      </c>
      <c r="S209" s="227">
        <v>0</v>
      </c>
      <c r="T209" s="228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9" t="s">
        <v>176</v>
      </c>
      <c r="AT209" s="229" t="s">
        <v>302</v>
      </c>
      <c r="AU209" s="229" t="s">
        <v>87</v>
      </c>
      <c r="AY209" s="15" t="s">
        <v>124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5" t="s">
        <v>85</v>
      </c>
      <c r="BK209" s="230">
        <f>ROUND(I209*H209,2)</f>
        <v>0</v>
      </c>
      <c r="BL209" s="15" t="s">
        <v>130</v>
      </c>
      <c r="BM209" s="229" t="s">
        <v>395</v>
      </c>
    </row>
    <row r="210" s="2" customFormat="1">
      <c r="A210" s="36"/>
      <c r="B210" s="37"/>
      <c r="C210" s="38"/>
      <c r="D210" s="231" t="s">
        <v>132</v>
      </c>
      <c r="E210" s="38"/>
      <c r="F210" s="232" t="s">
        <v>394</v>
      </c>
      <c r="G210" s="38"/>
      <c r="H210" s="38"/>
      <c r="I210" s="233"/>
      <c r="J210" s="38"/>
      <c r="K210" s="38"/>
      <c r="L210" s="42"/>
      <c r="M210" s="234"/>
      <c r="N210" s="235"/>
      <c r="O210" s="89"/>
      <c r="P210" s="89"/>
      <c r="Q210" s="89"/>
      <c r="R210" s="89"/>
      <c r="S210" s="89"/>
      <c r="T210" s="90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5" t="s">
        <v>132</v>
      </c>
      <c r="AU210" s="15" t="s">
        <v>87</v>
      </c>
    </row>
    <row r="211" s="2" customFormat="1" ht="24.15" customHeight="1">
      <c r="A211" s="36"/>
      <c r="B211" s="37"/>
      <c r="C211" s="217" t="s">
        <v>396</v>
      </c>
      <c r="D211" s="217" t="s">
        <v>126</v>
      </c>
      <c r="E211" s="218" t="s">
        <v>397</v>
      </c>
      <c r="F211" s="219" t="s">
        <v>398</v>
      </c>
      <c r="G211" s="220" t="s">
        <v>195</v>
      </c>
      <c r="H211" s="221">
        <v>27</v>
      </c>
      <c r="I211" s="222"/>
      <c r="J211" s="223">
        <f>ROUND(I211*H211,2)</f>
        <v>0</v>
      </c>
      <c r="K211" s="224"/>
      <c r="L211" s="42"/>
      <c r="M211" s="225" t="s">
        <v>1</v>
      </c>
      <c r="N211" s="226" t="s">
        <v>42</v>
      </c>
      <c r="O211" s="89"/>
      <c r="P211" s="227">
        <f>O211*H211</f>
        <v>0</v>
      </c>
      <c r="Q211" s="227">
        <v>0.02972</v>
      </c>
      <c r="R211" s="227">
        <f>Q211*H211</f>
        <v>0.80244000000000004</v>
      </c>
      <c r="S211" s="227">
        <v>0</v>
      </c>
      <c r="T211" s="228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9" t="s">
        <v>130</v>
      </c>
      <c r="AT211" s="229" t="s">
        <v>126</v>
      </c>
      <c r="AU211" s="229" t="s">
        <v>87</v>
      </c>
      <c r="AY211" s="15" t="s">
        <v>124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5" t="s">
        <v>85</v>
      </c>
      <c r="BK211" s="230">
        <f>ROUND(I211*H211,2)</f>
        <v>0</v>
      </c>
      <c r="BL211" s="15" t="s">
        <v>130</v>
      </c>
      <c r="BM211" s="229" t="s">
        <v>399</v>
      </c>
    </row>
    <row r="212" s="2" customFormat="1">
      <c r="A212" s="36"/>
      <c r="B212" s="37"/>
      <c r="C212" s="38"/>
      <c r="D212" s="231" t="s">
        <v>132</v>
      </c>
      <c r="E212" s="38"/>
      <c r="F212" s="232" t="s">
        <v>400</v>
      </c>
      <c r="G212" s="38"/>
      <c r="H212" s="38"/>
      <c r="I212" s="233"/>
      <c r="J212" s="38"/>
      <c r="K212" s="38"/>
      <c r="L212" s="42"/>
      <c r="M212" s="234"/>
      <c r="N212" s="235"/>
      <c r="O212" s="89"/>
      <c r="P212" s="89"/>
      <c r="Q212" s="89"/>
      <c r="R212" s="89"/>
      <c r="S212" s="89"/>
      <c r="T212" s="90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5" t="s">
        <v>132</v>
      </c>
      <c r="AU212" s="15" t="s">
        <v>87</v>
      </c>
    </row>
    <row r="213" s="2" customFormat="1" ht="21.75" customHeight="1">
      <c r="A213" s="36"/>
      <c r="B213" s="37"/>
      <c r="C213" s="251" t="s">
        <v>401</v>
      </c>
      <c r="D213" s="251" t="s">
        <v>302</v>
      </c>
      <c r="E213" s="252" t="s">
        <v>402</v>
      </c>
      <c r="F213" s="253" t="s">
        <v>403</v>
      </c>
      <c r="G213" s="254" t="s">
        <v>195</v>
      </c>
      <c r="H213" s="255">
        <v>27</v>
      </c>
      <c r="I213" s="256"/>
      <c r="J213" s="257">
        <f>ROUND(I213*H213,2)</f>
        <v>0</v>
      </c>
      <c r="K213" s="258"/>
      <c r="L213" s="259"/>
      <c r="M213" s="260" t="s">
        <v>1</v>
      </c>
      <c r="N213" s="261" t="s">
        <v>42</v>
      </c>
      <c r="O213" s="89"/>
      <c r="P213" s="227">
        <f>O213*H213</f>
        <v>0</v>
      </c>
      <c r="Q213" s="227">
        <v>0.040000000000000001</v>
      </c>
      <c r="R213" s="227">
        <f>Q213*H213</f>
        <v>1.0800000000000001</v>
      </c>
      <c r="S213" s="227">
        <v>0</v>
      </c>
      <c r="T213" s="228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9" t="s">
        <v>176</v>
      </c>
      <c r="AT213" s="229" t="s">
        <v>302</v>
      </c>
      <c r="AU213" s="229" t="s">
        <v>87</v>
      </c>
      <c r="AY213" s="15" t="s">
        <v>124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5" t="s">
        <v>85</v>
      </c>
      <c r="BK213" s="230">
        <f>ROUND(I213*H213,2)</f>
        <v>0</v>
      </c>
      <c r="BL213" s="15" t="s">
        <v>130</v>
      </c>
      <c r="BM213" s="229" t="s">
        <v>404</v>
      </c>
    </row>
    <row r="214" s="2" customFormat="1">
      <c r="A214" s="36"/>
      <c r="B214" s="37"/>
      <c r="C214" s="38"/>
      <c r="D214" s="231" t="s">
        <v>132</v>
      </c>
      <c r="E214" s="38"/>
      <c r="F214" s="232" t="s">
        <v>403</v>
      </c>
      <c r="G214" s="38"/>
      <c r="H214" s="38"/>
      <c r="I214" s="233"/>
      <c r="J214" s="38"/>
      <c r="K214" s="38"/>
      <c r="L214" s="42"/>
      <c r="M214" s="234"/>
      <c r="N214" s="235"/>
      <c r="O214" s="89"/>
      <c r="P214" s="89"/>
      <c r="Q214" s="89"/>
      <c r="R214" s="89"/>
      <c r="S214" s="89"/>
      <c r="T214" s="90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5" t="s">
        <v>132</v>
      </c>
      <c r="AU214" s="15" t="s">
        <v>87</v>
      </c>
    </row>
    <row r="215" s="2" customFormat="1" ht="24.15" customHeight="1">
      <c r="A215" s="36"/>
      <c r="B215" s="37"/>
      <c r="C215" s="217" t="s">
        <v>405</v>
      </c>
      <c r="D215" s="217" t="s">
        <v>126</v>
      </c>
      <c r="E215" s="218" t="s">
        <v>406</v>
      </c>
      <c r="F215" s="219" t="s">
        <v>407</v>
      </c>
      <c r="G215" s="220" t="s">
        <v>195</v>
      </c>
      <c r="H215" s="221">
        <v>27</v>
      </c>
      <c r="I215" s="222"/>
      <c r="J215" s="223">
        <f>ROUND(I215*H215,2)</f>
        <v>0</v>
      </c>
      <c r="K215" s="224"/>
      <c r="L215" s="42"/>
      <c r="M215" s="225" t="s">
        <v>1</v>
      </c>
      <c r="N215" s="226" t="s">
        <v>42</v>
      </c>
      <c r="O215" s="89"/>
      <c r="P215" s="227">
        <f>O215*H215</f>
        <v>0</v>
      </c>
      <c r="Q215" s="227">
        <v>0.02972</v>
      </c>
      <c r="R215" s="227">
        <f>Q215*H215</f>
        <v>0.80244000000000004</v>
      </c>
      <c r="S215" s="227">
        <v>0</v>
      </c>
      <c r="T215" s="228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9" t="s">
        <v>130</v>
      </c>
      <c r="AT215" s="229" t="s">
        <v>126</v>
      </c>
      <c r="AU215" s="229" t="s">
        <v>87</v>
      </c>
      <c r="AY215" s="15" t="s">
        <v>124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5" t="s">
        <v>85</v>
      </c>
      <c r="BK215" s="230">
        <f>ROUND(I215*H215,2)</f>
        <v>0</v>
      </c>
      <c r="BL215" s="15" t="s">
        <v>130</v>
      </c>
      <c r="BM215" s="229" t="s">
        <v>408</v>
      </c>
    </row>
    <row r="216" s="2" customFormat="1">
      <c r="A216" s="36"/>
      <c r="B216" s="37"/>
      <c r="C216" s="38"/>
      <c r="D216" s="231" t="s">
        <v>132</v>
      </c>
      <c r="E216" s="38"/>
      <c r="F216" s="232" t="s">
        <v>409</v>
      </c>
      <c r="G216" s="38"/>
      <c r="H216" s="38"/>
      <c r="I216" s="233"/>
      <c r="J216" s="38"/>
      <c r="K216" s="38"/>
      <c r="L216" s="42"/>
      <c r="M216" s="234"/>
      <c r="N216" s="235"/>
      <c r="O216" s="89"/>
      <c r="P216" s="89"/>
      <c r="Q216" s="89"/>
      <c r="R216" s="89"/>
      <c r="S216" s="89"/>
      <c r="T216" s="90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5" t="s">
        <v>132</v>
      </c>
      <c r="AU216" s="15" t="s">
        <v>87</v>
      </c>
    </row>
    <row r="217" s="2" customFormat="1" ht="16.5" customHeight="1">
      <c r="A217" s="36"/>
      <c r="B217" s="37"/>
      <c r="C217" s="251" t="s">
        <v>410</v>
      </c>
      <c r="D217" s="251" t="s">
        <v>302</v>
      </c>
      <c r="E217" s="252" t="s">
        <v>411</v>
      </c>
      <c r="F217" s="253" t="s">
        <v>412</v>
      </c>
      <c r="G217" s="254" t="s">
        <v>195</v>
      </c>
      <c r="H217" s="255">
        <v>27</v>
      </c>
      <c r="I217" s="256"/>
      <c r="J217" s="257">
        <f>ROUND(I217*H217,2)</f>
        <v>0</v>
      </c>
      <c r="K217" s="258"/>
      <c r="L217" s="259"/>
      <c r="M217" s="260" t="s">
        <v>1</v>
      </c>
      <c r="N217" s="261" t="s">
        <v>42</v>
      </c>
      <c r="O217" s="89"/>
      <c r="P217" s="227">
        <f>O217*H217</f>
        <v>0</v>
      </c>
      <c r="Q217" s="227">
        <v>0.060999999999999999</v>
      </c>
      <c r="R217" s="227">
        <f>Q217*H217</f>
        <v>1.647</v>
      </c>
      <c r="S217" s="227">
        <v>0</v>
      </c>
      <c r="T217" s="228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29" t="s">
        <v>176</v>
      </c>
      <c r="AT217" s="229" t="s">
        <v>302</v>
      </c>
      <c r="AU217" s="229" t="s">
        <v>87</v>
      </c>
      <c r="AY217" s="15" t="s">
        <v>124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5" t="s">
        <v>85</v>
      </c>
      <c r="BK217" s="230">
        <f>ROUND(I217*H217,2)</f>
        <v>0</v>
      </c>
      <c r="BL217" s="15" t="s">
        <v>130</v>
      </c>
      <c r="BM217" s="229" t="s">
        <v>413</v>
      </c>
    </row>
    <row r="218" s="2" customFormat="1">
      <c r="A218" s="36"/>
      <c r="B218" s="37"/>
      <c r="C218" s="38"/>
      <c r="D218" s="231" t="s">
        <v>132</v>
      </c>
      <c r="E218" s="38"/>
      <c r="F218" s="232" t="s">
        <v>414</v>
      </c>
      <c r="G218" s="38"/>
      <c r="H218" s="38"/>
      <c r="I218" s="233"/>
      <c r="J218" s="38"/>
      <c r="K218" s="38"/>
      <c r="L218" s="42"/>
      <c r="M218" s="234"/>
      <c r="N218" s="235"/>
      <c r="O218" s="89"/>
      <c r="P218" s="89"/>
      <c r="Q218" s="89"/>
      <c r="R218" s="89"/>
      <c r="S218" s="89"/>
      <c r="T218" s="90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5" t="s">
        <v>132</v>
      </c>
      <c r="AU218" s="15" t="s">
        <v>87</v>
      </c>
    </row>
    <row r="219" s="2" customFormat="1" ht="24.15" customHeight="1">
      <c r="A219" s="36"/>
      <c r="B219" s="37"/>
      <c r="C219" s="217" t="s">
        <v>415</v>
      </c>
      <c r="D219" s="217" t="s">
        <v>126</v>
      </c>
      <c r="E219" s="218" t="s">
        <v>416</v>
      </c>
      <c r="F219" s="219" t="s">
        <v>417</v>
      </c>
      <c r="G219" s="220" t="s">
        <v>195</v>
      </c>
      <c r="H219" s="221">
        <v>27</v>
      </c>
      <c r="I219" s="222"/>
      <c r="J219" s="223">
        <f>ROUND(I219*H219,2)</f>
        <v>0</v>
      </c>
      <c r="K219" s="224"/>
      <c r="L219" s="42"/>
      <c r="M219" s="225" t="s">
        <v>1</v>
      </c>
      <c r="N219" s="226" t="s">
        <v>42</v>
      </c>
      <c r="O219" s="89"/>
      <c r="P219" s="227">
        <f>O219*H219</f>
        <v>0</v>
      </c>
      <c r="Q219" s="227">
        <v>0.02972</v>
      </c>
      <c r="R219" s="227">
        <f>Q219*H219</f>
        <v>0.80244000000000004</v>
      </c>
      <c r="S219" s="227">
        <v>0</v>
      </c>
      <c r="T219" s="228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29" t="s">
        <v>130</v>
      </c>
      <c r="AT219" s="229" t="s">
        <v>126</v>
      </c>
      <c r="AU219" s="229" t="s">
        <v>87</v>
      </c>
      <c r="AY219" s="15" t="s">
        <v>124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5" t="s">
        <v>85</v>
      </c>
      <c r="BK219" s="230">
        <f>ROUND(I219*H219,2)</f>
        <v>0</v>
      </c>
      <c r="BL219" s="15" t="s">
        <v>130</v>
      </c>
      <c r="BM219" s="229" t="s">
        <v>418</v>
      </c>
    </row>
    <row r="220" s="2" customFormat="1">
      <c r="A220" s="36"/>
      <c r="B220" s="37"/>
      <c r="C220" s="38"/>
      <c r="D220" s="231" t="s">
        <v>132</v>
      </c>
      <c r="E220" s="38"/>
      <c r="F220" s="232" t="s">
        <v>419</v>
      </c>
      <c r="G220" s="38"/>
      <c r="H220" s="38"/>
      <c r="I220" s="233"/>
      <c r="J220" s="38"/>
      <c r="K220" s="38"/>
      <c r="L220" s="42"/>
      <c r="M220" s="234"/>
      <c r="N220" s="235"/>
      <c r="O220" s="89"/>
      <c r="P220" s="89"/>
      <c r="Q220" s="89"/>
      <c r="R220" s="89"/>
      <c r="S220" s="89"/>
      <c r="T220" s="90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5" t="s">
        <v>132</v>
      </c>
      <c r="AU220" s="15" t="s">
        <v>87</v>
      </c>
    </row>
    <row r="221" s="2" customFormat="1" ht="24.15" customHeight="1">
      <c r="A221" s="36"/>
      <c r="B221" s="37"/>
      <c r="C221" s="251" t="s">
        <v>420</v>
      </c>
      <c r="D221" s="251" t="s">
        <v>302</v>
      </c>
      <c r="E221" s="252" t="s">
        <v>421</v>
      </c>
      <c r="F221" s="253" t="s">
        <v>422</v>
      </c>
      <c r="G221" s="254" t="s">
        <v>195</v>
      </c>
      <c r="H221" s="255">
        <v>27</v>
      </c>
      <c r="I221" s="256"/>
      <c r="J221" s="257">
        <f>ROUND(I221*H221,2)</f>
        <v>0</v>
      </c>
      <c r="K221" s="258"/>
      <c r="L221" s="259"/>
      <c r="M221" s="260" t="s">
        <v>1</v>
      </c>
      <c r="N221" s="261" t="s">
        <v>42</v>
      </c>
      <c r="O221" s="89"/>
      <c r="P221" s="227">
        <f>O221*H221</f>
        <v>0</v>
      </c>
      <c r="Q221" s="227">
        <v>0.040000000000000001</v>
      </c>
      <c r="R221" s="227">
        <f>Q221*H221</f>
        <v>1.0800000000000001</v>
      </c>
      <c r="S221" s="227">
        <v>0</v>
      </c>
      <c r="T221" s="228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9" t="s">
        <v>176</v>
      </c>
      <c r="AT221" s="229" t="s">
        <v>302</v>
      </c>
      <c r="AU221" s="229" t="s">
        <v>87</v>
      </c>
      <c r="AY221" s="15" t="s">
        <v>124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5" t="s">
        <v>85</v>
      </c>
      <c r="BK221" s="230">
        <f>ROUND(I221*H221,2)</f>
        <v>0</v>
      </c>
      <c r="BL221" s="15" t="s">
        <v>130</v>
      </c>
      <c r="BM221" s="229" t="s">
        <v>423</v>
      </c>
    </row>
    <row r="222" s="2" customFormat="1">
      <c r="A222" s="36"/>
      <c r="B222" s="37"/>
      <c r="C222" s="38"/>
      <c r="D222" s="231" t="s">
        <v>132</v>
      </c>
      <c r="E222" s="38"/>
      <c r="F222" s="232" t="s">
        <v>422</v>
      </c>
      <c r="G222" s="38"/>
      <c r="H222" s="38"/>
      <c r="I222" s="233"/>
      <c r="J222" s="38"/>
      <c r="K222" s="38"/>
      <c r="L222" s="42"/>
      <c r="M222" s="234"/>
      <c r="N222" s="235"/>
      <c r="O222" s="89"/>
      <c r="P222" s="89"/>
      <c r="Q222" s="89"/>
      <c r="R222" s="89"/>
      <c r="S222" s="89"/>
      <c r="T222" s="90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5" t="s">
        <v>132</v>
      </c>
      <c r="AU222" s="15" t="s">
        <v>87</v>
      </c>
    </row>
    <row r="223" s="2" customFormat="1" ht="24.15" customHeight="1">
      <c r="A223" s="36"/>
      <c r="B223" s="37"/>
      <c r="C223" s="217" t="s">
        <v>424</v>
      </c>
      <c r="D223" s="217" t="s">
        <v>126</v>
      </c>
      <c r="E223" s="218" t="s">
        <v>425</v>
      </c>
      <c r="F223" s="219" t="s">
        <v>426</v>
      </c>
      <c r="G223" s="220" t="s">
        <v>195</v>
      </c>
      <c r="H223" s="221">
        <v>27</v>
      </c>
      <c r="I223" s="222"/>
      <c r="J223" s="223">
        <f>ROUND(I223*H223,2)</f>
        <v>0</v>
      </c>
      <c r="K223" s="224"/>
      <c r="L223" s="42"/>
      <c r="M223" s="225" t="s">
        <v>1</v>
      </c>
      <c r="N223" s="226" t="s">
        <v>42</v>
      </c>
      <c r="O223" s="89"/>
      <c r="P223" s="227">
        <f>O223*H223</f>
        <v>0</v>
      </c>
      <c r="Q223" s="227">
        <v>0.02972</v>
      </c>
      <c r="R223" s="227">
        <f>Q223*H223</f>
        <v>0.80244000000000004</v>
      </c>
      <c r="S223" s="227">
        <v>0</v>
      </c>
      <c r="T223" s="228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29" t="s">
        <v>130</v>
      </c>
      <c r="AT223" s="229" t="s">
        <v>126</v>
      </c>
      <c r="AU223" s="229" t="s">
        <v>87</v>
      </c>
      <c r="AY223" s="15" t="s">
        <v>124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5" t="s">
        <v>85</v>
      </c>
      <c r="BK223" s="230">
        <f>ROUND(I223*H223,2)</f>
        <v>0</v>
      </c>
      <c r="BL223" s="15" t="s">
        <v>130</v>
      </c>
      <c r="BM223" s="229" t="s">
        <v>427</v>
      </c>
    </row>
    <row r="224" s="2" customFormat="1">
      <c r="A224" s="36"/>
      <c r="B224" s="37"/>
      <c r="C224" s="38"/>
      <c r="D224" s="231" t="s">
        <v>132</v>
      </c>
      <c r="E224" s="38"/>
      <c r="F224" s="232" t="s">
        <v>428</v>
      </c>
      <c r="G224" s="38"/>
      <c r="H224" s="38"/>
      <c r="I224" s="233"/>
      <c r="J224" s="38"/>
      <c r="K224" s="38"/>
      <c r="L224" s="42"/>
      <c r="M224" s="234"/>
      <c r="N224" s="235"/>
      <c r="O224" s="89"/>
      <c r="P224" s="89"/>
      <c r="Q224" s="89"/>
      <c r="R224" s="89"/>
      <c r="S224" s="89"/>
      <c r="T224" s="90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5" t="s">
        <v>132</v>
      </c>
      <c r="AU224" s="15" t="s">
        <v>87</v>
      </c>
    </row>
    <row r="225" s="2" customFormat="1" ht="24.15" customHeight="1">
      <c r="A225" s="36"/>
      <c r="B225" s="37"/>
      <c r="C225" s="251" t="s">
        <v>429</v>
      </c>
      <c r="D225" s="251" t="s">
        <v>302</v>
      </c>
      <c r="E225" s="252" t="s">
        <v>430</v>
      </c>
      <c r="F225" s="253" t="s">
        <v>431</v>
      </c>
      <c r="G225" s="254" t="s">
        <v>195</v>
      </c>
      <c r="H225" s="255">
        <v>27</v>
      </c>
      <c r="I225" s="256"/>
      <c r="J225" s="257">
        <f>ROUND(I225*H225,2)</f>
        <v>0</v>
      </c>
      <c r="K225" s="258"/>
      <c r="L225" s="259"/>
      <c r="M225" s="260" t="s">
        <v>1</v>
      </c>
      <c r="N225" s="261" t="s">
        <v>42</v>
      </c>
      <c r="O225" s="89"/>
      <c r="P225" s="227">
        <f>O225*H225</f>
        <v>0</v>
      </c>
      <c r="Q225" s="227">
        <v>0.089999999999999997</v>
      </c>
      <c r="R225" s="227">
        <f>Q225*H225</f>
        <v>2.4299999999999997</v>
      </c>
      <c r="S225" s="227">
        <v>0</v>
      </c>
      <c r="T225" s="228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29" t="s">
        <v>176</v>
      </c>
      <c r="AT225" s="229" t="s">
        <v>302</v>
      </c>
      <c r="AU225" s="229" t="s">
        <v>87</v>
      </c>
      <c r="AY225" s="15" t="s">
        <v>124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5" t="s">
        <v>85</v>
      </c>
      <c r="BK225" s="230">
        <f>ROUND(I225*H225,2)</f>
        <v>0</v>
      </c>
      <c r="BL225" s="15" t="s">
        <v>130</v>
      </c>
      <c r="BM225" s="229" t="s">
        <v>432</v>
      </c>
    </row>
    <row r="226" s="2" customFormat="1">
      <c r="A226" s="36"/>
      <c r="B226" s="37"/>
      <c r="C226" s="38"/>
      <c r="D226" s="231" t="s">
        <v>132</v>
      </c>
      <c r="E226" s="38"/>
      <c r="F226" s="232" t="s">
        <v>431</v>
      </c>
      <c r="G226" s="38"/>
      <c r="H226" s="38"/>
      <c r="I226" s="233"/>
      <c r="J226" s="38"/>
      <c r="K226" s="38"/>
      <c r="L226" s="42"/>
      <c r="M226" s="234"/>
      <c r="N226" s="235"/>
      <c r="O226" s="89"/>
      <c r="P226" s="89"/>
      <c r="Q226" s="89"/>
      <c r="R226" s="89"/>
      <c r="S226" s="89"/>
      <c r="T226" s="90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5" t="s">
        <v>132</v>
      </c>
      <c r="AU226" s="15" t="s">
        <v>87</v>
      </c>
    </row>
    <row r="227" s="2" customFormat="1" ht="24.15" customHeight="1">
      <c r="A227" s="36"/>
      <c r="B227" s="37"/>
      <c r="C227" s="217" t="s">
        <v>433</v>
      </c>
      <c r="D227" s="217" t="s">
        <v>126</v>
      </c>
      <c r="E227" s="218" t="s">
        <v>434</v>
      </c>
      <c r="F227" s="219" t="s">
        <v>435</v>
      </c>
      <c r="G227" s="220" t="s">
        <v>195</v>
      </c>
      <c r="H227" s="221">
        <v>27</v>
      </c>
      <c r="I227" s="222"/>
      <c r="J227" s="223">
        <f>ROUND(I227*H227,2)</f>
        <v>0</v>
      </c>
      <c r="K227" s="224"/>
      <c r="L227" s="42"/>
      <c r="M227" s="225" t="s">
        <v>1</v>
      </c>
      <c r="N227" s="226" t="s">
        <v>42</v>
      </c>
      <c r="O227" s="89"/>
      <c r="P227" s="227">
        <f>O227*H227</f>
        <v>0</v>
      </c>
      <c r="Q227" s="227">
        <v>0.21734000000000001</v>
      </c>
      <c r="R227" s="227">
        <f>Q227*H227</f>
        <v>5.8681799999999997</v>
      </c>
      <c r="S227" s="227">
        <v>0</v>
      </c>
      <c r="T227" s="228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29" t="s">
        <v>130</v>
      </c>
      <c r="AT227" s="229" t="s">
        <v>126</v>
      </c>
      <c r="AU227" s="229" t="s">
        <v>87</v>
      </c>
      <c r="AY227" s="15" t="s">
        <v>124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5" t="s">
        <v>85</v>
      </c>
      <c r="BK227" s="230">
        <f>ROUND(I227*H227,2)</f>
        <v>0</v>
      </c>
      <c r="BL227" s="15" t="s">
        <v>130</v>
      </c>
      <c r="BM227" s="229" t="s">
        <v>436</v>
      </c>
    </row>
    <row r="228" s="2" customFormat="1">
      <c r="A228" s="36"/>
      <c r="B228" s="37"/>
      <c r="C228" s="38"/>
      <c r="D228" s="231" t="s">
        <v>132</v>
      </c>
      <c r="E228" s="38"/>
      <c r="F228" s="232" t="s">
        <v>435</v>
      </c>
      <c r="G228" s="38"/>
      <c r="H228" s="38"/>
      <c r="I228" s="233"/>
      <c r="J228" s="38"/>
      <c r="K228" s="38"/>
      <c r="L228" s="42"/>
      <c r="M228" s="234"/>
      <c r="N228" s="235"/>
      <c r="O228" s="89"/>
      <c r="P228" s="89"/>
      <c r="Q228" s="89"/>
      <c r="R228" s="89"/>
      <c r="S228" s="89"/>
      <c r="T228" s="90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5" t="s">
        <v>132</v>
      </c>
      <c r="AU228" s="15" t="s">
        <v>87</v>
      </c>
    </row>
    <row r="229" s="2" customFormat="1" ht="16.5" customHeight="1">
      <c r="A229" s="36"/>
      <c r="B229" s="37"/>
      <c r="C229" s="251" t="s">
        <v>437</v>
      </c>
      <c r="D229" s="251" t="s">
        <v>302</v>
      </c>
      <c r="E229" s="252" t="s">
        <v>438</v>
      </c>
      <c r="F229" s="253" t="s">
        <v>439</v>
      </c>
      <c r="G229" s="254" t="s">
        <v>195</v>
      </c>
      <c r="H229" s="255">
        <v>27</v>
      </c>
      <c r="I229" s="256"/>
      <c r="J229" s="257">
        <f>ROUND(I229*H229,2)</f>
        <v>0</v>
      </c>
      <c r="K229" s="258"/>
      <c r="L229" s="259"/>
      <c r="M229" s="260" t="s">
        <v>1</v>
      </c>
      <c r="N229" s="261" t="s">
        <v>42</v>
      </c>
      <c r="O229" s="89"/>
      <c r="P229" s="227">
        <f>O229*H229</f>
        <v>0</v>
      </c>
      <c r="Q229" s="227">
        <v>0.038600000000000002</v>
      </c>
      <c r="R229" s="227">
        <f>Q229*H229</f>
        <v>1.0422</v>
      </c>
      <c r="S229" s="227">
        <v>0</v>
      </c>
      <c r="T229" s="228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29" t="s">
        <v>176</v>
      </c>
      <c r="AT229" s="229" t="s">
        <v>302</v>
      </c>
      <c r="AU229" s="229" t="s">
        <v>87</v>
      </c>
      <c r="AY229" s="15" t="s">
        <v>124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5" t="s">
        <v>85</v>
      </c>
      <c r="BK229" s="230">
        <f>ROUND(I229*H229,2)</f>
        <v>0</v>
      </c>
      <c r="BL229" s="15" t="s">
        <v>130</v>
      </c>
      <c r="BM229" s="229" t="s">
        <v>440</v>
      </c>
    </row>
    <row r="230" s="2" customFormat="1">
      <c r="A230" s="36"/>
      <c r="B230" s="37"/>
      <c r="C230" s="38"/>
      <c r="D230" s="231" t="s">
        <v>132</v>
      </c>
      <c r="E230" s="38"/>
      <c r="F230" s="232" t="s">
        <v>439</v>
      </c>
      <c r="G230" s="38"/>
      <c r="H230" s="38"/>
      <c r="I230" s="233"/>
      <c r="J230" s="38"/>
      <c r="K230" s="38"/>
      <c r="L230" s="42"/>
      <c r="M230" s="234"/>
      <c r="N230" s="235"/>
      <c r="O230" s="89"/>
      <c r="P230" s="89"/>
      <c r="Q230" s="89"/>
      <c r="R230" s="89"/>
      <c r="S230" s="89"/>
      <c r="T230" s="90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5" t="s">
        <v>132</v>
      </c>
      <c r="AU230" s="15" t="s">
        <v>87</v>
      </c>
    </row>
    <row r="231" s="2" customFormat="1" ht="24.15" customHeight="1">
      <c r="A231" s="36"/>
      <c r="B231" s="37"/>
      <c r="C231" s="251" t="s">
        <v>441</v>
      </c>
      <c r="D231" s="251" t="s">
        <v>302</v>
      </c>
      <c r="E231" s="252" t="s">
        <v>442</v>
      </c>
      <c r="F231" s="253" t="s">
        <v>443</v>
      </c>
      <c r="G231" s="254" t="s">
        <v>195</v>
      </c>
      <c r="H231" s="255">
        <v>27</v>
      </c>
      <c r="I231" s="256"/>
      <c r="J231" s="257">
        <f>ROUND(I231*H231,2)</f>
        <v>0</v>
      </c>
      <c r="K231" s="258"/>
      <c r="L231" s="259"/>
      <c r="M231" s="260" t="s">
        <v>1</v>
      </c>
      <c r="N231" s="261" t="s">
        <v>42</v>
      </c>
      <c r="O231" s="89"/>
      <c r="P231" s="227">
        <f>O231*H231</f>
        <v>0</v>
      </c>
      <c r="Q231" s="227">
        <v>0.0040000000000000001</v>
      </c>
      <c r="R231" s="227">
        <f>Q231*H231</f>
        <v>0.108</v>
      </c>
      <c r="S231" s="227">
        <v>0</v>
      </c>
      <c r="T231" s="228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29" t="s">
        <v>176</v>
      </c>
      <c r="AT231" s="229" t="s">
        <v>302</v>
      </c>
      <c r="AU231" s="229" t="s">
        <v>87</v>
      </c>
      <c r="AY231" s="15" t="s">
        <v>124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5" t="s">
        <v>85</v>
      </c>
      <c r="BK231" s="230">
        <f>ROUND(I231*H231,2)</f>
        <v>0</v>
      </c>
      <c r="BL231" s="15" t="s">
        <v>130</v>
      </c>
      <c r="BM231" s="229" t="s">
        <v>444</v>
      </c>
    </row>
    <row r="232" s="2" customFormat="1">
      <c r="A232" s="36"/>
      <c r="B232" s="37"/>
      <c r="C232" s="38"/>
      <c r="D232" s="231" t="s">
        <v>132</v>
      </c>
      <c r="E232" s="38"/>
      <c r="F232" s="232" t="s">
        <v>443</v>
      </c>
      <c r="G232" s="38"/>
      <c r="H232" s="38"/>
      <c r="I232" s="233"/>
      <c r="J232" s="38"/>
      <c r="K232" s="38"/>
      <c r="L232" s="42"/>
      <c r="M232" s="234"/>
      <c r="N232" s="235"/>
      <c r="O232" s="89"/>
      <c r="P232" s="89"/>
      <c r="Q232" s="89"/>
      <c r="R232" s="89"/>
      <c r="S232" s="89"/>
      <c r="T232" s="90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5" t="s">
        <v>132</v>
      </c>
      <c r="AU232" s="15" t="s">
        <v>87</v>
      </c>
    </row>
    <row r="233" s="2" customFormat="1" ht="24.15" customHeight="1">
      <c r="A233" s="36"/>
      <c r="B233" s="37"/>
      <c r="C233" s="217" t="s">
        <v>445</v>
      </c>
      <c r="D233" s="217" t="s">
        <v>126</v>
      </c>
      <c r="E233" s="218" t="s">
        <v>446</v>
      </c>
      <c r="F233" s="219" t="s">
        <v>447</v>
      </c>
      <c r="G233" s="220" t="s">
        <v>195</v>
      </c>
      <c r="H233" s="221">
        <v>27</v>
      </c>
      <c r="I233" s="222"/>
      <c r="J233" s="223">
        <f>ROUND(I233*H233,2)</f>
        <v>0</v>
      </c>
      <c r="K233" s="224"/>
      <c r="L233" s="42"/>
      <c r="M233" s="225" t="s">
        <v>1</v>
      </c>
      <c r="N233" s="226" t="s">
        <v>42</v>
      </c>
      <c r="O233" s="89"/>
      <c r="P233" s="227">
        <f>O233*H233</f>
        <v>0</v>
      </c>
      <c r="Q233" s="227">
        <v>0</v>
      </c>
      <c r="R233" s="227">
        <f>Q233*H233</f>
        <v>0</v>
      </c>
      <c r="S233" s="227">
        <v>0.20000000000000001</v>
      </c>
      <c r="T233" s="228">
        <f>S233*H233</f>
        <v>5.4000000000000004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9" t="s">
        <v>130</v>
      </c>
      <c r="AT233" s="229" t="s">
        <v>126</v>
      </c>
      <c r="AU233" s="229" t="s">
        <v>87</v>
      </c>
      <c r="AY233" s="15" t="s">
        <v>124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5" t="s">
        <v>85</v>
      </c>
      <c r="BK233" s="230">
        <f>ROUND(I233*H233,2)</f>
        <v>0</v>
      </c>
      <c r="BL233" s="15" t="s">
        <v>130</v>
      </c>
      <c r="BM233" s="229" t="s">
        <v>448</v>
      </c>
    </row>
    <row r="234" s="2" customFormat="1">
      <c r="A234" s="36"/>
      <c r="B234" s="37"/>
      <c r="C234" s="38"/>
      <c r="D234" s="231" t="s">
        <v>132</v>
      </c>
      <c r="E234" s="38"/>
      <c r="F234" s="232" t="s">
        <v>449</v>
      </c>
      <c r="G234" s="38"/>
      <c r="H234" s="38"/>
      <c r="I234" s="233"/>
      <c r="J234" s="38"/>
      <c r="K234" s="38"/>
      <c r="L234" s="42"/>
      <c r="M234" s="234"/>
      <c r="N234" s="235"/>
      <c r="O234" s="89"/>
      <c r="P234" s="89"/>
      <c r="Q234" s="89"/>
      <c r="R234" s="89"/>
      <c r="S234" s="89"/>
      <c r="T234" s="90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5" t="s">
        <v>132</v>
      </c>
      <c r="AU234" s="15" t="s">
        <v>87</v>
      </c>
    </row>
    <row r="235" s="2" customFormat="1" ht="24.15" customHeight="1">
      <c r="A235" s="36"/>
      <c r="B235" s="37"/>
      <c r="C235" s="217" t="s">
        <v>450</v>
      </c>
      <c r="D235" s="217" t="s">
        <v>126</v>
      </c>
      <c r="E235" s="218" t="s">
        <v>451</v>
      </c>
      <c r="F235" s="219" t="s">
        <v>452</v>
      </c>
      <c r="G235" s="220" t="s">
        <v>255</v>
      </c>
      <c r="H235" s="221">
        <v>8.6400000000000006</v>
      </c>
      <c r="I235" s="222"/>
      <c r="J235" s="223">
        <f>ROUND(I235*H235,2)</f>
        <v>0</v>
      </c>
      <c r="K235" s="224"/>
      <c r="L235" s="42"/>
      <c r="M235" s="225" t="s">
        <v>1</v>
      </c>
      <c r="N235" s="226" t="s">
        <v>42</v>
      </c>
      <c r="O235" s="89"/>
      <c r="P235" s="227">
        <f>O235*H235</f>
        <v>0</v>
      </c>
      <c r="Q235" s="227">
        <v>2.5018699999999998</v>
      </c>
      <c r="R235" s="227">
        <f>Q235*H235</f>
        <v>21.616156799999999</v>
      </c>
      <c r="S235" s="227">
        <v>0</v>
      </c>
      <c r="T235" s="228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29" t="s">
        <v>130</v>
      </c>
      <c r="AT235" s="229" t="s">
        <v>126</v>
      </c>
      <c r="AU235" s="229" t="s">
        <v>87</v>
      </c>
      <c r="AY235" s="15" t="s">
        <v>124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5" t="s">
        <v>85</v>
      </c>
      <c r="BK235" s="230">
        <f>ROUND(I235*H235,2)</f>
        <v>0</v>
      </c>
      <c r="BL235" s="15" t="s">
        <v>130</v>
      </c>
      <c r="BM235" s="229" t="s">
        <v>453</v>
      </c>
    </row>
    <row r="236" s="2" customFormat="1">
      <c r="A236" s="36"/>
      <c r="B236" s="37"/>
      <c r="C236" s="38"/>
      <c r="D236" s="231" t="s">
        <v>132</v>
      </c>
      <c r="E236" s="38"/>
      <c r="F236" s="232" t="s">
        <v>454</v>
      </c>
      <c r="G236" s="38"/>
      <c r="H236" s="38"/>
      <c r="I236" s="233"/>
      <c r="J236" s="38"/>
      <c r="K236" s="38"/>
      <c r="L236" s="42"/>
      <c r="M236" s="234"/>
      <c r="N236" s="235"/>
      <c r="O236" s="89"/>
      <c r="P236" s="89"/>
      <c r="Q236" s="89"/>
      <c r="R236" s="89"/>
      <c r="S236" s="89"/>
      <c r="T236" s="90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5" t="s">
        <v>132</v>
      </c>
      <c r="AU236" s="15" t="s">
        <v>87</v>
      </c>
    </row>
    <row r="237" s="13" customFormat="1">
      <c r="A237" s="13"/>
      <c r="B237" s="236"/>
      <c r="C237" s="237"/>
      <c r="D237" s="231" t="s">
        <v>134</v>
      </c>
      <c r="E237" s="238" t="s">
        <v>1</v>
      </c>
      <c r="F237" s="239" t="s">
        <v>455</v>
      </c>
      <c r="G237" s="237"/>
      <c r="H237" s="240">
        <v>8.6400000000000006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134</v>
      </c>
      <c r="AU237" s="246" t="s">
        <v>87</v>
      </c>
      <c r="AV237" s="13" t="s">
        <v>87</v>
      </c>
      <c r="AW237" s="13" t="s">
        <v>35</v>
      </c>
      <c r="AX237" s="13" t="s">
        <v>85</v>
      </c>
      <c r="AY237" s="246" t="s">
        <v>124</v>
      </c>
    </row>
    <row r="238" s="12" customFormat="1" ht="22.8" customHeight="1">
      <c r="A238" s="12"/>
      <c r="B238" s="201"/>
      <c r="C238" s="202"/>
      <c r="D238" s="203" t="s">
        <v>76</v>
      </c>
      <c r="E238" s="215" t="s">
        <v>171</v>
      </c>
      <c r="F238" s="215" t="s">
        <v>198</v>
      </c>
      <c r="G238" s="202"/>
      <c r="H238" s="202"/>
      <c r="I238" s="205"/>
      <c r="J238" s="216">
        <f>BK238</f>
        <v>0</v>
      </c>
      <c r="K238" s="202"/>
      <c r="L238" s="207"/>
      <c r="M238" s="208"/>
      <c r="N238" s="209"/>
      <c r="O238" s="209"/>
      <c r="P238" s="210">
        <f>SUM(P239:P241)</f>
        <v>0</v>
      </c>
      <c r="Q238" s="209"/>
      <c r="R238" s="210">
        <f>SUM(R239:R241)</f>
        <v>0</v>
      </c>
      <c r="S238" s="209"/>
      <c r="T238" s="211">
        <f>SUM(T239:T241)</f>
        <v>171.5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2" t="s">
        <v>85</v>
      </c>
      <c r="AT238" s="213" t="s">
        <v>76</v>
      </c>
      <c r="AU238" s="213" t="s">
        <v>85</v>
      </c>
      <c r="AY238" s="212" t="s">
        <v>124</v>
      </c>
      <c r="BK238" s="214">
        <f>SUM(BK239:BK241)</f>
        <v>0</v>
      </c>
    </row>
    <row r="239" s="2" customFormat="1" ht="24.15" customHeight="1">
      <c r="A239" s="36"/>
      <c r="B239" s="37"/>
      <c r="C239" s="217" t="s">
        <v>456</v>
      </c>
      <c r="D239" s="217" t="s">
        <v>126</v>
      </c>
      <c r="E239" s="218" t="s">
        <v>457</v>
      </c>
      <c r="F239" s="219" t="s">
        <v>458</v>
      </c>
      <c r="G239" s="220" t="s">
        <v>202</v>
      </c>
      <c r="H239" s="221">
        <v>490</v>
      </c>
      <c r="I239" s="222"/>
      <c r="J239" s="223">
        <f>ROUND(I239*H239,2)</f>
        <v>0</v>
      </c>
      <c r="K239" s="224"/>
      <c r="L239" s="42"/>
      <c r="M239" s="225" t="s">
        <v>1</v>
      </c>
      <c r="N239" s="226" t="s">
        <v>42</v>
      </c>
      <c r="O239" s="89"/>
      <c r="P239" s="227">
        <f>O239*H239</f>
        <v>0</v>
      </c>
      <c r="Q239" s="227">
        <v>0</v>
      </c>
      <c r="R239" s="227">
        <f>Q239*H239</f>
        <v>0</v>
      </c>
      <c r="S239" s="227">
        <v>0.34999999999999998</v>
      </c>
      <c r="T239" s="228">
        <f>S239*H239</f>
        <v>171.5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29" t="s">
        <v>130</v>
      </c>
      <c r="AT239" s="229" t="s">
        <v>126</v>
      </c>
      <c r="AU239" s="229" t="s">
        <v>87</v>
      </c>
      <c r="AY239" s="15" t="s">
        <v>124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5" t="s">
        <v>85</v>
      </c>
      <c r="BK239" s="230">
        <f>ROUND(I239*H239,2)</f>
        <v>0</v>
      </c>
      <c r="BL239" s="15" t="s">
        <v>130</v>
      </c>
      <c r="BM239" s="229" t="s">
        <v>459</v>
      </c>
    </row>
    <row r="240" s="2" customFormat="1">
      <c r="A240" s="36"/>
      <c r="B240" s="37"/>
      <c r="C240" s="38"/>
      <c r="D240" s="231" t="s">
        <v>132</v>
      </c>
      <c r="E240" s="38"/>
      <c r="F240" s="232" t="s">
        <v>460</v>
      </c>
      <c r="G240" s="38"/>
      <c r="H240" s="38"/>
      <c r="I240" s="233"/>
      <c r="J240" s="38"/>
      <c r="K240" s="38"/>
      <c r="L240" s="42"/>
      <c r="M240" s="234"/>
      <c r="N240" s="235"/>
      <c r="O240" s="89"/>
      <c r="P240" s="89"/>
      <c r="Q240" s="89"/>
      <c r="R240" s="89"/>
      <c r="S240" s="89"/>
      <c r="T240" s="90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5" t="s">
        <v>132</v>
      </c>
      <c r="AU240" s="15" t="s">
        <v>87</v>
      </c>
    </row>
    <row r="241" s="13" customFormat="1">
      <c r="A241" s="13"/>
      <c r="B241" s="236"/>
      <c r="C241" s="237"/>
      <c r="D241" s="231" t="s">
        <v>134</v>
      </c>
      <c r="E241" s="238" t="s">
        <v>1</v>
      </c>
      <c r="F241" s="239" t="s">
        <v>461</v>
      </c>
      <c r="G241" s="237"/>
      <c r="H241" s="240">
        <v>490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134</v>
      </c>
      <c r="AU241" s="246" t="s">
        <v>87</v>
      </c>
      <c r="AV241" s="13" t="s">
        <v>87</v>
      </c>
      <c r="AW241" s="13" t="s">
        <v>35</v>
      </c>
      <c r="AX241" s="13" t="s">
        <v>85</v>
      </c>
      <c r="AY241" s="246" t="s">
        <v>124</v>
      </c>
    </row>
    <row r="242" s="12" customFormat="1" ht="22.8" customHeight="1">
      <c r="A242" s="12"/>
      <c r="B242" s="201"/>
      <c r="C242" s="202"/>
      <c r="D242" s="203" t="s">
        <v>76</v>
      </c>
      <c r="E242" s="215" t="s">
        <v>220</v>
      </c>
      <c r="F242" s="215" t="s">
        <v>221</v>
      </c>
      <c r="G242" s="202"/>
      <c r="H242" s="202"/>
      <c r="I242" s="205"/>
      <c r="J242" s="216">
        <f>BK242</f>
        <v>0</v>
      </c>
      <c r="K242" s="202"/>
      <c r="L242" s="207"/>
      <c r="M242" s="208"/>
      <c r="N242" s="209"/>
      <c r="O242" s="209"/>
      <c r="P242" s="210">
        <f>SUM(P243:P251)</f>
        <v>0</v>
      </c>
      <c r="Q242" s="209"/>
      <c r="R242" s="210">
        <f>SUM(R243:R251)</f>
        <v>0</v>
      </c>
      <c r="S242" s="209"/>
      <c r="T242" s="211">
        <f>SUM(T243:T251)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2" t="s">
        <v>85</v>
      </c>
      <c r="AT242" s="213" t="s">
        <v>76</v>
      </c>
      <c r="AU242" s="213" t="s">
        <v>85</v>
      </c>
      <c r="AY242" s="212" t="s">
        <v>124</v>
      </c>
      <c r="BK242" s="214">
        <f>SUM(BK243:BK251)</f>
        <v>0</v>
      </c>
    </row>
    <row r="243" s="2" customFormat="1" ht="16.5" customHeight="1">
      <c r="A243" s="36"/>
      <c r="B243" s="37"/>
      <c r="C243" s="217" t="s">
        <v>462</v>
      </c>
      <c r="D243" s="217" t="s">
        <v>126</v>
      </c>
      <c r="E243" s="218" t="s">
        <v>463</v>
      </c>
      <c r="F243" s="219" t="s">
        <v>464</v>
      </c>
      <c r="G243" s="220" t="s">
        <v>225</v>
      </c>
      <c r="H243" s="221">
        <v>234.03200000000001</v>
      </c>
      <c r="I243" s="222"/>
      <c r="J243" s="223">
        <f>ROUND(I243*H243,2)</f>
        <v>0</v>
      </c>
      <c r="K243" s="224"/>
      <c r="L243" s="42"/>
      <c r="M243" s="225" t="s">
        <v>1</v>
      </c>
      <c r="N243" s="226" t="s">
        <v>42</v>
      </c>
      <c r="O243" s="89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9" t="s">
        <v>130</v>
      </c>
      <c r="AT243" s="229" t="s">
        <v>126</v>
      </c>
      <c r="AU243" s="229" t="s">
        <v>87</v>
      </c>
      <c r="AY243" s="15" t="s">
        <v>124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5" t="s">
        <v>85</v>
      </c>
      <c r="BK243" s="230">
        <f>ROUND(I243*H243,2)</f>
        <v>0</v>
      </c>
      <c r="BL243" s="15" t="s">
        <v>130</v>
      </c>
      <c r="BM243" s="229" t="s">
        <v>465</v>
      </c>
    </row>
    <row r="244" s="2" customFormat="1">
      <c r="A244" s="36"/>
      <c r="B244" s="37"/>
      <c r="C244" s="38"/>
      <c r="D244" s="231" t="s">
        <v>132</v>
      </c>
      <c r="E244" s="38"/>
      <c r="F244" s="232" t="s">
        <v>466</v>
      </c>
      <c r="G244" s="38"/>
      <c r="H244" s="38"/>
      <c r="I244" s="233"/>
      <c r="J244" s="38"/>
      <c r="K244" s="38"/>
      <c r="L244" s="42"/>
      <c r="M244" s="234"/>
      <c r="N244" s="235"/>
      <c r="O244" s="89"/>
      <c r="P244" s="89"/>
      <c r="Q244" s="89"/>
      <c r="R244" s="89"/>
      <c r="S244" s="89"/>
      <c r="T244" s="90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5" t="s">
        <v>132</v>
      </c>
      <c r="AU244" s="15" t="s">
        <v>87</v>
      </c>
    </row>
    <row r="245" s="2" customFormat="1" ht="24.15" customHeight="1">
      <c r="A245" s="36"/>
      <c r="B245" s="37"/>
      <c r="C245" s="217" t="s">
        <v>467</v>
      </c>
      <c r="D245" s="217" t="s">
        <v>126</v>
      </c>
      <c r="E245" s="218" t="s">
        <v>468</v>
      </c>
      <c r="F245" s="219" t="s">
        <v>469</v>
      </c>
      <c r="G245" s="220" t="s">
        <v>225</v>
      </c>
      <c r="H245" s="221">
        <v>7020.96</v>
      </c>
      <c r="I245" s="222"/>
      <c r="J245" s="223">
        <f>ROUND(I245*H245,2)</f>
        <v>0</v>
      </c>
      <c r="K245" s="224"/>
      <c r="L245" s="42"/>
      <c r="M245" s="225" t="s">
        <v>1</v>
      </c>
      <c r="N245" s="226" t="s">
        <v>42</v>
      </c>
      <c r="O245" s="89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29" t="s">
        <v>130</v>
      </c>
      <c r="AT245" s="229" t="s">
        <v>126</v>
      </c>
      <c r="AU245" s="229" t="s">
        <v>87</v>
      </c>
      <c r="AY245" s="15" t="s">
        <v>124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5" t="s">
        <v>85</v>
      </c>
      <c r="BK245" s="230">
        <f>ROUND(I245*H245,2)</f>
        <v>0</v>
      </c>
      <c r="BL245" s="15" t="s">
        <v>130</v>
      </c>
      <c r="BM245" s="229" t="s">
        <v>470</v>
      </c>
    </row>
    <row r="246" s="2" customFormat="1">
      <c r="A246" s="36"/>
      <c r="B246" s="37"/>
      <c r="C246" s="38"/>
      <c r="D246" s="231" t="s">
        <v>132</v>
      </c>
      <c r="E246" s="38"/>
      <c r="F246" s="232" t="s">
        <v>471</v>
      </c>
      <c r="G246" s="38"/>
      <c r="H246" s="38"/>
      <c r="I246" s="233"/>
      <c r="J246" s="38"/>
      <c r="K246" s="38"/>
      <c r="L246" s="42"/>
      <c r="M246" s="234"/>
      <c r="N246" s="235"/>
      <c r="O246" s="89"/>
      <c r="P246" s="89"/>
      <c r="Q246" s="89"/>
      <c r="R246" s="89"/>
      <c r="S246" s="89"/>
      <c r="T246" s="90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5" t="s">
        <v>132</v>
      </c>
      <c r="AU246" s="15" t="s">
        <v>87</v>
      </c>
    </row>
    <row r="247" s="13" customFormat="1">
      <c r="A247" s="13"/>
      <c r="B247" s="236"/>
      <c r="C247" s="237"/>
      <c r="D247" s="231" t="s">
        <v>134</v>
      </c>
      <c r="E247" s="237"/>
      <c r="F247" s="239" t="s">
        <v>472</v>
      </c>
      <c r="G247" s="237"/>
      <c r="H247" s="240">
        <v>7020.96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134</v>
      </c>
      <c r="AU247" s="246" t="s">
        <v>87</v>
      </c>
      <c r="AV247" s="13" t="s">
        <v>87</v>
      </c>
      <c r="AW247" s="13" t="s">
        <v>4</v>
      </c>
      <c r="AX247" s="13" t="s">
        <v>85</v>
      </c>
      <c r="AY247" s="246" t="s">
        <v>124</v>
      </c>
    </row>
    <row r="248" s="2" customFormat="1" ht="24.15" customHeight="1">
      <c r="A248" s="36"/>
      <c r="B248" s="37"/>
      <c r="C248" s="217" t="s">
        <v>473</v>
      </c>
      <c r="D248" s="217" t="s">
        <v>126</v>
      </c>
      <c r="E248" s="218" t="s">
        <v>474</v>
      </c>
      <c r="F248" s="219" t="s">
        <v>475</v>
      </c>
      <c r="G248" s="220" t="s">
        <v>225</v>
      </c>
      <c r="H248" s="221">
        <v>234.03200000000001</v>
      </c>
      <c r="I248" s="222"/>
      <c r="J248" s="223">
        <f>ROUND(I248*H248,2)</f>
        <v>0</v>
      </c>
      <c r="K248" s="224"/>
      <c r="L248" s="42"/>
      <c r="M248" s="225" t="s">
        <v>1</v>
      </c>
      <c r="N248" s="226" t="s">
        <v>42</v>
      </c>
      <c r="O248" s="89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29" t="s">
        <v>130</v>
      </c>
      <c r="AT248" s="229" t="s">
        <v>126</v>
      </c>
      <c r="AU248" s="229" t="s">
        <v>87</v>
      </c>
      <c r="AY248" s="15" t="s">
        <v>124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5" t="s">
        <v>85</v>
      </c>
      <c r="BK248" s="230">
        <f>ROUND(I248*H248,2)</f>
        <v>0</v>
      </c>
      <c r="BL248" s="15" t="s">
        <v>130</v>
      </c>
      <c r="BM248" s="229" t="s">
        <v>476</v>
      </c>
    </row>
    <row r="249" s="2" customFormat="1">
      <c r="A249" s="36"/>
      <c r="B249" s="37"/>
      <c r="C249" s="38"/>
      <c r="D249" s="231" t="s">
        <v>132</v>
      </c>
      <c r="E249" s="38"/>
      <c r="F249" s="232" t="s">
        <v>477</v>
      </c>
      <c r="G249" s="38"/>
      <c r="H249" s="38"/>
      <c r="I249" s="233"/>
      <c r="J249" s="38"/>
      <c r="K249" s="38"/>
      <c r="L249" s="42"/>
      <c r="M249" s="234"/>
      <c r="N249" s="235"/>
      <c r="O249" s="89"/>
      <c r="P249" s="89"/>
      <c r="Q249" s="89"/>
      <c r="R249" s="89"/>
      <c r="S249" s="89"/>
      <c r="T249" s="90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5" t="s">
        <v>132</v>
      </c>
      <c r="AU249" s="15" t="s">
        <v>87</v>
      </c>
    </row>
    <row r="250" s="2" customFormat="1" ht="37.8" customHeight="1">
      <c r="A250" s="36"/>
      <c r="B250" s="37"/>
      <c r="C250" s="217" t="s">
        <v>478</v>
      </c>
      <c r="D250" s="217" t="s">
        <v>126</v>
      </c>
      <c r="E250" s="218" t="s">
        <v>479</v>
      </c>
      <c r="F250" s="219" t="s">
        <v>480</v>
      </c>
      <c r="G250" s="220" t="s">
        <v>225</v>
      </c>
      <c r="H250" s="221">
        <v>249.619</v>
      </c>
      <c r="I250" s="222"/>
      <c r="J250" s="223">
        <f>ROUND(I250*H250,2)</f>
        <v>0</v>
      </c>
      <c r="K250" s="224"/>
      <c r="L250" s="42"/>
      <c r="M250" s="225" t="s">
        <v>1</v>
      </c>
      <c r="N250" s="226" t="s">
        <v>42</v>
      </c>
      <c r="O250" s="89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29" t="s">
        <v>130</v>
      </c>
      <c r="AT250" s="229" t="s">
        <v>126</v>
      </c>
      <c r="AU250" s="229" t="s">
        <v>87</v>
      </c>
      <c r="AY250" s="15" t="s">
        <v>124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5" t="s">
        <v>85</v>
      </c>
      <c r="BK250" s="230">
        <f>ROUND(I250*H250,2)</f>
        <v>0</v>
      </c>
      <c r="BL250" s="15" t="s">
        <v>130</v>
      </c>
      <c r="BM250" s="229" t="s">
        <v>481</v>
      </c>
    </row>
    <row r="251" s="2" customFormat="1">
      <c r="A251" s="36"/>
      <c r="B251" s="37"/>
      <c r="C251" s="38"/>
      <c r="D251" s="231" t="s">
        <v>132</v>
      </c>
      <c r="E251" s="38"/>
      <c r="F251" s="232" t="s">
        <v>482</v>
      </c>
      <c r="G251" s="38"/>
      <c r="H251" s="38"/>
      <c r="I251" s="233"/>
      <c r="J251" s="38"/>
      <c r="K251" s="38"/>
      <c r="L251" s="42"/>
      <c r="M251" s="234"/>
      <c r="N251" s="235"/>
      <c r="O251" s="89"/>
      <c r="P251" s="89"/>
      <c r="Q251" s="89"/>
      <c r="R251" s="89"/>
      <c r="S251" s="89"/>
      <c r="T251" s="90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5" t="s">
        <v>132</v>
      </c>
      <c r="AU251" s="15" t="s">
        <v>87</v>
      </c>
    </row>
    <row r="252" s="12" customFormat="1" ht="22.8" customHeight="1">
      <c r="A252" s="12"/>
      <c r="B252" s="201"/>
      <c r="C252" s="202"/>
      <c r="D252" s="203" t="s">
        <v>76</v>
      </c>
      <c r="E252" s="215" t="s">
        <v>245</v>
      </c>
      <c r="F252" s="215" t="s">
        <v>246</v>
      </c>
      <c r="G252" s="202"/>
      <c r="H252" s="202"/>
      <c r="I252" s="205"/>
      <c r="J252" s="216">
        <f>BK252</f>
        <v>0</v>
      </c>
      <c r="K252" s="202"/>
      <c r="L252" s="207"/>
      <c r="M252" s="208"/>
      <c r="N252" s="209"/>
      <c r="O252" s="209"/>
      <c r="P252" s="210">
        <f>SUM(P253:P254)</f>
        <v>0</v>
      </c>
      <c r="Q252" s="209"/>
      <c r="R252" s="210">
        <f>SUM(R253:R254)</f>
        <v>0</v>
      </c>
      <c r="S252" s="209"/>
      <c r="T252" s="211">
        <f>SUM(T253:T254)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2" t="s">
        <v>85</v>
      </c>
      <c r="AT252" s="213" t="s">
        <v>76</v>
      </c>
      <c r="AU252" s="213" t="s">
        <v>85</v>
      </c>
      <c r="AY252" s="212" t="s">
        <v>124</v>
      </c>
      <c r="BK252" s="214">
        <f>SUM(BK253:BK254)</f>
        <v>0</v>
      </c>
    </row>
    <row r="253" s="2" customFormat="1" ht="33" customHeight="1">
      <c r="A253" s="36"/>
      <c r="B253" s="37"/>
      <c r="C253" s="217" t="s">
        <v>483</v>
      </c>
      <c r="D253" s="217" t="s">
        <v>126</v>
      </c>
      <c r="E253" s="218" t="s">
        <v>247</v>
      </c>
      <c r="F253" s="219" t="s">
        <v>248</v>
      </c>
      <c r="G253" s="220" t="s">
        <v>225</v>
      </c>
      <c r="H253" s="221">
        <v>889.43899999999996</v>
      </c>
      <c r="I253" s="222"/>
      <c r="J253" s="223">
        <f>ROUND(I253*H253,2)</f>
        <v>0</v>
      </c>
      <c r="K253" s="224"/>
      <c r="L253" s="42"/>
      <c r="M253" s="225" t="s">
        <v>1</v>
      </c>
      <c r="N253" s="226" t="s">
        <v>42</v>
      </c>
      <c r="O253" s="89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29" t="s">
        <v>130</v>
      </c>
      <c r="AT253" s="229" t="s">
        <v>126</v>
      </c>
      <c r="AU253" s="229" t="s">
        <v>87</v>
      </c>
      <c r="AY253" s="15" t="s">
        <v>124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5" t="s">
        <v>85</v>
      </c>
      <c r="BK253" s="230">
        <f>ROUND(I253*H253,2)</f>
        <v>0</v>
      </c>
      <c r="BL253" s="15" t="s">
        <v>130</v>
      </c>
      <c r="BM253" s="229" t="s">
        <v>484</v>
      </c>
    </row>
    <row r="254" s="2" customFormat="1">
      <c r="A254" s="36"/>
      <c r="B254" s="37"/>
      <c r="C254" s="38"/>
      <c r="D254" s="231" t="s">
        <v>132</v>
      </c>
      <c r="E254" s="38"/>
      <c r="F254" s="232" t="s">
        <v>250</v>
      </c>
      <c r="G254" s="38"/>
      <c r="H254" s="38"/>
      <c r="I254" s="233"/>
      <c r="J254" s="38"/>
      <c r="K254" s="38"/>
      <c r="L254" s="42"/>
      <c r="M254" s="247"/>
      <c r="N254" s="248"/>
      <c r="O254" s="249"/>
      <c r="P254" s="249"/>
      <c r="Q254" s="249"/>
      <c r="R254" s="249"/>
      <c r="S254" s="249"/>
      <c r="T254" s="250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5" t="s">
        <v>132</v>
      </c>
      <c r="AU254" s="15" t="s">
        <v>87</v>
      </c>
    </row>
    <row r="255" s="2" customFormat="1" ht="6.96" customHeight="1">
      <c r="A255" s="36"/>
      <c r="B255" s="64"/>
      <c r="C255" s="65"/>
      <c r="D255" s="65"/>
      <c r="E255" s="65"/>
      <c r="F255" s="65"/>
      <c r="G255" s="65"/>
      <c r="H255" s="65"/>
      <c r="I255" s="65"/>
      <c r="J255" s="65"/>
      <c r="K255" s="65"/>
      <c r="L255" s="42"/>
      <c r="M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</row>
  </sheetData>
  <sheetProtection sheet="1" autoFilter="0" formatColumns="0" formatRows="0" objects="1" scenarios="1" spinCount="100000" saltValue="k7GKby2ZLxAZYtRHXzP9bqhuAuLZeXFmSGyYppVhclkigoKFUSPrRHACht1B/a3Mg6LixPZrP65noBUvSRkbng==" hashValue="rKITaVL1Gi1sC6zJRUcKPbGfkAOlgSmaV5r7tDJ1MP2EUY+z2egiqeAmEU431T8Q4yc6XJaHnUsdyhFNR6uMHg==" algorithmName="SHA-512" password="CC35"/>
  <autoFilter ref="C123:K25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93</v>
      </c>
    </row>
    <row r="3" hidden="1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87</v>
      </c>
    </row>
    <row r="4" hidden="1" s="1" customFormat="1" ht="24.96" customHeight="1">
      <c r="B4" s="18"/>
      <c r="D4" s="136" t="s">
        <v>94</v>
      </c>
      <c r="L4" s="18"/>
      <c r="M4" s="137" t="s">
        <v>10</v>
      </c>
      <c r="AT4" s="15" t="s">
        <v>4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138" t="s">
        <v>16</v>
      </c>
      <c r="L6" s="18"/>
    </row>
    <row r="7" hidden="1" s="1" customFormat="1" ht="16.5" customHeight="1">
      <c r="B7" s="18"/>
      <c r="E7" s="139" t="str">
        <f>'Rekapitulace stavby'!K6</f>
        <v>III/1924 Běhařov - průtah</v>
      </c>
      <c r="F7" s="138"/>
      <c r="G7" s="138"/>
      <c r="H7" s="138"/>
      <c r="L7" s="18"/>
    </row>
    <row r="8" hidden="1" s="2" customFormat="1" ht="12" customHeight="1">
      <c r="A8" s="36"/>
      <c r="B8" s="42"/>
      <c r="C8" s="36"/>
      <c r="D8" s="138" t="s">
        <v>95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42"/>
      <c r="C9" s="36"/>
      <c r="D9" s="36"/>
      <c r="E9" s="140" t="s">
        <v>485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4. 4. 2024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tr">
        <f>IF('Rekapitulace stavby'!AN16="","",'Rekapitulace stavby'!AN16)</f>
        <v/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42"/>
      <c r="C21" s="36"/>
      <c r="D21" s="36"/>
      <c r="E21" s="141" t="str">
        <f>IF('Rekapitulace stavby'!E17="","",'Rekapitulace stavby'!E17)</f>
        <v xml:space="preserve"> </v>
      </c>
      <c r="F21" s="36"/>
      <c r="G21" s="36"/>
      <c r="H21" s="36"/>
      <c r="I21" s="138" t="s">
        <v>28</v>
      </c>
      <c r="J21" s="141" t="str">
        <f>IF('Rekapitulace stavby'!AN17="","",'Rekapitulace stavby'!AN17)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42"/>
      <c r="C23" s="36"/>
      <c r="D23" s="138" t="s">
        <v>34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42"/>
      <c r="C26" s="36"/>
      <c r="D26" s="138" t="s">
        <v>36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hidden="1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25.44" customHeight="1">
      <c r="A30" s="36"/>
      <c r="B30" s="42"/>
      <c r="C30" s="36"/>
      <c r="D30" s="148" t="s">
        <v>37</v>
      </c>
      <c r="E30" s="36"/>
      <c r="F30" s="36"/>
      <c r="G30" s="36"/>
      <c r="H30" s="36"/>
      <c r="I30" s="36"/>
      <c r="J30" s="149">
        <f>ROUND(J120,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42"/>
      <c r="C32" s="36"/>
      <c r="D32" s="36"/>
      <c r="E32" s="36"/>
      <c r="F32" s="150" t="s">
        <v>39</v>
      </c>
      <c r="G32" s="36"/>
      <c r="H32" s="36"/>
      <c r="I32" s="150" t="s">
        <v>38</v>
      </c>
      <c r="J32" s="150" t="s">
        <v>40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51" t="s">
        <v>41</v>
      </c>
      <c r="E33" s="138" t="s">
        <v>42</v>
      </c>
      <c r="F33" s="152">
        <f>ROUND((SUM(BE120:BE134)),  2)</f>
        <v>0</v>
      </c>
      <c r="G33" s="36"/>
      <c r="H33" s="36"/>
      <c r="I33" s="153">
        <v>0.20999999999999999</v>
      </c>
      <c r="J33" s="152">
        <f>ROUND(((SUM(BE120:BE134))*I33),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8" t="s">
        <v>43</v>
      </c>
      <c r="F34" s="152">
        <f>ROUND((SUM(BF120:BF134)),  2)</f>
        <v>0</v>
      </c>
      <c r="G34" s="36"/>
      <c r="H34" s="36"/>
      <c r="I34" s="153">
        <v>0.12</v>
      </c>
      <c r="J34" s="152">
        <f>ROUND(((SUM(BF120:BF134))*I34),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44</v>
      </c>
      <c r="F35" s="152">
        <f>ROUND((SUM(BG120:BG134)),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45</v>
      </c>
      <c r="F36" s="152">
        <f>ROUND((SUM(BH120:BH134)),  2)</f>
        <v>0</v>
      </c>
      <c r="G36" s="36"/>
      <c r="H36" s="36"/>
      <c r="I36" s="153">
        <v>0.12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46</v>
      </c>
      <c r="F37" s="152">
        <f>ROUND((SUM(BI120:BI134)),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42"/>
      <c r="C39" s="154"/>
      <c r="D39" s="155" t="s">
        <v>47</v>
      </c>
      <c r="E39" s="156"/>
      <c r="F39" s="156"/>
      <c r="G39" s="157" t="s">
        <v>48</v>
      </c>
      <c r="H39" s="158" t="s">
        <v>49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61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61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42"/>
      <c r="C61" s="36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42"/>
      <c r="C65" s="36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42"/>
      <c r="C76" s="36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hidden="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97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8"/>
      <c r="D85" s="38"/>
      <c r="E85" s="172" t="str">
        <f>E7</f>
        <v>III/1924 Běhařov - průtah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12" customHeight="1">
      <c r="A86" s="36"/>
      <c r="B86" s="37"/>
      <c r="C86" s="30" t="s">
        <v>95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6.5" customHeight="1">
      <c r="A87" s="36"/>
      <c r="B87" s="37"/>
      <c r="C87" s="38"/>
      <c r="D87" s="38"/>
      <c r="E87" s="74" t="str">
        <f>E9</f>
        <v>SO 901 - Vedlejší rozpočtové náklady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2" customHeight="1">
      <c r="A89" s="36"/>
      <c r="B89" s="37"/>
      <c r="C89" s="30" t="s">
        <v>20</v>
      </c>
      <c r="D89" s="38"/>
      <c r="E89" s="38"/>
      <c r="F89" s="25" t="str">
        <f>F12</f>
        <v>Běhařov</v>
      </c>
      <c r="G89" s="38"/>
      <c r="H89" s="38"/>
      <c r="I89" s="30" t="s">
        <v>22</v>
      </c>
      <c r="J89" s="77" t="str">
        <f>IF(J12="","",J12)</f>
        <v>4. 4. 2024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Správa a údržba silnic Plzeňského kraje, p.o.</v>
      </c>
      <c r="G91" s="38"/>
      <c r="H91" s="38"/>
      <c r="I91" s="30" t="s">
        <v>32</v>
      </c>
      <c r="J91" s="34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34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9.28" customHeight="1">
      <c r="A94" s="36"/>
      <c r="B94" s="37"/>
      <c r="C94" s="173" t="s">
        <v>98</v>
      </c>
      <c r="D94" s="174"/>
      <c r="E94" s="174"/>
      <c r="F94" s="174"/>
      <c r="G94" s="174"/>
      <c r="H94" s="174"/>
      <c r="I94" s="174"/>
      <c r="J94" s="175" t="s">
        <v>99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hidden="1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hidden="1" s="2" customFormat="1" ht="22.8" customHeight="1">
      <c r="A96" s="36"/>
      <c r="B96" s="37"/>
      <c r="C96" s="176" t="s">
        <v>100</v>
      </c>
      <c r="D96" s="38"/>
      <c r="E96" s="38"/>
      <c r="F96" s="38"/>
      <c r="G96" s="38"/>
      <c r="H96" s="38"/>
      <c r="I96" s="38"/>
      <c r="J96" s="108">
        <f>J120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101</v>
      </c>
    </row>
    <row r="97" hidden="1" s="9" customFormat="1" ht="24.96" customHeight="1">
      <c r="A97" s="9"/>
      <c r="B97" s="177"/>
      <c r="C97" s="178"/>
      <c r="D97" s="179" t="s">
        <v>486</v>
      </c>
      <c r="E97" s="180"/>
      <c r="F97" s="180"/>
      <c r="G97" s="180"/>
      <c r="H97" s="180"/>
      <c r="I97" s="180"/>
      <c r="J97" s="181">
        <f>J121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3"/>
      <c r="C98" s="184"/>
      <c r="D98" s="185" t="s">
        <v>487</v>
      </c>
      <c r="E98" s="186"/>
      <c r="F98" s="186"/>
      <c r="G98" s="186"/>
      <c r="H98" s="186"/>
      <c r="I98" s="186"/>
      <c r="J98" s="187">
        <f>J122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3"/>
      <c r="C99" s="184"/>
      <c r="D99" s="185" t="s">
        <v>488</v>
      </c>
      <c r="E99" s="186"/>
      <c r="F99" s="186"/>
      <c r="G99" s="186"/>
      <c r="H99" s="186"/>
      <c r="I99" s="186"/>
      <c r="J99" s="187">
        <f>J125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3"/>
      <c r="C100" s="184"/>
      <c r="D100" s="185" t="s">
        <v>489</v>
      </c>
      <c r="E100" s="186"/>
      <c r="F100" s="186"/>
      <c r="G100" s="186"/>
      <c r="H100" s="186"/>
      <c r="I100" s="186"/>
      <c r="J100" s="187">
        <f>J128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hidden="1" s="2" customFormat="1" ht="6.96" customHeight="1">
      <c r="A102" s="36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hidden="1"/>
    <row r="104" hidden="1"/>
    <row r="105" hidden="1"/>
    <row r="106" s="2" customFormat="1" ht="6.96" customHeight="1">
      <c r="A106" s="36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109</v>
      </c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172" t="str">
        <f>E7</f>
        <v>III/1924 Běhařov - průtah</v>
      </c>
      <c r="F110" s="30"/>
      <c r="G110" s="30"/>
      <c r="H110" s="30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95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74" t="str">
        <f>E9</f>
        <v>SO 901 - Vedlejší rozpočtové náklady</v>
      </c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8"/>
      <c r="E114" s="38"/>
      <c r="F114" s="25" t="str">
        <f>F12</f>
        <v>Běhařov</v>
      </c>
      <c r="G114" s="38"/>
      <c r="H114" s="38"/>
      <c r="I114" s="30" t="s">
        <v>22</v>
      </c>
      <c r="J114" s="77" t="str">
        <f>IF(J12="","",J12)</f>
        <v>4. 4. 2024</v>
      </c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24</v>
      </c>
      <c r="D116" s="38"/>
      <c r="E116" s="38"/>
      <c r="F116" s="25" t="str">
        <f>E15</f>
        <v>Správa a údržba silnic Plzeňského kraje, p.o.</v>
      </c>
      <c r="G116" s="38"/>
      <c r="H116" s="38"/>
      <c r="I116" s="30" t="s">
        <v>32</v>
      </c>
      <c r="J116" s="34" t="str">
        <f>E21</f>
        <v xml:space="preserve"> 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30</v>
      </c>
      <c r="D117" s="38"/>
      <c r="E117" s="38"/>
      <c r="F117" s="25" t="str">
        <f>IF(E18="","",E18)</f>
        <v>Vyplň údaj</v>
      </c>
      <c r="G117" s="38"/>
      <c r="H117" s="38"/>
      <c r="I117" s="30" t="s">
        <v>34</v>
      </c>
      <c r="J117" s="34" t="str">
        <f>E24</f>
        <v xml:space="preserve"> 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89"/>
      <c r="B119" s="190"/>
      <c r="C119" s="191" t="s">
        <v>110</v>
      </c>
      <c r="D119" s="192" t="s">
        <v>62</v>
      </c>
      <c r="E119" s="192" t="s">
        <v>58</v>
      </c>
      <c r="F119" s="192" t="s">
        <v>59</v>
      </c>
      <c r="G119" s="192" t="s">
        <v>111</v>
      </c>
      <c r="H119" s="192" t="s">
        <v>112</v>
      </c>
      <c r="I119" s="192" t="s">
        <v>113</v>
      </c>
      <c r="J119" s="193" t="s">
        <v>99</v>
      </c>
      <c r="K119" s="194" t="s">
        <v>114</v>
      </c>
      <c r="L119" s="195"/>
      <c r="M119" s="98" t="s">
        <v>1</v>
      </c>
      <c r="N119" s="99" t="s">
        <v>41</v>
      </c>
      <c r="O119" s="99" t="s">
        <v>115</v>
      </c>
      <c r="P119" s="99" t="s">
        <v>116</v>
      </c>
      <c r="Q119" s="99" t="s">
        <v>117</v>
      </c>
      <c r="R119" s="99" t="s">
        <v>118</v>
      </c>
      <c r="S119" s="99" t="s">
        <v>119</v>
      </c>
      <c r="T119" s="100" t="s">
        <v>120</v>
      </c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</row>
    <row r="120" s="2" customFormat="1" ht="22.8" customHeight="1">
      <c r="A120" s="36"/>
      <c r="B120" s="37"/>
      <c r="C120" s="105" t="s">
        <v>121</v>
      </c>
      <c r="D120" s="38"/>
      <c r="E120" s="38"/>
      <c r="F120" s="38"/>
      <c r="G120" s="38"/>
      <c r="H120" s="38"/>
      <c r="I120" s="38"/>
      <c r="J120" s="196">
        <f>BK120</f>
        <v>0</v>
      </c>
      <c r="K120" s="38"/>
      <c r="L120" s="42"/>
      <c r="M120" s="101"/>
      <c r="N120" s="197"/>
      <c r="O120" s="102"/>
      <c r="P120" s="198">
        <f>P121</f>
        <v>0</v>
      </c>
      <c r="Q120" s="102"/>
      <c r="R120" s="198">
        <f>R121</f>
        <v>0</v>
      </c>
      <c r="S120" s="102"/>
      <c r="T120" s="199">
        <f>T121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5" t="s">
        <v>76</v>
      </c>
      <c r="AU120" s="15" t="s">
        <v>101</v>
      </c>
      <c r="BK120" s="200">
        <f>BK121</f>
        <v>0</v>
      </c>
    </row>
    <row r="121" s="12" customFormat="1" ht="25.92" customHeight="1">
      <c r="A121" s="12"/>
      <c r="B121" s="201"/>
      <c r="C121" s="202"/>
      <c r="D121" s="203" t="s">
        <v>76</v>
      </c>
      <c r="E121" s="204" t="s">
        <v>490</v>
      </c>
      <c r="F121" s="204" t="s">
        <v>92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f>P122+P125+P128</f>
        <v>0</v>
      </c>
      <c r="Q121" s="209"/>
      <c r="R121" s="210">
        <f>R122+R125+R128</f>
        <v>0</v>
      </c>
      <c r="S121" s="209"/>
      <c r="T121" s="211">
        <f>T122+T125+T128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152</v>
      </c>
      <c r="AT121" s="213" t="s">
        <v>76</v>
      </c>
      <c r="AU121" s="213" t="s">
        <v>77</v>
      </c>
      <c r="AY121" s="212" t="s">
        <v>124</v>
      </c>
      <c r="BK121" s="214">
        <f>BK122+BK125+BK128</f>
        <v>0</v>
      </c>
    </row>
    <row r="122" s="12" customFormat="1" ht="22.8" customHeight="1">
      <c r="A122" s="12"/>
      <c r="B122" s="201"/>
      <c r="C122" s="202"/>
      <c r="D122" s="203" t="s">
        <v>76</v>
      </c>
      <c r="E122" s="215" t="s">
        <v>491</v>
      </c>
      <c r="F122" s="215" t="s">
        <v>492</v>
      </c>
      <c r="G122" s="202"/>
      <c r="H122" s="202"/>
      <c r="I122" s="205"/>
      <c r="J122" s="216">
        <f>BK122</f>
        <v>0</v>
      </c>
      <c r="K122" s="202"/>
      <c r="L122" s="207"/>
      <c r="M122" s="208"/>
      <c r="N122" s="209"/>
      <c r="O122" s="209"/>
      <c r="P122" s="210">
        <f>SUM(P123:P124)</f>
        <v>0</v>
      </c>
      <c r="Q122" s="209"/>
      <c r="R122" s="210">
        <f>SUM(R123:R124)</f>
        <v>0</v>
      </c>
      <c r="S122" s="209"/>
      <c r="T122" s="211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152</v>
      </c>
      <c r="AT122" s="213" t="s">
        <v>76</v>
      </c>
      <c r="AU122" s="213" t="s">
        <v>85</v>
      </c>
      <c r="AY122" s="212" t="s">
        <v>124</v>
      </c>
      <c r="BK122" s="214">
        <f>SUM(BK123:BK124)</f>
        <v>0</v>
      </c>
    </row>
    <row r="123" s="2" customFormat="1" ht="16.5" customHeight="1">
      <c r="A123" s="36"/>
      <c r="B123" s="37"/>
      <c r="C123" s="217" t="s">
        <v>85</v>
      </c>
      <c r="D123" s="217" t="s">
        <v>126</v>
      </c>
      <c r="E123" s="218" t="s">
        <v>493</v>
      </c>
      <c r="F123" s="219" t="s">
        <v>494</v>
      </c>
      <c r="G123" s="220" t="s">
        <v>495</v>
      </c>
      <c r="H123" s="221">
        <v>1</v>
      </c>
      <c r="I123" s="222"/>
      <c r="J123" s="223">
        <f>ROUND(I123*H123,2)</f>
        <v>0</v>
      </c>
      <c r="K123" s="224"/>
      <c r="L123" s="42"/>
      <c r="M123" s="225" t="s">
        <v>1</v>
      </c>
      <c r="N123" s="226" t="s">
        <v>42</v>
      </c>
      <c r="O123" s="89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29" t="s">
        <v>496</v>
      </c>
      <c r="AT123" s="229" t="s">
        <v>126</v>
      </c>
      <c r="AU123" s="229" t="s">
        <v>87</v>
      </c>
      <c r="AY123" s="15" t="s">
        <v>124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5" t="s">
        <v>85</v>
      </c>
      <c r="BK123" s="230">
        <f>ROUND(I123*H123,2)</f>
        <v>0</v>
      </c>
      <c r="BL123" s="15" t="s">
        <v>496</v>
      </c>
      <c r="BM123" s="229" t="s">
        <v>497</v>
      </c>
    </row>
    <row r="124" s="2" customFormat="1">
      <c r="A124" s="36"/>
      <c r="B124" s="37"/>
      <c r="C124" s="38"/>
      <c r="D124" s="231" t="s">
        <v>132</v>
      </c>
      <c r="E124" s="38"/>
      <c r="F124" s="232" t="s">
        <v>494</v>
      </c>
      <c r="G124" s="38"/>
      <c r="H124" s="38"/>
      <c r="I124" s="233"/>
      <c r="J124" s="38"/>
      <c r="K124" s="38"/>
      <c r="L124" s="42"/>
      <c r="M124" s="234"/>
      <c r="N124" s="235"/>
      <c r="O124" s="89"/>
      <c r="P124" s="89"/>
      <c r="Q124" s="89"/>
      <c r="R124" s="89"/>
      <c r="S124" s="89"/>
      <c r="T124" s="90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132</v>
      </c>
      <c r="AU124" s="15" t="s">
        <v>87</v>
      </c>
    </row>
    <row r="125" s="12" customFormat="1" ht="22.8" customHeight="1">
      <c r="A125" s="12"/>
      <c r="B125" s="201"/>
      <c r="C125" s="202"/>
      <c r="D125" s="203" t="s">
        <v>76</v>
      </c>
      <c r="E125" s="215" t="s">
        <v>498</v>
      </c>
      <c r="F125" s="215" t="s">
        <v>499</v>
      </c>
      <c r="G125" s="202"/>
      <c r="H125" s="202"/>
      <c r="I125" s="205"/>
      <c r="J125" s="216">
        <f>BK125</f>
        <v>0</v>
      </c>
      <c r="K125" s="202"/>
      <c r="L125" s="207"/>
      <c r="M125" s="208"/>
      <c r="N125" s="209"/>
      <c r="O125" s="209"/>
      <c r="P125" s="210">
        <f>SUM(P126:P127)</f>
        <v>0</v>
      </c>
      <c r="Q125" s="209"/>
      <c r="R125" s="210">
        <f>SUM(R126:R127)</f>
        <v>0</v>
      </c>
      <c r="S125" s="209"/>
      <c r="T125" s="211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152</v>
      </c>
      <c r="AT125" s="213" t="s">
        <v>76</v>
      </c>
      <c r="AU125" s="213" t="s">
        <v>85</v>
      </c>
      <c r="AY125" s="212" t="s">
        <v>124</v>
      </c>
      <c r="BK125" s="214">
        <f>SUM(BK126:BK127)</f>
        <v>0</v>
      </c>
    </row>
    <row r="126" s="2" customFormat="1" ht="16.5" customHeight="1">
      <c r="A126" s="36"/>
      <c r="B126" s="37"/>
      <c r="C126" s="217" t="s">
        <v>87</v>
      </c>
      <c r="D126" s="217" t="s">
        <v>126</v>
      </c>
      <c r="E126" s="218" t="s">
        <v>500</v>
      </c>
      <c r="F126" s="219" t="s">
        <v>501</v>
      </c>
      <c r="G126" s="220" t="s">
        <v>195</v>
      </c>
      <c r="H126" s="221">
        <v>7</v>
      </c>
      <c r="I126" s="222"/>
      <c r="J126" s="223">
        <f>ROUND(I126*H126,2)</f>
        <v>0</v>
      </c>
      <c r="K126" s="224"/>
      <c r="L126" s="42"/>
      <c r="M126" s="225" t="s">
        <v>1</v>
      </c>
      <c r="N126" s="226" t="s">
        <v>42</v>
      </c>
      <c r="O126" s="89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9" t="s">
        <v>496</v>
      </c>
      <c r="AT126" s="229" t="s">
        <v>126</v>
      </c>
      <c r="AU126" s="229" t="s">
        <v>87</v>
      </c>
      <c r="AY126" s="15" t="s">
        <v>124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5" t="s">
        <v>85</v>
      </c>
      <c r="BK126" s="230">
        <f>ROUND(I126*H126,2)</f>
        <v>0</v>
      </c>
      <c r="BL126" s="15" t="s">
        <v>496</v>
      </c>
      <c r="BM126" s="229" t="s">
        <v>502</v>
      </c>
    </row>
    <row r="127" s="2" customFormat="1">
      <c r="A127" s="36"/>
      <c r="B127" s="37"/>
      <c r="C127" s="38"/>
      <c r="D127" s="231" t="s">
        <v>132</v>
      </c>
      <c r="E127" s="38"/>
      <c r="F127" s="232" t="s">
        <v>501</v>
      </c>
      <c r="G127" s="38"/>
      <c r="H127" s="38"/>
      <c r="I127" s="233"/>
      <c r="J127" s="38"/>
      <c r="K127" s="38"/>
      <c r="L127" s="42"/>
      <c r="M127" s="234"/>
      <c r="N127" s="235"/>
      <c r="O127" s="89"/>
      <c r="P127" s="89"/>
      <c r="Q127" s="89"/>
      <c r="R127" s="89"/>
      <c r="S127" s="89"/>
      <c r="T127" s="90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132</v>
      </c>
      <c r="AU127" s="15" t="s">
        <v>87</v>
      </c>
    </row>
    <row r="128" s="12" customFormat="1" ht="22.8" customHeight="1">
      <c r="A128" s="12"/>
      <c r="B128" s="201"/>
      <c r="C128" s="202"/>
      <c r="D128" s="203" t="s">
        <v>76</v>
      </c>
      <c r="E128" s="215" t="s">
        <v>503</v>
      </c>
      <c r="F128" s="215" t="s">
        <v>504</v>
      </c>
      <c r="G128" s="202"/>
      <c r="H128" s="202"/>
      <c r="I128" s="205"/>
      <c r="J128" s="216">
        <f>BK128</f>
        <v>0</v>
      </c>
      <c r="K128" s="202"/>
      <c r="L128" s="207"/>
      <c r="M128" s="208"/>
      <c r="N128" s="209"/>
      <c r="O128" s="209"/>
      <c r="P128" s="210">
        <f>SUM(P129:P134)</f>
        <v>0</v>
      </c>
      <c r="Q128" s="209"/>
      <c r="R128" s="210">
        <f>SUM(R129:R134)</f>
        <v>0</v>
      </c>
      <c r="S128" s="209"/>
      <c r="T128" s="211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152</v>
      </c>
      <c r="AT128" s="213" t="s">
        <v>76</v>
      </c>
      <c r="AU128" s="213" t="s">
        <v>85</v>
      </c>
      <c r="AY128" s="212" t="s">
        <v>124</v>
      </c>
      <c r="BK128" s="214">
        <f>SUM(BK129:BK134)</f>
        <v>0</v>
      </c>
    </row>
    <row r="129" s="2" customFormat="1" ht="21.75" customHeight="1">
      <c r="A129" s="36"/>
      <c r="B129" s="37"/>
      <c r="C129" s="217" t="s">
        <v>141</v>
      </c>
      <c r="D129" s="217" t="s">
        <v>126</v>
      </c>
      <c r="E129" s="218" t="s">
        <v>505</v>
      </c>
      <c r="F129" s="219" t="s">
        <v>506</v>
      </c>
      <c r="G129" s="220" t="s">
        <v>495</v>
      </c>
      <c r="H129" s="221">
        <v>1</v>
      </c>
      <c r="I129" s="222"/>
      <c r="J129" s="223">
        <f>ROUND(I129*H129,2)</f>
        <v>0</v>
      </c>
      <c r="K129" s="224"/>
      <c r="L129" s="42"/>
      <c r="M129" s="225" t="s">
        <v>1</v>
      </c>
      <c r="N129" s="226" t="s">
        <v>42</v>
      </c>
      <c r="O129" s="89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9" t="s">
        <v>496</v>
      </c>
      <c r="AT129" s="229" t="s">
        <v>126</v>
      </c>
      <c r="AU129" s="229" t="s">
        <v>87</v>
      </c>
      <c r="AY129" s="15" t="s">
        <v>124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5" t="s">
        <v>85</v>
      </c>
      <c r="BK129" s="230">
        <f>ROUND(I129*H129,2)</f>
        <v>0</v>
      </c>
      <c r="BL129" s="15" t="s">
        <v>496</v>
      </c>
      <c r="BM129" s="229" t="s">
        <v>507</v>
      </c>
    </row>
    <row r="130" s="2" customFormat="1">
      <c r="A130" s="36"/>
      <c r="B130" s="37"/>
      <c r="C130" s="38"/>
      <c r="D130" s="231" t="s">
        <v>132</v>
      </c>
      <c r="E130" s="38"/>
      <c r="F130" s="232" t="s">
        <v>506</v>
      </c>
      <c r="G130" s="38"/>
      <c r="H130" s="38"/>
      <c r="I130" s="233"/>
      <c r="J130" s="38"/>
      <c r="K130" s="38"/>
      <c r="L130" s="42"/>
      <c r="M130" s="234"/>
      <c r="N130" s="235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132</v>
      </c>
      <c r="AU130" s="15" t="s">
        <v>87</v>
      </c>
    </row>
    <row r="131" s="13" customFormat="1">
      <c r="A131" s="13"/>
      <c r="B131" s="236"/>
      <c r="C131" s="237"/>
      <c r="D131" s="231" t="s">
        <v>134</v>
      </c>
      <c r="E131" s="238" t="s">
        <v>1</v>
      </c>
      <c r="F131" s="239" t="s">
        <v>508</v>
      </c>
      <c r="G131" s="237"/>
      <c r="H131" s="240">
        <v>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134</v>
      </c>
      <c r="AU131" s="246" t="s">
        <v>87</v>
      </c>
      <c r="AV131" s="13" t="s">
        <v>87</v>
      </c>
      <c r="AW131" s="13" t="s">
        <v>35</v>
      </c>
      <c r="AX131" s="13" t="s">
        <v>85</v>
      </c>
      <c r="AY131" s="246" t="s">
        <v>124</v>
      </c>
    </row>
    <row r="132" s="2" customFormat="1" ht="24.15" customHeight="1">
      <c r="A132" s="36"/>
      <c r="B132" s="37"/>
      <c r="C132" s="217" t="s">
        <v>130</v>
      </c>
      <c r="D132" s="217" t="s">
        <v>126</v>
      </c>
      <c r="E132" s="218" t="s">
        <v>509</v>
      </c>
      <c r="F132" s="219" t="s">
        <v>510</v>
      </c>
      <c r="G132" s="220" t="s">
        <v>495</v>
      </c>
      <c r="H132" s="221">
        <v>1</v>
      </c>
      <c r="I132" s="222"/>
      <c r="J132" s="223">
        <f>ROUND(I132*H132,2)</f>
        <v>0</v>
      </c>
      <c r="K132" s="224"/>
      <c r="L132" s="42"/>
      <c r="M132" s="225" t="s">
        <v>1</v>
      </c>
      <c r="N132" s="226" t="s">
        <v>42</v>
      </c>
      <c r="O132" s="89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9" t="s">
        <v>496</v>
      </c>
      <c r="AT132" s="229" t="s">
        <v>126</v>
      </c>
      <c r="AU132" s="229" t="s">
        <v>87</v>
      </c>
      <c r="AY132" s="15" t="s">
        <v>124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5" t="s">
        <v>85</v>
      </c>
      <c r="BK132" s="230">
        <f>ROUND(I132*H132,2)</f>
        <v>0</v>
      </c>
      <c r="BL132" s="15" t="s">
        <v>496</v>
      </c>
      <c r="BM132" s="229" t="s">
        <v>511</v>
      </c>
    </row>
    <row r="133" s="2" customFormat="1">
      <c r="A133" s="36"/>
      <c r="B133" s="37"/>
      <c r="C133" s="38"/>
      <c r="D133" s="231" t="s">
        <v>132</v>
      </c>
      <c r="E133" s="38"/>
      <c r="F133" s="232" t="s">
        <v>510</v>
      </c>
      <c r="G133" s="38"/>
      <c r="H133" s="38"/>
      <c r="I133" s="233"/>
      <c r="J133" s="38"/>
      <c r="K133" s="38"/>
      <c r="L133" s="42"/>
      <c r="M133" s="234"/>
      <c r="N133" s="235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132</v>
      </c>
      <c r="AU133" s="15" t="s">
        <v>87</v>
      </c>
    </row>
    <row r="134" s="13" customFormat="1">
      <c r="A134" s="13"/>
      <c r="B134" s="236"/>
      <c r="C134" s="237"/>
      <c r="D134" s="231" t="s">
        <v>134</v>
      </c>
      <c r="E134" s="238" t="s">
        <v>1</v>
      </c>
      <c r="F134" s="239" t="s">
        <v>508</v>
      </c>
      <c r="G134" s="237"/>
      <c r="H134" s="240">
        <v>1</v>
      </c>
      <c r="I134" s="241"/>
      <c r="J134" s="237"/>
      <c r="K134" s="237"/>
      <c r="L134" s="242"/>
      <c r="M134" s="262"/>
      <c r="N134" s="263"/>
      <c r="O134" s="263"/>
      <c r="P134" s="263"/>
      <c r="Q134" s="263"/>
      <c r="R134" s="263"/>
      <c r="S134" s="263"/>
      <c r="T134" s="26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134</v>
      </c>
      <c r="AU134" s="246" t="s">
        <v>87</v>
      </c>
      <c r="AV134" s="13" t="s">
        <v>87</v>
      </c>
      <c r="AW134" s="13" t="s">
        <v>35</v>
      </c>
      <c r="AX134" s="13" t="s">
        <v>85</v>
      </c>
      <c r="AY134" s="246" t="s">
        <v>124</v>
      </c>
    </row>
    <row r="135" s="2" customFormat="1" ht="6.96" customHeight="1">
      <c r="A135" s="36"/>
      <c r="B135" s="64"/>
      <c r="C135" s="65"/>
      <c r="D135" s="65"/>
      <c r="E135" s="65"/>
      <c r="F135" s="65"/>
      <c r="G135" s="65"/>
      <c r="H135" s="65"/>
      <c r="I135" s="65"/>
      <c r="J135" s="65"/>
      <c r="K135" s="65"/>
      <c r="L135" s="42"/>
      <c r="M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</sheetData>
  <sheetProtection sheet="1" autoFilter="0" formatColumns="0" formatRows="0" objects="1" scenarios="1" spinCount="100000" saltValue="C1QcChp8xSJE50Acg/MieWYFxZdpun4UKSmuK3bP3o8SW/QBcRTw9XhJiTzLThflBapVXPThG5xQeXRQswFqyw==" hashValue="vgI2zufvI4y853SLWvr3/kYg7Tb74q0YEV+UrNLDDl6ApMNLF1LrpoV5NzI7AzDwolpJypJ9r+j2L2IMlRW5/w==" algorithmName="SHA-512" password="CC35"/>
  <autoFilter ref="C119:K13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BENEŠ, Jan (SGCZE)</dc:creator>
  <cp:lastModifiedBy>BENEŠ, Jan (SGCZE)</cp:lastModifiedBy>
  <dcterms:created xsi:type="dcterms:W3CDTF">2024-04-26T09:12:30Z</dcterms:created>
  <dcterms:modified xsi:type="dcterms:W3CDTF">2024-04-26T09:12:34Z</dcterms:modified>
</cp:coreProperties>
</file>