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AA - Zakázky archivace\2023\2023_040 ROKYCANY_Jeřabinka odvlhčení hlavní budovy část\"/>
    </mc:Choice>
  </mc:AlternateContent>
  <bookViews>
    <workbookView xWindow="0" yWindow="0" windowWidth="0" windowHeight="0"/>
  </bookViews>
  <sheets>
    <sheet name="Rekapitulace stavby" sheetId="1" r:id="rId1"/>
    <sheet name="01 - Vložení hydroizolace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Vložení hydroizolace'!$C$93:$K$219</definedName>
    <definedName name="_xlnm.Print_Area" localSheetId="1">'01 - Vložení hydroizolace'!$C$4:$J$39,'01 - Vložení hydroizolace'!$C$45:$J$75,'01 - Vložení hydroizolace'!$C$81:$K$219</definedName>
    <definedName name="_xlnm.Print_Titles" localSheetId="1">'01 - Vložení hydroizolace'!$93:$93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7"/>
  <c r="BH187"/>
  <c r="BG187"/>
  <c r="BF187"/>
  <c r="T187"/>
  <c r="T186"/>
  <c r="R187"/>
  <c r="R186"/>
  <c r="P187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T120"/>
  <c r="R121"/>
  <c r="R120"/>
  <c r="P121"/>
  <c r="P120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F88"/>
  <c r="E86"/>
  <c r="F52"/>
  <c r="E50"/>
  <c r="J24"/>
  <c r="E24"/>
  <c r="J91"/>
  <c r="J23"/>
  <c r="J21"/>
  <c r="E21"/>
  <c r="J90"/>
  <c r="J20"/>
  <c r="J18"/>
  <c r="E18"/>
  <c r="F91"/>
  <c r="J17"/>
  <c r="J15"/>
  <c r="E15"/>
  <c r="F90"/>
  <c r="J14"/>
  <c r="J12"/>
  <c r="J88"/>
  <c r="E7"/>
  <c r="E84"/>
  <c i="1" r="L50"/>
  <c r="AM50"/>
  <c r="AM49"/>
  <c r="L49"/>
  <c r="AM47"/>
  <c r="L47"/>
  <c r="L45"/>
  <c r="L44"/>
  <c i="2" r="F36"/>
  <c r="J174"/>
  <c r="F34"/>
  <c r="J193"/>
  <c r="BK161"/>
  <c r="BK209"/>
  <c r="J181"/>
  <c r="J116"/>
  <c r="BK193"/>
  <c r="BK144"/>
  <c r="J203"/>
  <c r="J153"/>
  <c r="BK204"/>
  <c r="J140"/>
  <c r="J211"/>
  <c r="BK164"/>
  <c r="J100"/>
  <c r="BK136"/>
  <c r="J164"/>
  <c r="BK113"/>
  <c r="BK211"/>
  <c r="BK155"/>
  <c r="J191"/>
  <c r="BK133"/>
  <c r="J204"/>
  <c r="J159"/>
  <c r="BK107"/>
  <c r="BK181"/>
  <c r="BK118"/>
  <c r="BK184"/>
  <c r="BK128"/>
  <c r="BK187"/>
  <c r="J131"/>
  <c r="BK150"/>
  <c r="BK174"/>
  <c r="J123"/>
  <c r="J218"/>
  <c r="BK131"/>
  <c r="BK201"/>
  <c r="J142"/>
  <c r="J199"/>
  <c r="J34"/>
  <c r="J207"/>
  <c r="BK138"/>
  <c r="J216"/>
  <c r="J169"/>
  <c r="J107"/>
  <c r="BK177"/>
  <c r="BK125"/>
  <c r="BK207"/>
  <c r="J167"/>
  <c r="J128"/>
  <c r="J195"/>
  <c r="J156"/>
  <c r="BK110"/>
  <c r="BK196"/>
  <c r="BK148"/>
  <c r="J163"/>
  <c r="J125"/>
  <c r="J155"/>
  <c r="J184"/>
  <c r="BK146"/>
  <c r="BK97"/>
  <c r="BK123"/>
  <c r="J187"/>
  <c r="J138"/>
  <c r="BK213"/>
  <c r="J177"/>
  <c r="J136"/>
  <c r="BK199"/>
  <c r="BK163"/>
  <c r="BK100"/>
  <c r="BK140"/>
  <c r="BK169"/>
  <c r="F37"/>
  <c r="J201"/>
  <c r="BK121"/>
  <c r="BK195"/>
  <c r="BK153"/>
  <c r="BK216"/>
  <c r="BK167"/>
  <c r="J118"/>
  <c r="BK191"/>
  <c r="J146"/>
  <c r="J213"/>
  <c r="J171"/>
  <c r="J121"/>
  <c r="BK203"/>
  <c r="BK156"/>
  <c i="1" r="AS54"/>
  <c i="2" r="J113"/>
  <c r="BK142"/>
  <c r="BK104"/>
  <c r="BK171"/>
  <c r="J110"/>
  <c r="J161"/>
  <c r="J209"/>
  <c r="J150"/>
  <c r="J196"/>
  <c r="BK159"/>
  <c r="J104"/>
  <c r="J179"/>
  <c r="J148"/>
  <c r="BK218"/>
  <c r="BK179"/>
  <c r="BK116"/>
  <c r="J144"/>
  <c r="J97"/>
  <c r="J133"/>
  <c r="F35"/>
  <c l="1" r="BK96"/>
  <c r="T122"/>
  <c r="T130"/>
  <c r="R122"/>
  <c r="R130"/>
  <c r="P158"/>
  <c r="P96"/>
  <c r="P135"/>
  <c r="P152"/>
  <c r="T158"/>
  <c r="P190"/>
  <c r="T96"/>
  <c r="R135"/>
  <c r="R158"/>
  <c r="R176"/>
  <c r="P198"/>
  <c r="BK130"/>
  <c r="J130"/>
  <c r="J64"/>
  <c r="P130"/>
  <c r="BK152"/>
  <c r="J152"/>
  <c r="J66"/>
  <c r="R152"/>
  <c r="P176"/>
  <c r="BK190"/>
  <c r="T190"/>
  <c r="P206"/>
  <c r="R96"/>
  <c r="P122"/>
  <c r="T135"/>
  <c r="T152"/>
  <c r="BK176"/>
  <c r="J176"/>
  <c r="J68"/>
  <c r="BK198"/>
  <c r="J198"/>
  <c r="J72"/>
  <c r="T198"/>
  <c r="BK215"/>
  <c r="J215"/>
  <c r="J74"/>
  <c r="BK122"/>
  <c r="J122"/>
  <c r="J63"/>
  <c r="BK135"/>
  <c r="J135"/>
  <c r="J65"/>
  <c r="BK158"/>
  <c r="J158"/>
  <c r="J67"/>
  <c r="T176"/>
  <c r="R190"/>
  <c r="R198"/>
  <c r="BK206"/>
  <c r="J206"/>
  <c r="J73"/>
  <c r="R206"/>
  <c r="T206"/>
  <c r="P215"/>
  <c r="R215"/>
  <c r="T215"/>
  <c r="BK186"/>
  <c r="J186"/>
  <c r="J69"/>
  <c r="BK120"/>
  <c r="J120"/>
  <c r="J62"/>
  <c i="1" r="BB55"/>
  <c r="BC55"/>
  <c r="BD55"/>
  <c i="2" r="E48"/>
  <c r="J52"/>
  <c r="F54"/>
  <c r="J54"/>
  <c r="F55"/>
  <c r="J55"/>
  <c r="BE97"/>
  <c r="BE100"/>
  <c r="BE104"/>
  <c r="BE107"/>
  <c r="BE110"/>
  <c r="BE113"/>
  <c r="BE116"/>
  <c r="BE118"/>
  <c r="BE121"/>
  <c r="BE123"/>
  <c r="BE125"/>
  <c r="BE128"/>
  <c r="BE131"/>
  <c r="BE133"/>
  <c r="BE136"/>
  <c r="BE138"/>
  <c r="BE140"/>
  <c r="BE142"/>
  <c r="BE144"/>
  <c r="BE146"/>
  <c r="BE148"/>
  <c r="BE150"/>
  <c r="BE153"/>
  <c r="BE155"/>
  <c r="BE156"/>
  <c r="BE159"/>
  <c r="BE161"/>
  <c r="BE163"/>
  <c r="BE164"/>
  <c r="BE167"/>
  <c r="BE169"/>
  <c r="BE171"/>
  <c r="BE174"/>
  <c r="BE177"/>
  <c r="BE179"/>
  <c r="BE181"/>
  <c r="BE184"/>
  <c r="BE187"/>
  <c r="BE191"/>
  <c r="BE193"/>
  <c r="BE195"/>
  <c r="BE196"/>
  <c r="BE199"/>
  <c r="BE201"/>
  <c r="BE203"/>
  <c r="BE204"/>
  <c r="BE207"/>
  <c r="BE209"/>
  <c r="BE211"/>
  <c r="BE213"/>
  <c r="BE216"/>
  <c r="BE218"/>
  <c i="1" r="AW55"/>
  <c r="BA55"/>
  <c r="BC54"/>
  <c r="AY54"/>
  <c r="BB54"/>
  <c r="AX54"/>
  <c r="BD54"/>
  <c r="W33"/>
  <c r="BA54"/>
  <c r="AW54"/>
  <c r="AK30"/>
  <c i="2" l="1" r="T95"/>
  <c r="P95"/>
  <c r="R95"/>
  <c r="T189"/>
  <c r="BK189"/>
  <c r="J189"/>
  <c r="J70"/>
  <c r="T94"/>
  <c r="R189"/>
  <c r="P189"/>
  <c r="P94"/>
  <c i="1" r="AU55"/>
  <c i="2" r="BK95"/>
  <c r="BK94"/>
  <c r="J94"/>
  <c r="J190"/>
  <c r="J71"/>
  <c r="J96"/>
  <c r="J61"/>
  <c r="J30"/>
  <c i="1" r="AG55"/>
  <c r="AG54"/>
  <c r="AK26"/>
  <c r="W32"/>
  <c r="AU54"/>
  <c r="W30"/>
  <c i="2" r="J33"/>
  <c i="1" r="AV55"/>
  <c r="AT55"/>
  <c r="AN55"/>
  <c r="W31"/>
  <c i="2" r="F33"/>
  <c i="1" r="AZ55"/>
  <c r="AZ54"/>
  <c r="AV54"/>
  <c r="AK29"/>
  <c i="2" l="1" r="R94"/>
  <c r="J59"/>
  <c r="J95"/>
  <c r="J60"/>
  <c i="1" r="AK35"/>
  <c i="2" r="J39"/>
  <c i="1"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<sst xmlns="http://schemas.openxmlformats.org/spreadsheetml/2006/main">
  <si>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</si>
  <si>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</si>
  <si>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</si>
  <si>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</si>
  <si>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</si>
  <si>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{9a22fc30-ba9a-4e32-a9f6-334e61666356}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</si>
  <si>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</si>
  <si>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</si>
  <si>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</si>
  <si>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</si>
  <si>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</si>
  <si>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</si>
  <si>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</si>
  <si>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</si>
  <si>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2023/040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</si>
  <si>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</si>
  <si>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</si>
  <si>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Vložení hydroizolační konstrukce - hlavní budova</t>
  </si>
  <si>
    <t>KSO:</t>
  </si>
  <si>
    <t>801 33 12</t>
  </si>
  <si>
    <t>CC-CZ:</t>
  </si>
  <si>
    <t>12631</t>
  </si>
  <si>
    <t>Místo:</t>
  </si>
  <si>
    <t>Rokycany - Střední škola</t>
  </si>
  <si>
    <t>Datum:</t>
  </si>
  <si>
    <t>29. 2. 2024</t>
  </si>
  <si>
    <t>CZ-CPV:</t>
  </si>
  <si>
    <t>45000000-7</t>
  </si>
  <si>
    <t>CZ-CPA:</t>
  </si>
  <si>
    <t>41.00.28</t>
  </si>
  <si>
    <t>Zadavatel:</t>
  </si>
  <si>
    <t>IČ:</t>
  </si>
  <si>
    <t/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</si>
  <si>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</si>
  <si>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</si>
  <si>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</si>
  <si>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</si>
  <si>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</si>
  <si>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</si>
  <si>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</si>
  <si>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</si>
  <si>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</si>
  <si>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</si>
  <si>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</si>
  <si>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</si>
  <si>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</si>
  <si>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</si>
  <si>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</si>
  <si>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</si>
  <si>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</si>
  <si>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</si>
  <si>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</si>
  <si>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</si>
  <si>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</si>
  <si>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</si>
  <si>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</si>
  <si>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</si>
  <si>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</si>
  <si>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</si>
  <si>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</si>
  <si>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</si>
  <si>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</si>
  <si>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</si>
  <si>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</si>
  <si>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</si>
  <si>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</si>
  <si>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</si>
  <si>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</si>
  <si>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</si>
  <si>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</si>
  <si>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</si>
  <si>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</si>
  <si>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</si>
  <si>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</si>
  <si>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</si>
  <si>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</si>
  <si>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</si>
  <si>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</si>
  <si>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</si>
  <si>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</si>
  <si>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</si>
  <si>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</si>
  <si>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Vložení hydroizolace</t>
  </si>
  <si>
    <t>STA</t>
  </si>
  <si>
    <t>1</t>
  </si>
  <si>
    <t>{13291596-0663-42e2-8308-810d43189192}</t>
  </si>
  <si>
    <t>2</t>
  </si>
  <si>
    <t>KRYCÍ LIST SOUPISU PRACÍ</t>
  </si>
  <si>
    <t>Objekt:</t>
  </si>
  <si>
    <t>01 - Vložení hydroizolace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</si>
  <si>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</si>
  <si>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</si>
  <si>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</si>
  <si>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</si>
  <si>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</si>
  <si>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</si>
  <si>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</si>
  <si>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</si>
  <si>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</si>
  <si>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</si>
  <si>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</si>
  <si>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</si>
  <si>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</si>
  <si>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</si>
  <si>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</si>
  <si>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</si>
  <si>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764 - Konstrukce klempířské</t>
  </si>
  <si>
    <t xml:space="preserve">    771 - Podlahy z dlaždic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</si>
  <si>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</si>
  <si>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</si>
  <si>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</si>
  <si>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</si>
  <si>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</si>
  <si>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</si>
  <si>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</si>
  <si>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</si>
  <si>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</si>
  <si>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</si>
  <si>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</si>
  <si>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</si>
  <si>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</si>
  <si>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</si>
  <si>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</si>
  <si>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</si>
  <si>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</si>
  <si>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</si>
  <si>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</si>
  <si>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</si>
  <si>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</si>
  <si>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m2</t>
  </si>
  <si>
    <t>CS ÚRS 2024 01</t>
  </si>
  <si>
    <t>4</t>
  </si>
  <si>
    <t>1107170022</t>
  </si>
  <si>
    <t>Online PSC</t>
  </si>
  <si>
    <t>https://podminky.urs.cz/item/CS_URS_2024_01/113106121</t>
  </si>
  <si>
    <t>VV</t>
  </si>
  <si>
    <t>"u hl.vchodu" 6,00*0,50</t>
  </si>
  <si>
    <t>132112131</t>
  </si>
  <si>
    <t>Hloubení nezapažených rýh šířky do 800 mm ručně s urovnáním dna do předepsaného profilu a spádu v hornině třídy těžitelnosti I skupiny 1 a 2 soudržných</t>
  </si>
  <si>
    <t>m3</t>
  </si>
  <si>
    <t>110711615</t>
  </si>
  <si>
    <t>https://podminky.urs.cz/item/CS_URS_2024_01/132112131</t>
  </si>
  <si>
    <t>"u hl.vchodu"</t>
  </si>
  <si>
    <t>6,00*0,60*0,30</t>
  </si>
  <si>
    <t>3</t>
  </si>
  <si>
    <t>133112811</t>
  </si>
  <si>
    <t>Hloubení nezapažených šachet ručně v horninách třídy těžitelnosti I skupiny 1 a 2, půdorysná plocha výkopu do 4 m2</t>
  </si>
  <si>
    <t>1189961442</t>
  </si>
  <si>
    <t>https://podminky.urs.cz/item/CS_URS_2024_01/133112811</t>
  </si>
  <si>
    <t>"pro napojení kanal." 0,60*0,60*0,75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</si>
  <si>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</si>
  <si>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</si>
  <si>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736390423</t>
  </si>
  <si>
    <t>https://podminky.urs.cz/item/CS_URS_2024_01/162651112</t>
  </si>
  <si>
    <t>1,35</t>
  </si>
  <si>
    <t>5</t>
  </si>
  <si>
    <t>171201231</t>
  </si>
  <si>
    <t>Poplatek za uložení stavebního odpadu na recyklační skládce (skládkovné) zeminy a kamení zatříděného do Katalogu odpadů pod kódem 17 05 04</t>
  </si>
  <si>
    <t>t</t>
  </si>
  <si>
    <t>703831699</t>
  </si>
  <si>
    <t>https://podminky.urs.cz/item/CS_URS_2024_01/171201231</t>
  </si>
  <si>
    <t>1,35*2 'Přepočtené koeficientem množství</t>
  </si>
  <si>
    <t>6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</si>
  <si>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</si>
  <si>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</si>
  <si>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492345227</t>
  </si>
  <si>
    <t>https://podminky.urs.cz/item/CS_URS_2024_01/175111101</t>
  </si>
  <si>
    <t>6,00*0,30*0,30</t>
  </si>
  <si>
    <t>7</t>
  </si>
  <si>
    <t>M</t>
  </si>
  <si>
    <t>58337310</t>
  </si>
  <si>
    <t>štěrkopísek frakce 0/4</t>
  </si>
  <si>
    <t>8</t>
  </si>
  <si>
    <t>-1266878255</t>
  </si>
  <si>
    <t>0,54*2 'Přepočtené koeficientem množství</t>
  </si>
  <si>
    <t>181911101</t>
  </si>
  <si>
    <t>Úprava pláně vyrovnáním výškových rozdílů ručně v hornině třídy těžitelnosti I skupiny 1 a 2 bez zhutnění</t>
  </si>
  <si>
    <t>-1930436345</t>
  </si>
  <si>
    <t>https://podminky.urs.cz/item/CS_URS_2024_01/181911101</t>
  </si>
  <si>
    <t>Svislé a kompletní konstrukce</t>
  </si>
  <si>
    <t>9</t>
  </si>
  <si>
    <t>319201254R1</t>
  </si>
  <si>
    <t xml:space="preserve">Dodatečná izolace zdiva sklolaminátovými deskami tl. 3mm do zdiva </t>
  </si>
  <si>
    <t>-1018402835</t>
  </si>
  <si>
    <t>Vodorovné konstrukce</t>
  </si>
  <si>
    <t>10</t>
  </si>
  <si>
    <t>451317777</t>
  </si>
  <si>
    <t>Podklad nebo lože pod dlažbu (přídlažbu) v ploše vodorovné nebo ve sklonu do 1:5, tloušťky od 50 do 100 mm z betonu prostého</t>
  </si>
  <si>
    <t>72052535</t>
  </si>
  <si>
    <t>https://podminky.urs.cz/item/CS_URS_2024_01/451317777</t>
  </si>
  <si>
    <t>11</t>
  </si>
  <si>
    <t>451572111</t>
  </si>
  <si>
    <t>Lože pod potrubí, stoky a drobné objekty v otevřeném výkopu z kameniva drobného těženého 0 až 4 mm</t>
  </si>
  <si>
    <t>-268272626</t>
  </si>
  <si>
    <t>https://podminky.urs.cz/item/CS_URS_2024_01/451572111</t>
  </si>
  <si>
    <t>6,00*0,30*0,10</t>
  </si>
  <si>
    <t>451577877</t>
  </si>
  <si>
    <t>Podklad nebo lože pod dlažbu (přídlažbu) v ploše vodorovné nebo ve sklonu do 1:5, tloušťky od 30 do 100 mm ze štěrkopísku</t>
  </si>
  <si>
    <t>1542078954</t>
  </si>
  <si>
    <t>https://podminky.urs.cz/item/CS_URS_2024_01/451577877</t>
  </si>
  <si>
    <t>Komunikace pozemní</t>
  </si>
  <si>
    <t>13</t>
  </si>
  <si>
    <t>596811120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</si>
  <si>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do 50 m2</t>
  </si>
  <si>
    <t>2064202322</t>
  </si>
  <si>
    <t>https://podminky.urs.cz/item/CS_URS_2024_01/596811120</t>
  </si>
  <si>
    <t>14</t>
  </si>
  <si>
    <t>59245018</t>
  </si>
  <si>
    <t>dlažba skladebná betonová 200x100mm tl 60mm přírodní</t>
  </si>
  <si>
    <t>-496722171</t>
  </si>
  <si>
    <t>0,25*1,03 'Přepočtené koeficientem množství</t>
  </si>
  <si>
    <t>Úpravy povrchů, podlahy a osazování výplní</t>
  </si>
  <si>
    <t>15</t>
  </si>
  <si>
    <t>619995001</t>
  </si>
  <si>
    <t>Začištění omítek (s dodáním hmot) kolem oken, dveří, podlah, obkladů apod.</t>
  </si>
  <si>
    <t>m</t>
  </si>
  <si>
    <t>-2122804851</t>
  </si>
  <si>
    <t>https://podminky.urs.cz/item/CS_URS_2024_01/619995001</t>
  </si>
  <si>
    <t>16</t>
  </si>
  <si>
    <t>622131101</t>
  </si>
  <si>
    <t>Podkladní a spojovací vrstva vnějších omítaných ploch cementový postřik nanášený ručně celoplošně stěn</t>
  </si>
  <si>
    <t>1052501483</t>
  </si>
  <si>
    <t>https://podminky.urs.cz/item/CS_URS_2024_01/622131101</t>
  </si>
  <si>
    <t>17</t>
  </si>
  <si>
    <t>622143001</t>
  </si>
  <si>
    <t>Montáž omítkových profilů plastových, pozinkovaných nebo dřevěných upevněných vtlačením do podkladní vrstvy nebo přibitím soklových</t>
  </si>
  <si>
    <t>169362651</t>
  </si>
  <si>
    <t>https://podminky.urs.cz/item/CS_URS_2024_01/622143001</t>
  </si>
  <si>
    <t>18</t>
  </si>
  <si>
    <t>55343010</t>
  </si>
  <si>
    <t>profil soklový Pz+PVC pro vnější omítky tl 14mm</t>
  </si>
  <si>
    <t>1834268921</t>
  </si>
  <si>
    <t>100*1,05 'Přepočtené koeficientem množství</t>
  </si>
  <si>
    <t>19</t>
  </si>
  <si>
    <t>622331141</t>
  </si>
  <si>
    <t>Omítka cementová vnějších ploch nanášená ručně dvouvrstvá, tloušťky jádrové omítky do 15 mm a tloušťky štuku do 3 mm štuková stěn</t>
  </si>
  <si>
    <t>-1216818905</t>
  </si>
  <si>
    <t>https://podminky.urs.cz/item/CS_URS_2024_01/622331141</t>
  </si>
  <si>
    <t>20</t>
  </si>
  <si>
    <t>622331191</t>
  </si>
  <si>
    <t>Omítka cementová vnějších ploch nanášená ručně Příplatek k cenám za každých dalších i započatých 5 mm tloušťky omítky přes 15 mm stěn</t>
  </si>
  <si>
    <t>1063389809</t>
  </si>
  <si>
    <t>https://podminky.urs.cz/item/CS_URS_2024_01/622331191</t>
  </si>
  <si>
    <t>629999030</t>
  </si>
  <si>
    <t>Příplatky k cenám úprav vnějších povrchů za zvýšenou pracnost při provádění prací menšího rozsahu omítané plochy do 10 m2</t>
  </si>
  <si>
    <t>-1899300386</t>
  </si>
  <si>
    <t>https://podminky.urs.cz/item/CS_URS_2024_01/629999030</t>
  </si>
  <si>
    <t>22</t>
  </si>
  <si>
    <t>637211134</t>
  </si>
  <si>
    <t>Okapový chodník z dlaždic betonových do kameniva s vyplněním spár drobným kamenivem, tl. dlaždic 50 mm</t>
  </si>
  <si>
    <t>974833509</t>
  </si>
  <si>
    <t>https://podminky.urs.cz/item/CS_URS_2024_01/637211134</t>
  </si>
  <si>
    <t>Trubní vedení</t>
  </si>
  <si>
    <t>23</t>
  </si>
  <si>
    <t>877355121</t>
  </si>
  <si>
    <t>Výřez a montáž odbočné tvarovky na potrubí z trub z tvrdého PVC DN 200</t>
  </si>
  <si>
    <t>kus</t>
  </si>
  <si>
    <t>-153374011</t>
  </si>
  <si>
    <t>https://podminky.urs.cz/item/CS_URS_2024_01/877355121</t>
  </si>
  <si>
    <t>24</t>
  </si>
  <si>
    <t>28611918</t>
  </si>
  <si>
    <t>odbočka kanalizační plastová s hrdlem KG 200/160/45°</t>
  </si>
  <si>
    <t>-1580009019</t>
  </si>
  <si>
    <t>25</t>
  </si>
  <si>
    <t>899620131</t>
  </si>
  <si>
    <t>Obetonování plastových šachet z polypropylenu betonem prostým v otevřeném výkopu, beton tř. C 16/20</t>
  </si>
  <si>
    <t>-1576848324</t>
  </si>
  <si>
    <t>https://podminky.urs.cz/item/CS_URS_2024_01/899620131</t>
  </si>
  <si>
    <t>Ostatní konstrukce a práce, bourání</t>
  </si>
  <si>
    <t>26</t>
  </si>
  <si>
    <t>952901111</t>
  </si>
  <si>
    <t>Vyčištění budov nebo objektů před předáním do užívání budov bytové nebo občanské výstavby, světlé výšky podlaží do 4 m</t>
  </si>
  <si>
    <t>-551119072</t>
  </si>
  <si>
    <t>https://podminky.urs.cz/item/CS_URS_2024_01/952901111</t>
  </si>
  <si>
    <t>27</t>
  </si>
  <si>
    <t>952902031</t>
  </si>
  <si>
    <t>Čištění budov při provádění oprav a udržovacích prací podlah hladkých omytím</t>
  </si>
  <si>
    <t>314519098</t>
  </si>
  <si>
    <t>https://podminky.urs.cz/item/CS_URS_2024_01/952902031</t>
  </si>
  <si>
    <t>28</t>
  </si>
  <si>
    <t>952902611R1</t>
  </si>
  <si>
    <t>Čištění budov při provádění oprav a udržovacích prací vysátím prachu z ostatních ploch</t>
  </si>
  <si>
    <t>692385699</t>
  </si>
  <si>
    <t>29</t>
  </si>
  <si>
    <t>965042141</t>
  </si>
  <si>
    <t>Bourání mazanin betonových nebo z litého asfaltu tl. do 100 mm, plochy přes 4 m2</t>
  </si>
  <si>
    <t>-1788477386</t>
  </si>
  <si>
    <t>https://podminky.urs.cz/item/CS_URS_2024_01/965042141</t>
  </si>
  <si>
    <t>"okap.ch" 100,00*0,50*0,10</t>
  </si>
  <si>
    <t>30</t>
  </si>
  <si>
    <t>977212121</t>
  </si>
  <si>
    <t>Řezání konstrukcí diamantovým lanem zděných z kamene, cihel nebo tvárnic</t>
  </si>
  <si>
    <t>-71014714</t>
  </si>
  <si>
    <t>https://podminky.urs.cz/item/CS_URS_2024_01/977212121</t>
  </si>
  <si>
    <t>31</t>
  </si>
  <si>
    <t>978023411</t>
  </si>
  <si>
    <t>Vyškrabání cementové malty ze spár zdiva cihelného mimo komínového</t>
  </si>
  <si>
    <t>-759065803</t>
  </si>
  <si>
    <t>https://podminky.urs.cz/item/CS_URS_2024_01/978023411</t>
  </si>
  <si>
    <t>32</t>
  </si>
  <si>
    <t>978036191</t>
  </si>
  <si>
    <t>Otlučení cementových omítek vnějších ploch s vyškrabáním spar zdiva a s očištěním povrchu, v rozsahu přes 80 do 100 %</t>
  </si>
  <si>
    <t>-1997684857</t>
  </si>
  <si>
    <t>https://podminky.urs.cz/item/CS_URS_2024_01/978036191</t>
  </si>
  <si>
    <t>100*0,50</t>
  </si>
  <si>
    <t>33</t>
  </si>
  <si>
    <t>985421154</t>
  </si>
  <si>
    <t>Injektáž trhlin v cihelném, kamenném nebo smíšeném zdivu nízkotlaká do 0,6 MP, včetně provedení vrtů aktivovanou cementovou maltou šířka trhlin přes 15 do 20 mm tloušťka zdiva přes 600 mm</t>
  </si>
  <si>
    <t>619117021</t>
  </si>
  <si>
    <t>https://podminky.urs.cz/item/CS_URS_2024_01/985421154</t>
  </si>
  <si>
    <t>997</t>
  </si>
  <si>
    <t>Přesun sutě</t>
  </si>
  <si>
    <t>34</t>
  </si>
  <si>
    <t>997013111</t>
  </si>
  <si>
    <t>Vnitrostaveništní doprava suti a vybouraných hmot vodorovně do 50 m s naložením základní pro budovy a haly výšky do 6 m</t>
  </si>
  <si>
    <t>68528480</t>
  </si>
  <si>
    <t>https://podminky.urs.cz/item/CS_URS_2024_01/997013111</t>
  </si>
  <si>
    <t>35</t>
  </si>
  <si>
    <t>997013501</t>
  </si>
  <si>
    <t>Odvoz suti a vybouraných hmot na skládku nebo meziskládku se složením, na vzdálenost do 1 km</t>
  </si>
  <si>
    <t>-796252250</t>
  </si>
  <si>
    <t>https://podminky.urs.cz/item/CS_URS_2024_01/997013501</t>
  </si>
  <si>
    <t>36</t>
  </si>
  <si>
    <t>997013509</t>
  </si>
  <si>
    <t>Odvoz suti a vybouraných hmot na skládku nebo meziskládku se složením, na vzdálenost Příplatek k ceně za každý další započatý 1 km přes 1 km</t>
  </si>
  <si>
    <t>-813310241</t>
  </si>
  <si>
    <t>https://podminky.urs.cz/item/CS_URS_2024_01/997013509</t>
  </si>
  <si>
    <t>16,024*7 'Přepočtené koeficientem množství</t>
  </si>
  <si>
    <t>37</t>
  </si>
  <si>
    <t>997013603</t>
  </si>
  <si>
    <t>Poplatek za uložení stavebního odpadu na skládce (skládkovné) cihelného zatříděného do Katalogu odpadů pod kódem 17 01 02</t>
  </si>
  <si>
    <t>691649276</t>
  </si>
  <si>
    <t>https://podminky.urs.cz/item/CS_URS_2024_01/997013603</t>
  </si>
  <si>
    <t>998</t>
  </si>
  <si>
    <t>Přesun hmot</t>
  </si>
  <si>
    <t>38</t>
  </si>
  <si>
    <t>998011001</t>
  </si>
  <si>
    <t>Přesun hmot pro budovy občanské výstavby, bydlení, výrobu a služby s nosnou svislou konstrukcí zděnou z cihel, tvárnic nebo kamene vodorovná dopravní vzdálenost do 100 m základní pro budovy výšky do 6 m</t>
  </si>
  <si>
    <t>62818005</t>
  </si>
  <si>
    <t>https://podminky.urs.cz/item/CS_URS_2024_01/998011001</t>
  </si>
  <si>
    <t>PSV</t>
  </si>
  <si>
    <t>Práce a dodávky PSV</t>
  </si>
  <si>
    <t>721</t>
  </si>
  <si>
    <t>Zdravotechnika - vnitřní kanalizace</t>
  </si>
  <si>
    <t>39</t>
  </si>
  <si>
    <t>721173315</t>
  </si>
  <si>
    <t>Potrubí z trub PVC SN4 dešťové DN 110</t>
  </si>
  <si>
    <t>-531841172</t>
  </si>
  <si>
    <t>https://podminky.urs.cz/item/CS_URS_2024_01/721173315</t>
  </si>
  <si>
    <t>40</t>
  </si>
  <si>
    <t>721219621</t>
  </si>
  <si>
    <t>Podlahové vpusti montáž dvorních vtoků ostatních typů DN 110/160</t>
  </si>
  <si>
    <t>1478857863</t>
  </si>
  <si>
    <t>https://podminky.urs.cz/item/CS_URS_2024_01/721219621</t>
  </si>
  <si>
    <t>41</t>
  </si>
  <si>
    <t>56231165R1</t>
  </si>
  <si>
    <t>Dvorní vpusť z polymerbetonu 300/300, odtok DN100, z čistícím košem, stav.výška 440 mm</t>
  </si>
  <si>
    <t>-2098847750</t>
  </si>
  <si>
    <t>42</t>
  </si>
  <si>
    <t>998721101</t>
  </si>
  <si>
    <t>Přesun hmot pro vnitřní kanalizaci stanovený z hmotnosti přesunovaného materiálu vodorovná dopravní vzdálenost do 50 m základní v objektech výšky do 6 m</t>
  </si>
  <si>
    <t>-1976741735</t>
  </si>
  <si>
    <t>https://podminky.urs.cz/item/CS_URS_2024_01/998721101</t>
  </si>
  <si>
    <t>764</t>
  </si>
  <si>
    <t>Konstrukce klempířské</t>
  </si>
  <si>
    <t>43</t>
  </si>
  <si>
    <t>764002871</t>
  </si>
  <si>
    <t>Demontáž klempířských konstrukcí lemování zdí do suti</t>
  </si>
  <si>
    <t>-1112701733</t>
  </si>
  <si>
    <t>https://podminky.urs.cz/item/CS_URS_2024_01/764002871</t>
  </si>
  <si>
    <t>44</t>
  </si>
  <si>
    <t>764311604</t>
  </si>
  <si>
    <t>Lemování zdí z pozinkovaného plechu s povrchovou úpravou boční nebo horní rovné, střech s krytinou prejzovou nebo vlnitou rš 330 mm</t>
  </si>
  <si>
    <t>936863406</t>
  </si>
  <si>
    <t>https://podminky.urs.cz/item/CS_URS_2024_01/764311604</t>
  </si>
  <si>
    <t>45</t>
  </si>
  <si>
    <t>764311604R1</t>
  </si>
  <si>
    <t>Tmelení spáry</t>
  </si>
  <si>
    <t>-555766226</t>
  </si>
  <si>
    <t>46</t>
  </si>
  <si>
    <t>998764101</t>
  </si>
  <si>
    <t>Přesun hmot pro konstrukce klempířské stanovený z hmotnosti přesunovaného materiálu vodorovná dopravní vzdálenost do 50 m základní v objektech výšky do 6 m</t>
  </si>
  <si>
    <t>1622193531</t>
  </si>
  <si>
    <t>https://podminky.urs.cz/item/CS_URS_2024_01/998764101</t>
  </si>
  <si>
    <t>771</t>
  </si>
  <si>
    <t>Podlahy z dlaždic</t>
  </si>
  <si>
    <t>47</t>
  </si>
  <si>
    <t>771473810</t>
  </si>
  <si>
    <t>Demontáž soklíků z dlaždic keramických lepených rovných</t>
  </si>
  <si>
    <t>-1716190108</t>
  </si>
  <si>
    <t>https://podminky.urs.cz/item/CS_URS_2024_01/771473810</t>
  </si>
  <si>
    <t>48</t>
  </si>
  <si>
    <t>771474113</t>
  </si>
  <si>
    <t>Montáž soklů z dlaždic keramických lepených cementovým flexibilním lepidlem rovných, výšky přes 90 do 120 mm</t>
  </si>
  <si>
    <t>-688664898</t>
  </si>
  <si>
    <t>https://podminky.urs.cz/item/CS_URS_2024_01/771474113</t>
  </si>
  <si>
    <t>49</t>
  </si>
  <si>
    <t>59761186</t>
  </si>
  <si>
    <t>sokl keramický mrazuvzdorný povrch hladký/lesklý tl do 10mm výšky přes 90 do 120mm</t>
  </si>
  <si>
    <t>-1609507659</t>
  </si>
  <si>
    <t>272*1,1 'Přepočtené koeficientem množství</t>
  </si>
  <si>
    <t>50</t>
  </si>
  <si>
    <t>998771101</t>
  </si>
  <si>
    <t>Přesun hmot pro podlahy z dlaždic stanovený z hmotnosti přesunovaného materiálu vodorovná dopravní vzdálenost do 50 m základní v objektech výšky do 6 m</t>
  </si>
  <si>
    <t>2128465638</t>
  </si>
  <si>
    <t>https://podminky.urs.cz/item/CS_URS_2024_01/998771101</t>
  </si>
  <si>
    <t>783</t>
  </si>
  <si>
    <t>Dokončovací práce - nátěry</t>
  </si>
  <si>
    <t>51</t>
  </si>
  <si>
    <t>783823133</t>
  </si>
  <si>
    <t>Penetrační nátěr omítek hladkých omítek hladkých, zrnitých tenkovrstvých nebo štukových stupně členitosti 1 a 2 silikátový</t>
  </si>
  <si>
    <t>-544947836</t>
  </si>
  <si>
    <t>https://podminky.urs.cz/item/CS_URS_2024_01/783823133</t>
  </si>
  <si>
    <t>52</t>
  </si>
  <si>
    <t>783826313</t>
  </si>
  <si>
    <t>Nátěr omítek se schopností překlenutí trhlin mikroarmovací silikátový</t>
  </si>
  <si>
    <t>1039436268</t>
  </si>
  <si>
    <t>https://podminky.urs.cz/item/CS_URS_2024_01/783826313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</si>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</sst>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121" TargetMode="External" /><Relationship Id="rId2" Type="http://schemas.openxmlformats.org/officeDocument/2006/relationships/hyperlink" Target="https://podminky.urs.cz/item/CS_URS_2024_01/132112131" TargetMode="External" /><Relationship Id="rId3" Type="http://schemas.openxmlformats.org/officeDocument/2006/relationships/hyperlink" Target="https://podminky.urs.cz/item/CS_URS_2024_01/133112811" TargetMode="External" /><Relationship Id="rId4" Type="http://schemas.openxmlformats.org/officeDocument/2006/relationships/hyperlink" Target="https://podminky.urs.cz/item/CS_URS_2024_01/162651112" TargetMode="External" /><Relationship Id="rId5" Type="http://schemas.openxmlformats.org/officeDocument/2006/relationships/hyperlink" Target="https://podminky.urs.cz/item/CS_URS_2024_01/171201231" TargetMode="External" /><Relationship Id="rId6" Type="http://schemas.openxmlformats.org/officeDocument/2006/relationships/hyperlink" Target="https://podminky.urs.cz/item/CS_URS_2024_01/175111101" TargetMode="External" /><Relationship Id="rId7" Type="http://schemas.openxmlformats.org/officeDocument/2006/relationships/hyperlink" Target="https://podminky.urs.cz/item/CS_URS_2024_01/181911101" TargetMode="External" /><Relationship Id="rId8" Type="http://schemas.openxmlformats.org/officeDocument/2006/relationships/hyperlink" Target="https://podminky.urs.cz/item/CS_URS_2024_01/451317777" TargetMode="External" /><Relationship Id="rId9" Type="http://schemas.openxmlformats.org/officeDocument/2006/relationships/hyperlink" Target="https://podminky.urs.cz/item/CS_URS_2024_01/451572111" TargetMode="External" /><Relationship Id="rId10" Type="http://schemas.openxmlformats.org/officeDocument/2006/relationships/hyperlink" Target="https://podminky.urs.cz/item/CS_URS_2024_01/451577877" TargetMode="External" /><Relationship Id="rId11" Type="http://schemas.openxmlformats.org/officeDocument/2006/relationships/hyperlink" Target="https://podminky.urs.cz/item/CS_URS_2024_01/596811120" TargetMode="External" /><Relationship Id="rId12" Type="http://schemas.openxmlformats.org/officeDocument/2006/relationships/hyperlink" Target="https://podminky.urs.cz/item/CS_URS_2024_01/619995001" TargetMode="External" /><Relationship Id="rId13" Type="http://schemas.openxmlformats.org/officeDocument/2006/relationships/hyperlink" Target="https://podminky.urs.cz/item/CS_URS_2024_01/622131101" TargetMode="External" /><Relationship Id="rId14" Type="http://schemas.openxmlformats.org/officeDocument/2006/relationships/hyperlink" Target="https://podminky.urs.cz/item/CS_URS_2024_01/622143001" TargetMode="External" /><Relationship Id="rId15" Type="http://schemas.openxmlformats.org/officeDocument/2006/relationships/hyperlink" Target="https://podminky.urs.cz/item/CS_URS_2024_01/622331141" TargetMode="External" /><Relationship Id="rId16" Type="http://schemas.openxmlformats.org/officeDocument/2006/relationships/hyperlink" Target="https://podminky.urs.cz/item/CS_URS_2024_01/622331191" TargetMode="External" /><Relationship Id="rId17" Type="http://schemas.openxmlformats.org/officeDocument/2006/relationships/hyperlink" Target="https://podminky.urs.cz/item/CS_URS_2024_01/629999030" TargetMode="External" /><Relationship Id="rId18" Type="http://schemas.openxmlformats.org/officeDocument/2006/relationships/hyperlink" Target="https://podminky.urs.cz/item/CS_URS_2024_01/637211134" TargetMode="External" /><Relationship Id="rId19" Type="http://schemas.openxmlformats.org/officeDocument/2006/relationships/hyperlink" Target="https://podminky.urs.cz/item/CS_URS_2024_01/877355121" TargetMode="External" /><Relationship Id="rId20" Type="http://schemas.openxmlformats.org/officeDocument/2006/relationships/hyperlink" Target="https://podminky.urs.cz/item/CS_URS_2024_01/899620131" TargetMode="External" /><Relationship Id="rId21" Type="http://schemas.openxmlformats.org/officeDocument/2006/relationships/hyperlink" Target="https://podminky.urs.cz/item/CS_URS_2024_01/952901111" TargetMode="External" /><Relationship Id="rId22" Type="http://schemas.openxmlformats.org/officeDocument/2006/relationships/hyperlink" Target="https://podminky.urs.cz/item/CS_URS_2024_01/952902031" TargetMode="External" /><Relationship Id="rId23" Type="http://schemas.openxmlformats.org/officeDocument/2006/relationships/hyperlink" Target="https://podminky.urs.cz/item/CS_URS_2024_01/965042141" TargetMode="External" /><Relationship Id="rId24" Type="http://schemas.openxmlformats.org/officeDocument/2006/relationships/hyperlink" Target="https://podminky.urs.cz/item/CS_URS_2024_01/977212121" TargetMode="External" /><Relationship Id="rId25" Type="http://schemas.openxmlformats.org/officeDocument/2006/relationships/hyperlink" Target="https://podminky.urs.cz/item/CS_URS_2024_01/978023411" TargetMode="External" /><Relationship Id="rId26" Type="http://schemas.openxmlformats.org/officeDocument/2006/relationships/hyperlink" Target="https://podminky.urs.cz/item/CS_URS_2024_01/978036191" TargetMode="External" /><Relationship Id="rId27" Type="http://schemas.openxmlformats.org/officeDocument/2006/relationships/hyperlink" Target="https://podminky.urs.cz/item/CS_URS_2024_01/985421154" TargetMode="External" /><Relationship Id="rId28" Type="http://schemas.openxmlformats.org/officeDocument/2006/relationships/hyperlink" Target="https://podminky.urs.cz/item/CS_URS_2024_01/997013111" TargetMode="External" /><Relationship Id="rId29" Type="http://schemas.openxmlformats.org/officeDocument/2006/relationships/hyperlink" Target="https://podminky.urs.cz/item/CS_URS_2024_01/997013501" TargetMode="External" /><Relationship Id="rId30" Type="http://schemas.openxmlformats.org/officeDocument/2006/relationships/hyperlink" Target="https://podminky.urs.cz/item/CS_URS_2024_01/997013509" TargetMode="External" /><Relationship Id="rId31" Type="http://schemas.openxmlformats.org/officeDocument/2006/relationships/hyperlink" Target="https://podminky.urs.cz/item/CS_URS_2024_01/997013603" TargetMode="External" /><Relationship Id="rId32" Type="http://schemas.openxmlformats.org/officeDocument/2006/relationships/hyperlink" Target="https://podminky.urs.cz/item/CS_URS_2024_01/998011001" TargetMode="External" /><Relationship Id="rId33" Type="http://schemas.openxmlformats.org/officeDocument/2006/relationships/hyperlink" Target="https://podminky.urs.cz/item/CS_URS_2024_01/721173315" TargetMode="External" /><Relationship Id="rId34" Type="http://schemas.openxmlformats.org/officeDocument/2006/relationships/hyperlink" Target="https://podminky.urs.cz/item/CS_URS_2024_01/721219621" TargetMode="External" /><Relationship Id="rId35" Type="http://schemas.openxmlformats.org/officeDocument/2006/relationships/hyperlink" Target="https://podminky.urs.cz/item/CS_URS_2024_01/998721101" TargetMode="External" /><Relationship Id="rId36" Type="http://schemas.openxmlformats.org/officeDocument/2006/relationships/hyperlink" Target="https://podminky.urs.cz/item/CS_URS_2024_01/764002871" TargetMode="External" /><Relationship Id="rId37" Type="http://schemas.openxmlformats.org/officeDocument/2006/relationships/hyperlink" Target="https://podminky.urs.cz/item/CS_URS_2024_01/764311604" TargetMode="External" /><Relationship Id="rId38" Type="http://schemas.openxmlformats.org/officeDocument/2006/relationships/hyperlink" Target="https://podminky.urs.cz/item/CS_URS_2024_01/998764101" TargetMode="External" /><Relationship Id="rId39" Type="http://schemas.openxmlformats.org/officeDocument/2006/relationships/hyperlink" Target="https://podminky.urs.cz/item/CS_URS_2024_01/771473810" TargetMode="External" /><Relationship Id="rId40" Type="http://schemas.openxmlformats.org/officeDocument/2006/relationships/hyperlink" Target="https://podminky.urs.cz/item/CS_URS_2024_01/771474113" TargetMode="External" /><Relationship Id="rId41" Type="http://schemas.openxmlformats.org/officeDocument/2006/relationships/hyperlink" Target="https://podminky.urs.cz/item/CS_URS_2024_01/998771101" TargetMode="External" /><Relationship Id="rId42" Type="http://schemas.openxmlformats.org/officeDocument/2006/relationships/hyperlink" Target="https://podminky.urs.cz/item/CS_URS_2024_01/783823133" TargetMode="External" /><Relationship Id="rId43" Type="http://schemas.openxmlformats.org/officeDocument/2006/relationships/hyperlink" Target="https://podminky.urs.cz/item/CS_URS_2024_01/783826313" TargetMode="External" /><Relationship Id="rId4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32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36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36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36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32</v>
      </c>
      <c r="AO17" s="23"/>
      <c r="AP17" s="23"/>
      <c r="AQ17" s="23"/>
      <c r="AR17" s="21"/>
      <c r="BE17" s="32"/>
      <c r="BS17" s="18" t="s">
        <v>38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39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32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32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41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42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43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44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45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46</v>
      </c>
      <c r="E29" s="49"/>
      <c r="F29" s="33" t="s">
        <v>47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48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49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50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51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52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53</v>
      </c>
      <c r="U35" s="56"/>
      <c r="V35" s="56"/>
      <c r="W35" s="56"/>
      <c r="X35" s="58" t="s">
        <v>54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55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2023/040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Vložení hydroizolační konstrukce - hlavní budova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Rokycany - Střední škola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29. 2. 2024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37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56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35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39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57</v>
      </c>
      <c r="D52" s="89"/>
      <c r="E52" s="89"/>
      <c r="F52" s="89"/>
      <c r="G52" s="89"/>
      <c r="H52" s="90"/>
      <c r="I52" s="91" t="s">
        <v>58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59</v>
      </c>
      <c r="AH52" s="89"/>
      <c r="AI52" s="89"/>
      <c r="AJ52" s="89"/>
      <c r="AK52" s="89"/>
      <c r="AL52" s="89"/>
      <c r="AM52" s="89"/>
      <c r="AN52" s="91" t="s">
        <v>60</v>
      </c>
      <c r="AO52" s="89"/>
      <c r="AP52" s="89"/>
      <c r="AQ52" s="93" t="s">
        <v>61</v>
      </c>
      <c r="AR52" s="46"/>
      <c r="AS52" s="94" t="s">
        <v>62</v>
      </c>
      <c r="AT52" s="95" t="s">
        <v>63</v>
      </c>
      <c r="AU52" s="95" t="s">
        <v>64</v>
      </c>
      <c r="AV52" s="95" t="s">
        <v>65</v>
      </c>
      <c r="AW52" s="95" t="s">
        <v>66</v>
      </c>
      <c r="AX52" s="95" t="s">
        <v>67</v>
      </c>
      <c r="AY52" s="95" t="s">
        <v>68</v>
      </c>
      <c r="AZ52" s="95" t="s">
        <v>69</v>
      </c>
      <c r="BA52" s="95" t="s">
        <v>70</v>
      </c>
      <c r="BB52" s="95" t="s">
        <v>71</v>
      </c>
      <c r="BC52" s="95" t="s">
        <v>72</v>
      </c>
      <c r="BD52" s="96" t="s">
        <v>73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32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75</v>
      </c>
      <c r="BT54" s="111" t="s">
        <v>76</v>
      </c>
      <c r="BU54" s="112" t="s">
        <v>77</v>
      </c>
      <c r="BV54" s="111" t="s">
        <v>78</v>
      </c>
      <c r="BW54" s="111" t="s">
        <v>5</v>
      </c>
      <c r="BX54" s="111" t="s">
        <v>79</v>
      </c>
      <c r="CL54" s="111" t="s">
        <v>19</v>
      </c>
    </row>
    <row r="55" s="7" customFormat="1" ht="16.5" customHeight="1">
      <c r="A55" s="113" t="s">
        <v>80</v>
      </c>
      <c r="B55" s="114"/>
      <c r="C55" s="115"/>
      <c r="D55" s="116" t="s">
        <v>81</v>
      </c>
      <c r="E55" s="116"/>
      <c r="F55" s="116"/>
      <c r="G55" s="116"/>
      <c r="H55" s="116"/>
      <c r="I55" s="117"/>
      <c r="J55" s="116" t="s">
        <v>82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Vložení hydroizolace'!J30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83</v>
      </c>
      <c r="AR55" s="120"/>
      <c r="AS55" s="121">
        <v>0</v>
      </c>
      <c r="AT55" s="122">
        <f>ROUND(SUM(AV55:AW55),2)</f>
        <v>0</v>
      </c>
      <c r="AU55" s="123">
        <f>'01 - Vložení hydroizolace'!P94</f>
        <v>0</v>
      </c>
      <c r="AV55" s="122">
        <f>'01 - Vložení hydroizolace'!J33</f>
        <v>0</v>
      </c>
      <c r="AW55" s="122">
        <f>'01 - Vložení hydroizolace'!J34</f>
        <v>0</v>
      </c>
      <c r="AX55" s="122">
        <f>'01 - Vložení hydroizolace'!J35</f>
        <v>0</v>
      </c>
      <c r="AY55" s="122">
        <f>'01 - Vložení hydroizolace'!J36</f>
        <v>0</v>
      </c>
      <c r="AZ55" s="122">
        <f>'01 - Vložení hydroizolace'!F33</f>
        <v>0</v>
      </c>
      <c r="BA55" s="122">
        <f>'01 - Vložení hydroizolace'!F34</f>
        <v>0</v>
      </c>
      <c r="BB55" s="122">
        <f>'01 - Vložení hydroizolace'!F35</f>
        <v>0</v>
      </c>
      <c r="BC55" s="122">
        <f>'01 - Vložení hydroizolace'!F36</f>
        <v>0</v>
      </c>
      <c r="BD55" s="124">
        <f>'01 - Vložení hydroizolace'!F37</f>
        <v>0</v>
      </c>
      <c r="BE55" s="7"/>
      <c r="BT55" s="125" t="s">
        <v>84</v>
      </c>
      <c r="BV55" s="125" t="s">
        <v>78</v>
      </c>
      <c r="BW55" s="125" t="s">
        <v>85</v>
      </c>
      <c r="BX55" s="125" t="s">
        <v>5</v>
      </c>
      <c r="CL55" s="125" t="s">
        <v>19</v>
      </c>
      <c r="CM55" s="125" t="s">
        <v>86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iG4f6PMdwBwOLa+MV/oIcmclolw5/SpFOIBMQjKVhAcWP8dJtyaZX9deDcAPrH6Mp0pbNhLEsDXuD0utwUI4hw==" hashValue="cpivF4QavXAaAafCsdm3YgpU4qvyFxlbgbjtIdaBt6Mh2ysVtSG10iZAL5fM4PErQ1RvfQRUOgTyQIUJ0dDUJ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Vložení hydroizo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1"/>
      <c r="AT3" s="18" t="s">
        <v>86</v>
      </c>
    </row>
    <row r="4" s="1" customFormat="1" ht="24.96" customHeight="1">
      <c r="B4" s="21"/>
      <c r="D4" s="128" t="s">
        <v>87</v>
      </c>
      <c r="L4" s="21"/>
      <c r="M4" s="129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0" t="s">
        <v>16</v>
      </c>
      <c r="L6" s="21"/>
    </row>
    <row r="7" s="1" customFormat="1" ht="16.5" customHeight="1">
      <c r="B7" s="21"/>
      <c r="E7" s="131" t="str">
        <f>'Rekapitulace stavby'!K6</f>
        <v>Vložení hydroizolační konstrukce - hlavní budova</v>
      </c>
      <c r="F7" s="130"/>
      <c r="G7" s="130"/>
      <c r="H7" s="130"/>
      <c r="L7" s="21"/>
    </row>
    <row r="8" s="2" customFormat="1" ht="12" customHeight="1">
      <c r="A8" s="40"/>
      <c r="B8" s="46"/>
      <c r="C8" s="40"/>
      <c r="D8" s="130" t="s">
        <v>88</v>
      </c>
      <c r="E8" s="40"/>
      <c r="F8" s="40"/>
      <c r="G8" s="40"/>
      <c r="H8" s="40"/>
      <c r="I8" s="40"/>
      <c r="J8" s="40"/>
      <c r="K8" s="40"/>
      <c r="L8" s="132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3" t="s">
        <v>89</v>
      </c>
      <c r="F9" s="40"/>
      <c r="G9" s="40"/>
      <c r="H9" s="40"/>
      <c r="I9" s="40"/>
      <c r="J9" s="40"/>
      <c r="K9" s="40"/>
      <c r="L9" s="132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2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0" t="s">
        <v>18</v>
      </c>
      <c r="E11" s="40"/>
      <c r="F11" s="134" t="s">
        <v>19</v>
      </c>
      <c r="G11" s="40"/>
      <c r="H11" s="40"/>
      <c r="I11" s="130" t="s">
        <v>20</v>
      </c>
      <c r="J11" s="134" t="s">
        <v>32</v>
      </c>
      <c r="K11" s="40"/>
      <c r="L11" s="132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0" t="s">
        <v>22</v>
      </c>
      <c r="E12" s="40"/>
      <c r="F12" s="134" t="s">
        <v>23</v>
      </c>
      <c r="G12" s="40"/>
      <c r="H12" s="40"/>
      <c r="I12" s="130" t="s">
        <v>24</v>
      </c>
      <c r="J12" s="135" t="str">
        <f>'Rekapitulace stavby'!AN8</f>
        <v>29. 2. 2024</v>
      </c>
      <c r="K12" s="40"/>
      <c r="L12" s="132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2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0" t="s">
        <v>30</v>
      </c>
      <c r="E14" s="40"/>
      <c r="F14" s="40"/>
      <c r="G14" s="40"/>
      <c r="H14" s="40"/>
      <c r="I14" s="130" t="s">
        <v>31</v>
      </c>
      <c r="J14" s="134" t="str">
        <f>IF('Rekapitulace stavby'!AN10="","",'Rekapitulace stavby'!AN10)</f>
        <v/>
      </c>
      <c r="K14" s="40"/>
      <c r="L14" s="132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4" t="str">
        <f>IF('Rekapitulace stavby'!E11="","",'Rekapitulace stavby'!E11)</f>
        <v xml:space="preserve"> </v>
      </c>
      <c r="F15" s="40"/>
      <c r="G15" s="40"/>
      <c r="H15" s="40"/>
      <c r="I15" s="130" t="s">
        <v>34</v>
      </c>
      <c r="J15" s="134" t="str">
        <f>IF('Rekapitulace stavby'!AN11="","",'Rekapitulace stavby'!AN11)</f>
        <v/>
      </c>
      <c r="K15" s="40"/>
      <c r="L15" s="132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2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0" t="s">
        <v>35</v>
      </c>
      <c r="E17" s="40"/>
      <c r="F17" s="40"/>
      <c r="G17" s="40"/>
      <c r="H17" s="40"/>
      <c r="I17" s="130" t="s">
        <v>31</v>
      </c>
      <c r="J17" s="34" t="str">
        <f>'Rekapitulace stavby'!AN13</f>
        <v>Vyplň údaj</v>
      </c>
      <c r="K17" s="40"/>
      <c r="L17" s="132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4"/>
      <c r="G18" s="134"/>
      <c r="H18" s="134"/>
      <c r="I18" s="130" t="s">
        <v>34</v>
      </c>
      <c r="J18" s="34" t="str">
        <f>'Rekapitulace stavby'!AN14</f>
        <v>Vyplň údaj</v>
      </c>
      <c r="K18" s="40"/>
      <c r="L18" s="132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2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0" t="s">
        <v>37</v>
      </c>
      <c r="E20" s="40"/>
      <c r="F20" s="40"/>
      <c r="G20" s="40"/>
      <c r="H20" s="40"/>
      <c r="I20" s="130" t="s">
        <v>31</v>
      </c>
      <c r="J20" s="134" t="str">
        <f>IF('Rekapitulace stavby'!AN16="","",'Rekapitulace stavby'!AN16)</f>
        <v/>
      </c>
      <c r="K20" s="40"/>
      <c r="L20" s="132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4" t="str">
        <f>IF('Rekapitulace stavby'!E17="","",'Rekapitulace stavby'!E17)</f>
        <v xml:space="preserve"> </v>
      </c>
      <c r="F21" s="40"/>
      <c r="G21" s="40"/>
      <c r="H21" s="40"/>
      <c r="I21" s="130" t="s">
        <v>34</v>
      </c>
      <c r="J21" s="134" t="str">
        <f>IF('Rekapitulace stavby'!AN17="","",'Rekapitulace stavby'!AN17)</f>
        <v/>
      </c>
      <c r="K21" s="40"/>
      <c r="L21" s="132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2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0" t="s">
        <v>39</v>
      </c>
      <c r="E23" s="40"/>
      <c r="F23" s="40"/>
      <c r="G23" s="40"/>
      <c r="H23" s="40"/>
      <c r="I23" s="130" t="s">
        <v>31</v>
      </c>
      <c r="J23" s="134" t="str">
        <f>IF('Rekapitulace stavby'!AN19="","",'Rekapitulace stavby'!AN19)</f>
        <v/>
      </c>
      <c r="K23" s="40"/>
      <c r="L23" s="132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4" t="str">
        <f>IF('Rekapitulace stavby'!E20="","",'Rekapitulace stavby'!E20)</f>
        <v xml:space="preserve"> </v>
      </c>
      <c r="F24" s="40"/>
      <c r="G24" s="40"/>
      <c r="H24" s="40"/>
      <c r="I24" s="130" t="s">
        <v>34</v>
      </c>
      <c r="J24" s="134" t="str">
        <f>IF('Rekapitulace stavby'!AN20="","",'Rekapitulace stavby'!AN20)</f>
        <v/>
      </c>
      <c r="K24" s="40"/>
      <c r="L24" s="132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2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0" t="s">
        <v>40</v>
      </c>
      <c r="E26" s="40"/>
      <c r="F26" s="40"/>
      <c r="G26" s="40"/>
      <c r="H26" s="40"/>
      <c r="I26" s="40"/>
      <c r="J26" s="40"/>
      <c r="K26" s="40"/>
      <c r="L26" s="132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36"/>
      <c r="B27" s="137"/>
      <c r="C27" s="136"/>
      <c r="D27" s="136"/>
      <c r="E27" s="138" t="s">
        <v>32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2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0"/>
      <c r="E29" s="140"/>
      <c r="F29" s="140"/>
      <c r="G29" s="140"/>
      <c r="H29" s="140"/>
      <c r="I29" s="140"/>
      <c r="J29" s="140"/>
      <c r="K29" s="140"/>
      <c r="L29" s="132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1" t="s">
        <v>42</v>
      </c>
      <c r="E30" s="40"/>
      <c r="F30" s="40"/>
      <c r="G30" s="40"/>
      <c r="H30" s="40"/>
      <c r="I30" s="40"/>
      <c r="J30" s="142">
        <f>ROUND(J94, 2)</f>
        <v>0</v>
      </c>
      <c r="K30" s="40"/>
      <c r="L30" s="132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0"/>
      <c r="E31" s="140"/>
      <c r="F31" s="140"/>
      <c r="G31" s="140"/>
      <c r="H31" s="140"/>
      <c r="I31" s="140"/>
      <c r="J31" s="140"/>
      <c r="K31" s="140"/>
      <c r="L31" s="132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3" t="s">
        <v>44</v>
      </c>
      <c r="G32" s="40"/>
      <c r="H32" s="40"/>
      <c r="I32" s="143" t="s">
        <v>43</v>
      </c>
      <c r="J32" s="143" t="s">
        <v>45</v>
      </c>
      <c r="K32" s="40"/>
      <c r="L32" s="132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4" t="s">
        <v>46</v>
      </c>
      <c r="E33" s="130" t="s">
        <v>47</v>
      </c>
      <c r="F33" s="145">
        <f>ROUND((SUM(BE94:BE219)),  2)</f>
        <v>0</v>
      </c>
      <c r="G33" s="40"/>
      <c r="H33" s="40"/>
      <c r="I33" s="146">
        <v>0.20999999999999999</v>
      </c>
      <c r="J33" s="145">
        <f>ROUND(((SUM(BE94:BE219))*I33),  2)</f>
        <v>0</v>
      </c>
      <c r="K33" s="40"/>
      <c r="L33" s="132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0" t="s">
        <v>48</v>
      </c>
      <c r="F34" s="145">
        <f>ROUND((SUM(BF94:BF219)),  2)</f>
        <v>0</v>
      </c>
      <c r="G34" s="40"/>
      <c r="H34" s="40"/>
      <c r="I34" s="146">
        <v>0.12</v>
      </c>
      <c r="J34" s="145">
        <f>ROUND(((SUM(BF94:BF219))*I34),  2)</f>
        <v>0</v>
      </c>
      <c r="K34" s="40"/>
      <c r="L34" s="132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0" t="s">
        <v>49</v>
      </c>
      <c r="F35" s="145">
        <f>ROUND((SUM(BG94:BG219)),  2)</f>
        <v>0</v>
      </c>
      <c r="G35" s="40"/>
      <c r="H35" s="40"/>
      <c r="I35" s="146">
        <v>0.20999999999999999</v>
      </c>
      <c r="J35" s="145">
        <f>0</f>
        <v>0</v>
      </c>
      <c r="K35" s="40"/>
      <c r="L35" s="132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0" t="s">
        <v>50</v>
      </c>
      <c r="F36" s="145">
        <f>ROUND((SUM(BH94:BH219)),  2)</f>
        <v>0</v>
      </c>
      <c r="G36" s="40"/>
      <c r="H36" s="40"/>
      <c r="I36" s="146">
        <v>0.12</v>
      </c>
      <c r="J36" s="145">
        <f>0</f>
        <v>0</v>
      </c>
      <c r="K36" s="40"/>
      <c r="L36" s="132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0" t="s">
        <v>51</v>
      </c>
      <c r="F37" s="145">
        <f>ROUND((SUM(BI94:BI219)),  2)</f>
        <v>0</v>
      </c>
      <c r="G37" s="40"/>
      <c r="H37" s="40"/>
      <c r="I37" s="146">
        <v>0</v>
      </c>
      <c r="J37" s="145">
        <f>0</f>
        <v>0</v>
      </c>
      <c r="K37" s="40"/>
      <c r="L37" s="132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2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7"/>
      <c r="D39" s="148" t="s">
        <v>52</v>
      </c>
      <c r="E39" s="149"/>
      <c r="F39" s="149"/>
      <c r="G39" s="150" t="s">
        <v>53</v>
      </c>
      <c r="H39" s="151" t="s">
        <v>54</v>
      </c>
      <c r="I39" s="149"/>
      <c r="J39" s="152">
        <f>SUM(J30:J37)</f>
        <v>0</v>
      </c>
      <c r="K39" s="153"/>
      <c r="L39" s="132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90</v>
      </c>
      <c r="D45" s="42"/>
      <c r="E45" s="42"/>
      <c r="F45" s="42"/>
      <c r="G45" s="42"/>
      <c r="H45" s="42"/>
      <c r="I45" s="42"/>
      <c r="J45" s="42"/>
      <c r="K45" s="42"/>
      <c r="L45" s="132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2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2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58" t="str">
        <f>E7</f>
        <v>Vložení hydroizolační konstrukce - hlavní budova</v>
      </c>
      <c r="F48" s="33"/>
      <c r="G48" s="33"/>
      <c r="H48" s="33"/>
      <c r="I48" s="42"/>
      <c r="J48" s="42"/>
      <c r="K48" s="42"/>
      <c r="L48" s="132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88</v>
      </c>
      <c r="D49" s="42"/>
      <c r="E49" s="42"/>
      <c r="F49" s="42"/>
      <c r="G49" s="42"/>
      <c r="H49" s="42"/>
      <c r="I49" s="42"/>
      <c r="J49" s="42"/>
      <c r="K49" s="42"/>
      <c r="L49" s="132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Vložení hydroizolace</v>
      </c>
      <c r="F50" s="42"/>
      <c r="G50" s="42"/>
      <c r="H50" s="42"/>
      <c r="I50" s="42"/>
      <c r="J50" s="42"/>
      <c r="K50" s="42"/>
      <c r="L50" s="132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2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Rokycany - Střední škola</v>
      </c>
      <c r="G52" s="42"/>
      <c r="H52" s="42"/>
      <c r="I52" s="33" t="s">
        <v>24</v>
      </c>
      <c r="J52" s="74" t="str">
        <f>IF(J12="","",J12)</f>
        <v>29. 2. 2024</v>
      </c>
      <c r="K52" s="42"/>
      <c r="L52" s="132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2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 xml:space="preserve"> </v>
      </c>
      <c r="G54" s="42"/>
      <c r="H54" s="42"/>
      <c r="I54" s="33" t="s">
        <v>37</v>
      </c>
      <c r="J54" s="38" t="str">
        <f>E21</f>
        <v xml:space="preserve"> </v>
      </c>
      <c r="K54" s="42"/>
      <c r="L54" s="132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39</v>
      </c>
      <c r="J55" s="38" t="str">
        <f>E24</f>
        <v xml:space="preserve"> </v>
      </c>
      <c r="K55" s="42"/>
      <c r="L55" s="132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2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59" t="s">
        <v>91</v>
      </c>
      <c r="D57" s="160"/>
      <c r="E57" s="160"/>
      <c r="F57" s="160"/>
      <c r="G57" s="160"/>
      <c r="H57" s="160"/>
      <c r="I57" s="160"/>
      <c r="J57" s="161" t="s">
        <v>92</v>
      </c>
      <c r="K57" s="160"/>
      <c r="L57" s="132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2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2" t="s">
        <v>74</v>
      </c>
      <c r="D59" s="42"/>
      <c r="E59" s="42"/>
      <c r="F59" s="42"/>
      <c r="G59" s="42"/>
      <c r="H59" s="42"/>
      <c r="I59" s="42"/>
      <c r="J59" s="104">
        <f>J94</f>
        <v>0</v>
      </c>
      <c r="K59" s="42"/>
      <c r="L59" s="132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93</v>
      </c>
    </row>
    <row r="60" s="9" customFormat="1" ht="24.96" customHeight="1">
      <c r="A60" s="9"/>
      <c r="B60" s="163"/>
      <c r="C60" s="164"/>
      <c r="D60" s="165" t="s">
        <v>94</v>
      </c>
      <c r="E60" s="166"/>
      <c r="F60" s="166"/>
      <c r="G60" s="166"/>
      <c r="H60" s="166"/>
      <c r="I60" s="166"/>
      <c r="J60" s="167">
        <f>J95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95</v>
      </c>
      <c r="E61" s="172"/>
      <c r="F61" s="172"/>
      <c r="G61" s="172"/>
      <c r="H61" s="172"/>
      <c r="I61" s="172"/>
      <c r="J61" s="173">
        <f>J96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96</v>
      </c>
      <c r="E62" s="172"/>
      <c r="F62" s="172"/>
      <c r="G62" s="172"/>
      <c r="H62" s="172"/>
      <c r="I62" s="172"/>
      <c r="J62" s="173">
        <f>J120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97</v>
      </c>
      <c r="E63" s="172"/>
      <c r="F63" s="172"/>
      <c r="G63" s="172"/>
      <c r="H63" s="172"/>
      <c r="I63" s="172"/>
      <c r="J63" s="173">
        <f>J122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98</v>
      </c>
      <c r="E64" s="172"/>
      <c r="F64" s="172"/>
      <c r="G64" s="172"/>
      <c r="H64" s="172"/>
      <c r="I64" s="172"/>
      <c r="J64" s="173">
        <f>J130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99</v>
      </c>
      <c r="E65" s="172"/>
      <c r="F65" s="172"/>
      <c r="G65" s="172"/>
      <c r="H65" s="172"/>
      <c r="I65" s="172"/>
      <c r="J65" s="173">
        <f>J135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100</v>
      </c>
      <c r="E66" s="172"/>
      <c r="F66" s="172"/>
      <c r="G66" s="172"/>
      <c r="H66" s="172"/>
      <c r="I66" s="172"/>
      <c r="J66" s="173">
        <f>J152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9"/>
      <c r="C67" s="170"/>
      <c r="D67" s="171" t="s">
        <v>101</v>
      </c>
      <c r="E67" s="172"/>
      <c r="F67" s="172"/>
      <c r="G67" s="172"/>
      <c r="H67" s="172"/>
      <c r="I67" s="172"/>
      <c r="J67" s="173">
        <f>J158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9"/>
      <c r="C68" s="170"/>
      <c r="D68" s="171" t="s">
        <v>102</v>
      </c>
      <c r="E68" s="172"/>
      <c r="F68" s="172"/>
      <c r="G68" s="172"/>
      <c r="H68" s="172"/>
      <c r="I68" s="172"/>
      <c r="J68" s="173">
        <f>J176</f>
        <v>0</v>
      </c>
      <c r="K68" s="170"/>
      <c r="L68" s="17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9"/>
      <c r="C69" s="170"/>
      <c r="D69" s="171" t="s">
        <v>103</v>
      </c>
      <c r="E69" s="172"/>
      <c r="F69" s="172"/>
      <c r="G69" s="172"/>
      <c r="H69" s="172"/>
      <c r="I69" s="172"/>
      <c r="J69" s="173">
        <f>J186</f>
        <v>0</v>
      </c>
      <c r="K69" s="170"/>
      <c r="L69" s="17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3"/>
      <c r="C70" s="164"/>
      <c r="D70" s="165" t="s">
        <v>104</v>
      </c>
      <c r="E70" s="166"/>
      <c r="F70" s="166"/>
      <c r="G70" s="166"/>
      <c r="H70" s="166"/>
      <c r="I70" s="166"/>
      <c r="J70" s="167">
        <f>J189</f>
        <v>0</v>
      </c>
      <c r="K70" s="164"/>
      <c r="L70" s="168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69"/>
      <c r="C71" s="170"/>
      <c r="D71" s="171" t="s">
        <v>105</v>
      </c>
      <c r="E71" s="172"/>
      <c r="F71" s="172"/>
      <c r="G71" s="172"/>
      <c r="H71" s="172"/>
      <c r="I71" s="172"/>
      <c r="J71" s="173">
        <f>J190</f>
        <v>0</v>
      </c>
      <c r="K71" s="170"/>
      <c r="L71" s="17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9"/>
      <c r="C72" s="170"/>
      <c r="D72" s="171" t="s">
        <v>106</v>
      </c>
      <c r="E72" s="172"/>
      <c r="F72" s="172"/>
      <c r="G72" s="172"/>
      <c r="H72" s="172"/>
      <c r="I72" s="172"/>
      <c r="J72" s="173">
        <f>J198</f>
        <v>0</v>
      </c>
      <c r="K72" s="170"/>
      <c r="L72" s="17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9"/>
      <c r="C73" s="170"/>
      <c r="D73" s="171" t="s">
        <v>107</v>
      </c>
      <c r="E73" s="172"/>
      <c r="F73" s="172"/>
      <c r="G73" s="172"/>
      <c r="H73" s="172"/>
      <c r="I73" s="172"/>
      <c r="J73" s="173">
        <f>J206</f>
        <v>0</v>
      </c>
      <c r="K73" s="170"/>
      <c r="L73" s="17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9"/>
      <c r="C74" s="170"/>
      <c r="D74" s="171" t="s">
        <v>108</v>
      </c>
      <c r="E74" s="172"/>
      <c r="F74" s="172"/>
      <c r="G74" s="172"/>
      <c r="H74" s="172"/>
      <c r="I74" s="172"/>
      <c r="J74" s="173">
        <f>J215</f>
        <v>0</v>
      </c>
      <c r="K74" s="170"/>
      <c r="L74" s="174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2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2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32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4" t="s">
        <v>109</v>
      </c>
      <c r="D81" s="42"/>
      <c r="E81" s="42"/>
      <c r="F81" s="42"/>
      <c r="G81" s="42"/>
      <c r="H81" s="42"/>
      <c r="I81" s="42"/>
      <c r="J81" s="42"/>
      <c r="K81" s="42"/>
      <c r="L81" s="132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2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16</v>
      </c>
      <c r="D83" s="42"/>
      <c r="E83" s="42"/>
      <c r="F83" s="42"/>
      <c r="G83" s="42"/>
      <c r="H83" s="42"/>
      <c r="I83" s="42"/>
      <c r="J83" s="42"/>
      <c r="K83" s="42"/>
      <c r="L83" s="132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58" t="str">
        <f>E7</f>
        <v>Vložení hydroizolační konstrukce - hlavní budova</v>
      </c>
      <c r="F84" s="33"/>
      <c r="G84" s="33"/>
      <c r="H84" s="33"/>
      <c r="I84" s="42"/>
      <c r="J84" s="42"/>
      <c r="K84" s="42"/>
      <c r="L84" s="132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3" t="s">
        <v>88</v>
      </c>
      <c r="D85" s="42"/>
      <c r="E85" s="42"/>
      <c r="F85" s="42"/>
      <c r="G85" s="42"/>
      <c r="H85" s="42"/>
      <c r="I85" s="42"/>
      <c r="J85" s="42"/>
      <c r="K85" s="42"/>
      <c r="L85" s="132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1" t="str">
        <f>E9</f>
        <v>01 - Vložení hydroizolace</v>
      </c>
      <c r="F86" s="42"/>
      <c r="G86" s="42"/>
      <c r="H86" s="42"/>
      <c r="I86" s="42"/>
      <c r="J86" s="42"/>
      <c r="K86" s="42"/>
      <c r="L86" s="132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2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22</v>
      </c>
      <c r="D88" s="42"/>
      <c r="E88" s="42"/>
      <c r="F88" s="28" t="str">
        <f>F12</f>
        <v>Rokycany - Střední škola</v>
      </c>
      <c r="G88" s="42"/>
      <c r="H88" s="42"/>
      <c r="I88" s="33" t="s">
        <v>24</v>
      </c>
      <c r="J88" s="74" t="str">
        <f>IF(J12="","",J12)</f>
        <v>29. 2. 2024</v>
      </c>
      <c r="K88" s="42"/>
      <c r="L88" s="132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2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3" t="s">
        <v>30</v>
      </c>
      <c r="D90" s="42"/>
      <c r="E90" s="42"/>
      <c r="F90" s="28" t="str">
        <f>E15</f>
        <v xml:space="preserve"> </v>
      </c>
      <c r="G90" s="42"/>
      <c r="H90" s="42"/>
      <c r="I90" s="33" t="s">
        <v>37</v>
      </c>
      <c r="J90" s="38" t="str">
        <f>E21</f>
        <v xml:space="preserve"> </v>
      </c>
      <c r="K90" s="42"/>
      <c r="L90" s="132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3" t="s">
        <v>35</v>
      </c>
      <c r="D91" s="42"/>
      <c r="E91" s="42"/>
      <c r="F91" s="28" t="str">
        <f>IF(E18="","",E18)</f>
        <v>Vyplň údaj</v>
      </c>
      <c r="G91" s="42"/>
      <c r="H91" s="42"/>
      <c r="I91" s="33" t="s">
        <v>39</v>
      </c>
      <c r="J91" s="38" t="str">
        <f>E24</f>
        <v xml:space="preserve"> </v>
      </c>
      <c r="K91" s="42"/>
      <c r="L91" s="132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32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75"/>
      <c r="B93" s="176"/>
      <c r="C93" s="177" t="s">
        <v>110</v>
      </c>
      <c r="D93" s="178" t="s">
        <v>61</v>
      </c>
      <c r="E93" s="178" t="s">
        <v>57</v>
      </c>
      <c r="F93" s="178" t="s">
        <v>58</v>
      </c>
      <c r="G93" s="178" t="s">
        <v>111</v>
      </c>
      <c r="H93" s="178" t="s">
        <v>112</v>
      </c>
      <c r="I93" s="178" t="s">
        <v>113</v>
      </c>
      <c r="J93" s="178" t="s">
        <v>92</v>
      </c>
      <c r="K93" s="179" t="s">
        <v>114</v>
      </c>
      <c r="L93" s="180"/>
      <c r="M93" s="94" t="s">
        <v>32</v>
      </c>
      <c r="N93" s="95" t="s">
        <v>46</v>
      </c>
      <c r="O93" s="95" t="s">
        <v>115</v>
      </c>
      <c r="P93" s="95" t="s">
        <v>116</v>
      </c>
      <c r="Q93" s="95" t="s">
        <v>117</v>
      </c>
      <c r="R93" s="95" t="s">
        <v>118</v>
      </c>
      <c r="S93" s="95" t="s">
        <v>119</v>
      </c>
      <c r="T93" s="96" t="s">
        <v>120</v>
      </c>
      <c r="U93" s="175"/>
      <c r="V93" s="175"/>
      <c r="W93" s="175"/>
      <c r="X93" s="175"/>
      <c r="Y93" s="175"/>
      <c r="Z93" s="175"/>
      <c r="AA93" s="175"/>
      <c r="AB93" s="175"/>
      <c r="AC93" s="175"/>
      <c r="AD93" s="175"/>
      <c r="AE93" s="175"/>
    </row>
    <row r="94" s="2" customFormat="1" ht="22.8" customHeight="1">
      <c r="A94" s="40"/>
      <c r="B94" s="41"/>
      <c r="C94" s="101" t="s">
        <v>121</v>
      </c>
      <c r="D94" s="42"/>
      <c r="E94" s="42"/>
      <c r="F94" s="42"/>
      <c r="G94" s="42"/>
      <c r="H94" s="42"/>
      <c r="I94" s="42"/>
      <c r="J94" s="181">
        <f>BK94</f>
        <v>0</v>
      </c>
      <c r="K94" s="42"/>
      <c r="L94" s="46"/>
      <c r="M94" s="97"/>
      <c r="N94" s="182"/>
      <c r="O94" s="98"/>
      <c r="P94" s="183">
        <f>P95+P189</f>
        <v>0</v>
      </c>
      <c r="Q94" s="98"/>
      <c r="R94" s="183">
        <f>R95+R189</f>
        <v>24.797465999999996</v>
      </c>
      <c r="S94" s="98"/>
      <c r="T94" s="184">
        <f>T95+T189</f>
        <v>16.024000000000001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75</v>
      </c>
      <c r="AU94" s="18" t="s">
        <v>93</v>
      </c>
      <c r="BK94" s="185">
        <f>BK95+BK189</f>
        <v>0</v>
      </c>
    </row>
    <row r="95" s="12" customFormat="1" ht="25.92" customHeight="1">
      <c r="A95" s="12"/>
      <c r="B95" s="186"/>
      <c r="C95" s="187"/>
      <c r="D95" s="188" t="s">
        <v>75</v>
      </c>
      <c r="E95" s="189" t="s">
        <v>122</v>
      </c>
      <c r="F95" s="189" t="s">
        <v>123</v>
      </c>
      <c r="G95" s="187"/>
      <c r="H95" s="187"/>
      <c r="I95" s="190"/>
      <c r="J95" s="191">
        <f>BK95</f>
        <v>0</v>
      </c>
      <c r="K95" s="187"/>
      <c r="L95" s="192"/>
      <c r="M95" s="193"/>
      <c r="N95" s="194"/>
      <c r="O95" s="194"/>
      <c r="P95" s="195">
        <f>P96+P120+P122+P130+P135+P152+P158+P176+P186</f>
        <v>0</v>
      </c>
      <c r="Q95" s="194"/>
      <c r="R95" s="195">
        <f>R96+R120+R122+R130+R135+R152+R158+R176+R186</f>
        <v>23.199227999999998</v>
      </c>
      <c r="S95" s="194"/>
      <c r="T95" s="196">
        <f>T96+T120+T122+T130+T135+T152+T158+T176+T186</f>
        <v>14.965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7" t="s">
        <v>84</v>
      </c>
      <c r="AT95" s="198" t="s">
        <v>75</v>
      </c>
      <c r="AU95" s="198" t="s">
        <v>76</v>
      </c>
      <c r="AY95" s="197" t="s">
        <v>124</v>
      </c>
      <c r="BK95" s="199">
        <f>BK96+BK120+BK122+BK130+BK135+BK152+BK158+BK176+BK186</f>
        <v>0</v>
      </c>
    </row>
    <row r="96" s="12" customFormat="1" ht="22.8" customHeight="1">
      <c r="A96" s="12"/>
      <c r="B96" s="186"/>
      <c r="C96" s="187"/>
      <c r="D96" s="188" t="s">
        <v>75</v>
      </c>
      <c r="E96" s="200" t="s">
        <v>84</v>
      </c>
      <c r="F96" s="200" t="s">
        <v>125</v>
      </c>
      <c r="G96" s="187"/>
      <c r="H96" s="187"/>
      <c r="I96" s="190"/>
      <c r="J96" s="201">
        <f>BK96</f>
        <v>0</v>
      </c>
      <c r="K96" s="187"/>
      <c r="L96" s="192"/>
      <c r="M96" s="193"/>
      <c r="N96" s="194"/>
      <c r="O96" s="194"/>
      <c r="P96" s="195">
        <f>SUM(P97:P119)</f>
        <v>0</v>
      </c>
      <c r="Q96" s="194"/>
      <c r="R96" s="195">
        <f>SUM(R97:R119)</f>
        <v>1.0800000000000001</v>
      </c>
      <c r="S96" s="194"/>
      <c r="T96" s="196">
        <f>SUM(T97:T119)</f>
        <v>0.76500000000000001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7" t="s">
        <v>84</v>
      </c>
      <c r="AT96" s="198" t="s">
        <v>75</v>
      </c>
      <c r="AU96" s="198" t="s">
        <v>84</v>
      </c>
      <c r="AY96" s="197" t="s">
        <v>124</v>
      </c>
      <c r="BK96" s="199">
        <f>SUM(BK97:BK119)</f>
        <v>0</v>
      </c>
    </row>
    <row r="97" s="2" customFormat="1" ht="76.35" customHeight="1">
      <c r="A97" s="40"/>
      <c r="B97" s="41"/>
      <c r="C97" s="202" t="s">
        <v>84</v>
      </c>
      <c r="D97" s="202" t="s">
        <v>126</v>
      </c>
      <c r="E97" s="203" t="s">
        <v>127</v>
      </c>
      <c r="F97" s="204" t="s">
        <v>128</v>
      </c>
      <c r="G97" s="205" t="s">
        <v>129</v>
      </c>
      <c r="H97" s="206">
        <v>3</v>
      </c>
      <c r="I97" s="207"/>
      <c r="J97" s="208">
        <f>ROUND(I97*H97,2)</f>
        <v>0</v>
      </c>
      <c r="K97" s="204" t="s">
        <v>130</v>
      </c>
      <c r="L97" s="46"/>
      <c r="M97" s="209" t="s">
        <v>32</v>
      </c>
      <c r="N97" s="210" t="s">
        <v>47</v>
      </c>
      <c r="O97" s="86"/>
      <c r="P97" s="211">
        <f>O97*H97</f>
        <v>0</v>
      </c>
      <c r="Q97" s="211">
        <v>0</v>
      </c>
      <c r="R97" s="211">
        <f>Q97*H97</f>
        <v>0</v>
      </c>
      <c r="S97" s="211">
        <v>0.255</v>
      </c>
      <c r="T97" s="212">
        <f>S97*H97</f>
        <v>0.76500000000000001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3" t="s">
        <v>131</v>
      </c>
      <c r="AT97" s="213" t="s">
        <v>126</v>
      </c>
      <c r="AU97" s="213" t="s">
        <v>86</v>
      </c>
      <c r="AY97" s="18" t="s">
        <v>124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8" t="s">
        <v>84</v>
      </c>
      <c r="BK97" s="214">
        <f>ROUND(I97*H97,2)</f>
        <v>0</v>
      </c>
      <c r="BL97" s="18" t="s">
        <v>131</v>
      </c>
      <c r="BM97" s="213" t="s">
        <v>132</v>
      </c>
    </row>
    <row r="98" s="2" customFormat="1">
      <c r="A98" s="40"/>
      <c r="B98" s="41"/>
      <c r="C98" s="42"/>
      <c r="D98" s="215" t="s">
        <v>133</v>
      </c>
      <c r="E98" s="42"/>
      <c r="F98" s="216" t="s">
        <v>134</v>
      </c>
      <c r="G98" s="42"/>
      <c r="H98" s="42"/>
      <c r="I98" s="217"/>
      <c r="J98" s="42"/>
      <c r="K98" s="42"/>
      <c r="L98" s="46"/>
      <c r="M98" s="218"/>
      <c r="N98" s="219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133</v>
      </c>
      <c r="AU98" s="18" t="s">
        <v>86</v>
      </c>
    </row>
    <row r="99" s="13" customFormat="1">
      <c r="A99" s="13"/>
      <c r="B99" s="220"/>
      <c r="C99" s="221"/>
      <c r="D99" s="222" t="s">
        <v>135</v>
      </c>
      <c r="E99" s="223" t="s">
        <v>32</v>
      </c>
      <c r="F99" s="224" t="s">
        <v>136</v>
      </c>
      <c r="G99" s="221"/>
      <c r="H99" s="225">
        <v>3</v>
      </c>
      <c r="I99" s="226"/>
      <c r="J99" s="221"/>
      <c r="K99" s="221"/>
      <c r="L99" s="227"/>
      <c r="M99" s="228"/>
      <c r="N99" s="229"/>
      <c r="O99" s="229"/>
      <c r="P99" s="229"/>
      <c r="Q99" s="229"/>
      <c r="R99" s="229"/>
      <c r="S99" s="229"/>
      <c r="T99" s="23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1" t="s">
        <v>135</v>
      </c>
      <c r="AU99" s="231" t="s">
        <v>86</v>
      </c>
      <c r="AV99" s="13" t="s">
        <v>86</v>
      </c>
      <c r="AW99" s="13" t="s">
        <v>38</v>
      </c>
      <c r="AX99" s="13" t="s">
        <v>84</v>
      </c>
      <c r="AY99" s="231" t="s">
        <v>124</v>
      </c>
    </row>
    <row r="100" s="2" customFormat="1" ht="44.25" customHeight="1">
      <c r="A100" s="40"/>
      <c r="B100" s="41"/>
      <c r="C100" s="202" t="s">
        <v>86</v>
      </c>
      <c r="D100" s="202" t="s">
        <v>126</v>
      </c>
      <c r="E100" s="203" t="s">
        <v>137</v>
      </c>
      <c r="F100" s="204" t="s">
        <v>138</v>
      </c>
      <c r="G100" s="205" t="s">
        <v>139</v>
      </c>
      <c r="H100" s="206">
        <v>1.0800000000000001</v>
      </c>
      <c r="I100" s="207"/>
      <c r="J100" s="208">
        <f>ROUND(I100*H100,2)</f>
        <v>0</v>
      </c>
      <c r="K100" s="204" t="s">
        <v>130</v>
      </c>
      <c r="L100" s="46"/>
      <c r="M100" s="209" t="s">
        <v>32</v>
      </c>
      <c r="N100" s="210" t="s">
        <v>47</v>
      </c>
      <c r="O100" s="86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3" t="s">
        <v>131</v>
      </c>
      <c r="AT100" s="213" t="s">
        <v>126</v>
      </c>
      <c r="AU100" s="213" t="s">
        <v>86</v>
      </c>
      <c r="AY100" s="18" t="s">
        <v>124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8" t="s">
        <v>84</v>
      </c>
      <c r="BK100" s="214">
        <f>ROUND(I100*H100,2)</f>
        <v>0</v>
      </c>
      <c r="BL100" s="18" t="s">
        <v>131</v>
      </c>
      <c r="BM100" s="213" t="s">
        <v>140</v>
      </c>
    </row>
    <row r="101" s="2" customFormat="1">
      <c r="A101" s="40"/>
      <c r="B101" s="41"/>
      <c r="C101" s="42"/>
      <c r="D101" s="215" t="s">
        <v>133</v>
      </c>
      <c r="E101" s="42"/>
      <c r="F101" s="216" t="s">
        <v>141</v>
      </c>
      <c r="G101" s="42"/>
      <c r="H101" s="42"/>
      <c r="I101" s="217"/>
      <c r="J101" s="42"/>
      <c r="K101" s="42"/>
      <c r="L101" s="46"/>
      <c r="M101" s="218"/>
      <c r="N101" s="219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8" t="s">
        <v>133</v>
      </c>
      <c r="AU101" s="18" t="s">
        <v>86</v>
      </c>
    </row>
    <row r="102" s="14" customFormat="1">
      <c r="A102" s="14"/>
      <c r="B102" s="232"/>
      <c r="C102" s="233"/>
      <c r="D102" s="222" t="s">
        <v>135</v>
      </c>
      <c r="E102" s="234" t="s">
        <v>32</v>
      </c>
      <c r="F102" s="235" t="s">
        <v>142</v>
      </c>
      <c r="G102" s="233"/>
      <c r="H102" s="234" t="s">
        <v>32</v>
      </c>
      <c r="I102" s="236"/>
      <c r="J102" s="233"/>
      <c r="K102" s="233"/>
      <c r="L102" s="237"/>
      <c r="M102" s="238"/>
      <c r="N102" s="239"/>
      <c r="O102" s="239"/>
      <c r="P102" s="239"/>
      <c r="Q102" s="239"/>
      <c r="R102" s="239"/>
      <c r="S102" s="239"/>
      <c r="T102" s="24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1" t="s">
        <v>135</v>
      </c>
      <c r="AU102" s="241" t="s">
        <v>86</v>
      </c>
      <c r="AV102" s="14" t="s">
        <v>84</v>
      </c>
      <c r="AW102" s="14" t="s">
        <v>38</v>
      </c>
      <c r="AX102" s="14" t="s">
        <v>76</v>
      </c>
      <c r="AY102" s="241" t="s">
        <v>124</v>
      </c>
    </row>
    <row r="103" s="13" customFormat="1">
      <c r="A103" s="13"/>
      <c r="B103" s="220"/>
      <c r="C103" s="221"/>
      <c r="D103" s="222" t="s">
        <v>135</v>
      </c>
      <c r="E103" s="223" t="s">
        <v>32</v>
      </c>
      <c r="F103" s="224" t="s">
        <v>143</v>
      </c>
      <c r="G103" s="221"/>
      <c r="H103" s="225">
        <v>1.0800000000000001</v>
      </c>
      <c r="I103" s="226"/>
      <c r="J103" s="221"/>
      <c r="K103" s="221"/>
      <c r="L103" s="227"/>
      <c r="M103" s="228"/>
      <c r="N103" s="229"/>
      <c r="O103" s="229"/>
      <c r="P103" s="229"/>
      <c r="Q103" s="229"/>
      <c r="R103" s="229"/>
      <c r="S103" s="229"/>
      <c r="T103" s="23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1" t="s">
        <v>135</v>
      </c>
      <c r="AU103" s="231" t="s">
        <v>86</v>
      </c>
      <c r="AV103" s="13" t="s">
        <v>86</v>
      </c>
      <c r="AW103" s="13" t="s">
        <v>38</v>
      </c>
      <c r="AX103" s="13" t="s">
        <v>84</v>
      </c>
      <c r="AY103" s="231" t="s">
        <v>124</v>
      </c>
    </row>
    <row r="104" s="2" customFormat="1" ht="37.8" customHeight="1">
      <c r="A104" s="40"/>
      <c r="B104" s="41"/>
      <c r="C104" s="202" t="s">
        <v>144</v>
      </c>
      <c r="D104" s="202" t="s">
        <v>126</v>
      </c>
      <c r="E104" s="203" t="s">
        <v>145</v>
      </c>
      <c r="F104" s="204" t="s">
        <v>146</v>
      </c>
      <c r="G104" s="205" t="s">
        <v>139</v>
      </c>
      <c r="H104" s="206">
        <v>0.27000000000000002</v>
      </c>
      <c r="I104" s="207"/>
      <c r="J104" s="208">
        <f>ROUND(I104*H104,2)</f>
        <v>0</v>
      </c>
      <c r="K104" s="204" t="s">
        <v>130</v>
      </c>
      <c r="L104" s="46"/>
      <c r="M104" s="209" t="s">
        <v>32</v>
      </c>
      <c r="N104" s="210" t="s">
        <v>47</v>
      </c>
      <c r="O104" s="86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3" t="s">
        <v>131</v>
      </c>
      <c r="AT104" s="213" t="s">
        <v>126</v>
      </c>
      <c r="AU104" s="213" t="s">
        <v>86</v>
      </c>
      <c r="AY104" s="18" t="s">
        <v>124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8" t="s">
        <v>84</v>
      </c>
      <c r="BK104" s="214">
        <f>ROUND(I104*H104,2)</f>
        <v>0</v>
      </c>
      <c r="BL104" s="18" t="s">
        <v>131</v>
      </c>
      <c r="BM104" s="213" t="s">
        <v>147</v>
      </c>
    </row>
    <row r="105" s="2" customFormat="1">
      <c r="A105" s="40"/>
      <c r="B105" s="41"/>
      <c r="C105" s="42"/>
      <c r="D105" s="215" t="s">
        <v>133</v>
      </c>
      <c r="E105" s="42"/>
      <c r="F105" s="216" t="s">
        <v>148</v>
      </c>
      <c r="G105" s="42"/>
      <c r="H105" s="42"/>
      <c r="I105" s="217"/>
      <c r="J105" s="42"/>
      <c r="K105" s="42"/>
      <c r="L105" s="46"/>
      <c r="M105" s="218"/>
      <c r="N105" s="219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133</v>
      </c>
      <c r="AU105" s="18" t="s">
        <v>86</v>
      </c>
    </row>
    <row r="106" s="13" customFormat="1">
      <c r="A106" s="13"/>
      <c r="B106" s="220"/>
      <c r="C106" s="221"/>
      <c r="D106" s="222" t="s">
        <v>135</v>
      </c>
      <c r="E106" s="223" t="s">
        <v>32</v>
      </c>
      <c r="F106" s="224" t="s">
        <v>149</v>
      </c>
      <c r="G106" s="221"/>
      <c r="H106" s="225">
        <v>0.27000000000000002</v>
      </c>
      <c r="I106" s="226"/>
      <c r="J106" s="221"/>
      <c r="K106" s="221"/>
      <c r="L106" s="227"/>
      <c r="M106" s="228"/>
      <c r="N106" s="229"/>
      <c r="O106" s="229"/>
      <c r="P106" s="229"/>
      <c r="Q106" s="229"/>
      <c r="R106" s="229"/>
      <c r="S106" s="229"/>
      <c r="T106" s="23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1" t="s">
        <v>135</v>
      </c>
      <c r="AU106" s="231" t="s">
        <v>86</v>
      </c>
      <c r="AV106" s="13" t="s">
        <v>86</v>
      </c>
      <c r="AW106" s="13" t="s">
        <v>38</v>
      </c>
      <c r="AX106" s="13" t="s">
        <v>84</v>
      </c>
      <c r="AY106" s="231" t="s">
        <v>124</v>
      </c>
    </row>
    <row r="107" s="2" customFormat="1" ht="62.7" customHeight="1">
      <c r="A107" s="40"/>
      <c r="B107" s="41"/>
      <c r="C107" s="202" t="s">
        <v>131</v>
      </c>
      <c r="D107" s="202" t="s">
        <v>126</v>
      </c>
      <c r="E107" s="203" t="s">
        <v>150</v>
      </c>
      <c r="F107" s="204" t="s">
        <v>151</v>
      </c>
      <c r="G107" s="205" t="s">
        <v>139</v>
      </c>
      <c r="H107" s="206">
        <v>1.3500000000000001</v>
      </c>
      <c r="I107" s="207"/>
      <c r="J107" s="208">
        <f>ROUND(I107*H107,2)</f>
        <v>0</v>
      </c>
      <c r="K107" s="204" t="s">
        <v>130</v>
      </c>
      <c r="L107" s="46"/>
      <c r="M107" s="209" t="s">
        <v>32</v>
      </c>
      <c r="N107" s="210" t="s">
        <v>47</v>
      </c>
      <c r="O107" s="86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3" t="s">
        <v>131</v>
      </c>
      <c r="AT107" s="213" t="s">
        <v>126</v>
      </c>
      <c r="AU107" s="213" t="s">
        <v>86</v>
      </c>
      <c r="AY107" s="18" t="s">
        <v>124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8" t="s">
        <v>84</v>
      </c>
      <c r="BK107" s="214">
        <f>ROUND(I107*H107,2)</f>
        <v>0</v>
      </c>
      <c r="BL107" s="18" t="s">
        <v>131</v>
      </c>
      <c r="BM107" s="213" t="s">
        <v>152</v>
      </c>
    </row>
    <row r="108" s="2" customFormat="1">
      <c r="A108" s="40"/>
      <c r="B108" s="41"/>
      <c r="C108" s="42"/>
      <c r="D108" s="215" t="s">
        <v>133</v>
      </c>
      <c r="E108" s="42"/>
      <c r="F108" s="216" t="s">
        <v>153</v>
      </c>
      <c r="G108" s="42"/>
      <c r="H108" s="42"/>
      <c r="I108" s="217"/>
      <c r="J108" s="42"/>
      <c r="K108" s="42"/>
      <c r="L108" s="46"/>
      <c r="M108" s="218"/>
      <c r="N108" s="219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8" t="s">
        <v>133</v>
      </c>
      <c r="AU108" s="18" t="s">
        <v>86</v>
      </c>
    </row>
    <row r="109" s="13" customFormat="1">
      <c r="A109" s="13"/>
      <c r="B109" s="220"/>
      <c r="C109" s="221"/>
      <c r="D109" s="222" t="s">
        <v>135</v>
      </c>
      <c r="E109" s="223" t="s">
        <v>32</v>
      </c>
      <c r="F109" s="224" t="s">
        <v>154</v>
      </c>
      <c r="G109" s="221"/>
      <c r="H109" s="225">
        <v>1.3500000000000001</v>
      </c>
      <c r="I109" s="226"/>
      <c r="J109" s="221"/>
      <c r="K109" s="221"/>
      <c r="L109" s="227"/>
      <c r="M109" s="228"/>
      <c r="N109" s="229"/>
      <c r="O109" s="229"/>
      <c r="P109" s="229"/>
      <c r="Q109" s="229"/>
      <c r="R109" s="229"/>
      <c r="S109" s="229"/>
      <c r="T109" s="23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1" t="s">
        <v>135</v>
      </c>
      <c r="AU109" s="231" t="s">
        <v>86</v>
      </c>
      <c r="AV109" s="13" t="s">
        <v>86</v>
      </c>
      <c r="AW109" s="13" t="s">
        <v>38</v>
      </c>
      <c r="AX109" s="13" t="s">
        <v>84</v>
      </c>
      <c r="AY109" s="231" t="s">
        <v>124</v>
      </c>
    </row>
    <row r="110" s="2" customFormat="1" ht="44.25" customHeight="1">
      <c r="A110" s="40"/>
      <c r="B110" s="41"/>
      <c r="C110" s="202" t="s">
        <v>155</v>
      </c>
      <c r="D110" s="202" t="s">
        <v>126</v>
      </c>
      <c r="E110" s="203" t="s">
        <v>156</v>
      </c>
      <c r="F110" s="204" t="s">
        <v>157</v>
      </c>
      <c r="G110" s="205" t="s">
        <v>158</v>
      </c>
      <c r="H110" s="206">
        <v>2.7000000000000002</v>
      </c>
      <c r="I110" s="207"/>
      <c r="J110" s="208">
        <f>ROUND(I110*H110,2)</f>
        <v>0</v>
      </c>
      <c r="K110" s="204" t="s">
        <v>130</v>
      </c>
      <c r="L110" s="46"/>
      <c r="M110" s="209" t="s">
        <v>32</v>
      </c>
      <c r="N110" s="210" t="s">
        <v>47</v>
      </c>
      <c r="O110" s="86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3" t="s">
        <v>131</v>
      </c>
      <c r="AT110" s="213" t="s">
        <v>126</v>
      </c>
      <c r="AU110" s="213" t="s">
        <v>86</v>
      </c>
      <c r="AY110" s="18" t="s">
        <v>124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8" t="s">
        <v>84</v>
      </c>
      <c r="BK110" s="214">
        <f>ROUND(I110*H110,2)</f>
        <v>0</v>
      </c>
      <c r="BL110" s="18" t="s">
        <v>131</v>
      </c>
      <c r="BM110" s="213" t="s">
        <v>159</v>
      </c>
    </row>
    <row r="111" s="2" customFormat="1">
      <c r="A111" s="40"/>
      <c r="B111" s="41"/>
      <c r="C111" s="42"/>
      <c r="D111" s="215" t="s">
        <v>133</v>
      </c>
      <c r="E111" s="42"/>
      <c r="F111" s="216" t="s">
        <v>160</v>
      </c>
      <c r="G111" s="42"/>
      <c r="H111" s="42"/>
      <c r="I111" s="217"/>
      <c r="J111" s="42"/>
      <c r="K111" s="42"/>
      <c r="L111" s="46"/>
      <c r="M111" s="218"/>
      <c r="N111" s="219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8" t="s">
        <v>133</v>
      </c>
      <c r="AU111" s="18" t="s">
        <v>86</v>
      </c>
    </row>
    <row r="112" s="13" customFormat="1">
      <c r="A112" s="13"/>
      <c r="B112" s="220"/>
      <c r="C112" s="221"/>
      <c r="D112" s="222" t="s">
        <v>135</v>
      </c>
      <c r="E112" s="221"/>
      <c r="F112" s="224" t="s">
        <v>161</v>
      </c>
      <c r="G112" s="221"/>
      <c r="H112" s="225">
        <v>2.7000000000000002</v>
      </c>
      <c r="I112" s="226"/>
      <c r="J112" s="221"/>
      <c r="K112" s="221"/>
      <c r="L112" s="227"/>
      <c r="M112" s="228"/>
      <c r="N112" s="229"/>
      <c r="O112" s="229"/>
      <c r="P112" s="229"/>
      <c r="Q112" s="229"/>
      <c r="R112" s="229"/>
      <c r="S112" s="229"/>
      <c r="T112" s="23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1" t="s">
        <v>135</v>
      </c>
      <c r="AU112" s="231" t="s">
        <v>86</v>
      </c>
      <c r="AV112" s="13" t="s">
        <v>86</v>
      </c>
      <c r="AW112" s="13" t="s">
        <v>4</v>
      </c>
      <c r="AX112" s="13" t="s">
        <v>84</v>
      </c>
      <c r="AY112" s="231" t="s">
        <v>124</v>
      </c>
    </row>
    <row r="113" s="2" customFormat="1" ht="66.75" customHeight="1">
      <c r="A113" s="40"/>
      <c r="B113" s="41"/>
      <c r="C113" s="202" t="s">
        <v>162</v>
      </c>
      <c r="D113" s="202" t="s">
        <v>126</v>
      </c>
      <c r="E113" s="203" t="s">
        <v>163</v>
      </c>
      <c r="F113" s="204" t="s">
        <v>164</v>
      </c>
      <c r="G113" s="205" t="s">
        <v>139</v>
      </c>
      <c r="H113" s="206">
        <v>0.54000000000000004</v>
      </c>
      <c r="I113" s="207"/>
      <c r="J113" s="208">
        <f>ROUND(I113*H113,2)</f>
        <v>0</v>
      </c>
      <c r="K113" s="204" t="s">
        <v>130</v>
      </c>
      <c r="L113" s="46"/>
      <c r="M113" s="209" t="s">
        <v>32</v>
      </c>
      <c r="N113" s="210" t="s">
        <v>47</v>
      </c>
      <c r="O113" s="86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3" t="s">
        <v>131</v>
      </c>
      <c r="AT113" s="213" t="s">
        <v>126</v>
      </c>
      <c r="AU113" s="213" t="s">
        <v>86</v>
      </c>
      <c r="AY113" s="18" t="s">
        <v>124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8" t="s">
        <v>84</v>
      </c>
      <c r="BK113" s="214">
        <f>ROUND(I113*H113,2)</f>
        <v>0</v>
      </c>
      <c r="BL113" s="18" t="s">
        <v>131</v>
      </c>
      <c r="BM113" s="213" t="s">
        <v>165</v>
      </c>
    </row>
    <row r="114" s="2" customFormat="1">
      <c r="A114" s="40"/>
      <c r="B114" s="41"/>
      <c r="C114" s="42"/>
      <c r="D114" s="215" t="s">
        <v>133</v>
      </c>
      <c r="E114" s="42"/>
      <c r="F114" s="216" t="s">
        <v>166</v>
      </c>
      <c r="G114" s="42"/>
      <c r="H114" s="42"/>
      <c r="I114" s="217"/>
      <c r="J114" s="42"/>
      <c r="K114" s="42"/>
      <c r="L114" s="46"/>
      <c r="M114" s="218"/>
      <c r="N114" s="219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8" t="s">
        <v>133</v>
      </c>
      <c r="AU114" s="18" t="s">
        <v>86</v>
      </c>
    </row>
    <row r="115" s="13" customFormat="1">
      <c r="A115" s="13"/>
      <c r="B115" s="220"/>
      <c r="C115" s="221"/>
      <c r="D115" s="222" t="s">
        <v>135</v>
      </c>
      <c r="E115" s="223" t="s">
        <v>32</v>
      </c>
      <c r="F115" s="224" t="s">
        <v>167</v>
      </c>
      <c r="G115" s="221"/>
      <c r="H115" s="225">
        <v>0.54000000000000004</v>
      </c>
      <c r="I115" s="226"/>
      <c r="J115" s="221"/>
      <c r="K115" s="221"/>
      <c r="L115" s="227"/>
      <c r="M115" s="228"/>
      <c r="N115" s="229"/>
      <c r="O115" s="229"/>
      <c r="P115" s="229"/>
      <c r="Q115" s="229"/>
      <c r="R115" s="229"/>
      <c r="S115" s="229"/>
      <c r="T115" s="23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1" t="s">
        <v>135</v>
      </c>
      <c r="AU115" s="231" t="s">
        <v>86</v>
      </c>
      <c r="AV115" s="13" t="s">
        <v>86</v>
      </c>
      <c r="AW115" s="13" t="s">
        <v>38</v>
      </c>
      <c r="AX115" s="13" t="s">
        <v>84</v>
      </c>
      <c r="AY115" s="231" t="s">
        <v>124</v>
      </c>
    </row>
    <row r="116" s="2" customFormat="1" ht="16.5" customHeight="1">
      <c r="A116" s="40"/>
      <c r="B116" s="41"/>
      <c r="C116" s="242" t="s">
        <v>168</v>
      </c>
      <c r="D116" s="242" t="s">
        <v>169</v>
      </c>
      <c r="E116" s="243" t="s">
        <v>170</v>
      </c>
      <c r="F116" s="244" t="s">
        <v>171</v>
      </c>
      <c r="G116" s="245" t="s">
        <v>158</v>
      </c>
      <c r="H116" s="246">
        <v>1.0800000000000001</v>
      </c>
      <c r="I116" s="247"/>
      <c r="J116" s="248">
        <f>ROUND(I116*H116,2)</f>
        <v>0</v>
      </c>
      <c r="K116" s="244" t="s">
        <v>130</v>
      </c>
      <c r="L116" s="249"/>
      <c r="M116" s="250" t="s">
        <v>32</v>
      </c>
      <c r="N116" s="251" t="s">
        <v>47</v>
      </c>
      <c r="O116" s="86"/>
      <c r="P116" s="211">
        <f>O116*H116</f>
        <v>0</v>
      </c>
      <c r="Q116" s="211">
        <v>1</v>
      </c>
      <c r="R116" s="211">
        <f>Q116*H116</f>
        <v>1.0800000000000001</v>
      </c>
      <c r="S116" s="211">
        <v>0</v>
      </c>
      <c r="T116" s="212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3" t="s">
        <v>172</v>
      </c>
      <c r="AT116" s="213" t="s">
        <v>169</v>
      </c>
      <c r="AU116" s="213" t="s">
        <v>86</v>
      </c>
      <c r="AY116" s="18" t="s">
        <v>124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8" t="s">
        <v>84</v>
      </c>
      <c r="BK116" s="214">
        <f>ROUND(I116*H116,2)</f>
        <v>0</v>
      </c>
      <c r="BL116" s="18" t="s">
        <v>131</v>
      </c>
      <c r="BM116" s="213" t="s">
        <v>173</v>
      </c>
    </row>
    <row r="117" s="13" customFormat="1">
      <c r="A117" s="13"/>
      <c r="B117" s="220"/>
      <c r="C117" s="221"/>
      <c r="D117" s="222" t="s">
        <v>135</v>
      </c>
      <c r="E117" s="221"/>
      <c r="F117" s="224" t="s">
        <v>174</v>
      </c>
      <c r="G117" s="221"/>
      <c r="H117" s="225">
        <v>1.0800000000000001</v>
      </c>
      <c r="I117" s="226"/>
      <c r="J117" s="221"/>
      <c r="K117" s="221"/>
      <c r="L117" s="227"/>
      <c r="M117" s="228"/>
      <c r="N117" s="229"/>
      <c r="O117" s="229"/>
      <c r="P117" s="229"/>
      <c r="Q117" s="229"/>
      <c r="R117" s="229"/>
      <c r="S117" s="229"/>
      <c r="T117" s="23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1" t="s">
        <v>135</v>
      </c>
      <c r="AU117" s="231" t="s">
        <v>86</v>
      </c>
      <c r="AV117" s="13" t="s">
        <v>86</v>
      </c>
      <c r="AW117" s="13" t="s">
        <v>4</v>
      </c>
      <c r="AX117" s="13" t="s">
        <v>84</v>
      </c>
      <c r="AY117" s="231" t="s">
        <v>124</v>
      </c>
    </row>
    <row r="118" s="2" customFormat="1" ht="33" customHeight="1">
      <c r="A118" s="40"/>
      <c r="B118" s="41"/>
      <c r="C118" s="202" t="s">
        <v>172</v>
      </c>
      <c r="D118" s="202" t="s">
        <v>126</v>
      </c>
      <c r="E118" s="203" t="s">
        <v>175</v>
      </c>
      <c r="F118" s="204" t="s">
        <v>176</v>
      </c>
      <c r="G118" s="205" t="s">
        <v>129</v>
      </c>
      <c r="H118" s="206">
        <v>50</v>
      </c>
      <c r="I118" s="207"/>
      <c r="J118" s="208">
        <f>ROUND(I118*H118,2)</f>
        <v>0</v>
      </c>
      <c r="K118" s="204" t="s">
        <v>130</v>
      </c>
      <c r="L118" s="46"/>
      <c r="M118" s="209" t="s">
        <v>32</v>
      </c>
      <c r="N118" s="210" t="s">
        <v>47</v>
      </c>
      <c r="O118" s="86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3" t="s">
        <v>131</v>
      </c>
      <c r="AT118" s="213" t="s">
        <v>126</v>
      </c>
      <c r="AU118" s="213" t="s">
        <v>86</v>
      </c>
      <c r="AY118" s="18" t="s">
        <v>124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8" t="s">
        <v>84</v>
      </c>
      <c r="BK118" s="214">
        <f>ROUND(I118*H118,2)</f>
        <v>0</v>
      </c>
      <c r="BL118" s="18" t="s">
        <v>131</v>
      </c>
      <c r="BM118" s="213" t="s">
        <v>177</v>
      </c>
    </row>
    <row r="119" s="2" customFormat="1">
      <c r="A119" s="40"/>
      <c r="B119" s="41"/>
      <c r="C119" s="42"/>
      <c r="D119" s="215" t="s">
        <v>133</v>
      </c>
      <c r="E119" s="42"/>
      <c r="F119" s="216" t="s">
        <v>178</v>
      </c>
      <c r="G119" s="42"/>
      <c r="H119" s="42"/>
      <c r="I119" s="217"/>
      <c r="J119" s="42"/>
      <c r="K119" s="42"/>
      <c r="L119" s="46"/>
      <c r="M119" s="218"/>
      <c r="N119" s="219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8" t="s">
        <v>133</v>
      </c>
      <c r="AU119" s="18" t="s">
        <v>86</v>
      </c>
    </row>
    <row r="120" s="12" customFormat="1" ht="22.8" customHeight="1">
      <c r="A120" s="12"/>
      <c r="B120" s="186"/>
      <c r="C120" s="187"/>
      <c r="D120" s="188" t="s">
        <v>75</v>
      </c>
      <c r="E120" s="200" t="s">
        <v>144</v>
      </c>
      <c r="F120" s="200" t="s">
        <v>179</v>
      </c>
      <c r="G120" s="187"/>
      <c r="H120" s="187"/>
      <c r="I120" s="190"/>
      <c r="J120" s="20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2.1735000000000002</v>
      </c>
      <c r="S120" s="194"/>
      <c r="T120" s="196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7" t="s">
        <v>84</v>
      </c>
      <c r="AT120" s="198" t="s">
        <v>75</v>
      </c>
      <c r="AU120" s="198" t="s">
        <v>84</v>
      </c>
      <c r="AY120" s="197" t="s">
        <v>124</v>
      </c>
      <c r="BK120" s="199">
        <f>BK121</f>
        <v>0</v>
      </c>
    </row>
    <row r="121" s="2" customFormat="1" ht="24.15" customHeight="1">
      <c r="A121" s="40"/>
      <c r="B121" s="41"/>
      <c r="C121" s="202" t="s">
        <v>180</v>
      </c>
      <c r="D121" s="202" t="s">
        <v>126</v>
      </c>
      <c r="E121" s="203" t="s">
        <v>181</v>
      </c>
      <c r="F121" s="204" t="s">
        <v>182</v>
      </c>
      <c r="G121" s="205" t="s">
        <v>129</v>
      </c>
      <c r="H121" s="206">
        <v>115</v>
      </c>
      <c r="I121" s="207"/>
      <c r="J121" s="208">
        <f>ROUND(I121*H121,2)</f>
        <v>0</v>
      </c>
      <c r="K121" s="204" t="s">
        <v>32</v>
      </c>
      <c r="L121" s="46"/>
      <c r="M121" s="209" t="s">
        <v>32</v>
      </c>
      <c r="N121" s="210" t="s">
        <v>47</v>
      </c>
      <c r="O121" s="86"/>
      <c r="P121" s="211">
        <f>O121*H121</f>
        <v>0</v>
      </c>
      <c r="Q121" s="211">
        <v>0.0189</v>
      </c>
      <c r="R121" s="211">
        <f>Q121*H121</f>
        <v>2.1735000000000002</v>
      </c>
      <c r="S121" s="211">
        <v>0</v>
      </c>
      <c r="T121" s="212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3" t="s">
        <v>131</v>
      </c>
      <c r="AT121" s="213" t="s">
        <v>126</v>
      </c>
      <c r="AU121" s="213" t="s">
        <v>86</v>
      </c>
      <c r="AY121" s="18" t="s">
        <v>124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8" t="s">
        <v>84</v>
      </c>
      <c r="BK121" s="214">
        <f>ROUND(I121*H121,2)</f>
        <v>0</v>
      </c>
      <c r="BL121" s="18" t="s">
        <v>131</v>
      </c>
      <c r="BM121" s="213" t="s">
        <v>183</v>
      </c>
    </row>
    <row r="122" s="12" customFormat="1" ht="22.8" customHeight="1">
      <c r="A122" s="12"/>
      <c r="B122" s="186"/>
      <c r="C122" s="187"/>
      <c r="D122" s="188" t="s">
        <v>75</v>
      </c>
      <c r="E122" s="200" t="s">
        <v>131</v>
      </c>
      <c r="F122" s="200" t="s">
        <v>184</v>
      </c>
      <c r="G122" s="187"/>
      <c r="H122" s="187"/>
      <c r="I122" s="190"/>
      <c r="J122" s="201">
        <f>BK122</f>
        <v>0</v>
      </c>
      <c r="K122" s="187"/>
      <c r="L122" s="192"/>
      <c r="M122" s="193"/>
      <c r="N122" s="194"/>
      <c r="O122" s="194"/>
      <c r="P122" s="195">
        <f>SUM(P123:P129)</f>
        <v>0</v>
      </c>
      <c r="Q122" s="194"/>
      <c r="R122" s="195">
        <f>SUM(R123:R129)</f>
        <v>0</v>
      </c>
      <c r="S122" s="194"/>
      <c r="T122" s="196">
        <f>SUM(T123:T129)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7" t="s">
        <v>84</v>
      </c>
      <c r="AT122" s="198" t="s">
        <v>75</v>
      </c>
      <c r="AU122" s="198" t="s">
        <v>84</v>
      </c>
      <c r="AY122" s="197" t="s">
        <v>124</v>
      </c>
      <c r="BK122" s="199">
        <f>SUM(BK123:BK129)</f>
        <v>0</v>
      </c>
    </row>
    <row r="123" s="2" customFormat="1" ht="37.8" customHeight="1">
      <c r="A123" s="40"/>
      <c r="B123" s="41"/>
      <c r="C123" s="202" t="s">
        <v>185</v>
      </c>
      <c r="D123" s="202" t="s">
        <v>126</v>
      </c>
      <c r="E123" s="203" t="s">
        <v>186</v>
      </c>
      <c r="F123" s="204" t="s">
        <v>187</v>
      </c>
      <c r="G123" s="205" t="s">
        <v>129</v>
      </c>
      <c r="H123" s="206">
        <v>0.25</v>
      </c>
      <c r="I123" s="207"/>
      <c r="J123" s="208">
        <f>ROUND(I123*H123,2)</f>
        <v>0</v>
      </c>
      <c r="K123" s="204" t="s">
        <v>130</v>
      </c>
      <c r="L123" s="46"/>
      <c r="M123" s="209" t="s">
        <v>32</v>
      </c>
      <c r="N123" s="210" t="s">
        <v>47</v>
      </c>
      <c r="O123" s="86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3" t="s">
        <v>131</v>
      </c>
      <c r="AT123" s="213" t="s">
        <v>126</v>
      </c>
      <c r="AU123" s="213" t="s">
        <v>86</v>
      </c>
      <c r="AY123" s="18" t="s">
        <v>124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8" t="s">
        <v>84</v>
      </c>
      <c r="BK123" s="214">
        <f>ROUND(I123*H123,2)</f>
        <v>0</v>
      </c>
      <c r="BL123" s="18" t="s">
        <v>131</v>
      </c>
      <c r="BM123" s="213" t="s">
        <v>188</v>
      </c>
    </row>
    <row r="124" s="2" customFormat="1">
      <c r="A124" s="40"/>
      <c r="B124" s="41"/>
      <c r="C124" s="42"/>
      <c r="D124" s="215" t="s">
        <v>133</v>
      </c>
      <c r="E124" s="42"/>
      <c r="F124" s="216" t="s">
        <v>189</v>
      </c>
      <c r="G124" s="42"/>
      <c r="H124" s="42"/>
      <c r="I124" s="217"/>
      <c r="J124" s="42"/>
      <c r="K124" s="42"/>
      <c r="L124" s="46"/>
      <c r="M124" s="218"/>
      <c r="N124" s="219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8" t="s">
        <v>133</v>
      </c>
      <c r="AU124" s="18" t="s">
        <v>86</v>
      </c>
    </row>
    <row r="125" s="2" customFormat="1" ht="33" customHeight="1">
      <c r="A125" s="40"/>
      <c r="B125" s="41"/>
      <c r="C125" s="202" t="s">
        <v>190</v>
      </c>
      <c r="D125" s="202" t="s">
        <v>126</v>
      </c>
      <c r="E125" s="203" t="s">
        <v>191</v>
      </c>
      <c r="F125" s="204" t="s">
        <v>192</v>
      </c>
      <c r="G125" s="205" t="s">
        <v>139</v>
      </c>
      <c r="H125" s="206">
        <v>0.17999999999999999</v>
      </c>
      <c r="I125" s="207"/>
      <c r="J125" s="208">
        <f>ROUND(I125*H125,2)</f>
        <v>0</v>
      </c>
      <c r="K125" s="204" t="s">
        <v>130</v>
      </c>
      <c r="L125" s="46"/>
      <c r="M125" s="209" t="s">
        <v>32</v>
      </c>
      <c r="N125" s="210" t="s">
        <v>47</v>
      </c>
      <c r="O125" s="86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3" t="s">
        <v>131</v>
      </c>
      <c r="AT125" s="213" t="s">
        <v>126</v>
      </c>
      <c r="AU125" s="213" t="s">
        <v>86</v>
      </c>
      <c r="AY125" s="18" t="s">
        <v>124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8" t="s">
        <v>84</v>
      </c>
      <c r="BK125" s="214">
        <f>ROUND(I125*H125,2)</f>
        <v>0</v>
      </c>
      <c r="BL125" s="18" t="s">
        <v>131</v>
      </c>
      <c r="BM125" s="213" t="s">
        <v>193</v>
      </c>
    </row>
    <row r="126" s="2" customFormat="1">
      <c r="A126" s="40"/>
      <c r="B126" s="41"/>
      <c r="C126" s="42"/>
      <c r="D126" s="215" t="s">
        <v>133</v>
      </c>
      <c r="E126" s="42"/>
      <c r="F126" s="216" t="s">
        <v>194</v>
      </c>
      <c r="G126" s="42"/>
      <c r="H126" s="42"/>
      <c r="I126" s="217"/>
      <c r="J126" s="42"/>
      <c r="K126" s="42"/>
      <c r="L126" s="46"/>
      <c r="M126" s="218"/>
      <c r="N126" s="219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8" t="s">
        <v>133</v>
      </c>
      <c r="AU126" s="18" t="s">
        <v>86</v>
      </c>
    </row>
    <row r="127" s="13" customFormat="1">
      <c r="A127" s="13"/>
      <c r="B127" s="220"/>
      <c r="C127" s="221"/>
      <c r="D127" s="222" t="s">
        <v>135</v>
      </c>
      <c r="E127" s="223" t="s">
        <v>32</v>
      </c>
      <c r="F127" s="224" t="s">
        <v>195</v>
      </c>
      <c r="G127" s="221"/>
      <c r="H127" s="225">
        <v>0.17999999999999999</v>
      </c>
      <c r="I127" s="226"/>
      <c r="J127" s="221"/>
      <c r="K127" s="221"/>
      <c r="L127" s="227"/>
      <c r="M127" s="228"/>
      <c r="N127" s="229"/>
      <c r="O127" s="229"/>
      <c r="P127" s="229"/>
      <c r="Q127" s="229"/>
      <c r="R127" s="229"/>
      <c r="S127" s="229"/>
      <c r="T127" s="23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1" t="s">
        <v>135</v>
      </c>
      <c r="AU127" s="231" t="s">
        <v>86</v>
      </c>
      <c r="AV127" s="13" t="s">
        <v>86</v>
      </c>
      <c r="AW127" s="13" t="s">
        <v>38</v>
      </c>
      <c r="AX127" s="13" t="s">
        <v>84</v>
      </c>
      <c r="AY127" s="231" t="s">
        <v>124</v>
      </c>
    </row>
    <row r="128" s="2" customFormat="1" ht="37.8" customHeight="1">
      <c r="A128" s="40"/>
      <c r="B128" s="41"/>
      <c r="C128" s="202" t="s">
        <v>8</v>
      </c>
      <c r="D128" s="202" t="s">
        <v>126</v>
      </c>
      <c r="E128" s="203" t="s">
        <v>196</v>
      </c>
      <c r="F128" s="204" t="s">
        <v>197</v>
      </c>
      <c r="G128" s="205" t="s">
        <v>129</v>
      </c>
      <c r="H128" s="206">
        <v>50</v>
      </c>
      <c r="I128" s="207"/>
      <c r="J128" s="208">
        <f>ROUND(I128*H128,2)</f>
        <v>0</v>
      </c>
      <c r="K128" s="204" t="s">
        <v>130</v>
      </c>
      <c r="L128" s="46"/>
      <c r="M128" s="209" t="s">
        <v>32</v>
      </c>
      <c r="N128" s="210" t="s">
        <v>47</v>
      </c>
      <c r="O128" s="86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3" t="s">
        <v>131</v>
      </c>
      <c r="AT128" s="213" t="s">
        <v>126</v>
      </c>
      <c r="AU128" s="213" t="s">
        <v>86</v>
      </c>
      <c r="AY128" s="18" t="s">
        <v>124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8" t="s">
        <v>84</v>
      </c>
      <c r="BK128" s="214">
        <f>ROUND(I128*H128,2)</f>
        <v>0</v>
      </c>
      <c r="BL128" s="18" t="s">
        <v>131</v>
      </c>
      <c r="BM128" s="213" t="s">
        <v>198</v>
      </c>
    </row>
    <row r="129" s="2" customFormat="1">
      <c r="A129" s="40"/>
      <c r="B129" s="41"/>
      <c r="C129" s="42"/>
      <c r="D129" s="215" t="s">
        <v>133</v>
      </c>
      <c r="E129" s="42"/>
      <c r="F129" s="216" t="s">
        <v>199</v>
      </c>
      <c r="G129" s="42"/>
      <c r="H129" s="42"/>
      <c r="I129" s="217"/>
      <c r="J129" s="42"/>
      <c r="K129" s="42"/>
      <c r="L129" s="46"/>
      <c r="M129" s="218"/>
      <c r="N129" s="219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133</v>
      </c>
      <c r="AU129" s="18" t="s">
        <v>86</v>
      </c>
    </row>
    <row r="130" s="12" customFormat="1" ht="22.8" customHeight="1">
      <c r="A130" s="12"/>
      <c r="B130" s="186"/>
      <c r="C130" s="187"/>
      <c r="D130" s="188" t="s">
        <v>75</v>
      </c>
      <c r="E130" s="200" t="s">
        <v>155</v>
      </c>
      <c r="F130" s="200" t="s">
        <v>200</v>
      </c>
      <c r="G130" s="187"/>
      <c r="H130" s="187"/>
      <c r="I130" s="190"/>
      <c r="J130" s="201">
        <f>BK130</f>
        <v>0</v>
      </c>
      <c r="K130" s="187"/>
      <c r="L130" s="192"/>
      <c r="M130" s="193"/>
      <c r="N130" s="194"/>
      <c r="O130" s="194"/>
      <c r="P130" s="195">
        <f>SUM(P131:P134)</f>
        <v>0</v>
      </c>
      <c r="Q130" s="194"/>
      <c r="R130" s="195">
        <f>SUM(R131:R134)</f>
        <v>0.059048000000000003</v>
      </c>
      <c r="S130" s="194"/>
      <c r="T130" s="196">
        <f>SUM(T131:T134)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7" t="s">
        <v>84</v>
      </c>
      <c r="AT130" s="198" t="s">
        <v>75</v>
      </c>
      <c r="AU130" s="198" t="s">
        <v>84</v>
      </c>
      <c r="AY130" s="197" t="s">
        <v>124</v>
      </c>
      <c r="BK130" s="199">
        <f>SUM(BK131:BK134)</f>
        <v>0</v>
      </c>
    </row>
    <row r="131" s="2" customFormat="1" ht="66.75" customHeight="1">
      <c r="A131" s="40"/>
      <c r="B131" s="41"/>
      <c r="C131" s="202" t="s">
        <v>201</v>
      </c>
      <c r="D131" s="202" t="s">
        <v>126</v>
      </c>
      <c r="E131" s="203" t="s">
        <v>202</v>
      </c>
      <c r="F131" s="204" t="s">
        <v>203</v>
      </c>
      <c r="G131" s="205" t="s">
        <v>129</v>
      </c>
      <c r="H131" s="206">
        <v>0.25</v>
      </c>
      <c r="I131" s="207"/>
      <c r="J131" s="208">
        <f>ROUND(I131*H131,2)</f>
        <v>0</v>
      </c>
      <c r="K131" s="204" t="s">
        <v>130</v>
      </c>
      <c r="L131" s="46"/>
      <c r="M131" s="209" t="s">
        <v>32</v>
      </c>
      <c r="N131" s="210" t="s">
        <v>47</v>
      </c>
      <c r="O131" s="86"/>
      <c r="P131" s="211">
        <f>O131*H131</f>
        <v>0</v>
      </c>
      <c r="Q131" s="211">
        <v>0.10100000000000001</v>
      </c>
      <c r="R131" s="211">
        <f>Q131*H131</f>
        <v>0.025250000000000002</v>
      </c>
      <c r="S131" s="211">
        <v>0</v>
      </c>
      <c r="T131" s="212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3" t="s">
        <v>131</v>
      </c>
      <c r="AT131" s="213" t="s">
        <v>126</v>
      </c>
      <c r="AU131" s="213" t="s">
        <v>86</v>
      </c>
      <c r="AY131" s="18" t="s">
        <v>124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8" t="s">
        <v>84</v>
      </c>
      <c r="BK131" s="214">
        <f>ROUND(I131*H131,2)</f>
        <v>0</v>
      </c>
      <c r="BL131" s="18" t="s">
        <v>131</v>
      </c>
      <c r="BM131" s="213" t="s">
        <v>204</v>
      </c>
    </row>
    <row r="132" s="2" customFormat="1">
      <c r="A132" s="40"/>
      <c r="B132" s="41"/>
      <c r="C132" s="42"/>
      <c r="D132" s="215" t="s">
        <v>133</v>
      </c>
      <c r="E132" s="42"/>
      <c r="F132" s="216" t="s">
        <v>205</v>
      </c>
      <c r="G132" s="42"/>
      <c r="H132" s="42"/>
      <c r="I132" s="217"/>
      <c r="J132" s="42"/>
      <c r="K132" s="42"/>
      <c r="L132" s="46"/>
      <c r="M132" s="218"/>
      <c r="N132" s="219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8" t="s">
        <v>133</v>
      </c>
      <c r="AU132" s="18" t="s">
        <v>86</v>
      </c>
    </row>
    <row r="133" s="2" customFormat="1" ht="24.15" customHeight="1">
      <c r="A133" s="40"/>
      <c r="B133" s="41"/>
      <c r="C133" s="242" t="s">
        <v>206</v>
      </c>
      <c r="D133" s="242" t="s">
        <v>169</v>
      </c>
      <c r="E133" s="243" t="s">
        <v>207</v>
      </c>
      <c r="F133" s="244" t="s">
        <v>208</v>
      </c>
      <c r="G133" s="245" t="s">
        <v>129</v>
      </c>
      <c r="H133" s="246">
        <v>0.25800000000000001</v>
      </c>
      <c r="I133" s="247"/>
      <c r="J133" s="248">
        <f>ROUND(I133*H133,2)</f>
        <v>0</v>
      </c>
      <c r="K133" s="244" t="s">
        <v>130</v>
      </c>
      <c r="L133" s="249"/>
      <c r="M133" s="250" t="s">
        <v>32</v>
      </c>
      <c r="N133" s="251" t="s">
        <v>47</v>
      </c>
      <c r="O133" s="86"/>
      <c r="P133" s="211">
        <f>O133*H133</f>
        <v>0</v>
      </c>
      <c r="Q133" s="211">
        <v>0.13100000000000001</v>
      </c>
      <c r="R133" s="211">
        <f>Q133*H133</f>
        <v>0.033798000000000002</v>
      </c>
      <c r="S133" s="211">
        <v>0</v>
      </c>
      <c r="T133" s="212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3" t="s">
        <v>172</v>
      </c>
      <c r="AT133" s="213" t="s">
        <v>169</v>
      </c>
      <c r="AU133" s="213" t="s">
        <v>86</v>
      </c>
      <c r="AY133" s="18" t="s">
        <v>124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8" t="s">
        <v>84</v>
      </c>
      <c r="BK133" s="214">
        <f>ROUND(I133*H133,2)</f>
        <v>0</v>
      </c>
      <c r="BL133" s="18" t="s">
        <v>131</v>
      </c>
      <c r="BM133" s="213" t="s">
        <v>209</v>
      </c>
    </row>
    <row r="134" s="13" customFormat="1">
      <c r="A134" s="13"/>
      <c r="B134" s="220"/>
      <c r="C134" s="221"/>
      <c r="D134" s="222" t="s">
        <v>135</v>
      </c>
      <c r="E134" s="221"/>
      <c r="F134" s="224" t="s">
        <v>210</v>
      </c>
      <c r="G134" s="221"/>
      <c r="H134" s="225">
        <v>0.25800000000000001</v>
      </c>
      <c r="I134" s="226"/>
      <c r="J134" s="221"/>
      <c r="K134" s="221"/>
      <c r="L134" s="227"/>
      <c r="M134" s="228"/>
      <c r="N134" s="229"/>
      <c r="O134" s="229"/>
      <c r="P134" s="229"/>
      <c r="Q134" s="229"/>
      <c r="R134" s="229"/>
      <c r="S134" s="229"/>
      <c r="T134" s="23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1" t="s">
        <v>135</v>
      </c>
      <c r="AU134" s="231" t="s">
        <v>86</v>
      </c>
      <c r="AV134" s="13" t="s">
        <v>86</v>
      </c>
      <c r="AW134" s="13" t="s">
        <v>4</v>
      </c>
      <c r="AX134" s="13" t="s">
        <v>84</v>
      </c>
      <c r="AY134" s="231" t="s">
        <v>124</v>
      </c>
    </row>
    <row r="135" s="12" customFormat="1" ht="22.8" customHeight="1">
      <c r="A135" s="12"/>
      <c r="B135" s="186"/>
      <c r="C135" s="187"/>
      <c r="D135" s="188" t="s">
        <v>75</v>
      </c>
      <c r="E135" s="200" t="s">
        <v>162</v>
      </c>
      <c r="F135" s="200" t="s">
        <v>211</v>
      </c>
      <c r="G135" s="187"/>
      <c r="H135" s="187"/>
      <c r="I135" s="190"/>
      <c r="J135" s="201">
        <f>BK135</f>
        <v>0</v>
      </c>
      <c r="K135" s="187"/>
      <c r="L135" s="192"/>
      <c r="M135" s="193"/>
      <c r="N135" s="194"/>
      <c r="O135" s="194"/>
      <c r="P135" s="195">
        <f>SUM(P136:P151)</f>
        <v>0</v>
      </c>
      <c r="Q135" s="194"/>
      <c r="R135" s="195">
        <f>SUM(R136:R151)</f>
        <v>14.138999999999999</v>
      </c>
      <c r="S135" s="194"/>
      <c r="T135" s="196">
        <f>SUM(T136:T151)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97" t="s">
        <v>84</v>
      </c>
      <c r="AT135" s="198" t="s">
        <v>75</v>
      </c>
      <c r="AU135" s="198" t="s">
        <v>84</v>
      </c>
      <c r="AY135" s="197" t="s">
        <v>124</v>
      </c>
      <c r="BK135" s="199">
        <f>SUM(BK136:BK151)</f>
        <v>0</v>
      </c>
    </row>
    <row r="136" s="2" customFormat="1" ht="24.15" customHeight="1">
      <c r="A136" s="40"/>
      <c r="B136" s="41"/>
      <c r="C136" s="202" t="s">
        <v>212</v>
      </c>
      <c r="D136" s="202" t="s">
        <v>126</v>
      </c>
      <c r="E136" s="203" t="s">
        <v>213</v>
      </c>
      <c r="F136" s="204" t="s">
        <v>214</v>
      </c>
      <c r="G136" s="205" t="s">
        <v>215</v>
      </c>
      <c r="H136" s="206">
        <v>272</v>
      </c>
      <c r="I136" s="207"/>
      <c r="J136" s="208">
        <f>ROUND(I136*H136,2)</f>
        <v>0</v>
      </c>
      <c r="K136" s="204" t="s">
        <v>130</v>
      </c>
      <c r="L136" s="46"/>
      <c r="M136" s="209" t="s">
        <v>32</v>
      </c>
      <c r="N136" s="210" t="s">
        <v>47</v>
      </c>
      <c r="O136" s="86"/>
      <c r="P136" s="211">
        <f>O136*H136</f>
        <v>0</v>
      </c>
      <c r="Q136" s="211">
        <v>0.0015</v>
      </c>
      <c r="R136" s="211">
        <f>Q136*H136</f>
        <v>0.40800000000000003</v>
      </c>
      <c r="S136" s="211">
        <v>0</v>
      </c>
      <c r="T136" s="212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3" t="s">
        <v>131</v>
      </c>
      <c r="AT136" s="213" t="s">
        <v>126</v>
      </c>
      <c r="AU136" s="213" t="s">
        <v>86</v>
      </c>
      <c r="AY136" s="18" t="s">
        <v>124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8" t="s">
        <v>84</v>
      </c>
      <c r="BK136" s="214">
        <f>ROUND(I136*H136,2)</f>
        <v>0</v>
      </c>
      <c r="BL136" s="18" t="s">
        <v>131</v>
      </c>
      <c r="BM136" s="213" t="s">
        <v>216</v>
      </c>
    </row>
    <row r="137" s="2" customFormat="1">
      <c r="A137" s="40"/>
      <c r="B137" s="41"/>
      <c r="C137" s="42"/>
      <c r="D137" s="215" t="s">
        <v>133</v>
      </c>
      <c r="E137" s="42"/>
      <c r="F137" s="216" t="s">
        <v>217</v>
      </c>
      <c r="G137" s="42"/>
      <c r="H137" s="42"/>
      <c r="I137" s="217"/>
      <c r="J137" s="42"/>
      <c r="K137" s="42"/>
      <c r="L137" s="46"/>
      <c r="M137" s="218"/>
      <c r="N137" s="219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133</v>
      </c>
      <c r="AU137" s="18" t="s">
        <v>86</v>
      </c>
    </row>
    <row r="138" s="2" customFormat="1" ht="33" customHeight="1">
      <c r="A138" s="40"/>
      <c r="B138" s="41"/>
      <c r="C138" s="202" t="s">
        <v>218</v>
      </c>
      <c r="D138" s="202" t="s">
        <v>126</v>
      </c>
      <c r="E138" s="203" t="s">
        <v>219</v>
      </c>
      <c r="F138" s="204" t="s">
        <v>220</v>
      </c>
      <c r="G138" s="205" t="s">
        <v>129</v>
      </c>
      <c r="H138" s="206">
        <v>50</v>
      </c>
      <c r="I138" s="207"/>
      <c r="J138" s="208">
        <f>ROUND(I138*H138,2)</f>
        <v>0</v>
      </c>
      <c r="K138" s="204" t="s">
        <v>130</v>
      </c>
      <c r="L138" s="46"/>
      <c r="M138" s="209" t="s">
        <v>32</v>
      </c>
      <c r="N138" s="210" t="s">
        <v>47</v>
      </c>
      <c r="O138" s="86"/>
      <c r="P138" s="211">
        <f>O138*H138</f>
        <v>0</v>
      </c>
      <c r="Q138" s="211">
        <v>0.0073499999999999998</v>
      </c>
      <c r="R138" s="211">
        <f>Q138*H138</f>
        <v>0.36749999999999999</v>
      </c>
      <c r="S138" s="211">
        <v>0</v>
      </c>
      <c r="T138" s="212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3" t="s">
        <v>131</v>
      </c>
      <c r="AT138" s="213" t="s">
        <v>126</v>
      </c>
      <c r="AU138" s="213" t="s">
        <v>86</v>
      </c>
      <c r="AY138" s="18" t="s">
        <v>124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8" t="s">
        <v>84</v>
      </c>
      <c r="BK138" s="214">
        <f>ROUND(I138*H138,2)</f>
        <v>0</v>
      </c>
      <c r="BL138" s="18" t="s">
        <v>131</v>
      </c>
      <c r="BM138" s="213" t="s">
        <v>221</v>
      </c>
    </row>
    <row r="139" s="2" customFormat="1">
      <c r="A139" s="40"/>
      <c r="B139" s="41"/>
      <c r="C139" s="42"/>
      <c r="D139" s="215" t="s">
        <v>133</v>
      </c>
      <c r="E139" s="42"/>
      <c r="F139" s="216" t="s">
        <v>222</v>
      </c>
      <c r="G139" s="42"/>
      <c r="H139" s="42"/>
      <c r="I139" s="217"/>
      <c r="J139" s="42"/>
      <c r="K139" s="42"/>
      <c r="L139" s="46"/>
      <c r="M139" s="218"/>
      <c r="N139" s="219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8" t="s">
        <v>133</v>
      </c>
      <c r="AU139" s="18" t="s">
        <v>86</v>
      </c>
    </row>
    <row r="140" s="2" customFormat="1" ht="44.25" customHeight="1">
      <c r="A140" s="40"/>
      <c r="B140" s="41"/>
      <c r="C140" s="202" t="s">
        <v>223</v>
      </c>
      <c r="D140" s="202" t="s">
        <v>126</v>
      </c>
      <c r="E140" s="203" t="s">
        <v>224</v>
      </c>
      <c r="F140" s="204" t="s">
        <v>225</v>
      </c>
      <c r="G140" s="205" t="s">
        <v>215</v>
      </c>
      <c r="H140" s="206">
        <v>100</v>
      </c>
      <c r="I140" s="207"/>
      <c r="J140" s="208">
        <f>ROUND(I140*H140,2)</f>
        <v>0</v>
      </c>
      <c r="K140" s="204" t="s">
        <v>130</v>
      </c>
      <c r="L140" s="46"/>
      <c r="M140" s="209" t="s">
        <v>32</v>
      </c>
      <c r="N140" s="210" t="s">
        <v>47</v>
      </c>
      <c r="O140" s="86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3" t="s">
        <v>131</v>
      </c>
      <c r="AT140" s="213" t="s">
        <v>126</v>
      </c>
      <c r="AU140" s="213" t="s">
        <v>86</v>
      </c>
      <c r="AY140" s="18" t="s">
        <v>124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8" t="s">
        <v>84</v>
      </c>
      <c r="BK140" s="214">
        <f>ROUND(I140*H140,2)</f>
        <v>0</v>
      </c>
      <c r="BL140" s="18" t="s">
        <v>131</v>
      </c>
      <c r="BM140" s="213" t="s">
        <v>226</v>
      </c>
    </row>
    <row r="141" s="2" customFormat="1">
      <c r="A141" s="40"/>
      <c r="B141" s="41"/>
      <c r="C141" s="42"/>
      <c r="D141" s="215" t="s">
        <v>133</v>
      </c>
      <c r="E141" s="42"/>
      <c r="F141" s="216" t="s">
        <v>227</v>
      </c>
      <c r="G141" s="42"/>
      <c r="H141" s="42"/>
      <c r="I141" s="217"/>
      <c r="J141" s="42"/>
      <c r="K141" s="42"/>
      <c r="L141" s="46"/>
      <c r="M141" s="218"/>
      <c r="N141" s="219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8" t="s">
        <v>133</v>
      </c>
      <c r="AU141" s="18" t="s">
        <v>86</v>
      </c>
    </row>
    <row r="142" s="2" customFormat="1" ht="16.5" customHeight="1">
      <c r="A142" s="40"/>
      <c r="B142" s="41"/>
      <c r="C142" s="242" t="s">
        <v>228</v>
      </c>
      <c r="D142" s="242" t="s">
        <v>169</v>
      </c>
      <c r="E142" s="243" t="s">
        <v>229</v>
      </c>
      <c r="F142" s="244" t="s">
        <v>230</v>
      </c>
      <c r="G142" s="245" t="s">
        <v>215</v>
      </c>
      <c r="H142" s="246">
        <v>105</v>
      </c>
      <c r="I142" s="247"/>
      <c r="J142" s="248">
        <f>ROUND(I142*H142,2)</f>
        <v>0</v>
      </c>
      <c r="K142" s="244" t="s">
        <v>130</v>
      </c>
      <c r="L142" s="249"/>
      <c r="M142" s="250" t="s">
        <v>32</v>
      </c>
      <c r="N142" s="251" t="s">
        <v>47</v>
      </c>
      <c r="O142" s="86"/>
      <c r="P142" s="211">
        <f>O142*H142</f>
        <v>0</v>
      </c>
      <c r="Q142" s="211">
        <v>0.00010000000000000001</v>
      </c>
      <c r="R142" s="211">
        <f>Q142*H142</f>
        <v>0.010500000000000001</v>
      </c>
      <c r="S142" s="211">
        <v>0</v>
      </c>
      <c r="T142" s="212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3" t="s">
        <v>172</v>
      </c>
      <c r="AT142" s="213" t="s">
        <v>169</v>
      </c>
      <c r="AU142" s="213" t="s">
        <v>86</v>
      </c>
      <c r="AY142" s="18" t="s">
        <v>124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8" t="s">
        <v>84</v>
      </c>
      <c r="BK142" s="214">
        <f>ROUND(I142*H142,2)</f>
        <v>0</v>
      </c>
      <c r="BL142" s="18" t="s">
        <v>131</v>
      </c>
      <c r="BM142" s="213" t="s">
        <v>231</v>
      </c>
    </row>
    <row r="143" s="13" customFormat="1">
      <c r="A143" s="13"/>
      <c r="B143" s="220"/>
      <c r="C143" s="221"/>
      <c r="D143" s="222" t="s">
        <v>135</v>
      </c>
      <c r="E143" s="221"/>
      <c r="F143" s="224" t="s">
        <v>232</v>
      </c>
      <c r="G143" s="221"/>
      <c r="H143" s="225">
        <v>105</v>
      </c>
      <c r="I143" s="226"/>
      <c r="J143" s="221"/>
      <c r="K143" s="221"/>
      <c r="L143" s="227"/>
      <c r="M143" s="228"/>
      <c r="N143" s="229"/>
      <c r="O143" s="229"/>
      <c r="P143" s="229"/>
      <c r="Q143" s="229"/>
      <c r="R143" s="229"/>
      <c r="S143" s="229"/>
      <c r="T143" s="23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1" t="s">
        <v>135</v>
      </c>
      <c r="AU143" s="231" t="s">
        <v>86</v>
      </c>
      <c r="AV143" s="13" t="s">
        <v>86</v>
      </c>
      <c r="AW143" s="13" t="s">
        <v>4</v>
      </c>
      <c r="AX143" s="13" t="s">
        <v>84</v>
      </c>
      <c r="AY143" s="231" t="s">
        <v>124</v>
      </c>
    </row>
    <row r="144" s="2" customFormat="1" ht="37.8" customHeight="1">
      <c r="A144" s="40"/>
      <c r="B144" s="41"/>
      <c r="C144" s="202" t="s">
        <v>233</v>
      </c>
      <c r="D144" s="202" t="s">
        <v>126</v>
      </c>
      <c r="E144" s="203" t="s">
        <v>234</v>
      </c>
      <c r="F144" s="204" t="s">
        <v>235</v>
      </c>
      <c r="G144" s="205" t="s">
        <v>129</v>
      </c>
      <c r="H144" s="206">
        <v>50</v>
      </c>
      <c r="I144" s="207"/>
      <c r="J144" s="208">
        <f>ROUND(I144*H144,2)</f>
        <v>0</v>
      </c>
      <c r="K144" s="204" t="s">
        <v>130</v>
      </c>
      <c r="L144" s="46"/>
      <c r="M144" s="209" t="s">
        <v>32</v>
      </c>
      <c r="N144" s="210" t="s">
        <v>47</v>
      </c>
      <c r="O144" s="86"/>
      <c r="P144" s="211">
        <f>O144*H144</f>
        <v>0</v>
      </c>
      <c r="Q144" s="211">
        <v>0.035200000000000002</v>
      </c>
      <c r="R144" s="211">
        <f>Q144*H144</f>
        <v>1.76</v>
      </c>
      <c r="S144" s="211">
        <v>0</v>
      </c>
      <c r="T144" s="212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3" t="s">
        <v>131</v>
      </c>
      <c r="AT144" s="213" t="s">
        <v>126</v>
      </c>
      <c r="AU144" s="213" t="s">
        <v>86</v>
      </c>
      <c r="AY144" s="18" t="s">
        <v>124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8" t="s">
        <v>84</v>
      </c>
      <c r="BK144" s="214">
        <f>ROUND(I144*H144,2)</f>
        <v>0</v>
      </c>
      <c r="BL144" s="18" t="s">
        <v>131</v>
      </c>
      <c r="BM144" s="213" t="s">
        <v>236</v>
      </c>
    </row>
    <row r="145" s="2" customFormat="1">
      <c r="A145" s="40"/>
      <c r="B145" s="41"/>
      <c r="C145" s="42"/>
      <c r="D145" s="215" t="s">
        <v>133</v>
      </c>
      <c r="E145" s="42"/>
      <c r="F145" s="216" t="s">
        <v>237</v>
      </c>
      <c r="G145" s="42"/>
      <c r="H145" s="42"/>
      <c r="I145" s="217"/>
      <c r="J145" s="42"/>
      <c r="K145" s="42"/>
      <c r="L145" s="46"/>
      <c r="M145" s="218"/>
      <c r="N145" s="219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8" t="s">
        <v>133</v>
      </c>
      <c r="AU145" s="18" t="s">
        <v>86</v>
      </c>
    </row>
    <row r="146" s="2" customFormat="1" ht="44.25" customHeight="1">
      <c r="A146" s="40"/>
      <c r="B146" s="41"/>
      <c r="C146" s="202" t="s">
        <v>238</v>
      </c>
      <c r="D146" s="202" t="s">
        <v>126</v>
      </c>
      <c r="E146" s="203" t="s">
        <v>239</v>
      </c>
      <c r="F146" s="204" t="s">
        <v>240</v>
      </c>
      <c r="G146" s="205" t="s">
        <v>129</v>
      </c>
      <c r="H146" s="206">
        <v>50</v>
      </c>
      <c r="I146" s="207"/>
      <c r="J146" s="208">
        <f>ROUND(I146*H146,2)</f>
        <v>0</v>
      </c>
      <c r="K146" s="204" t="s">
        <v>130</v>
      </c>
      <c r="L146" s="46"/>
      <c r="M146" s="209" t="s">
        <v>32</v>
      </c>
      <c r="N146" s="210" t="s">
        <v>47</v>
      </c>
      <c r="O146" s="86"/>
      <c r="P146" s="211">
        <f>O146*H146</f>
        <v>0</v>
      </c>
      <c r="Q146" s="211">
        <v>0.010500000000000001</v>
      </c>
      <c r="R146" s="211">
        <f>Q146*H146</f>
        <v>0.52500000000000002</v>
      </c>
      <c r="S146" s="211">
        <v>0</v>
      </c>
      <c r="T146" s="212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3" t="s">
        <v>131</v>
      </c>
      <c r="AT146" s="213" t="s">
        <v>126</v>
      </c>
      <c r="AU146" s="213" t="s">
        <v>86</v>
      </c>
      <c r="AY146" s="18" t="s">
        <v>124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8" t="s">
        <v>84</v>
      </c>
      <c r="BK146" s="214">
        <f>ROUND(I146*H146,2)</f>
        <v>0</v>
      </c>
      <c r="BL146" s="18" t="s">
        <v>131</v>
      </c>
      <c r="BM146" s="213" t="s">
        <v>241</v>
      </c>
    </row>
    <row r="147" s="2" customFormat="1">
      <c r="A147" s="40"/>
      <c r="B147" s="41"/>
      <c r="C147" s="42"/>
      <c r="D147" s="215" t="s">
        <v>133</v>
      </c>
      <c r="E147" s="42"/>
      <c r="F147" s="216" t="s">
        <v>242</v>
      </c>
      <c r="G147" s="42"/>
      <c r="H147" s="42"/>
      <c r="I147" s="217"/>
      <c r="J147" s="42"/>
      <c r="K147" s="42"/>
      <c r="L147" s="46"/>
      <c r="M147" s="218"/>
      <c r="N147" s="219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8" t="s">
        <v>133</v>
      </c>
      <c r="AU147" s="18" t="s">
        <v>86</v>
      </c>
    </row>
    <row r="148" s="2" customFormat="1" ht="37.8" customHeight="1">
      <c r="A148" s="40"/>
      <c r="B148" s="41"/>
      <c r="C148" s="202" t="s">
        <v>7</v>
      </c>
      <c r="D148" s="202" t="s">
        <v>126</v>
      </c>
      <c r="E148" s="203" t="s">
        <v>243</v>
      </c>
      <c r="F148" s="204" t="s">
        <v>244</v>
      </c>
      <c r="G148" s="205" t="s">
        <v>129</v>
      </c>
      <c r="H148" s="206">
        <v>50</v>
      </c>
      <c r="I148" s="207"/>
      <c r="J148" s="208">
        <f>ROUND(I148*H148,2)</f>
        <v>0</v>
      </c>
      <c r="K148" s="204" t="s">
        <v>130</v>
      </c>
      <c r="L148" s="46"/>
      <c r="M148" s="209" t="s">
        <v>32</v>
      </c>
      <c r="N148" s="210" t="s">
        <v>47</v>
      </c>
      <c r="O148" s="86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3" t="s">
        <v>131</v>
      </c>
      <c r="AT148" s="213" t="s">
        <v>126</v>
      </c>
      <c r="AU148" s="213" t="s">
        <v>86</v>
      </c>
      <c r="AY148" s="18" t="s">
        <v>124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8" t="s">
        <v>84</v>
      </c>
      <c r="BK148" s="214">
        <f>ROUND(I148*H148,2)</f>
        <v>0</v>
      </c>
      <c r="BL148" s="18" t="s">
        <v>131</v>
      </c>
      <c r="BM148" s="213" t="s">
        <v>245</v>
      </c>
    </row>
    <row r="149" s="2" customFormat="1">
      <c r="A149" s="40"/>
      <c r="B149" s="41"/>
      <c r="C149" s="42"/>
      <c r="D149" s="215" t="s">
        <v>133</v>
      </c>
      <c r="E149" s="42"/>
      <c r="F149" s="216" t="s">
        <v>246</v>
      </c>
      <c r="G149" s="42"/>
      <c r="H149" s="42"/>
      <c r="I149" s="217"/>
      <c r="J149" s="42"/>
      <c r="K149" s="42"/>
      <c r="L149" s="46"/>
      <c r="M149" s="218"/>
      <c r="N149" s="219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8" t="s">
        <v>133</v>
      </c>
      <c r="AU149" s="18" t="s">
        <v>86</v>
      </c>
    </row>
    <row r="150" s="2" customFormat="1" ht="33" customHeight="1">
      <c r="A150" s="40"/>
      <c r="B150" s="41"/>
      <c r="C150" s="202" t="s">
        <v>247</v>
      </c>
      <c r="D150" s="202" t="s">
        <v>126</v>
      </c>
      <c r="E150" s="203" t="s">
        <v>248</v>
      </c>
      <c r="F150" s="204" t="s">
        <v>249</v>
      </c>
      <c r="G150" s="205" t="s">
        <v>129</v>
      </c>
      <c r="H150" s="206">
        <v>50</v>
      </c>
      <c r="I150" s="207"/>
      <c r="J150" s="208">
        <f>ROUND(I150*H150,2)</f>
        <v>0</v>
      </c>
      <c r="K150" s="204" t="s">
        <v>130</v>
      </c>
      <c r="L150" s="46"/>
      <c r="M150" s="209" t="s">
        <v>32</v>
      </c>
      <c r="N150" s="210" t="s">
        <v>47</v>
      </c>
      <c r="O150" s="86"/>
      <c r="P150" s="211">
        <f>O150*H150</f>
        <v>0</v>
      </c>
      <c r="Q150" s="211">
        <v>0.22136</v>
      </c>
      <c r="R150" s="211">
        <f>Q150*H150</f>
        <v>11.068</v>
      </c>
      <c r="S150" s="211">
        <v>0</v>
      </c>
      <c r="T150" s="212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3" t="s">
        <v>131</v>
      </c>
      <c r="AT150" s="213" t="s">
        <v>126</v>
      </c>
      <c r="AU150" s="213" t="s">
        <v>86</v>
      </c>
      <c r="AY150" s="18" t="s">
        <v>124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8" t="s">
        <v>84</v>
      </c>
      <c r="BK150" s="214">
        <f>ROUND(I150*H150,2)</f>
        <v>0</v>
      </c>
      <c r="BL150" s="18" t="s">
        <v>131</v>
      </c>
      <c r="BM150" s="213" t="s">
        <v>250</v>
      </c>
    </row>
    <row r="151" s="2" customFormat="1">
      <c r="A151" s="40"/>
      <c r="B151" s="41"/>
      <c r="C151" s="42"/>
      <c r="D151" s="215" t="s">
        <v>133</v>
      </c>
      <c r="E151" s="42"/>
      <c r="F151" s="216" t="s">
        <v>251</v>
      </c>
      <c r="G151" s="42"/>
      <c r="H151" s="42"/>
      <c r="I151" s="217"/>
      <c r="J151" s="42"/>
      <c r="K151" s="42"/>
      <c r="L151" s="46"/>
      <c r="M151" s="218"/>
      <c r="N151" s="219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8" t="s">
        <v>133</v>
      </c>
      <c r="AU151" s="18" t="s">
        <v>86</v>
      </c>
    </row>
    <row r="152" s="12" customFormat="1" ht="22.8" customHeight="1">
      <c r="A152" s="12"/>
      <c r="B152" s="186"/>
      <c r="C152" s="187"/>
      <c r="D152" s="188" t="s">
        <v>75</v>
      </c>
      <c r="E152" s="200" t="s">
        <v>172</v>
      </c>
      <c r="F152" s="200" t="s">
        <v>252</v>
      </c>
      <c r="G152" s="187"/>
      <c r="H152" s="187"/>
      <c r="I152" s="190"/>
      <c r="J152" s="201">
        <f>BK152</f>
        <v>0</v>
      </c>
      <c r="K152" s="187"/>
      <c r="L152" s="192"/>
      <c r="M152" s="193"/>
      <c r="N152" s="194"/>
      <c r="O152" s="194"/>
      <c r="P152" s="195">
        <f>SUM(P153:P157)</f>
        <v>0</v>
      </c>
      <c r="Q152" s="194"/>
      <c r="R152" s="195">
        <f>SUM(R153:R157)</f>
        <v>0.00347</v>
      </c>
      <c r="S152" s="194"/>
      <c r="T152" s="196">
        <f>SUM(T153:T157)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97" t="s">
        <v>84</v>
      </c>
      <c r="AT152" s="198" t="s">
        <v>75</v>
      </c>
      <c r="AU152" s="198" t="s">
        <v>84</v>
      </c>
      <c r="AY152" s="197" t="s">
        <v>124</v>
      </c>
      <c r="BK152" s="199">
        <f>SUM(BK153:BK157)</f>
        <v>0</v>
      </c>
    </row>
    <row r="153" s="2" customFormat="1" ht="24.15" customHeight="1">
      <c r="A153" s="40"/>
      <c r="B153" s="41"/>
      <c r="C153" s="202" t="s">
        <v>253</v>
      </c>
      <c r="D153" s="202" t="s">
        <v>126</v>
      </c>
      <c r="E153" s="203" t="s">
        <v>254</v>
      </c>
      <c r="F153" s="204" t="s">
        <v>255</v>
      </c>
      <c r="G153" s="205" t="s">
        <v>256</v>
      </c>
      <c r="H153" s="206">
        <v>1</v>
      </c>
      <c r="I153" s="207"/>
      <c r="J153" s="208">
        <f>ROUND(I153*H153,2)</f>
        <v>0</v>
      </c>
      <c r="K153" s="204" t="s">
        <v>130</v>
      </c>
      <c r="L153" s="46"/>
      <c r="M153" s="209" t="s">
        <v>32</v>
      </c>
      <c r="N153" s="210" t="s">
        <v>47</v>
      </c>
      <c r="O153" s="86"/>
      <c r="P153" s="211">
        <f>O153*H153</f>
        <v>0</v>
      </c>
      <c r="Q153" s="211">
        <v>6.9999999999999994E-05</v>
      </c>
      <c r="R153" s="211">
        <f>Q153*H153</f>
        <v>6.9999999999999994E-05</v>
      </c>
      <c r="S153" s="211">
        <v>0</v>
      </c>
      <c r="T153" s="212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3" t="s">
        <v>131</v>
      </c>
      <c r="AT153" s="213" t="s">
        <v>126</v>
      </c>
      <c r="AU153" s="213" t="s">
        <v>86</v>
      </c>
      <c r="AY153" s="18" t="s">
        <v>124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8" t="s">
        <v>84</v>
      </c>
      <c r="BK153" s="214">
        <f>ROUND(I153*H153,2)</f>
        <v>0</v>
      </c>
      <c r="BL153" s="18" t="s">
        <v>131</v>
      </c>
      <c r="BM153" s="213" t="s">
        <v>257</v>
      </c>
    </row>
    <row r="154" s="2" customFormat="1">
      <c r="A154" s="40"/>
      <c r="B154" s="41"/>
      <c r="C154" s="42"/>
      <c r="D154" s="215" t="s">
        <v>133</v>
      </c>
      <c r="E154" s="42"/>
      <c r="F154" s="216" t="s">
        <v>258</v>
      </c>
      <c r="G154" s="42"/>
      <c r="H154" s="42"/>
      <c r="I154" s="217"/>
      <c r="J154" s="42"/>
      <c r="K154" s="42"/>
      <c r="L154" s="46"/>
      <c r="M154" s="218"/>
      <c r="N154" s="219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8" t="s">
        <v>133</v>
      </c>
      <c r="AU154" s="18" t="s">
        <v>86</v>
      </c>
    </row>
    <row r="155" s="2" customFormat="1" ht="24.15" customHeight="1">
      <c r="A155" s="40"/>
      <c r="B155" s="41"/>
      <c r="C155" s="242" t="s">
        <v>259</v>
      </c>
      <c r="D155" s="242" t="s">
        <v>169</v>
      </c>
      <c r="E155" s="243" t="s">
        <v>260</v>
      </c>
      <c r="F155" s="244" t="s">
        <v>261</v>
      </c>
      <c r="G155" s="245" t="s">
        <v>256</v>
      </c>
      <c r="H155" s="246">
        <v>1</v>
      </c>
      <c r="I155" s="247"/>
      <c r="J155" s="248">
        <f>ROUND(I155*H155,2)</f>
        <v>0</v>
      </c>
      <c r="K155" s="244" t="s">
        <v>130</v>
      </c>
      <c r="L155" s="249"/>
      <c r="M155" s="250" t="s">
        <v>32</v>
      </c>
      <c r="N155" s="251" t="s">
        <v>47</v>
      </c>
      <c r="O155" s="86"/>
      <c r="P155" s="211">
        <f>O155*H155</f>
        <v>0</v>
      </c>
      <c r="Q155" s="211">
        <v>0.0033999999999999998</v>
      </c>
      <c r="R155" s="211">
        <f>Q155*H155</f>
        <v>0.0033999999999999998</v>
      </c>
      <c r="S155" s="211">
        <v>0</v>
      </c>
      <c r="T155" s="212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3" t="s">
        <v>172</v>
      </c>
      <c r="AT155" s="213" t="s">
        <v>169</v>
      </c>
      <c r="AU155" s="213" t="s">
        <v>86</v>
      </c>
      <c r="AY155" s="18" t="s">
        <v>124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8" t="s">
        <v>84</v>
      </c>
      <c r="BK155" s="214">
        <f>ROUND(I155*H155,2)</f>
        <v>0</v>
      </c>
      <c r="BL155" s="18" t="s">
        <v>131</v>
      </c>
      <c r="BM155" s="213" t="s">
        <v>262</v>
      </c>
    </row>
    <row r="156" s="2" customFormat="1" ht="37.8" customHeight="1">
      <c r="A156" s="40"/>
      <c r="B156" s="41"/>
      <c r="C156" s="202" t="s">
        <v>263</v>
      </c>
      <c r="D156" s="202" t="s">
        <v>126</v>
      </c>
      <c r="E156" s="203" t="s">
        <v>264</v>
      </c>
      <c r="F156" s="204" t="s">
        <v>265</v>
      </c>
      <c r="G156" s="205" t="s">
        <v>139</v>
      </c>
      <c r="H156" s="206">
        <v>0.20000000000000001</v>
      </c>
      <c r="I156" s="207"/>
      <c r="J156" s="208">
        <f>ROUND(I156*H156,2)</f>
        <v>0</v>
      </c>
      <c r="K156" s="204" t="s">
        <v>130</v>
      </c>
      <c r="L156" s="46"/>
      <c r="M156" s="209" t="s">
        <v>32</v>
      </c>
      <c r="N156" s="210" t="s">
        <v>47</v>
      </c>
      <c r="O156" s="86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3" t="s">
        <v>131</v>
      </c>
      <c r="AT156" s="213" t="s">
        <v>126</v>
      </c>
      <c r="AU156" s="213" t="s">
        <v>86</v>
      </c>
      <c r="AY156" s="18" t="s">
        <v>124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8" t="s">
        <v>84</v>
      </c>
      <c r="BK156" s="214">
        <f>ROUND(I156*H156,2)</f>
        <v>0</v>
      </c>
      <c r="BL156" s="18" t="s">
        <v>131</v>
      </c>
      <c r="BM156" s="213" t="s">
        <v>266</v>
      </c>
    </row>
    <row r="157" s="2" customFormat="1">
      <c r="A157" s="40"/>
      <c r="B157" s="41"/>
      <c r="C157" s="42"/>
      <c r="D157" s="215" t="s">
        <v>133</v>
      </c>
      <c r="E157" s="42"/>
      <c r="F157" s="216" t="s">
        <v>267</v>
      </c>
      <c r="G157" s="42"/>
      <c r="H157" s="42"/>
      <c r="I157" s="217"/>
      <c r="J157" s="42"/>
      <c r="K157" s="42"/>
      <c r="L157" s="46"/>
      <c r="M157" s="218"/>
      <c r="N157" s="219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8" t="s">
        <v>133</v>
      </c>
      <c r="AU157" s="18" t="s">
        <v>86</v>
      </c>
    </row>
    <row r="158" s="12" customFormat="1" ht="22.8" customHeight="1">
      <c r="A158" s="12"/>
      <c r="B158" s="186"/>
      <c r="C158" s="187"/>
      <c r="D158" s="188" t="s">
        <v>75</v>
      </c>
      <c r="E158" s="200" t="s">
        <v>180</v>
      </c>
      <c r="F158" s="200" t="s">
        <v>268</v>
      </c>
      <c r="G158" s="187"/>
      <c r="H158" s="187"/>
      <c r="I158" s="190"/>
      <c r="J158" s="201">
        <f>BK158</f>
        <v>0</v>
      </c>
      <c r="K158" s="187"/>
      <c r="L158" s="192"/>
      <c r="M158" s="193"/>
      <c r="N158" s="194"/>
      <c r="O158" s="194"/>
      <c r="P158" s="195">
        <f>SUM(P159:P175)</f>
        <v>0</v>
      </c>
      <c r="Q158" s="194"/>
      <c r="R158" s="195">
        <f>SUM(R159:R175)</f>
        <v>5.7442099999999998</v>
      </c>
      <c r="S158" s="194"/>
      <c r="T158" s="196">
        <f>SUM(T159:T175)</f>
        <v>14.199999999999999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97" t="s">
        <v>84</v>
      </c>
      <c r="AT158" s="198" t="s">
        <v>75</v>
      </c>
      <c r="AU158" s="198" t="s">
        <v>84</v>
      </c>
      <c r="AY158" s="197" t="s">
        <v>124</v>
      </c>
      <c r="BK158" s="199">
        <f>SUM(BK159:BK175)</f>
        <v>0</v>
      </c>
    </row>
    <row r="159" s="2" customFormat="1" ht="37.8" customHeight="1">
      <c r="A159" s="40"/>
      <c r="B159" s="41"/>
      <c r="C159" s="202" t="s">
        <v>269</v>
      </c>
      <c r="D159" s="202" t="s">
        <v>126</v>
      </c>
      <c r="E159" s="203" t="s">
        <v>270</v>
      </c>
      <c r="F159" s="204" t="s">
        <v>271</v>
      </c>
      <c r="G159" s="205" t="s">
        <v>129</v>
      </c>
      <c r="H159" s="206">
        <v>406</v>
      </c>
      <c r="I159" s="207"/>
      <c r="J159" s="208">
        <f>ROUND(I159*H159,2)</f>
        <v>0</v>
      </c>
      <c r="K159" s="204" t="s">
        <v>130</v>
      </c>
      <c r="L159" s="46"/>
      <c r="M159" s="209" t="s">
        <v>32</v>
      </c>
      <c r="N159" s="210" t="s">
        <v>47</v>
      </c>
      <c r="O159" s="86"/>
      <c r="P159" s="211">
        <f>O159*H159</f>
        <v>0</v>
      </c>
      <c r="Q159" s="211">
        <v>4.0000000000000003E-05</v>
      </c>
      <c r="R159" s="211">
        <f>Q159*H159</f>
        <v>0.016240000000000001</v>
      </c>
      <c r="S159" s="211">
        <v>0</v>
      </c>
      <c r="T159" s="212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3" t="s">
        <v>131</v>
      </c>
      <c r="AT159" s="213" t="s">
        <v>126</v>
      </c>
      <c r="AU159" s="213" t="s">
        <v>86</v>
      </c>
      <c r="AY159" s="18" t="s">
        <v>124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8" t="s">
        <v>84</v>
      </c>
      <c r="BK159" s="214">
        <f>ROUND(I159*H159,2)</f>
        <v>0</v>
      </c>
      <c r="BL159" s="18" t="s">
        <v>131</v>
      </c>
      <c r="BM159" s="213" t="s">
        <v>272</v>
      </c>
    </row>
    <row r="160" s="2" customFormat="1">
      <c r="A160" s="40"/>
      <c r="B160" s="41"/>
      <c r="C160" s="42"/>
      <c r="D160" s="215" t="s">
        <v>133</v>
      </c>
      <c r="E160" s="42"/>
      <c r="F160" s="216" t="s">
        <v>273</v>
      </c>
      <c r="G160" s="42"/>
      <c r="H160" s="42"/>
      <c r="I160" s="217"/>
      <c r="J160" s="42"/>
      <c r="K160" s="42"/>
      <c r="L160" s="46"/>
      <c r="M160" s="218"/>
      <c r="N160" s="219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8" t="s">
        <v>133</v>
      </c>
      <c r="AU160" s="18" t="s">
        <v>86</v>
      </c>
    </row>
    <row r="161" s="2" customFormat="1" ht="24.15" customHeight="1">
      <c r="A161" s="40"/>
      <c r="B161" s="41"/>
      <c r="C161" s="202" t="s">
        <v>274</v>
      </c>
      <c r="D161" s="202" t="s">
        <v>126</v>
      </c>
      <c r="E161" s="203" t="s">
        <v>275</v>
      </c>
      <c r="F161" s="204" t="s">
        <v>276</v>
      </c>
      <c r="G161" s="205" t="s">
        <v>129</v>
      </c>
      <c r="H161" s="206">
        <v>406</v>
      </c>
      <c r="I161" s="207"/>
      <c r="J161" s="208">
        <f>ROUND(I161*H161,2)</f>
        <v>0</v>
      </c>
      <c r="K161" s="204" t="s">
        <v>130</v>
      </c>
      <c r="L161" s="46"/>
      <c r="M161" s="209" t="s">
        <v>32</v>
      </c>
      <c r="N161" s="210" t="s">
        <v>47</v>
      </c>
      <c r="O161" s="86"/>
      <c r="P161" s="211">
        <f>O161*H161</f>
        <v>0</v>
      </c>
      <c r="Q161" s="211">
        <v>1.0000000000000001E-05</v>
      </c>
      <c r="R161" s="211">
        <f>Q161*H161</f>
        <v>0.0040600000000000002</v>
      </c>
      <c r="S161" s="211">
        <v>0</v>
      </c>
      <c r="T161" s="212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3" t="s">
        <v>131</v>
      </c>
      <c r="AT161" s="213" t="s">
        <v>126</v>
      </c>
      <c r="AU161" s="213" t="s">
        <v>86</v>
      </c>
      <c r="AY161" s="18" t="s">
        <v>124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8" t="s">
        <v>84</v>
      </c>
      <c r="BK161" s="214">
        <f>ROUND(I161*H161,2)</f>
        <v>0</v>
      </c>
      <c r="BL161" s="18" t="s">
        <v>131</v>
      </c>
      <c r="BM161" s="213" t="s">
        <v>277</v>
      </c>
    </row>
    <row r="162" s="2" customFormat="1">
      <c r="A162" s="40"/>
      <c r="B162" s="41"/>
      <c r="C162" s="42"/>
      <c r="D162" s="215" t="s">
        <v>133</v>
      </c>
      <c r="E162" s="42"/>
      <c r="F162" s="216" t="s">
        <v>278</v>
      </c>
      <c r="G162" s="42"/>
      <c r="H162" s="42"/>
      <c r="I162" s="217"/>
      <c r="J162" s="42"/>
      <c r="K162" s="42"/>
      <c r="L162" s="46"/>
      <c r="M162" s="218"/>
      <c r="N162" s="219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8" t="s">
        <v>133</v>
      </c>
      <c r="AU162" s="18" t="s">
        <v>86</v>
      </c>
    </row>
    <row r="163" s="2" customFormat="1" ht="24.15" customHeight="1">
      <c r="A163" s="40"/>
      <c r="B163" s="41"/>
      <c r="C163" s="202" t="s">
        <v>279</v>
      </c>
      <c r="D163" s="202" t="s">
        <v>126</v>
      </c>
      <c r="E163" s="203" t="s">
        <v>280</v>
      </c>
      <c r="F163" s="204" t="s">
        <v>281</v>
      </c>
      <c r="G163" s="205" t="s">
        <v>129</v>
      </c>
      <c r="H163" s="206">
        <v>406</v>
      </c>
      <c r="I163" s="207"/>
      <c r="J163" s="208">
        <f>ROUND(I163*H163,2)</f>
        <v>0</v>
      </c>
      <c r="K163" s="204" t="s">
        <v>32</v>
      </c>
      <c r="L163" s="46"/>
      <c r="M163" s="209" t="s">
        <v>32</v>
      </c>
      <c r="N163" s="210" t="s">
        <v>47</v>
      </c>
      <c r="O163" s="86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3" t="s">
        <v>131</v>
      </c>
      <c r="AT163" s="213" t="s">
        <v>126</v>
      </c>
      <c r="AU163" s="213" t="s">
        <v>86</v>
      </c>
      <c r="AY163" s="18" t="s">
        <v>124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8" t="s">
        <v>84</v>
      </c>
      <c r="BK163" s="214">
        <f>ROUND(I163*H163,2)</f>
        <v>0</v>
      </c>
      <c r="BL163" s="18" t="s">
        <v>131</v>
      </c>
      <c r="BM163" s="213" t="s">
        <v>282</v>
      </c>
    </row>
    <row r="164" s="2" customFormat="1" ht="24.15" customHeight="1">
      <c r="A164" s="40"/>
      <c r="B164" s="41"/>
      <c r="C164" s="202" t="s">
        <v>283</v>
      </c>
      <c r="D164" s="202" t="s">
        <v>126</v>
      </c>
      <c r="E164" s="203" t="s">
        <v>284</v>
      </c>
      <c r="F164" s="204" t="s">
        <v>285</v>
      </c>
      <c r="G164" s="205" t="s">
        <v>139</v>
      </c>
      <c r="H164" s="206">
        <v>5</v>
      </c>
      <c r="I164" s="207"/>
      <c r="J164" s="208">
        <f>ROUND(I164*H164,2)</f>
        <v>0</v>
      </c>
      <c r="K164" s="204" t="s">
        <v>130</v>
      </c>
      <c r="L164" s="46"/>
      <c r="M164" s="209" t="s">
        <v>32</v>
      </c>
      <c r="N164" s="210" t="s">
        <v>47</v>
      </c>
      <c r="O164" s="86"/>
      <c r="P164" s="211">
        <f>O164*H164</f>
        <v>0</v>
      </c>
      <c r="Q164" s="211">
        <v>0</v>
      </c>
      <c r="R164" s="211">
        <f>Q164*H164</f>
        <v>0</v>
      </c>
      <c r="S164" s="211">
        <v>2.2000000000000002</v>
      </c>
      <c r="T164" s="212">
        <f>S164*H164</f>
        <v>11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3" t="s">
        <v>131</v>
      </c>
      <c r="AT164" s="213" t="s">
        <v>126</v>
      </c>
      <c r="AU164" s="213" t="s">
        <v>86</v>
      </c>
      <c r="AY164" s="18" t="s">
        <v>124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8" t="s">
        <v>84</v>
      </c>
      <c r="BK164" s="214">
        <f>ROUND(I164*H164,2)</f>
        <v>0</v>
      </c>
      <c r="BL164" s="18" t="s">
        <v>131</v>
      </c>
      <c r="BM164" s="213" t="s">
        <v>286</v>
      </c>
    </row>
    <row r="165" s="2" customFormat="1">
      <c r="A165" s="40"/>
      <c r="B165" s="41"/>
      <c r="C165" s="42"/>
      <c r="D165" s="215" t="s">
        <v>133</v>
      </c>
      <c r="E165" s="42"/>
      <c r="F165" s="216" t="s">
        <v>287</v>
      </c>
      <c r="G165" s="42"/>
      <c r="H165" s="42"/>
      <c r="I165" s="217"/>
      <c r="J165" s="42"/>
      <c r="K165" s="42"/>
      <c r="L165" s="46"/>
      <c r="M165" s="218"/>
      <c r="N165" s="219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8" t="s">
        <v>133</v>
      </c>
      <c r="AU165" s="18" t="s">
        <v>86</v>
      </c>
    </row>
    <row r="166" s="13" customFormat="1">
      <c r="A166" s="13"/>
      <c r="B166" s="220"/>
      <c r="C166" s="221"/>
      <c r="D166" s="222" t="s">
        <v>135</v>
      </c>
      <c r="E166" s="223" t="s">
        <v>32</v>
      </c>
      <c r="F166" s="224" t="s">
        <v>288</v>
      </c>
      <c r="G166" s="221"/>
      <c r="H166" s="225">
        <v>5</v>
      </c>
      <c r="I166" s="226"/>
      <c r="J166" s="221"/>
      <c r="K166" s="221"/>
      <c r="L166" s="227"/>
      <c r="M166" s="228"/>
      <c r="N166" s="229"/>
      <c r="O166" s="229"/>
      <c r="P166" s="229"/>
      <c r="Q166" s="229"/>
      <c r="R166" s="229"/>
      <c r="S166" s="229"/>
      <c r="T166" s="23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1" t="s">
        <v>135</v>
      </c>
      <c r="AU166" s="231" t="s">
        <v>86</v>
      </c>
      <c r="AV166" s="13" t="s">
        <v>86</v>
      </c>
      <c r="AW166" s="13" t="s">
        <v>38</v>
      </c>
      <c r="AX166" s="13" t="s">
        <v>84</v>
      </c>
      <c r="AY166" s="231" t="s">
        <v>124</v>
      </c>
    </row>
    <row r="167" s="2" customFormat="1" ht="24.15" customHeight="1">
      <c r="A167" s="40"/>
      <c r="B167" s="41"/>
      <c r="C167" s="202" t="s">
        <v>289</v>
      </c>
      <c r="D167" s="202" t="s">
        <v>126</v>
      </c>
      <c r="E167" s="203" t="s">
        <v>290</v>
      </c>
      <c r="F167" s="204" t="s">
        <v>291</v>
      </c>
      <c r="G167" s="205" t="s">
        <v>129</v>
      </c>
      <c r="H167" s="206">
        <v>115</v>
      </c>
      <c r="I167" s="207"/>
      <c r="J167" s="208">
        <f>ROUND(I167*H167,2)</f>
        <v>0</v>
      </c>
      <c r="K167" s="204" t="s">
        <v>130</v>
      </c>
      <c r="L167" s="46"/>
      <c r="M167" s="209" t="s">
        <v>32</v>
      </c>
      <c r="N167" s="210" t="s">
        <v>47</v>
      </c>
      <c r="O167" s="86"/>
      <c r="P167" s="211">
        <f>O167*H167</f>
        <v>0</v>
      </c>
      <c r="Q167" s="211">
        <v>0.00036999999999999999</v>
      </c>
      <c r="R167" s="211">
        <f>Q167*H167</f>
        <v>0.042549999999999998</v>
      </c>
      <c r="S167" s="211">
        <v>0</v>
      </c>
      <c r="T167" s="212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3" t="s">
        <v>131</v>
      </c>
      <c r="AT167" s="213" t="s">
        <v>126</v>
      </c>
      <c r="AU167" s="213" t="s">
        <v>86</v>
      </c>
      <c r="AY167" s="18" t="s">
        <v>124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8" t="s">
        <v>84</v>
      </c>
      <c r="BK167" s="214">
        <f>ROUND(I167*H167,2)</f>
        <v>0</v>
      </c>
      <c r="BL167" s="18" t="s">
        <v>131</v>
      </c>
      <c r="BM167" s="213" t="s">
        <v>292</v>
      </c>
    </row>
    <row r="168" s="2" customFormat="1">
      <c r="A168" s="40"/>
      <c r="B168" s="41"/>
      <c r="C168" s="42"/>
      <c r="D168" s="215" t="s">
        <v>133</v>
      </c>
      <c r="E168" s="42"/>
      <c r="F168" s="216" t="s">
        <v>293</v>
      </c>
      <c r="G168" s="42"/>
      <c r="H168" s="42"/>
      <c r="I168" s="217"/>
      <c r="J168" s="42"/>
      <c r="K168" s="42"/>
      <c r="L168" s="46"/>
      <c r="M168" s="218"/>
      <c r="N168" s="219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8" t="s">
        <v>133</v>
      </c>
      <c r="AU168" s="18" t="s">
        <v>86</v>
      </c>
    </row>
    <row r="169" s="2" customFormat="1" ht="24.15" customHeight="1">
      <c r="A169" s="40"/>
      <c r="B169" s="41"/>
      <c r="C169" s="202" t="s">
        <v>294</v>
      </c>
      <c r="D169" s="202" t="s">
        <v>126</v>
      </c>
      <c r="E169" s="203" t="s">
        <v>295</v>
      </c>
      <c r="F169" s="204" t="s">
        <v>296</v>
      </c>
      <c r="G169" s="205" t="s">
        <v>129</v>
      </c>
      <c r="H169" s="206">
        <v>50</v>
      </c>
      <c r="I169" s="207"/>
      <c r="J169" s="208">
        <f>ROUND(I169*H169,2)</f>
        <v>0</v>
      </c>
      <c r="K169" s="204" t="s">
        <v>130</v>
      </c>
      <c r="L169" s="46"/>
      <c r="M169" s="209" t="s">
        <v>32</v>
      </c>
      <c r="N169" s="210" t="s">
        <v>47</v>
      </c>
      <c r="O169" s="86"/>
      <c r="P169" s="211">
        <f>O169*H169</f>
        <v>0</v>
      </c>
      <c r="Q169" s="211">
        <v>0</v>
      </c>
      <c r="R169" s="211">
        <f>Q169*H169</f>
        <v>0</v>
      </c>
      <c r="S169" s="211">
        <v>0.014</v>
      </c>
      <c r="T169" s="212">
        <f>S169*H169</f>
        <v>0.70000000000000007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3" t="s">
        <v>131</v>
      </c>
      <c r="AT169" s="213" t="s">
        <v>126</v>
      </c>
      <c r="AU169" s="213" t="s">
        <v>86</v>
      </c>
      <c r="AY169" s="18" t="s">
        <v>124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8" t="s">
        <v>84</v>
      </c>
      <c r="BK169" s="214">
        <f>ROUND(I169*H169,2)</f>
        <v>0</v>
      </c>
      <c r="BL169" s="18" t="s">
        <v>131</v>
      </c>
      <c r="BM169" s="213" t="s">
        <v>297</v>
      </c>
    </row>
    <row r="170" s="2" customFormat="1">
      <c r="A170" s="40"/>
      <c r="B170" s="41"/>
      <c r="C170" s="42"/>
      <c r="D170" s="215" t="s">
        <v>133</v>
      </c>
      <c r="E170" s="42"/>
      <c r="F170" s="216" t="s">
        <v>298</v>
      </c>
      <c r="G170" s="42"/>
      <c r="H170" s="42"/>
      <c r="I170" s="217"/>
      <c r="J170" s="42"/>
      <c r="K170" s="42"/>
      <c r="L170" s="46"/>
      <c r="M170" s="218"/>
      <c r="N170" s="219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8" t="s">
        <v>133</v>
      </c>
      <c r="AU170" s="18" t="s">
        <v>86</v>
      </c>
    </row>
    <row r="171" s="2" customFormat="1" ht="37.8" customHeight="1">
      <c r="A171" s="40"/>
      <c r="B171" s="41"/>
      <c r="C171" s="202" t="s">
        <v>299</v>
      </c>
      <c r="D171" s="202" t="s">
        <v>126</v>
      </c>
      <c r="E171" s="203" t="s">
        <v>300</v>
      </c>
      <c r="F171" s="204" t="s">
        <v>301</v>
      </c>
      <c r="G171" s="205" t="s">
        <v>129</v>
      </c>
      <c r="H171" s="206">
        <v>50</v>
      </c>
      <c r="I171" s="207"/>
      <c r="J171" s="208">
        <f>ROUND(I171*H171,2)</f>
        <v>0</v>
      </c>
      <c r="K171" s="204" t="s">
        <v>130</v>
      </c>
      <c r="L171" s="46"/>
      <c r="M171" s="209" t="s">
        <v>32</v>
      </c>
      <c r="N171" s="210" t="s">
        <v>47</v>
      </c>
      <c r="O171" s="86"/>
      <c r="P171" s="211">
        <f>O171*H171</f>
        <v>0</v>
      </c>
      <c r="Q171" s="211">
        <v>0</v>
      </c>
      <c r="R171" s="211">
        <f>Q171*H171</f>
        <v>0</v>
      </c>
      <c r="S171" s="211">
        <v>0.050000000000000003</v>
      </c>
      <c r="T171" s="212">
        <f>S171*H171</f>
        <v>2.5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3" t="s">
        <v>131</v>
      </c>
      <c r="AT171" s="213" t="s">
        <v>126</v>
      </c>
      <c r="AU171" s="213" t="s">
        <v>86</v>
      </c>
      <c r="AY171" s="18" t="s">
        <v>124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8" t="s">
        <v>84</v>
      </c>
      <c r="BK171" s="214">
        <f>ROUND(I171*H171,2)</f>
        <v>0</v>
      </c>
      <c r="BL171" s="18" t="s">
        <v>131</v>
      </c>
      <c r="BM171" s="213" t="s">
        <v>302</v>
      </c>
    </row>
    <row r="172" s="2" customFormat="1">
      <c r="A172" s="40"/>
      <c r="B172" s="41"/>
      <c r="C172" s="42"/>
      <c r="D172" s="215" t="s">
        <v>133</v>
      </c>
      <c r="E172" s="42"/>
      <c r="F172" s="216" t="s">
        <v>303</v>
      </c>
      <c r="G172" s="42"/>
      <c r="H172" s="42"/>
      <c r="I172" s="217"/>
      <c r="J172" s="42"/>
      <c r="K172" s="42"/>
      <c r="L172" s="46"/>
      <c r="M172" s="218"/>
      <c r="N172" s="219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8" t="s">
        <v>133</v>
      </c>
      <c r="AU172" s="18" t="s">
        <v>86</v>
      </c>
    </row>
    <row r="173" s="13" customFormat="1">
      <c r="A173" s="13"/>
      <c r="B173" s="220"/>
      <c r="C173" s="221"/>
      <c r="D173" s="222" t="s">
        <v>135</v>
      </c>
      <c r="E173" s="223" t="s">
        <v>32</v>
      </c>
      <c r="F173" s="224" t="s">
        <v>304</v>
      </c>
      <c r="G173" s="221"/>
      <c r="H173" s="225">
        <v>50</v>
      </c>
      <c r="I173" s="226"/>
      <c r="J173" s="221"/>
      <c r="K173" s="221"/>
      <c r="L173" s="227"/>
      <c r="M173" s="228"/>
      <c r="N173" s="229"/>
      <c r="O173" s="229"/>
      <c r="P173" s="229"/>
      <c r="Q173" s="229"/>
      <c r="R173" s="229"/>
      <c r="S173" s="229"/>
      <c r="T173" s="23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1" t="s">
        <v>135</v>
      </c>
      <c r="AU173" s="231" t="s">
        <v>86</v>
      </c>
      <c r="AV173" s="13" t="s">
        <v>86</v>
      </c>
      <c r="AW173" s="13" t="s">
        <v>38</v>
      </c>
      <c r="AX173" s="13" t="s">
        <v>84</v>
      </c>
      <c r="AY173" s="231" t="s">
        <v>124</v>
      </c>
    </row>
    <row r="174" s="2" customFormat="1" ht="55.5" customHeight="1">
      <c r="A174" s="40"/>
      <c r="B174" s="41"/>
      <c r="C174" s="202" t="s">
        <v>305</v>
      </c>
      <c r="D174" s="202" t="s">
        <v>126</v>
      </c>
      <c r="E174" s="203" t="s">
        <v>306</v>
      </c>
      <c r="F174" s="204" t="s">
        <v>307</v>
      </c>
      <c r="G174" s="205" t="s">
        <v>215</v>
      </c>
      <c r="H174" s="206">
        <v>188</v>
      </c>
      <c r="I174" s="207"/>
      <c r="J174" s="208">
        <f>ROUND(I174*H174,2)</f>
        <v>0</v>
      </c>
      <c r="K174" s="204" t="s">
        <v>130</v>
      </c>
      <c r="L174" s="46"/>
      <c r="M174" s="209" t="s">
        <v>32</v>
      </c>
      <c r="N174" s="210" t="s">
        <v>47</v>
      </c>
      <c r="O174" s="86"/>
      <c r="P174" s="211">
        <f>O174*H174</f>
        <v>0</v>
      </c>
      <c r="Q174" s="211">
        <v>0.03022</v>
      </c>
      <c r="R174" s="211">
        <f>Q174*H174</f>
        <v>5.6813599999999997</v>
      </c>
      <c r="S174" s="211">
        <v>0</v>
      </c>
      <c r="T174" s="212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3" t="s">
        <v>131</v>
      </c>
      <c r="AT174" s="213" t="s">
        <v>126</v>
      </c>
      <c r="AU174" s="213" t="s">
        <v>86</v>
      </c>
      <c r="AY174" s="18" t="s">
        <v>124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8" t="s">
        <v>84</v>
      </c>
      <c r="BK174" s="214">
        <f>ROUND(I174*H174,2)</f>
        <v>0</v>
      </c>
      <c r="BL174" s="18" t="s">
        <v>131</v>
      </c>
      <c r="BM174" s="213" t="s">
        <v>308</v>
      </c>
    </row>
    <row r="175" s="2" customFormat="1">
      <c r="A175" s="40"/>
      <c r="B175" s="41"/>
      <c r="C175" s="42"/>
      <c r="D175" s="215" t="s">
        <v>133</v>
      </c>
      <c r="E175" s="42"/>
      <c r="F175" s="216" t="s">
        <v>309</v>
      </c>
      <c r="G175" s="42"/>
      <c r="H175" s="42"/>
      <c r="I175" s="217"/>
      <c r="J175" s="42"/>
      <c r="K175" s="42"/>
      <c r="L175" s="46"/>
      <c r="M175" s="218"/>
      <c r="N175" s="219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8" t="s">
        <v>133</v>
      </c>
      <c r="AU175" s="18" t="s">
        <v>86</v>
      </c>
    </row>
    <row r="176" s="12" customFormat="1" ht="22.8" customHeight="1">
      <c r="A176" s="12"/>
      <c r="B176" s="186"/>
      <c r="C176" s="187"/>
      <c r="D176" s="188" t="s">
        <v>75</v>
      </c>
      <c r="E176" s="200" t="s">
        <v>310</v>
      </c>
      <c r="F176" s="200" t="s">
        <v>311</v>
      </c>
      <c r="G176" s="187"/>
      <c r="H176" s="187"/>
      <c r="I176" s="190"/>
      <c r="J176" s="201">
        <f>BK176</f>
        <v>0</v>
      </c>
      <c r="K176" s="187"/>
      <c r="L176" s="192"/>
      <c r="M176" s="193"/>
      <c r="N176" s="194"/>
      <c r="O176" s="194"/>
      <c r="P176" s="195">
        <f>SUM(P177:P185)</f>
        <v>0</v>
      </c>
      <c r="Q176" s="194"/>
      <c r="R176" s="195">
        <f>SUM(R177:R185)</f>
        <v>0</v>
      </c>
      <c r="S176" s="194"/>
      <c r="T176" s="196">
        <f>SUM(T177:T185)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97" t="s">
        <v>84</v>
      </c>
      <c r="AT176" s="198" t="s">
        <v>75</v>
      </c>
      <c r="AU176" s="198" t="s">
        <v>84</v>
      </c>
      <c r="AY176" s="197" t="s">
        <v>124</v>
      </c>
      <c r="BK176" s="199">
        <f>SUM(BK177:BK185)</f>
        <v>0</v>
      </c>
    </row>
    <row r="177" s="2" customFormat="1" ht="37.8" customHeight="1">
      <c r="A177" s="40"/>
      <c r="B177" s="41"/>
      <c r="C177" s="202" t="s">
        <v>312</v>
      </c>
      <c r="D177" s="202" t="s">
        <v>126</v>
      </c>
      <c r="E177" s="203" t="s">
        <v>313</v>
      </c>
      <c r="F177" s="204" t="s">
        <v>314</v>
      </c>
      <c r="G177" s="205" t="s">
        <v>158</v>
      </c>
      <c r="H177" s="206">
        <v>16.024000000000001</v>
      </c>
      <c r="I177" s="207"/>
      <c r="J177" s="208">
        <f>ROUND(I177*H177,2)</f>
        <v>0</v>
      </c>
      <c r="K177" s="204" t="s">
        <v>130</v>
      </c>
      <c r="L177" s="46"/>
      <c r="M177" s="209" t="s">
        <v>32</v>
      </c>
      <c r="N177" s="210" t="s">
        <v>47</v>
      </c>
      <c r="O177" s="86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3" t="s">
        <v>131</v>
      </c>
      <c r="AT177" s="213" t="s">
        <v>126</v>
      </c>
      <c r="AU177" s="213" t="s">
        <v>86</v>
      </c>
      <c r="AY177" s="18" t="s">
        <v>124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8" t="s">
        <v>84</v>
      </c>
      <c r="BK177" s="214">
        <f>ROUND(I177*H177,2)</f>
        <v>0</v>
      </c>
      <c r="BL177" s="18" t="s">
        <v>131</v>
      </c>
      <c r="BM177" s="213" t="s">
        <v>315</v>
      </c>
    </row>
    <row r="178" s="2" customFormat="1">
      <c r="A178" s="40"/>
      <c r="B178" s="41"/>
      <c r="C178" s="42"/>
      <c r="D178" s="215" t="s">
        <v>133</v>
      </c>
      <c r="E178" s="42"/>
      <c r="F178" s="216" t="s">
        <v>316</v>
      </c>
      <c r="G178" s="42"/>
      <c r="H178" s="42"/>
      <c r="I178" s="217"/>
      <c r="J178" s="42"/>
      <c r="K178" s="42"/>
      <c r="L178" s="46"/>
      <c r="M178" s="218"/>
      <c r="N178" s="219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8" t="s">
        <v>133</v>
      </c>
      <c r="AU178" s="18" t="s">
        <v>86</v>
      </c>
    </row>
    <row r="179" s="2" customFormat="1" ht="33" customHeight="1">
      <c r="A179" s="40"/>
      <c r="B179" s="41"/>
      <c r="C179" s="202" t="s">
        <v>317</v>
      </c>
      <c r="D179" s="202" t="s">
        <v>126</v>
      </c>
      <c r="E179" s="203" t="s">
        <v>318</v>
      </c>
      <c r="F179" s="204" t="s">
        <v>319</v>
      </c>
      <c r="G179" s="205" t="s">
        <v>158</v>
      </c>
      <c r="H179" s="206">
        <v>16.024000000000001</v>
      </c>
      <c r="I179" s="207"/>
      <c r="J179" s="208">
        <f>ROUND(I179*H179,2)</f>
        <v>0</v>
      </c>
      <c r="K179" s="204" t="s">
        <v>130</v>
      </c>
      <c r="L179" s="46"/>
      <c r="M179" s="209" t="s">
        <v>32</v>
      </c>
      <c r="N179" s="210" t="s">
        <v>47</v>
      </c>
      <c r="O179" s="86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3" t="s">
        <v>131</v>
      </c>
      <c r="AT179" s="213" t="s">
        <v>126</v>
      </c>
      <c r="AU179" s="213" t="s">
        <v>86</v>
      </c>
      <c r="AY179" s="18" t="s">
        <v>124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8" t="s">
        <v>84</v>
      </c>
      <c r="BK179" s="214">
        <f>ROUND(I179*H179,2)</f>
        <v>0</v>
      </c>
      <c r="BL179" s="18" t="s">
        <v>131</v>
      </c>
      <c r="BM179" s="213" t="s">
        <v>320</v>
      </c>
    </row>
    <row r="180" s="2" customFormat="1">
      <c r="A180" s="40"/>
      <c r="B180" s="41"/>
      <c r="C180" s="42"/>
      <c r="D180" s="215" t="s">
        <v>133</v>
      </c>
      <c r="E180" s="42"/>
      <c r="F180" s="216" t="s">
        <v>321</v>
      </c>
      <c r="G180" s="42"/>
      <c r="H180" s="42"/>
      <c r="I180" s="217"/>
      <c r="J180" s="42"/>
      <c r="K180" s="42"/>
      <c r="L180" s="46"/>
      <c r="M180" s="218"/>
      <c r="N180" s="219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8" t="s">
        <v>133</v>
      </c>
      <c r="AU180" s="18" t="s">
        <v>86</v>
      </c>
    </row>
    <row r="181" s="2" customFormat="1" ht="44.25" customHeight="1">
      <c r="A181" s="40"/>
      <c r="B181" s="41"/>
      <c r="C181" s="202" t="s">
        <v>322</v>
      </c>
      <c r="D181" s="202" t="s">
        <v>126</v>
      </c>
      <c r="E181" s="203" t="s">
        <v>323</v>
      </c>
      <c r="F181" s="204" t="s">
        <v>324</v>
      </c>
      <c r="G181" s="205" t="s">
        <v>158</v>
      </c>
      <c r="H181" s="206">
        <v>112.16800000000001</v>
      </c>
      <c r="I181" s="207"/>
      <c r="J181" s="208">
        <f>ROUND(I181*H181,2)</f>
        <v>0</v>
      </c>
      <c r="K181" s="204" t="s">
        <v>130</v>
      </c>
      <c r="L181" s="46"/>
      <c r="M181" s="209" t="s">
        <v>32</v>
      </c>
      <c r="N181" s="210" t="s">
        <v>47</v>
      </c>
      <c r="O181" s="86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3" t="s">
        <v>131</v>
      </c>
      <c r="AT181" s="213" t="s">
        <v>126</v>
      </c>
      <c r="AU181" s="213" t="s">
        <v>86</v>
      </c>
      <c r="AY181" s="18" t="s">
        <v>124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8" t="s">
        <v>84</v>
      </c>
      <c r="BK181" s="214">
        <f>ROUND(I181*H181,2)</f>
        <v>0</v>
      </c>
      <c r="BL181" s="18" t="s">
        <v>131</v>
      </c>
      <c r="BM181" s="213" t="s">
        <v>325</v>
      </c>
    </row>
    <row r="182" s="2" customFormat="1">
      <c r="A182" s="40"/>
      <c r="B182" s="41"/>
      <c r="C182" s="42"/>
      <c r="D182" s="215" t="s">
        <v>133</v>
      </c>
      <c r="E182" s="42"/>
      <c r="F182" s="216" t="s">
        <v>326</v>
      </c>
      <c r="G182" s="42"/>
      <c r="H182" s="42"/>
      <c r="I182" s="217"/>
      <c r="J182" s="42"/>
      <c r="K182" s="42"/>
      <c r="L182" s="46"/>
      <c r="M182" s="218"/>
      <c r="N182" s="219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8" t="s">
        <v>133</v>
      </c>
      <c r="AU182" s="18" t="s">
        <v>86</v>
      </c>
    </row>
    <row r="183" s="13" customFormat="1">
      <c r="A183" s="13"/>
      <c r="B183" s="220"/>
      <c r="C183" s="221"/>
      <c r="D183" s="222" t="s">
        <v>135</v>
      </c>
      <c r="E183" s="221"/>
      <c r="F183" s="224" t="s">
        <v>327</v>
      </c>
      <c r="G183" s="221"/>
      <c r="H183" s="225">
        <v>112.16800000000001</v>
      </c>
      <c r="I183" s="226"/>
      <c r="J183" s="221"/>
      <c r="K183" s="221"/>
      <c r="L183" s="227"/>
      <c r="M183" s="228"/>
      <c r="N183" s="229"/>
      <c r="O183" s="229"/>
      <c r="P183" s="229"/>
      <c r="Q183" s="229"/>
      <c r="R183" s="229"/>
      <c r="S183" s="229"/>
      <c r="T183" s="23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1" t="s">
        <v>135</v>
      </c>
      <c r="AU183" s="231" t="s">
        <v>86</v>
      </c>
      <c r="AV183" s="13" t="s">
        <v>86</v>
      </c>
      <c r="AW183" s="13" t="s">
        <v>4</v>
      </c>
      <c r="AX183" s="13" t="s">
        <v>84</v>
      </c>
      <c r="AY183" s="231" t="s">
        <v>124</v>
      </c>
    </row>
    <row r="184" s="2" customFormat="1" ht="37.8" customHeight="1">
      <c r="A184" s="40"/>
      <c r="B184" s="41"/>
      <c r="C184" s="202" t="s">
        <v>328</v>
      </c>
      <c r="D184" s="202" t="s">
        <v>126</v>
      </c>
      <c r="E184" s="203" t="s">
        <v>329</v>
      </c>
      <c r="F184" s="204" t="s">
        <v>330</v>
      </c>
      <c r="G184" s="205" t="s">
        <v>158</v>
      </c>
      <c r="H184" s="206">
        <v>15.259</v>
      </c>
      <c r="I184" s="207"/>
      <c r="J184" s="208">
        <f>ROUND(I184*H184,2)</f>
        <v>0</v>
      </c>
      <c r="K184" s="204" t="s">
        <v>130</v>
      </c>
      <c r="L184" s="46"/>
      <c r="M184" s="209" t="s">
        <v>32</v>
      </c>
      <c r="N184" s="210" t="s">
        <v>47</v>
      </c>
      <c r="O184" s="86"/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2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3" t="s">
        <v>131</v>
      </c>
      <c r="AT184" s="213" t="s">
        <v>126</v>
      </c>
      <c r="AU184" s="213" t="s">
        <v>86</v>
      </c>
      <c r="AY184" s="18" t="s">
        <v>124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8" t="s">
        <v>84</v>
      </c>
      <c r="BK184" s="214">
        <f>ROUND(I184*H184,2)</f>
        <v>0</v>
      </c>
      <c r="BL184" s="18" t="s">
        <v>131</v>
      </c>
      <c r="BM184" s="213" t="s">
        <v>331</v>
      </c>
    </row>
    <row r="185" s="2" customFormat="1">
      <c r="A185" s="40"/>
      <c r="B185" s="41"/>
      <c r="C185" s="42"/>
      <c r="D185" s="215" t="s">
        <v>133</v>
      </c>
      <c r="E185" s="42"/>
      <c r="F185" s="216" t="s">
        <v>332</v>
      </c>
      <c r="G185" s="42"/>
      <c r="H185" s="42"/>
      <c r="I185" s="217"/>
      <c r="J185" s="42"/>
      <c r="K185" s="42"/>
      <c r="L185" s="46"/>
      <c r="M185" s="218"/>
      <c r="N185" s="219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8" t="s">
        <v>133</v>
      </c>
      <c r="AU185" s="18" t="s">
        <v>86</v>
      </c>
    </row>
    <row r="186" s="12" customFormat="1" ht="22.8" customHeight="1">
      <c r="A186" s="12"/>
      <c r="B186" s="186"/>
      <c r="C186" s="187"/>
      <c r="D186" s="188" t="s">
        <v>75</v>
      </c>
      <c r="E186" s="200" t="s">
        <v>333</v>
      </c>
      <c r="F186" s="200" t="s">
        <v>334</v>
      </c>
      <c r="G186" s="187"/>
      <c r="H186" s="187"/>
      <c r="I186" s="190"/>
      <c r="J186" s="201">
        <f>BK186</f>
        <v>0</v>
      </c>
      <c r="K186" s="187"/>
      <c r="L186" s="192"/>
      <c r="M186" s="193"/>
      <c r="N186" s="194"/>
      <c r="O186" s="194"/>
      <c r="P186" s="195">
        <f>SUM(P187:P188)</f>
        <v>0</v>
      </c>
      <c r="Q186" s="194"/>
      <c r="R186" s="195">
        <f>SUM(R187:R188)</f>
        <v>0</v>
      </c>
      <c r="S186" s="194"/>
      <c r="T186" s="196">
        <f>SUM(T187:T188)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97" t="s">
        <v>84</v>
      </c>
      <c r="AT186" s="198" t="s">
        <v>75</v>
      </c>
      <c r="AU186" s="198" t="s">
        <v>84</v>
      </c>
      <c r="AY186" s="197" t="s">
        <v>124</v>
      </c>
      <c r="BK186" s="199">
        <f>SUM(BK187:BK188)</f>
        <v>0</v>
      </c>
    </row>
    <row r="187" s="2" customFormat="1" ht="55.5" customHeight="1">
      <c r="A187" s="40"/>
      <c r="B187" s="41"/>
      <c r="C187" s="202" t="s">
        <v>335</v>
      </c>
      <c r="D187" s="202" t="s">
        <v>126</v>
      </c>
      <c r="E187" s="203" t="s">
        <v>336</v>
      </c>
      <c r="F187" s="204" t="s">
        <v>337</v>
      </c>
      <c r="G187" s="205" t="s">
        <v>158</v>
      </c>
      <c r="H187" s="206">
        <v>23.199000000000002</v>
      </c>
      <c r="I187" s="207"/>
      <c r="J187" s="208">
        <f>ROUND(I187*H187,2)</f>
        <v>0</v>
      </c>
      <c r="K187" s="204" t="s">
        <v>130</v>
      </c>
      <c r="L187" s="46"/>
      <c r="M187" s="209" t="s">
        <v>32</v>
      </c>
      <c r="N187" s="210" t="s">
        <v>47</v>
      </c>
      <c r="O187" s="86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3" t="s">
        <v>131</v>
      </c>
      <c r="AT187" s="213" t="s">
        <v>126</v>
      </c>
      <c r="AU187" s="213" t="s">
        <v>86</v>
      </c>
      <c r="AY187" s="18" t="s">
        <v>124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8" t="s">
        <v>84</v>
      </c>
      <c r="BK187" s="214">
        <f>ROUND(I187*H187,2)</f>
        <v>0</v>
      </c>
      <c r="BL187" s="18" t="s">
        <v>131</v>
      </c>
      <c r="BM187" s="213" t="s">
        <v>338</v>
      </c>
    </row>
    <row r="188" s="2" customFormat="1">
      <c r="A188" s="40"/>
      <c r="B188" s="41"/>
      <c r="C188" s="42"/>
      <c r="D188" s="215" t="s">
        <v>133</v>
      </c>
      <c r="E188" s="42"/>
      <c r="F188" s="216" t="s">
        <v>339</v>
      </c>
      <c r="G188" s="42"/>
      <c r="H188" s="42"/>
      <c r="I188" s="217"/>
      <c r="J188" s="42"/>
      <c r="K188" s="42"/>
      <c r="L188" s="46"/>
      <c r="M188" s="218"/>
      <c r="N188" s="219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8" t="s">
        <v>133</v>
      </c>
      <c r="AU188" s="18" t="s">
        <v>86</v>
      </c>
    </row>
    <row r="189" s="12" customFormat="1" ht="25.92" customHeight="1">
      <c r="A189" s="12"/>
      <c r="B189" s="186"/>
      <c r="C189" s="187"/>
      <c r="D189" s="188" t="s">
        <v>75</v>
      </c>
      <c r="E189" s="189" t="s">
        <v>340</v>
      </c>
      <c r="F189" s="189" t="s">
        <v>341</v>
      </c>
      <c r="G189" s="187"/>
      <c r="H189" s="187"/>
      <c r="I189" s="190"/>
      <c r="J189" s="191">
        <f>BK189</f>
        <v>0</v>
      </c>
      <c r="K189" s="187"/>
      <c r="L189" s="192"/>
      <c r="M189" s="193"/>
      <c r="N189" s="194"/>
      <c r="O189" s="194"/>
      <c r="P189" s="195">
        <f>P190+P198+P206+P215</f>
        <v>0</v>
      </c>
      <c r="Q189" s="194"/>
      <c r="R189" s="195">
        <f>R190+R198+R206+R215</f>
        <v>1.5982380000000001</v>
      </c>
      <c r="S189" s="194"/>
      <c r="T189" s="196">
        <f>T190+T198+T206+T215</f>
        <v>1.0589999999999999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97" t="s">
        <v>86</v>
      </c>
      <c r="AT189" s="198" t="s">
        <v>75</v>
      </c>
      <c r="AU189" s="198" t="s">
        <v>76</v>
      </c>
      <c r="AY189" s="197" t="s">
        <v>124</v>
      </c>
      <c r="BK189" s="199">
        <f>BK190+BK198+BK206+BK215</f>
        <v>0</v>
      </c>
    </row>
    <row r="190" s="12" customFormat="1" ht="22.8" customHeight="1">
      <c r="A190" s="12"/>
      <c r="B190" s="186"/>
      <c r="C190" s="187"/>
      <c r="D190" s="188" t="s">
        <v>75</v>
      </c>
      <c r="E190" s="200" t="s">
        <v>342</v>
      </c>
      <c r="F190" s="200" t="s">
        <v>343</v>
      </c>
      <c r="G190" s="187"/>
      <c r="H190" s="187"/>
      <c r="I190" s="190"/>
      <c r="J190" s="201">
        <f>BK190</f>
        <v>0</v>
      </c>
      <c r="K190" s="187"/>
      <c r="L190" s="192"/>
      <c r="M190" s="193"/>
      <c r="N190" s="194"/>
      <c r="O190" s="194"/>
      <c r="P190" s="195">
        <f>SUM(P191:P197)</f>
        <v>0</v>
      </c>
      <c r="Q190" s="194"/>
      <c r="R190" s="195">
        <f>SUM(R191:R197)</f>
        <v>0.018090000000000002</v>
      </c>
      <c r="S190" s="194"/>
      <c r="T190" s="196">
        <f>SUM(T191:T197)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97" t="s">
        <v>86</v>
      </c>
      <c r="AT190" s="198" t="s">
        <v>75</v>
      </c>
      <c r="AU190" s="198" t="s">
        <v>84</v>
      </c>
      <c r="AY190" s="197" t="s">
        <v>124</v>
      </c>
      <c r="BK190" s="199">
        <f>SUM(BK191:BK197)</f>
        <v>0</v>
      </c>
    </row>
    <row r="191" s="2" customFormat="1" ht="16.5" customHeight="1">
      <c r="A191" s="40"/>
      <c r="B191" s="41"/>
      <c r="C191" s="202" t="s">
        <v>344</v>
      </c>
      <c r="D191" s="202" t="s">
        <v>126</v>
      </c>
      <c r="E191" s="203" t="s">
        <v>345</v>
      </c>
      <c r="F191" s="204" t="s">
        <v>346</v>
      </c>
      <c r="G191" s="205" t="s">
        <v>215</v>
      </c>
      <c r="H191" s="206">
        <v>5.5</v>
      </c>
      <c r="I191" s="207"/>
      <c r="J191" s="208">
        <f>ROUND(I191*H191,2)</f>
        <v>0</v>
      </c>
      <c r="K191" s="204" t="s">
        <v>130</v>
      </c>
      <c r="L191" s="46"/>
      <c r="M191" s="209" t="s">
        <v>32</v>
      </c>
      <c r="N191" s="210" t="s">
        <v>47</v>
      </c>
      <c r="O191" s="86"/>
      <c r="P191" s="211">
        <f>O191*H191</f>
        <v>0</v>
      </c>
      <c r="Q191" s="211">
        <v>0.0016800000000000001</v>
      </c>
      <c r="R191" s="211">
        <f>Q191*H191</f>
        <v>0.0092399999999999999</v>
      </c>
      <c r="S191" s="211">
        <v>0</v>
      </c>
      <c r="T191" s="212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3" t="s">
        <v>218</v>
      </c>
      <c r="AT191" s="213" t="s">
        <v>126</v>
      </c>
      <c r="AU191" s="213" t="s">
        <v>86</v>
      </c>
      <c r="AY191" s="18" t="s">
        <v>124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8" t="s">
        <v>84</v>
      </c>
      <c r="BK191" s="214">
        <f>ROUND(I191*H191,2)</f>
        <v>0</v>
      </c>
      <c r="BL191" s="18" t="s">
        <v>218</v>
      </c>
      <c r="BM191" s="213" t="s">
        <v>347</v>
      </c>
    </row>
    <row r="192" s="2" customFormat="1">
      <c r="A192" s="40"/>
      <c r="B192" s="41"/>
      <c r="C192" s="42"/>
      <c r="D192" s="215" t="s">
        <v>133</v>
      </c>
      <c r="E192" s="42"/>
      <c r="F192" s="216" t="s">
        <v>348</v>
      </c>
      <c r="G192" s="42"/>
      <c r="H192" s="42"/>
      <c r="I192" s="217"/>
      <c r="J192" s="42"/>
      <c r="K192" s="42"/>
      <c r="L192" s="46"/>
      <c r="M192" s="218"/>
      <c r="N192" s="219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8" t="s">
        <v>133</v>
      </c>
      <c r="AU192" s="18" t="s">
        <v>86</v>
      </c>
    </row>
    <row r="193" s="2" customFormat="1" ht="24.15" customHeight="1">
      <c r="A193" s="40"/>
      <c r="B193" s="41"/>
      <c r="C193" s="202" t="s">
        <v>349</v>
      </c>
      <c r="D193" s="202" t="s">
        <v>126</v>
      </c>
      <c r="E193" s="203" t="s">
        <v>350</v>
      </c>
      <c r="F193" s="204" t="s">
        <v>351</v>
      </c>
      <c r="G193" s="205" t="s">
        <v>256</v>
      </c>
      <c r="H193" s="206">
        <v>1</v>
      </c>
      <c r="I193" s="207"/>
      <c r="J193" s="208">
        <f>ROUND(I193*H193,2)</f>
        <v>0</v>
      </c>
      <c r="K193" s="204" t="s">
        <v>130</v>
      </c>
      <c r="L193" s="46"/>
      <c r="M193" s="209" t="s">
        <v>32</v>
      </c>
      <c r="N193" s="210" t="s">
        <v>47</v>
      </c>
      <c r="O193" s="86"/>
      <c r="P193" s="211">
        <f>O193*H193</f>
        <v>0</v>
      </c>
      <c r="Q193" s="211">
        <v>0.00165</v>
      </c>
      <c r="R193" s="211">
        <f>Q193*H193</f>
        <v>0.00165</v>
      </c>
      <c r="S193" s="211">
        <v>0</v>
      </c>
      <c r="T193" s="212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3" t="s">
        <v>218</v>
      </c>
      <c r="AT193" s="213" t="s">
        <v>126</v>
      </c>
      <c r="AU193" s="213" t="s">
        <v>86</v>
      </c>
      <c r="AY193" s="18" t="s">
        <v>124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8" t="s">
        <v>84</v>
      </c>
      <c r="BK193" s="214">
        <f>ROUND(I193*H193,2)</f>
        <v>0</v>
      </c>
      <c r="BL193" s="18" t="s">
        <v>218</v>
      </c>
      <c r="BM193" s="213" t="s">
        <v>352</v>
      </c>
    </row>
    <row r="194" s="2" customFormat="1">
      <c r="A194" s="40"/>
      <c r="B194" s="41"/>
      <c r="C194" s="42"/>
      <c r="D194" s="215" t="s">
        <v>133</v>
      </c>
      <c r="E194" s="42"/>
      <c r="F194" s="216" t="s">
        <v>353</v>
      </c>
      <c r="G194" s="42"/>
      <c r="H194" s="42"/>
      <c r="I194" s="217"/>
      <c r="J194" s="42"/>
      <c r="K194" s="42"/>
      <c r="L194" s="46"/>
      <c r="M194" s="218"/>
      <c r="N194" s="219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8" t="s">
        <v>133</v>
      </c>
      <c r="AU194" s="18" t="s">
        <v>86</v>
      </c>
    </row>
    <row r="195" s="2" customFormat="1" ht="24.15" customHeight="1">
      <c r="A195" s="40"/>
      <c r="B195" s="41"/>
      <c r="C195" s="242" t="s">
        <v>354</v>
      </c>
      <c r="D195" s="242" t="s">
        <v>169</v>
      </c>
      <c r="E195" s="243" t="s">
        <v>355</v>
      </c>
      <c r="F195" s="244" t="s">
        <v>356</v>
      </c>
      <c r="G195" s="245" t="s">
        <v>256</v>
      </c>
      <c r="H195" s="246">
        <v>1</v>
      </c>
      <c r="I195" s="247"/>
      <c r="J195" s="248">
        <f>ROUND(I195*H195,2)</f>
        <v>0</v>
      </c>
      <c r="K195" s="244" t="s">
        <v>32</v>
      </c>
      <c r="L195" s="249"/>
      <c r="M195" s="250" t="s">
        <v>32</v>
      </c>
      <c r="N195" s="251" t="s">
        <v>47</v>
      </c>
      <c r="O195" s="86"/>
      <c r="P195" s="211">
        <f>O195*H195</f>
        <v>0</v>
      </c>
      <c r="Q195" s="211">
        <v>0.0071999999999999998</v>
      </c>
      <c r="R195" s="211">
        <f>Q195*H195</f>
        <v>0.0071999999999999998</v>
      </c>
      <c r="S195" s="211">
        <v>0</v>
      </c>
      <c r="T195" s="212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3" t="s">
        <v>299</v>
      </c>
      <c r="AT195" s="213" t="s">
        <v>169</v>
      </c>
      <c r="AU195" s="213" t="s">
        <v>86</v>
      </c>
      <c r="AY195" s="18" t="s">
        <v>124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8" t="s">
        <v>84</v>
      </c>
      <c r="BK195" s="214">
        <f>ROUND(I195*H195,2)</f>
        <v>0</v>
      </c>
      <c r="BL195" s="18" t="s">
        <v>218</v>
      </c>
      <c r="BM195" s="213" t="s">
        <v>357</v>
      </c>
    </row>
    <row r="196" s="2" customFormat="1" ht="49.05" customHeight="1">
      <c r="A196" s="40"/>
      <c r="B196" s="41"/>
      <c r="C196" s="202" t="s">
        <v>358</v>
      </c>
      <c r="D196" s="202" t="s">
        <v>126</v>
      </c>
      <c r="E196" s="203" t="s">
        <v>359</v>
      </c>
      <c r="F196" s="204" t="s">
        <v>360</v>
      </c>
      <c r="G196" s="205" t="s">
        <v>158</v>
      </c>
      <c r="H196" s="206">
        <v>0.017999999999999999</v>
      </c>
      <c r="I196" s="207"/>
      <c r="J196" s="208">
        <f>ROUND(I196*H196,2)</f>
        <v>0</v>
      </c>
      <c r="K196" s="204" t="s">
        <v>130</v>
      </c>
      <c r="L196" s="46"/>
      <c r="M196" s="209" t="s">
        <v>32</v>
      </c>
      <c r="N196" s="210" t="s">
        <v>47</v>
      </c>
      <c r="O196" s="86"/>
      <c r="P196" s="211">
        <f>O196*H196</f>
        <v>0</v>
      </c>
      <c r="Q196" s="211">
        <v>0</v>
      </c>
      <c r="R196" s="211">
        <f>Q196*H196</f>
        <v>0</v>
      </c>
      <c r="S196" s="211">
        <v>0</v>
      </c>
      <c r="T196" s="212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3" t="s">
        <v>218</v>
      </c>
      <c r="AT196" s="213" t="s">
        <v>126</v>
      </c>
      <c r="AU196" s="213" t="s">
        <v>86</v>
      </c>
      <c r="AY196" s="18" t="s">
        <v>124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8" t="s">
        <v>84</v>
      </c>
      <c r="BK196" s="214">
        <f>ROUND(I196*H196,2)</f>
        <v>0</v>
      </c>
      <c r="BL196" s="18" t="s">
        <v>218</v>
      </c>
      <c r="BM196" s="213" t="s">
        <v>361</v>
      </c>
    </row>
    <row r="197" s="2" customFormat="1">
      <c r="A197" s="40"/>
      <c r="B197" s="41"/>
      <c r="C197" s="42"/>
      <c r="D197" s="215" t="s">
        <v>133</v>
      </c>
      <c r="E197" s="42"/>
      <c r="F197" s="216" t="s">
        <v>362</v>
      </c>
      <c r="G197" s="42"/>
      <c r="H197" s="42"/>
      <c r="I197" s="217"/>
      <c r="J197" s="42"/>
      <c r="K197" s="42"/>
      <c r="L197" s="46"/>
      <c r="M197" s="218"/>
      <c r="N197" s="219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8" t="s">
        <v>133</v>
      </c>
      <c r="AU197" s="18" t="s">
        <v>86</v>
      </c>
    </row>
    <row r="198" s="12" customFormat="1" ht="22.8" customHeight="1">
      <c r="A198" s="12"/>
      <c r="B198" s="186"/>
      <c r="C198" s="187"/>
      <c r="D198" s="188" t="s">
        <v>75</v>
      </c>
      <c r="E198" s="200" t="s">
        <v>363</v>
      </c>
      <c r="F198" s="200" t="s">
        <v>364</v>
      </c>
      <c r="G198" s="187"/>
      <c r="H198" s="187"/>
      <c r="I198" s="190"/>
      <c r="J198" s="201">
        <f>BK198</f>
        <v>0</v>
      </c>
      <c r="K198" s="187"/>
      <c r="L198" s="192"/>
      <c r="M198" s="193"/>
      <c r="N198" s="194"/>
      <c r="O198" s="194"/>
      <c r="P198" s="195">
        <f>SUM(P199:P205)</f>
        <v>0</v>
      </c>
      <c r="Q198" s="194"/>
      <c r="R198" s="195">
        <f>SUM(R199:R205)</f>
        <v>0.57800000000000007</v>
      </c>
      <c r="S198" s="194"/>
      <c r="T198" s="196">
        <f>SUM(T199:T205)</f>
        <v>0.17500000000000002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97" t="s">
        <v>86</v>
      </c>
      <c r="AT198" s="198" t="s">
        <v>75</v>
      </c>
      <c r="AU198" s="198" t="s">
        <v>84</v>
      </c>
      <c r="AY198" s="197" t="s">
        <v>124</v>
      </c>
      <c r="BK198" s="199">
        <f>SUM(BK199:BK205)</f>
        <v>0</v>
      </c>
    </row>
    <row r="199" s="2" customFormat="1" ht="21.75" customHeight="1">
      <c r="A199" s="40"/>
      <c r="B199" s="41"/>
      <c r="C199" s="202" t="s">
        <v>365</v>
      </c>
      <c r="D199" s="202" t="s">
        <v>126</v>
      </c>
      <c r="E199" s="203" t="s">
        <v>366</v>
      </c>
      <c r="F199" s="204" t="s">
        <v>367</v>
      </c>
      <c r="G199" s="205" t="s">
        <v>215</v>
      </c>
      <c r="H199" s="206">
        <v>100</v>
      </c>
      <c r="I199" s="207"/>
      <c r="J199" s="208">
        <f>ROUND(I199*H199,2)</f>
        <v>0</v>
      </c>
      <c r="K199" s="204" t="s">
        <v>130</v>
      </c>
      <c r="L199" s="46"/>
      <c r="M199" s="209" t="s">
        <v>32</v>
      </c>
      <c r="N199" s="210" t="s">
        <v>47</v>
      </c>
      <c r="O199" s="86"/>
      <c r="P199" s="211">
        <f>O199*H199</f>
        <v>0</v>
      </c>
      <c r="Q199" s="211">
        <v>0</v>
      </c>
      <c r="R199" s="211">
        <f>Q199*H199</f>
        <v>0</v>
      </c>
      <c r="S199" s="211">
        <v>0.00175</v>
      </c>
      <c r="T199" s="212">
        <f>S199*H199</f>
        <v>0.17500000000000002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3" t="s">
        <v>218</v>
      </c>
      <c r="AT199" s="213" t="s">
        <v>126</v>
      </c>
      <c r="AU199" s="213" t="s">
        <v>86</v>
      </c>
      <c r="AY199" s="18" t="s">
        <v>124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8" t="s">
        <v>84</v>
      </c>
      <c r="BK199" s="214">
        <f>ROUND(I199*H199,2)</f>
        <v>0</v>
      </c>
      <c r="BL199" s="18" t="s">
        <v>218</v>
      </c>
      <c r="BM199" s="213" t="s">
        <v>368</v>
      </c>
    </row>
    <row r="200" s="2" customFormat="1">
      <c r="A200" s="40"/>
      <c r="B200" s="41"/>
      <c r="C200" s="42"/>
      <c r="D200" s="215" t="s">
        <v>133</v>
      </c>
      <c r="E200" s="42"/>
      <c r="F200" s="216" t="s">
        <v>369</v>
      </c>
      <c r="G200" s="42"/>
      <c r="H200" s="42"/>
      <c r="I200" s="217"/>
      <c r="J200" s="42"/>
      <c r="K200" s="42"/>
      <c r="L200" s="46"/>
      <c r="M200" s="218"/>
      <c r="N200" s="219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8" t="s">
        <v>133</v>
      </c>
      <c r="AU200" s="18" t="s">
        <v>86</v>
      </c>
    </row>
    <row r="201" s="2" customFormat="1" ht="44.25" customHeight="1">
      <c r="A201" s="40"/>
      <c r="B201" s="41"/>
      <c r="C201" s="202" t="s">
        <v>370</v>
      </c>
      <c r="D201" s="202" t="s">
        <v>126</v>
      </c>
      <c r="E201" s="203" t="s">
        <v>371</v>
      </c>
      <c r="F201" s="204" t="s">
        <v>372</v>
      </c>
      <c r="G201" s="205" t="s">
        <v>215</v>
      </c>
      <c r="H201" s="206">
        <v>100</v>
      </c>
      <c r="I201" s="207"/>
      <c r="J201" s="208">
        <f>ROUND(I201*H201,2)</f>
        <v>0</v>
      </c>
      <c r="K201" s="204" t="s">
        <v>130</v>
      </c>
      <c r="L201" s="46"/>
      <c r="M201" s="209" t="s">
        <v>32</v>
      </c>
      <c r="N201" s="210" t="s">
        <v>47</v>
      </c>
      <c r="O201" s="86"/>
      <c r="P201" s="211">
        <f>O201*H201</f>
        <v>0</v>
      </c>
      <c r="Q201" s="211">
        <v>0.0028900000000000002</v>
      </c>
      <c r="R201" s="211">
        <f>Q201*H201</f>
        <v>0.28900000000000003</v>
      </c>
      <c r="S201" s="211">
        <v>0</v>
      </c>
      <c r="T201" s="212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3" t="s">
        <v>218</v>
      </c>
      <c r="AT201" s="213" t="s">
        <v>126</v>
      </c>
      <c r="AU201" s="213" t="s">
        <v>86</v>
      </c>
      <c r="AY201" s="18" t="s">
        <v>124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8" t="s">
        <v>84</v>
      </c>
      <c r="BK201" s="214">
        <f>ROUND(I201*H201,2)</f>
        <v>0</v>
      </c>
      <c r="BL201" s="18" t="s">
        <v>218</v>
      </c>
      <c r="BM201" s="213" t="s">
        <v>373</v>
      </c>
    </row>
    <row r="202" s="2" customFormat="1">
      <c r="A202" s="40"/>
      <c r="B202" s="41"/>
      <c r="C202" s="42"/>
      <c r="D202" s="215" t="s">
        <v>133</v>
      </c>
      <c r="E202" s="42"/>
      <c r="F202" s="216" t="s">
        <v>374</v>
      </c>
      <c r="G202" s="42"/>
      <c r="H202" s="42"/>
      <c r="I202" s="217"/>
      <c r="J202" s="42"/>
      <c r="K202" s="42"/>
      <c r="L202" s="46"/>
      <c r="M202" s="218"/>
      <c r="N202" s="219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8" t="s">
        <v>133</v>
      </c>
      <c r="AU202" s="18" t="s">
        <v>86</v>
      </c>
    </row>
    <row r="203" s="2" customFormat="1" ht="16.5" customHeight="1">
      <c r="A203" s="40"/>
      <c r="B203" s="41"/>
      <c r="C203" s="202" t="s">
        <v>375</v>
      </c>
      <c r="D203" s="202" t="s">
        <v>126</v>
      </c>
      <c r="E203" s="203" t="s">
        <v>376</v>
      </c>
      <c r="F203" s="204" t="s">
        <v>377</v>
      </c>
      <c r="G203" s="205" t="s">
        <v>215</v>
      </c>
      <c r="H203" s="206">
        <v>100</v>
      </c>
      <c r="I203" s="207"/>
      <c r="J203" s="208">
        <f>ROUND(I203*H203,2)</f>
        <v>0</v>
      </c>
      <c r="K203" s="204" t="s">
        <v>32</v>
      </c>
      <c r="L203" s="46"/>
      <c r="M203" s="209" t="s">
        <v>32</v>
      </c>
      <c r="N203" s="210" t="s">
        <v>47</v>
      </c>
      <c r="O203" s="86"/>
      <c r="P203" s="211">
        <f>O203*H203</f>
        <v>0</v>
      </c>
      <c r="Q203" s="211">
        <v>0.0028900000000000002</v>
      </c>
      <c r="R203" s="211">
        <f>Q203*H203</f>
        <v>0.28900000000000003</v>
      </c>
      <c r="S203" s="211">
        <v>0</v>
      </c>
      <c r="T203" s="212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3" t="s">
        <v>218</v>
      </c>
      <c r="AT203" s="213" t="s">
        <v>126</v>
      </c>
      <c r="AU203" s="213" t="s">
        <v>86</v>
      </c>
      <c r="AY203" s="18" t="s">
        <v>124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8" t="s">
        <v>84</v>
      </c>
      <c r="BK203" s="214">
        <f>ROUND(I203*H203,2)</f>
        <v>0</v>
      </c>
      <c r="BL203" s="18" t="s">
        <v>218</v>
      </c>
      <c r="BM203" s="213" t="s">
        <v>378</v>
      </c>
    </row>
    <row r="204" s="2" customFormat="1" ht="49.05" customHeight="1">
      <c r="A204" s="40"/>
      <c r="B204" s="41"/>
      <c r="C204" s="202" t="s">
        <v>379</v>
      </c>
      <c r="D204" s="202" t="s">
        <v>126</v>
      </c>
      <c r="E204" s="203" t="s">
        <v>380</v>
      </c>
      <c r="F204" s="204" t="s">
        <v>381</v>
      </c>
      <c r="G204" s="205" t="s">
        <v>158</v>
      </c>
      <c r="H204" s="206">
        <v>0.57799999999999996</v>
      </c>
      <c r="I204" s="207"/>
      <c r="J204" s="208">
        <f>ROUND(I204*H204,2)</f>
        <v>0</v>
      </c>
      <c r="K204" s="204" t="s">
        <v>130</v>
      </c>
      <c r="L204" s="46"/>
      <c r="M204" s="209" t="s">
        <v>32</v>
      </c>
      <c r="N204" s="210" t="s">
        <v>47</v>
      </c>
      <c r="O204" s="86"/>
      <c r="P204" s="211">
        <f>O204*H204</f>
        <v>0</v>
      </c>
      <c r="Q204" s="211">
        <v>0</v>
      </c>
      <c r="R204" s="211">
        <f>Q204*H204</f>
        <v>0</v>
      </c>
      <c r="S204" s="211">
        <v>0</v>
      </c>
      <c r="T204" s="212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3" t="s">
        <v>218</v>
      </c>
      <c r="AT204" s="213" t="s">
        <v>126</v>
      </c>
      <c r="AU204" s="213" t="s">
        <v>86</v>
      </c>
      <c r="AY204" s="18" t="s">
        <v>124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8" t="s">
        <v>84</v>
      </c>
      <c r="BK204" s="214">
        <f>ROUND(I204*H204,2)</f>
        <v>0</v>
      </c>
      <c r="BL204" s="18" t="s">
        <v>218</v>
      </c>
      <c r="BM204" s="213" t="s">
        <v>382</v>
      </c>
    </row>
    <row r="205" s="2" customFormat="1">
      <c r="A205" s="40"/>
      <c r="B205" s="41"/>
      <c r="C205" s="42"/>
      <c r="D205" s="215" t="s">
        <v>133</v>
      </c>
      <c r="E205" s="42"/>
      <c r="F205" s="216" t="s">
        <v>383</v>
      </c>
      <c r="G205" s="42"/>
      <c r="H205" s="42"/>
      <c r="I205" s="217"/>
      <c r="J205" s="42"/>
      <c r="K205" s="42"/>
      <c r="L205" s="46"/>
      <c r="M205" s="218"/>
      <c r="N205" s="219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8" t="s">
        <v>133</v>
      </c>
      <c r="AU205" s="18" t="s">
        <v>86</v>
      </c>
    </row>
    <row r="206" s="12" customFormat="1" ht="22.8" customHeight="1">
      <c r="A206" s="12"/>
      <c r="B206" s="186"/>
      <c r="C206" s="187"/>
      <c r="D206" s="188" t="s">
        <v>75</v>
      </c>
      <c r="E206" s="200" t="s">
        <v>384</v>
      </c>
      <c r="F206" s="200" t="s">
        <v>385</v>
      </c>
      <c r="G206" s="187"/>
      <c r="H206" s="187"/>
      <c r="I206" s="190"/>
      <c r="J206" s="201">
        <f>BK206</f>
        <v>0</v>
      </c>
      <c r="K206" s="187"/>
      <c r="L206" s="192"/>
      <c r="M206" s="193"/>
      <c r="N206" s="194"/>
      <c r="O206" s="194"/>
      <c r="P206" s="195">
        <f>SUM(P207:P214)</f>
        <v>0</v>
      </c>
      <c r="Q206" s="194"/>
      <c r="R206" s="195">
        <f>SUM(R207:R214)</f>
        <v>0.94764799999999993</v>
      </c>
      <c r="S206" s="194"/>
      <c r="T206" s="196">
        <f>SUM(T207:T214)</f>
        <v>0.88400000000000001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97" t="s">
        <v>86</v>
      </c>
      <c r="AT206" s="198" t="s">
        <v>75</v>
      </c>
      <c r="AU206" s="198" t="s">
        <v>84</v>
      </c>
      <c r="AY206" s="197" t="s">
        <v>124</v>
      </c>
      <c r="BK206" s="199">
        <f>SUM(BK207:BK214)</f>
        <v>0</v>
      </c>
    </row>
    <row r="207" s="2" customFormat="1" ht="24.15" customHeight="1">
      <c r="A207" s="40"/>
      <c r="B207" s="41"/>
      <c r="C207" s="202" t="s">
        <v>386</v>
      </c>
      <c r="D207" s="202" t="s">
        <v>126</v>
      </c>
      <c r="E207" s="203" t="s">
        <v>387</v>
      </c>
      <c r="F207" s="204" t="s">
        <v>388</v>
      </c>
      <c r="G207" s="205" t="s">
        <v>215</v>
      </c>
      <c r="H207" s="206">
        <v>272</v>
      </c>
      <c r="I207" s="207"/>
      <c r="J207" s="208">
        <f>ROUND(I207*H207,2)</f>
        <v>0</v>
      </c>
      <c r="K207" s="204" t="s">
        <v>130</v>
      </c>
      <c r="L207" s="46"/>
      <c r="M207" s="209" t="s">
        <v>32</v>
      </c>
      <c r="N207" s="210" t="s">
        <v>47</v>
      </c>
      <c r="O207" s="86"/>
      <c r="P207" s="211">
        <f>O207*H207</f>
        <v>0</v>
      </c>
      <c r="Q207" s="211">
        <v>0</v>
      </c>
      <c r="R207" s="211">
        <f>Q207*H207</f>
        <v>0</v>
      </c>
      <c r="S207" s="211">
        <v>0.0032499999999999999</v>
      </c>
      <c r="T207" s="212">
        <f>S207*H207</f>
        <v>0.88400000000000001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3" t="s">
        <v>218</v>
      </c>
      <c r="AT207" s="213" t="s">
        <v>126</v>
      </c>
      <c r="AU207" s="213" t="s">
        <v>86</v>
      </c>
      <c r="AY207" s="18" t="s">
        <v>124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8" t="s">
        <v>84</v>
      </c>
      <c r="BK207" s="214">
        <f>ROUND(I207*H207,2)</f>
        <v>0</v>
      </c>
      <c r="BL207" s="18" t="s">
        <v>218</v>
      </c>
      <c r="BM207" s="213" t="s">
        <v>389</v>
      </c>
    </row>
    <row r="208" s="2" customFormat="1">
      <c r="A208" s="40"/>
      <c r="B208" s="41"/>
      <c r="C208" s="42"/>
      <c r="D208" s="215" t="s">
        <v>133</v>
      </c>
      <c r="E208" s="42"/>
      <c r="F208" s="216" t="s">
        <v>390</v>
      </c>
      <c r="G208" s="42"/>
      <c r="H208" s="42"/>
      <c r="I208" s="217"/>
      <c r="J208" s="42"/>
      <c r="K208" s="42"/>
      <c r="L208" s="46"/>
      <c r="M208" s="218"/>
      <c r="N208" s="219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8" t="s">
        <v>133</v>
      </c>
      <c r="AU208" s="18" t="s">
        <v>86</v>
      </c>
    </row>
    <row r="209" s="2" customFormat="1" ht="37.8" customHeight="1">
      <c r="A209" s="40"/>
      <c r="B209" s="41"/>
      <c r="C209" s="202" t="s">
        <v>391</v>
      </c>
      <c r="D209" s="202" t="s">
        <v>126</v>
      </c>
      <c r="E209" s="203" t="s">
        <v>392</v>
      </c>
      <c r="F209" s="204" t="s">
        <v>393</v>
      </c>
      <c r="G209" s="205" t="s">
        <v>215</v>
      </c>
      <c r="H209" s="206">
        <v>272</v>
      </c>
      <c r="I209" s="207"/>
      <c r="J209" s="208">
        <f>ROUND(I209*H209,2)</f>
        <v>0</v>
      </c>
      <c r="K209" s="204" t="s">
        <v>130</v>
      </c>
      <c r="L209" s="46"/>
      <c r="M209" s="209" t="s">
        <v>32</v>
      </c>
      <c r="N209" s="210" t="s">
        <v>47</v>
      </c>
      <c r="O209" s="86"/>
      <c r="P209" s="211">
        <f>O209*H209</f>
        <v>0</v>
      </c>
      <c r="Q209" s="211">
        <v>0.00058</v>
      </c>
      <c r="R209" s="211">
        <f>Q209*H209</f>
        <v>0.15776000000000001</v>
      </c>
      <c r="S209" s="211">
        <v>0</v>
      </c>
      <c r="T209" s="212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3" t="s">
        <v>218</v>
      </c>
      <c r="AT209" s="213" t="s">
        <v>126</v>
      </c>
      <c r="AU209" s="213" t="s">
        <v>86</v>
      </c>
      <c r="AY209" s="18" t="s">
        <v>124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8" t="s">
        <v>84</v>
      </c>
      <c r="BK209" s="214">
        <f>ROUND(I209*H209,2)</f>
        <v>0</v>
      </c>
      <c r="BL209" s="18" t="s">
        <v>218</v>
      </c>
      <c r="BM209" s="213" t="s">
        <v>394</v>
      </c>
    </row>
    <row r="210" s="2" customFormat="1">
      <c r="A210" s="40"/>
      <c r="B210" s="41"/>
      <c r="C210" s="42"/>
      <c r="D210" s="215" t="s">
        <v>133</v>
      </c>
      <c r="E210" s="42"/>
      <c r="F210" s="216" t="s">
        <v>395</v>
      </c>
      <c r="G210" s="42"/>
      <c r="H210" s="42"/>
      <c r="I210" s="217"/>
      <c r="J210" s="42"/>
      <c r="K210" s="42"/>
      <c r="L210" s="46"/>
      <c r="M210" s="218"/>
      <c r="N210" s="219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8" t="s">
        <v>133</v>
      </c>
      <c r="AU210" s="18" t="s">
        <v>86</v>
      </c>
    </row>
    <row r="211" s="2" customFormat="1" ht="24.15" customHeight="1">
      <c r="A211" s="40"/>
      <c r="B211" s="41"/>
      <c r="C211" s="242" t="s">
        <v>396</v>
      </c>
      <c r="D211" s="242" t="s">
        <v>169</v>
      </c>
      <c r="E211" s="243" t="s">
        <v>397</v>
      </c>
      <c r="F211" s="244" t="s">
        <v>398</v>
      </c>
      <c r="G211" s="245" t="s">
        <v>215</v>
      </c>
      <c r="H211" s="246">
        <v>299.19999999999999</v>
      </c>
      <c r="I211" s="247"/>
      <c r="J211" s="248">
        <f>ROUND(I211*H211,2)</f>
        <v>0</v>
      </c>
      <c r="K211" s="244" t="s">
        <v>130</v>
      </c>
      <c r="L211" s="249"/>
      <c r="M211" s="250" t="s">
        <v>32</v>
      </c>
      <c r="N211" s="251" t="s">
        <v>47</v>
      </c>
      <c r="O211" s="86"/>
      <c r="P211" s="211">
        <f>O211*H211</f>
        <v>0</v>
      </c>
      <c r="Q211" s="211">
        <v>0.00264</v>
      </c>
      <c r="R211" s="211">
        <f>Q211*H211</f>
        <v>0.78988799999999992</v>
      </c>
      <c r="S211" s="211">
        <v>0</v>
      </c>
      <c r="T211" s="212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3" t="s">
        <v>299</v>
      </c>
      <c r="AT211" s="213" t="s">
        <v>169</v>
      </c>
      <c r="AU211" s="213" t="s">
        <v>86</v>
      </c>
      <c r="AY211" s="18" t="s">
        <v>124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8" t="s">
        <v>84</v>
      </c>
      <c r="BK211" s="214">
        <f>ROUND(I211*H211,2)</f>
        <v>0</v>
      </c>
      <c r="BL211" s="18" t="s">
        <v>218</v>
      </c>
      <c r="BM211" s="213" t="s">
        <v>399</v>
      </c>
    </row>
    <row r="212" s="13" customFormat="1">
      <c r="A212" s="13"/>
      <c r="B212" s="220"/>
      <c r="C212" s="221"/>
      <c r="D212" s="222" t="s">
        <v>135</v>
      </c>
      <c r="E212" s="221"/>
      <c r="F212" s="224" t="s">
        <v>400</v>
      </c>
      <c r="G212" s="221"/>
      <c r="H212" s="225">
        <v>299.19999999999999</v>
      </c>
      <c r="I212" s="226"/>
      <c r="J212" s="221"/>
      <c r="K212" s="221"/>
      <c r="L212" s="227"/>
      <c r="M212" s="228"/>
      <c r="N212" s="229"/>
      <c r="O212" s="229"/>
      <c r="P212" s="229"/>
      <c r="Q212" s="229"/>
      <c r="R212" s="229"/>
      <c r="S212" s="229"/>
      <c r="T212" s="23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1" t="s">
        <v>135</v>
      </c>
      <c r="AU212" s="231" t="s">
        <v>86</v>
      </c>
      <c r="AV212" s="13" t="s">
        <v>86</v>
      </c>
      <c r="AW212" s="13" t="s">
        <v>4</v>
      </c>
      <c r="AX212" s="13" t="s">
        <v>84</v>
      </c>
      <c r="AY212" s="231" t="s">
        <v>124</v>
      </c>
    </row>
    <row r="213" s="2" customFormat="1" ht="49.05" customHeight="1">
      <c r="A213" s="40"/>
      <c r="B213" s="41"/>
      <c r="C213" s="202" t="s">
        <v>401</v>
      </c>
      <c r="D213" s="202" t="s">
        <v>126</v>
      </c>
      <c r="E213" s="203" t="s">
        <v>402</v>
      </c>
      <c r="F213" s="204" t="s">
        <v>403</v>
      </c>
      <c r="G213" s="205" t="s">
        <v>158</v>
      </c>
      <c r="H213" s="206">
        <v>0.94799999999999995</v>
      </c>
      <c r="I213" s="207"/>
      <c r="J213" s="208">
        <f>ROUND(I213*H213,2)</f>
        <v>0</v>
      </c>
      <c r="K213" s="204" t="s">
        <v>130</v>
      </c>
      <c r="L213" s="46"/>
      <c r="M213" s="209" t="s">
        <v>32</v>
      </c>
      <c r="N213" s="210" t="s">
        <v>47</v>
      </c>
      <c r="O213" s="86"/>
      <c r="P213" s="211">
        <f>O213*H213</f>
        <v>0</v>
      </c>
      <c r="Q213" s="211">
        <v>0</v>
      </c>
      <c r="R213" s="211">
        <f>Q213*H213</f>
        <v>0</v>
      </c>
      <c r="S213" s="211">
        <v>0</v>
      </c>
      <c r="T213" s="212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3" t="s">
        <v>218</v>
      </c>
      <c r="AT213" s="213" t="s">
        <v>126</v>
      </c>
      <c r="AU213" s="213" t="s">
        <v>86</v>
      </c>
      <c r="AY213" s="18" t="s">
        <v>124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8" t="s">
        <v>84</v>
      </c>
      <c r="BK213" s="214">
        <f>ROUND(I213*H213,2)</f>
        <v>0</v>
      </c>
      <c r="BL213" s="18" t="s">
        <v>218</v>
      </c>
      <c r="BM213" s="213" t="s">
        <v>404</v>
      </c>
    </row>
    <row r="214" s="2" customFormat="1">
      <c r="A214" s="40"/>
      <c r="B214" s="41"/>
      <c r="C214" s="42"/>
      <c r="D214" s="215" t="s">
        <v>133</v>
      </c>
      <c r="E214" s="42"/>
      <c r="F214" s="216" t="s">
        <v>405</v>
      </c>
      <c r="G214" s="42"/>
      <c r="H214" s="42"/>
      <c r="I214" s="217"/>
      <c r="J214" s="42"/>
      <c r="K214" s="42"/>
      <c r="L214" s="46"/>
      <c r="M214" s="218"/>
      <c r="N214" s="219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8" t="s">
        <v>133</v>
      </c>
      <c r="AU214" s="18" t="s">
        <v>86</v>
      </c>
    </row>
    <row r="215" s="12" customFormat="1" ht="22.8" customHeight="1">
      <c r="A215" s="12"/>
      <c r="B215" s="186"/>
      <c r="C215" s="187"/>
      <c r="D215" s="188" t="s">
        <v>75</v>
      </c>
      <c r="E215" s="200" t="s">
        <v>406</v>
      </c>
      <c r="F215" s="200" t="s">
        <v>407</v>
      </c>
      <c r="G215" s="187"/>
      <c r="H215" s="187"/>
      <c r="I215" s="190"/>
      <c r="J215" s="201">
        <f>BK215</f>
        <v>0</v>
      </c>
      <c r="K215" s="187"/>
      <c r="L215" s="192"/>
      <c r="M215" s="193"/>
      <c r="N215" s="194"/>
      <c r="O215" s="194"/>
      <c r="P215" s="195">
        <f>SUM(P216:P219)</f>
        <v>0</v>
      </c>
      <c r="Q215" s="194"/>
      <c r="R215" s="195">
        <f>SUM(R216:R219)</f>
        <v>0.0545</v>
      </c>
      <c r="S215" s="194"/>
      <c r="T215" s="196">
        <f>SUM(T216:T219)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97" t="s">
        <v>86</v>
      </c>
      <c r="AT215" s="198" t="s">
        <v>75</v>
      </c>
      <c r="AU215" s="198" t="s">
        <v>84</v>
      </c>
      <c r="AY215" s="197" t="s">
        <v>124</v>
      </c>
      <c r="BK215" s="199">
        <f>SUM(BK216:BK219)</f>
        <v>0</v>
      </c>
    </row>
    <row r="216" s="2" customFormat="1" ht="37.8" customHeight="1">
      <c r="A216" s="40"/>
      <c r="B216" s="41"/>
      <c r="C216" s="202" t="s">
        <v>408</v>
      </c>
      <c r="D216" s="202" t="s">
        <v>126</v>
      </c>
      <c r="E216" s="203" t="s">
        <v>409</v>
      </c>
      <c r="F216" s="204" t="s">
        <v>410</v>
      </c>
      <c r="G216" s="205" t="s">
        <v>129</v>
      </c>
      <c r="H216" s="206">
        <v>50</v>
      </c>
      <c r="I216" s="207"/>
      <c r="J216" s="208">
        <f>ROUND(I216*H216,2)</f>
        <v>0</v>
      </c>
      <c r="K216" s="204" t="s">
        <v>130</v>
      </c>
      <c r="L216" s="46"/>
      <c r="M216" s="209" t="s">
        <v>32</v>
      </c>
      <c r="N216" s="210" t="s">
        <v>47</v>
      </c>
      <c r="O216" s="86"/>
      <c r="P216" s="211">
        <f>O216*H216</f>
        <v>0</v>
      </c>
      <c r="Q216" s="211">
        <v>0.00011</v>
      </c>
      <c r="R216" s="211">
        <f>Q216*H216</f>
        <v>0.0055000000000000005</v>
      </c>
      <c r="S216" s="211">
        <v>0</v>
      </c>
      <c r="T216" s="212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3" t="s">
        <v>218</v>
      </c>
      <c r="AT216" s="213" t="s">
        <v>126</v>
      </c>
      <c r="AU216" s="213" t="s">
        <v>86</v>
      </c>
      <c r="AY216" s="18" t="s">
        <v>124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8" t="s">
        <v>84</v>
      </c>
      <c r="BK216" s="214">
        <f>ROUND(I216*H216,2)</f>
        <v>0</v>
      </c>
      <c r="BL216" s="18" t="s">
        <v>218</v>
      </c>
      <c r="BM216" s="213" t="s">
        <v>411</v>
      </c>
    </row>
    <row r="217" s="2" customFormat="1">
      <c r="A217" s="40"/>
      <c r="B217" s="41"/>
      <c r="C217" s="42"/>
      <c r="D217" s="215" t="s">
        <v>133</v>
      </c>
      <c r="E217" s="42"/>
      <c r="F217" s="216" t="s">
        <v>412</v>
      </c>
      <c r="G217" s="42"/>
      <c r="H217" s="42"/>
      <c r="I217" s="217"/>
      <c r="J217" s="42"/>
      <c r="K217" s="42"/>
      <c r="L217" s="46"/>
      <c r="M217" s="218"/>
      <c r="N217" s="219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8" t="s">
        <v>133</v>
      </c>
      <c r="AU217" s="18" t="s">
        <v>86</v>
      </c>
    </row>
    <row r="218" s="2" customFormat="1" ht="24.15" customHeight="1">
      <c r="A218" s="40"/>
      <c r="B218" s="41"/>
      <c r="C218" s="202" t="s">
        <v>413</v>
      </c>
      <c r="D218" s="202" t="s">
        <v>126</v>
      </c>
      <c r="E218" s="203" t="s">
        <v>414</v>
      </c>
      <c r="F218" s="204" t="s">
        <v>415</v>
      </c>
      <c r="G218" s="205" t="s">
        <v>129</v>
      </c>
      <c r="H218" s="206">
        <v>50</v>
      </c>
      <c r="I218" s="207"/>
      <c r="J218" s="208">
        <f>ROUND(I218*H218,2)</f>
        <v>0</v>
      </c>
      <c r="K218" s="204" t="s">
        <v>130</v>
      </c>
      <c r="L218" s="46"/>
      <c r="M218" s="209" t="s">
        <v>32</v>
      </c>
      <c r="N218" s="210" t="s">
        <v>47</v>
      </c>
      <c r="O218" s="86"/>
      <c r="P218" s="211">
        <f>O218*H218</f>
        <v>0</v>
      </c>
      <c r="Q218" s="211">
        <v>0.00097999999999999997</v>
      </c>
      <c r="R218" s="211">
        <f>Q218*H218</f>
        <v>0.049000000000000002</v>
      </c>
      <c r="S218" s="211">
        <v>0</v>
      </c>
      <c r="T218" s="212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3" t="s">
        <v>218</v>
      </c>
      <c r="AT218" s="213" t="s">
        <v>126</v>
      </c>
      <c r="AU218" s="213" t="s">
        <v>86</v>
      </c>
      <c r="AY218" s="18" t="s">
        <v>124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8" t="s">
        <v>84</v>
      </c>
      <c r="BK218" s="214">
        <f>ROUND(I218*H218,2)</f>
        <v>0</v>
      </c>
      <c r="BL218" s="18" t="s">
        <v>218</v>
      </c>
      <c r="BM218" s="213" t="s">
        <v>416</v>
      </c>
    </row>
    <row r="219" s="2" customFormat="1">
      <c r="A219" s="40"/>
      <c r="B219" s="41"/>
      <c r="C219" s="42"/>
      <c r="D219" s="215" t="s">
        <v>133</v>
      </c>
      <c r="E219" s="42"/>
      <c r="F219" s="216" t="s">
        <v>417</v>
      </c>
      <c r="G219" s="42"/>
      <c r="H219" s="42"/>
      <c r="I219" s="217"/>
      <c r="J219" s="42"/>
      <c r="K219" s="42"/>
      <c r="L219" s="46"/>
      <c r="M219" s="252"/>
      <c r="N219" s="253"/>
      <c r="O219" s="254"/>
      <c r="P219" s="254"/>
      <c r="Q219" s="254"/>
      <c r="R219" s="254"/>
      <c r="S219" s="254"/>
      <c r="T219" s="255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8" t="s">
        <v>133</v>
      </c>
      <c r="AU219" s="18" t="s">
        <v>86</v>
      </c>
    </row>
    <row r="220" s="2" customFormat="1" ht="6.96" customHeight="1">
      <c r="A220" s="40"/>
      <c r="B220" s="61"/>
      <c r="C220" s="62"/>
      <c r="D220" s="62"/>
      <c r="E220" s="62"/>
      <c r="F220" s="62"/>
      <c r="G220" s="62"/>
      <c r="H220" s="62"/>
      <c r="I220" s="62"/>
      <c r="J220" s="62"/>
      <c r="K220" s="62"/>
      <c r="L220" s="46"/>
      <c r="M220" s="40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</row>
  </sheetData>
  <sheetProtection sheet="1" autoFilter="0" formatColumns="0" formatRows="0" objects="1" scenarios="1" spinCount="100000" saltValue="kihc+EKIqIDAeE7CxaBy97FV6wyOdgHlww/CrXF+ct6cbQXtpFattZ4vwblILF4VHp9j4gcT93sL6t5apwyYvQ==" hashValue="D7Bgif6D1TkDn+IzK15iXxLbp13Doxm4rRQZ5gH5kcEFQZsCOecHScIg8rjyDgOnv/fgGNzuzhsPgkeoOVRY8Q==" algorithmName="SHA-512" password="CC35"/>
  <autoFilter ref="C93:K219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8" r:id="rId1" display="https://podminky.urs.cz/item/CS_URS_2024_01/113106121"/>
    <hyperlink ref="F101" r:id="rId2" display="https://podminky.urs.cz/item/CS_URS_2024_01/132112131"/>
    <hyperlink ref="F105" r:id="rId3" display="https://podminky.urs.cz/item/CS_URS_2024_01/133112811"/>
    <hyperlink ref="F108" r:id="rId4" display="https://podminky.urs.cz/item/CS_URS_2024_01/162651112"/>
    <hyperlink ref="F111" r:id="rId5" display="https://podminky.urs.cz/item/CS_URS_2024_01/171201231"/>
    <hyperlink ref="F114" r:id="rId6" display="https://podminky.urs.cz/item/CS_URS_2024_01/175111101"/>
    <hyperlink ref="F119" r:id="rId7" display="https://podminky.urs.cz/item/CS_URS_2024_01/181911101"/>
    <hyperlink ref="F124" r:id="rId8" display="https://podminky.urs.cz/item/CS_URS_2024_01/451317777"/>
    <hyperlink ref="F126" r:id="rId9" display="https://podminky.urs.cz/item/CS_URS_2024_01/451572111"/>
    <hyperlink ref="F129" r:id="rId10" display="https://podminky.urs.cz/item/CS_URS_2024_01/451577877"/>
    <hyperlink ref="F132" r:id="rId11" display="https://podminky.urs.cz/item/CS_URS_2024_01/596811120"/>
    <hyperlink ref="F137" r:id="rId12" display="https://podminky.urs.cz/item/CS_URS_2024_01/619995001"/>
    <hyperlink ref="F139" r:id="rId13" display="https://podminky.urs.cz/item/CS_URS_2024_01/622131101"/>
    <hyperlink ref="F141" r:id="rId14" display="https://podminky.urs.cz/item/CS_URS_2024_01/622143001"/>
    <hyperlink ref="F145" r:id="rId15" display="https://podminky.urs.cz/item/CS_URS_2024_01/622331141"/>
    <hyperlink ref="F147" r:id="rId16" display="https://podminky.urs.cz/item/CS_URS_2024_01/622331191"/>
    <hyperlink ref="F149" r:id="rId17" display="https://podminky.urs.cz/item/CS_URS_2024_01/629999030"/>
    <hyperlink ref="F151" r:id="rId18" display="https://podminky.urs.cz/item/CS_URS_2024_01/637211134"/>
    <hyperlink ref="F154" r:id="rId19" display="https://podminky.urs.cz/item/CS_URS_2024_01/877355121"/>
    <hyperlink ref="F157" r:id="rId20" display="https://podminky.urs.cz/item/CS_URS_2024_01/899620131"/>
    <hyperlink ref="F160" r:id="rId21" display="https://podminky.urs.cz/item/CS_URS_2024_01/952901111"/>
    <hyperlink ref="F162" r:id="rId22" display="https://podminky.urs.cz/item/CS_URS_2024_01/952902031"/>
    <hyperlink ref="F165" r:id="rId23" display="https://podminky.urs.cz/item/CS_URS_2024_01/965042141"/>
    <hyperlink ref="F168" r:id="rId24" display="https://podminky.urs.cz/item/CS_URS_2024_01/977212121"/>
    <hyperlink ref="F170" r:id="rId25" display="https://podminky.urs.cz/item/CS_URS_2024_01/978023411"/>
    <hyperlink ref="F172" r:id="rId26" display="https://podminky.urs.cz/item/CS_URS_2024_01/978036191"/>
    <hyperlink ref="F175" r:id="rId27" display="https://podminky.urs.cz/item/CS_URS_2024_01/985421154"/>
    <hyperlink ref="F178" r:id="rId28" display="https://podminky.urs.cz/item/CS_URS_2024_01/997013111"/>
    <hyperlink ref="F180" r:id="rId29" display="https://podminky.urs.cz/item/CS_URS_2024_01/997013501"/>
    <hyperlink ref="F182" r:id="rId30" display="https://podminky.urs.cz/item/CS_URS_2024_01/997013509"/>
    <hyperlink ref="F185" r:id="rId31" display="https://podminky.urs.cz/item/CS_URS_2024_01/997013603"/>
    <hyperlink ref="F188" r:id="rId32" display="https://podminky.urs.cz/item/CS_URS_2024_01/998011001"/>
    <hyperlink ref="F192" r:id="rId33" display="https://podminky.urs.cz/item/CS_URS_2024_01/721173315"/>
    <hyperlink ref="F194" r:id="rId34" display="https://podminky.urs.cz/item/CS_URS_2024_01/721219621"/>
    <hyperlink ref="F197" r:id="rId35" display="https://podminky.urs.cz/item/CS_URS_2024_01/998721101"/>
    <hyperlink ref="F200" r:id="rId36" display="https://podminky.urs.cz/item/CS_URS_2024_01/764002871"/>
    <hyperlink ref="F202" r:id="rId37" display="https://podminky.urs.cz/item/CS_URS_2024_01/764311604"/>
    <hyperlink ref="F205" r:id="rId38" display="https://podminky.urs.cz/item/CS_URS_2024_01/998764101"/>
    <hyperlink ref="F208" r:id="rId39" display="https://podminky.urs.cz/item/CS_URS_2024_01/771473810"/>
    <hyperlink ref="F210" r:id="rId40" display="https://podminky.urs.cz/item/CS_URS_2024_01/771474113"/>
    <hyperlink ref="F214" r:id="rId41" display="https://podminky.urs.cz/item/CS_URS_2024_01/998771101"/>
    <hyperlink ref="F217" r:id="rId42" display="https://podminky.urs.cz/item/CS_URS_2024_01/783823133"/>
    <hyperlink ref="F219" r:id="rId43" display="https://podminky.urs.cz/item/CS_URS_2024_01/78382631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56" customWidth="1"/>
    <col min="2" max="2" width="1.667969" style="256" customWidth="1"/>
    <col min="3" max="4" width="5" style="256" customWidth="1"/>
    <col min="5" max="5" width="11.66016" style="256" customWidth="1"/>
    <col min="6" max="6" width="9.160156" style="256" customWidth="1"/>
    <col min="7" max="7" width="5" style="256" customWidth="1"/>
    <col min="8" max="8" width="77.83203" style="256" customWidth="1"/>
    <col min="9" max="10" width="20" style="256" customWidth="1"/>
    <col min="11" max="11" width="1.667969" style="256" customWidth="1"/>
  </cols>
  <sheetData>
    <row r="1" s="1" customFormat="1" ht="37.5" customHeight="1"/>
    <row r="2" s="1" customFormat="1" ht="7.5" customHeight="1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="15" customFormat="1" ht="45" customHeight="1">
      <c r="B3" s="260"/>
      <c r="C3" s="261" t="s">
        <v>418</v>
      </c>
      <c r="D3" s="261"/>
      <c r="E3" s="261"/>
      <c r="F3" s="261"/>
      <c r="G3" s="261"/>
      <c r="H3" s="261"/>
      <c r="I3" s="261"/>
      <c r="J3" s="261"/>
      <c r="K3" s="262"/>
    </row>
    <row r="4" s="1" customFormat="1" ht="25.5" customHeight="1">
      <c r="B4" s="263"/>
      <c r="C4" s="264" t="s">
        <v>419</v>
      </c>
      <c r="D4" s="264"/>
      <c r="E4" s="264"/>
      <c r="F4" s="264"/>
      <c r="G4" s="264"/>
      <c r="H4" s="264"/>
      <c r="I4" s="264"/>
      <c r="J4" s="264"/>
      <c r="K4" s="265"/>
    </row>
    <row r="5" s="1" customFormat="1" ht="5.25" customHeight="1">
      <c r="B5" s="263"/>
      <c r="C5" s="266"/>
      <c r="D5" s="266"/>
      <c r="E5" s="266"/>
      <c r="F5" s="266"/>
      <c r="G5" s="266"/>
      <c r="H5" s="266"/>
      <c r="I5" s="266"/>
      <c r="J5" s="266"/>
      <c r="K5" s="265"/>
    </row>
    <row r="6" s="1" customFormat="1" ht="15" customHeight="1">
      <c r="B6" s="263"/>
      <c r="C6" s="267" t="s">
        <v>420</v>
      </c>
      <c r="D6" s="267"/>
      <c r="E6" s="267"/>
      <c r="F6" s="267"/>
      <c r="G6" s="267"/>
      <c r="H6" s="267"/>
      <c r="I6" s="267"/>
      <c r="J6" s="267"/>
      <c r="K6" s="265"/>
    </row>
    <row r="7" s="1" customFormat="1" ht="15" customHeight="1">
      <c r="B7" s="268"/>
      <c r="C7" s="267" t="s">
        <v>421</v>
      </c>
      <c r="D7" s="267"/>
      <c r="E7" s="267"/>
      <c r="F7" s="267"/>
      <c r="G7" s="267"/>
      <c r="H7" s="267"/>
      <c r="I7" s="267"/>
      <c r="J7" s="267"/>
      <c r="K7" s="265"/>
    </row>
    <row r="8" s="1" customFormat="1" ht="12.75" customHeight="1">
      <c r="B8" s="268"/>
      <c r="C8" s="267"/>
      <c r="D8" s="267"/>
      <c r="E8" s="267"/>
      <c r="F8" s="267"/>
      <c r="G8" s="267"/>
      <c r="H8" s="267"/>
      <c r="I8" s="267"/>
      <c r="J8" s="267"/>
      <c r="K8" s="265"/>
    </row>
    <row r="9" s="1" customFormat="1" ht="15" customHeight="1">
      <c r="B9" s="268"/>
      <c r="C9" s="267" t="s">
        <v>422</v>
      </c>
      <c r="D9" s="267"/>
      <c r="E9" s="267"/>
      <c r="F9" s="267"/>
      <c r="G9" s="267"/>
      <c r="H9" s="267"/>
      <c r="I9" s="267"/>
      <c r="J9" s="267"/>
      <c r="K9" s="265"/>
    </row>
    <row r="10" s="1" customFormat="1" ht="15" customHeight="1">
      <c r="B10" s="268"/>
      <c r="C10" s="267"/>
      <c r="D10" s="267" t="s">
        <v>423</v>
      </c>
      <c r="E10" s="267"/>
      <c r="F10" s="267"/>
      <c r="G10" s="267"/>
      <c r="H10" s="267"/>
      <c r="I10" s="267"/>
      <c r="J10" s="267"/>
      <c r="K10" s="265"/>
    </row>
    <row r="11" s="1" customFormat="1" ht="15" customHeight="1">
      <c r="B11" s="268"/>
      <c r="C11" s="269"/>
      <c r="D11" s="267" t="s">
        <v>424</v>
      </c>
      <c r="E11" s="267"/>
      <c r="F11" s="267"/>
      <c r="G11" s="267"/>
      <c r="H11" s="267"/>
      <c r="I11" s="267"/>
      <c r="J11" s="267"/>
      <c r="K11" s="265"/>
    </row>
    <row r="12" s="1" customFormat="1" ht="15" customHeight="1">
      <c r="B12" s="268"/>
      <c r="C12" s="269"/>
      <c r="D12" s="267"/>
      <c r="E12" s="267"/>
      <c r="F12" s="267"/>
      <c r="G12" s="267"/>
      <c r="H12" s="267"/>
      <c r="I12" s="267"/>
      <c r="J12" s="267"/>
      <c r="K12" s="265"/>
    </row>
    <row r="13" s="1" customFormat="1" ht="15" customHeight="1">
      <c r="B13" s="268"/>
      <c r="C13" s="269"/>
      <c r="D13" s="270" t="s">
        <v>425</v>
      </c>
      <c r="E13" s="267"/>
      <c r="F13" s="267"/>
      <c r="G13" s="267"/>
      <c r="H13" s="267"/>
      <c r="I13" s="267"/>
      <c r="J13" s="267"/>
      <c r="K13" s="265"/>
    </row>
    <row r="14" s="1" customFormat="1" ht="12.75" customHeight="1">
      <c r="B14" s="268"/>
      <c r="C14" s="269"/>
      <c r="D14" s="269"/>
      <c r="E14" s="269"/>
      <c r="F14" s="269"/>
      <c r="G14" s="269"/>
      <c r="H14" s="269"/>
      <c r="I14" s="269"/>
      <c r="J14" s="269"/>
      <c r="K14" s="265"/>
    </row>
    <row r="15" s="1" customFormat="1" ht="15" customHeight="1">
      <c r="B15" s="268"/>
      <c r="C15" s="269"/>
      <c r="D15" s="267" t="s">
        <v>426</v>
      </c>
      <c r="E15" s="267"/>
      <c r="F15" s="267"/>
      <c r="G15" s="267"/>
      <c r="H15" s="267"/>
      <c r="I15" s="267"/>
      <c r="J15" s="267"/>
      <c r="K15" s="265"/>
    </row>
    <row r="16" s="1" customFormat="1" ht="15" customHeight="1">
      <c r="B16" s="268"/>
      <c r="C16" s="269"/>
      <c r="D16" s="267" t="s">
        <v>427</v>
      </c>
      <c r="E16" s="267"/>
      <c r="F16" s="267"/>
      <c r="G16" s="267"/>
      <c r="H16" s="267"/>
      <c r="I16" s="267"/>
      <c r="J16" s="267"/>
      <c r="K16" s="265"/>
    </row>
    <row r="17" s="1" customFormat="1" ht="15" customHeight="1">
      <c r="B17" s="268"/>
      <c r="C17" s="269"/>
      <c r="D17" s="267" t="s">
        <v>428</v>
      </c>
      <c r="E17" s="267"/>
      <c r="F17" s="267"/>
      <c r="G17" s="267"/>
      <c r="H17" s="267"/>
      <c r="I17" s="267"/>
      <c r="J17" s="267"/>
      <c r="K17" s="265"/>
    </row>
    <row r="18" s="1" customFormat="1" ht="15" customHeight="1">
      <c r="B18" s="268"/>
      <c r="C18" s="269"/>
      <c r="D18" s="269"/>
      <c r="E18" s="271" t="s">
        <v>83</v>
      </c>
      <c r="F18" s="267" t="s">
        <v>429</v>
      </c>
      <c r="G18" s="267"/>
      <c r="H18" s="267"/>
      <c r="I18" s="267"/>
      <c r="J18" s="267"/>
      <c r="K18" s="265"/>
    </row>
    <row r="19" s="1" customFormat="1" ht="15" customHeight="1">
      <c r="B19" s="268"/>
      <c r="C19" s="269"/>
      <c r="D19" s="269"/>
      <c r="E19" s="271" t="s">
        <v>430</v>
      </c>
      <c r="F19" s="267" t="s">
        <v>431</v>
      </c>
      <c r="G19" s="267"/>
      <c r="H19" s="267"/>
      <c r="I19" s="267"/>
      <c r="J19" s="267"/>
      <c r="K19" s="265"/>
    </row>
    <row r="20" s="1" customFormat="1" ht="15" customHeight="1">
      <c r="B20" s="268"/>
      <c r="C20" s="269"/>
      <c r="D20" s="269"/>
      <c r="E20" s="271" t="s">
        <v>432</v>
      </c>
      <c r="F20" s="267" t="s">
        <v>433</v>
      </c>
      <c r="G20" s="267"/>
      <c r="H20" s="267"/>
      <c r="I20" s="267"/>
      <c r="J20" s="267"/>
      <c r="K20" s="265"/>
    </row>
    <row r="21" s="1" customFormat="1" ht="15" customHeight="1">
      <c r="B21" s="268"/>
      <c r="C21" s="269"/>
      <c r="D21" s="269"/>
      <c r="E21" s="271" t="s">
        <v>434</v>
      </c>
      <c r="F21" s="267" t="s">
        <v>435</v>
      </c>
      <c r="G21" s="267"/>
      <c r="H21" s="267"/>
      <c r="I21" s="267"/>
      <c r="J21" s="267"/>
      <c r="K21" s="265"/>
    </row>
    <row r="22" s="1" customFormat="1" ht="15" customHeight="1">
      <c r="B22" s="268"/>
      <c r="C22" s="269"/>
      <c r="D22" s="269"/>
      <c r="E22" s="271" t="s">
        <v>436</v>
      </c>
      <c r="F22" s="267" t="s">
        <v>437</v>
      </c>
      <c r="G22" s="267"/>
      <c r="H22" s="267"/>
      <c r="I22" s="267"/>
      <c r="J22" s="267"/>
      <c r="K22" s="265"/>
    </row>
    <row r="23" s="1" customFormat="1" ht="15" customHeight="1">
      <c r="B23" s="268"/>
      <c r="C23" s="269"/>
      <c r="D23" s="269"/>
      <c r="E23" s="271" t="s">
        <v>438</v>
      </c>
      <c r="F23" s="267" t="s">
        <v>439</v>
      </c>
      <c r="G23" s="267"/>
      <c r="H23" s="267"/>
      <c r="I23" s="267"/>
      <c r="J23" s="267"/>
      <c r="K23" s="265"/>
    </row>
    <row r="24" s="1" customFormat="1" ht="12.75" customHeight="1">
      <c r="B24" s="268"/>
      <c r="C24" s="269"/>
      <c r="D24" s="269"/>
      <c r="E24" s="269"/>
      <c r="F24" s="269"/>
      <c r="G24" s="269"/>
      <c r="H24" s="269"/>
      <c r="I24" s="269"/>
      <c r="J24" s="269"/>
      <c r="K24" s="265"/>
    </row>
    <row r="25" s="1" customFormat="1" ht="15" customHeight="1">
      <c r="B25" s="268"/>
      <c r="C25" s="267" t="s">
        <v>440</v>
      </c>
      <c r="D25" s="267"/>
      <c r="E25" s="267"/>
      <c r="F25" s="267"/>
      <c r="G25" s="267"/>
      <c r="H25" s="267"/>
      <c r="I25" s="267"/>
      <c r="J25" s="267"/>
      <c r="K25" s="265"/>
    </row>
    <row r="26" s="1" customFormat="1" ht="15" customHeight="1">
      <c r="B26" s="268"/>
      <c r="C26" s="267" t="s">
        <v>441</v>
      </c>
      <c r="D26" s="267"/>
      <c r="E26" s="267"/>
      <c r="F26" s="267"/>
      <c r="G26" s="267"/>
      <c r="H26" s="267"/>
      <c r="I26" s="267"/>
      <c r="J26" s="267"/>
      <c r="K26" s="265"/>
    </row>
    <row r="27" s="1" customFormat="1" ht="15" customHeight="1">
      <c r="B27" s="268"/>
      <c r="C27" s="267"/>
      <c r="D27" s="267" t="s">
        <v>442</v>
      </c>
      <c r="E27" s="267"/>
      <c r="F27" s="267"/>
      <c r="G27" s="267"/>
      <c r="H27" s="267"/>
      <c r="I27" s="267"/>
      <c r="J27" s="267"/>
      <c r="K27" s="265"/>
    </row>
    <row r="28" s="1" customFormat="1" ht="15" customHeight="1">
      <c r="B28" s="268"/>
      <c r="C28" s="269"/>
      <c r="D28" s="267" t="s">
        <v>443</v>
      </c>
      <c r="E28" s="267"/>
      <c r="F28" s="267"/>
      <c r="G28" s="267"/>
      <c r="H28" s="267"/>
      <c r="I28" s="267"/>
      <c r="J28" s="267"/>
      <c r="K28" s="265"/>
    </row>
    <row r="29" s="1" customFormat="1" ht="12.75" customHeight="1">
      <c r="B29" s="268"/>
      <c r="C29" s="269"/>
      <c r="D29" s="269"/>
      <c r="E29" s="269"/>
      <c r="F29" s="269"/>
      <c r="G29" s="269"/>
      <c r="H29" s="269"/>
      <c r="I29" s="269"/>
      <c r="J29" s="269"/>
      <c r="K29" s="265"/>
    </row>
    <row r="30" s="1" customFormat="1" ht="15" customHeight="1">
      <c r="B30" s="268"/>
      <c r="C30" s="269"/>
      <c r="D30" s="267" t="s">
        <v>444</v>
      </c>
      <c r="E30" s="267"/>
      <c r="F30" s="267"/>
      <c r="G30" s="267"/>
      <c r="H30" s="267"/>
      <c r="I30" s="267"/>
      <c r="J30" s="267"/>
      <c r="K30" s="265"/>
    </row>
    <row r="31" s="1" customFormat="1" ht="15" customHeight="1">
      <c r="B31" s="268"/>
      <c r="C31" s="269"/>
      <c r="D31" s="267" t="s">
        <v>445</v>
      </c>
      <c r="E31" s="267"/>
      <c r="F31" s="267"/>
      <c r="G31" s="267"/>
      <c r="H31" s="267"/>
      <c r="I31" s="267"/>
      <c r="J31" s="267"/>
      <c r="K31" s="265"/>
    </row>
    <row r="32" s="1" customFormat="1" ht="12.75" customHeight="1">
      <c r="B32" s="268"/>
      <c r="C32" s="269"/>
      <c r="D32" s="269"/>
      <c r="E32" s="269"/>
      <c r="F32" s="269"/>
      <c r="G32" s="269"/>
      <c r="H32" s="269"/>
      <c r="I32" s="269"/>
      <c r="J32" s="269"/>
      <c r="K32" s="265"/>
    </row>
    <row r="33" s="1" customFormat="1" ht="15" customHeight="1">
      <c r="B33" s="268"/>
      <c r="C33" s="269"/>
      <c r="D33" s="267" t="s">
        <v>446</v>
      </c>
      <c r="E33" s="267"/>
      <c r="F33" s="267"/>
      <c r="G33" s="267"/>
      <c r="H33" s="267"/>
      <c r="I33" s="267"/>
      <c r="J33" s="267"/>
      <c r="K33" s="265"/>
    </row>
    <row r="34" s="1" customFormat="1" ht="15" customHeight="1">
      <c r="B34" s="268"/>
      <c r="C34" s="269"/>
      <c r="D34" s="267" t="s">
        <v>447</v>
      </c>
      <c r="E34" s="267"/>
      <c r="F34" s="267"/>
      <c r="G34" s="267"/>
      <c r="H34" s="267"/>
      <c r="I34" s="267"/>
      <c r="J34" s="267"/>
      <c r="K34" s="265"/>
    </row>
    <row r="35" s="1" customFormat="1" ht="15" customHeight="1">
      <c r="B35" s="268"/>
      <c r="C35" s="269"/>
      <c r="D35" s="267" t="s">
        <v>448</v>
      </c>
      <c r="E35" s="267"/>
      <c r="F35" s="267"/>
      <c r="G35" s="267"/>
      <c r="H35" s="267"/>
      <c r="I35" s="267"/>
      <c r="J35" s="267"/>
      <c r="K35" s="265"/>
    </row>
    <row r="36" s="1" customFormat="1" ht="15" customHeight="1">
      <c r="B36" s="268"/>
      <c r="C36" s="269"/>
      <c r="D36" s="267"/>
      <c r="E36" s="270" t="s">
        <v>110</v>
      </c>
      <c r="F36" s="267"/>
      <c r="G36" s="267" t="s">
        <v>449</v>
      </c>
      <c r="H36" s="267"/>
      <c r="I36" s="267"/>
      <c r="J36" s="267"/>
      <c r="K36" s="265"/>
    </row>
    <row r="37" s="1" customFormat="1" ht="30.75" customHeight="1">
      <c r="B37" s="268"/>
      <c r="C37" s="269"/>
      <c r="D37" s="267"/>
      <c r="E37" s="270" t="s">
        <v>450</v>
      </c>
      <c r="F37" s="267"/>
      <c r="G37" s="267" t="s">
        <v>451</v>
      </c>
      <c r="H37" s="267"/>
      <c r="I37" s="267"/>
      <c r="J37" s="267"/>
      <c r="K37" s="265"/>
    </row>
    <row r="38" s="1" customFormat="1" ht="15" customHeight="1">
      <c r="B38" s="268"/>
      <c r="C38" s="269"/>
      <c r="D38" s="267"/>
      <c r="E38" s="270" t="s">
        <v>57</v>
      </c>
      <c r="F38" s="267"/>
      <c r="G38" s="267" t="s">
        <v>452</v>
      </c>
      <c r="H38" s="267"/>
      <c r="I38" s="267"/>
      <c r="J38" s="267"/>
      <c r="K38" s="265"/>
    </row>
    <row r="39" s="1" customFormat="1" ht="15" customHeight="1">
      <c r="B39" s="268"/>
      <c r="C39" s="269"/>
      <c r="D39" s="267"/>
      <c r="E39" s="270" t="s">
        <v>58</v>
      </c>
      <c r="F39" s="267"/>
      <c r="G39" s="267" t="s">
        <v>453</v>
      </c>
      <c r="H39" s="267"/>
      <c r="I39" s="267"/>
      <c r="J39" s="267"/>
      <c r="K39" s="265"/>
    </row>
    <row r="40" s="1" customFormat="1" ht="15" customHeight="1">
      <c r="B40" s="268"/>
      <c r="C40" s="269"/>
      <c r="D40" s="267"/>
      <c r="E40" s="270" t="s">
        <v>111</v>
      </c>
      <c r="F40" s="267"/>
      <c r="G40" s="267" t="s">
        <v>454</v>
      </c>
      <c r="H40" s="267"/>
      <c r="I40" s="267"/>
      <c r="J40" s="267"/>
      <c r="K40" s="265"/>
    </row>
    <row r="41" s="1" customFormat="1" ht="15" customHeight="1">
      <c r="B41" s="268"/>
      <c r="C41" s="269"/>
      <c r="D41" s="267"/>
      <c r="E41" s="270" t="s">
        <v>112</v>
      </c>
      <c r="F41" s="267"/>
      <c r="G41" s="267" t="s">
        <v>455</v>
      </c>
      <c r="H41" s="267"/>
      <c r="I41" s="267"/>
      <c r="J41" s="267"/>
      <c r="K41" s="265"/>
    </row>
    <row r="42" s="1" customFormat="1" ht="15" customHeight="1">
      <c r="B42" s="268"/>
      <c r="C42" s="269"/>
      <c r="D42" s="267"/>
      <c r="E42" s="270" t="s">
        <v>456</v>
      </c>
      <c r="F42" s="267"/>
      <c r="G42" s="267" t="s">
        <v>457</v>
      </c>
      <c r="H42" s="267"/>
      <c r="I42" s="267"/>
      <c r="J42" s="267"/>
      <c r="K42" s="265"/>
    </row>
    <row r="43" s="1" customFormat="1" ht="15" customHeight="1">
      <c r="B43" s="268"/>
      <c r="C43" s="269"/>
      <c r="D43" s="267"/>
      <c r="E43" s="270"/>
      <c r="F43" s="267"/>
      <c r="G43" s="267" t="s">
        <v>458</v>
      </c>
      <c r="H43" s="267"/>
      <c r="I43" s="267"/>
      <c r="J43" s="267"/>
      <c r="K43" s="265"/>
    </row>
    <row r="44" s="1" customFormat="1" ht="15" customHeight="1">
      <c r="B44" s="268"/>
      <c r="C44" s="269"/>
      <c r="D44" s="267"/>
      <c r="E44" s="270" t="s">
        <v>459</v>
      </c>
      <c r="F44" s="267"/>
      <c r="G44" s="267" t="s">
        <v>460</v>
      </c>
      <c r="H44" s="267"/>
      <c r="I44" s="267"/>
      <c r="J44" s="267"/>
      <c r="K44" s="265"/>
    </row>
    <row r="45" s="1" customFormat="1" ht="15" customHeight="1">
      <c r="B45" s="268"/>
      <c r="C45" s="269"/>
      <c r="D45" s="267"/>
      <c r="E45" s="270" t="s">
        <v>114</v>
      </c>
      <c r="F45" s="267"/>
      <c r="G45" s="267" t="s">
        <v>461</v>
      </c>
      <c r="H45" s="267"/>
      <c r="I45" s="267"/>
      <c r="J45" s="267"/>
      <c r="K45" s="265"/>
    </row>
    <row r="46" s="1" customFormat="1" ht="12.75" customHeight="1">
      <c r="B46" s="268"/>
      <c r="C46" s="269"/>
      <c r="D46" s="267"/>
      <c r="E46" s="267"/>
      <c r="F46" s="267"/>
      <c r="G46" s="267"/>
      <c r="H46" s="267"/>
      <c r="I46" s="267"/>
      <c r="J46" s="267"/>
      <c r="K46" s="265"/>
    </row>
    <row r="47" s="1" customFormat="1" ht="15" customHeight="1">
      <c r="B47" s="268"/>
      <c r="C47" s="269"/>
      <c r="D47" s="267" t="s">
        <v>462</v>
      </c>
      <c r="E47" s="267"/>
      <c r="F47" s="267"/>
      <c r="G47" s="267"/>
      <c r="H47" s="267"/>
      <c r="I47" s="267"/>
      <c r="J47" s="267"/>
      <c r="K47" s="265"/>
    </row>
    <row r="48" s="1" customFormat="1" ht="15" customHeight="1">
      <c r="B48" s="268"/>
      <c r="C48" s="269"/>
      <c r="D48" s="269"/>
      <c r="E48" s="267" t="s">
        <v>463</v>
      </c>
      <c r="F48" s="267"/>
      <c r="G48" s="267"/>
      <c r="H48" s="267"/>
      <c r="I48" s="267"/>
      <c r="J48" s="267"/>
      <c r="K48" s="265"/>
    </row>
    <row r="49" s="1" customFormat="1" ht="15" customHeight="1">
      <c r="B49" s="268"/>
      <c r="C49" s="269"/>
      <c r="D49" s="269"/>
      <c r="E49" s="267" t="s">
        <v>464</v>
      </c>
      <c r="F49" s="267"/>
      <c r="G49" s="267"/>
      <c r="H49" s="267"/>
      <c r="I49" s="267"/>
      <c r="J49" s="267"/>
      <c r="K49" s="265"/>
    </row>
    <row r="50" s="1" customFormat="1" ht="15" customHeight="1">
      <c r="B50" s="268"/>
      <c r="C50" s="269"/>
      <c r="D50" s="269"/>
      <c r="E50" s="267" t="s">
        <v>465</v>
      </c>
      <c r="F50" s="267"/>
      <c r="G50" s="267"/>
      <c r="H50" s="267"/>
      <c r="I50" s="267"/>
      <c r="J50" s="267"/>
      <c r="K50" s="265"/>
    </row>
    <row r="51" s="1" customFormat="1" ht="15" customHeight="1">
      <c r="B51" s="268"/>
      <c r="C51" s="269"/>
      <c r="D51" s="267" t="s">
        <v>466</v>
      </c>
      <c r="E51" s="267"/>
      <c r="F51" s="267"/>
      <c r="G51" s="267"/>
      <c r="H51" s="267"/>
      <c r="I51" s="267"/>
      <c r="J51" s="267"/>
      <c r="K51" s="265"/>
    </row>
    <row r="52" s="1" customFormat="1" ht="25.5" customHeight="1">
      <c r="B52" s="263"/>
      <c r="C52" s="264" t="s">
        <v>467</v>
      </c>
      <c r="D52" s="264"/>
      <c r="E52" s="264"/>
      <c r="F52" s="264"/>
      <c r="G52" s="264"/>
      <c r="H52" s="264"/>
      <c r="I52" s="264"/>
      <c r="J52" s="264"/>
      <c r="K52" s="265"/>
    </row>
    <row r="53" s="1" customFormat="1" ht="5.25" customHeight="1">
      <c r="B53" s="263"/>
      <c r="C53" s="266"/>
      <c r="D53" s="266"/>
      <c r="E53" s="266"/>
      <c r="F53" s="266"/>
      <c r="G53" s="266"/>
      <c r="H53" s="266"/>
      <c r="I53" s="266"/>
      <c r="J53" s="266"/>
      <c r="K53" s="265"/>
    </row>
    <row r="54" s="1" customFormat="1" ht="15" customHeight="1">
      <c r="B54" s="263"/>
      <c r="C54" s="267" t="s">
        <v>468</v>
      </c>
      <c r="D54" s="267"/>
      <c r="E54" s="267"/>
      <c r="F54" s="267"/>
      <c r="G54" s="267"/>
      <c r="H54" s="267"/>
      <c r="I54" s="267"/>
      <c r="J54" s="267"/>
      <c r="K54" s="265"/>
    </row>
    <row r="55" s="1" customFormat="1" ht="15" customHeight="1">
      <c r="B55" s="263"/>
      <c r="C55" s="267" t="s">
        <v>469</v>
      </c>
      <c r="D55" s="267"/>
      <c r="E55" s="267"/>
      <c r="F55" s="267"/>
      <c r="G55" s="267"/>
      <c r="H55" s="267"/>
      <c r="I55" s="267"/>
      <c r="J55" s="267"/>
      <c r="K55" s="265"/>
    </row>
    <row r="56" s="1" customFormat="1" ht="12.75" customHeight="1">
      <c r="B56" s="263"/>
      <c r="C56" s="267"/>
      <c r="D56" s="267"/>
      <c r="E56" s="267"/>
      <c r="F56" s="267"/>
      <c r="G56" s="267"/>
      <c r="H56" s="267"/>
      <c r="I56" s="267"/>
      <c r="J56" s="267"/>
      <c r="K56" s="265"/>
    </row>
    <row r="57" s="1" customFormat="1" ht="15" customHeight="1">
      <c r="B57" s="263"/>
      <c r="C57" s="267" t="s">
        <v>470</v>
      </c>
      <c r="D57" s="267"/>
      <c r="E57" s="267"/>
      <c r="F57" s="267"/>
      <c r="G57" s="267"/>
      <c r="H57" s="267"/>
      <c r="I57" s="267"/>
      <c r="J57" s="267"/>
      <c r="K57" s="265"/>
    </row>
    <row r="58" s="1" customFormat="1" ht="15" customHeight="1">
      <c r="B58" s="263"/>
      <c r="C58" s="269"/>
      <c r="D58" s="267" t="s">
        <v>471</v>
      </c>
      <c r="E58" s="267"/>
      <c r="F58" s="267"/>
      <c r="G58" s="267"/>
      <c r="H58" s="267"/>
      <c r="I58" s="267"/>
      <c r="J58" s="267"/>
      <c r="K58" s="265"/>
    </row>
    <row r="59" s="1" customFormat="1" ht="15" customHeight="1">
      <c r="B59" s="263"/>
      <c r="C59" s="269"/>
      <c r="D59" s="267" t="s">
        <v>472</v>
      </c>
      <c r="E59" s="267"/>
      <c r="F59" s="267"/>
      <c r="G59" s="267"/>
      <c r="H59" s="267"/>
      <c r="I59" s="267"/>
      <c r="J59" s="267"/>
      <c r="K59" s="265"/>
    </row>
    <row r="60" s="1" customFormat="1" ht="15" customHeight="1">
      <c r="B60" s="263"/>
      <c r="C60" s="269"/>
      <c r="D60" s="267" t="s">
        <v>473</v>
      </c>
      <c r="E60" s="267"/>
      <c r="F60" s="267"/>
      <c r="G60" s="267"/>
      <c r="H60" s="267"/>
      <c r="I60" s="267"/>
      <c r="J60" s="267"/>
      <c r="K60" s="265"/>
    </row>
    <row r="61" s="1" customFormat="1" ht="15" customHeight="1">
      <c r="B61" s="263"/>
      <c r="C61" s="269"/>
      <c r="D61" s="267" t="s">
        <v>474</v>
      </c>
      <c r="E61" s="267"/>
      <c r="F61" s="267"/>
      <c r="G61" s="267"/>
      <c r="H61" s="267"/>
      <c r="I61" s="267"/>
      <c r="J61" s="267"/>
      <c r="K61" s="265"/>
    </row>
    <row r="62" s="1" customFormat="1" ht="15" customHeight="1">
      <c r="B62" s="263"/>
      <c r="C62" s="269"/>
      <c r="D62" s="272" t="s">
        <v>475</v>
      </c>
      <c r="E62" s="272"/>
      <c r="F62" s="272"/>
      <c r="G62" s="272"/>
      <c r="H62" s="272"/>
      <c r="I62" s="272"/>
      <c r="J62" s="272"/>
      <c r="K62" s="265"/>
    </row>
    <row r="63" s="1" customFormat="1" ht="15" customHeight="1">
      <c r="B63" s="263"/>
      <c r="C63" s="269"/>
      <c r="D63" s="267" t="s">
        <v>476</v>
      </c>
      <c r="E63" s="267"/>
      <c r="F63" s="267"/>
      <c r="G63" s="267"/>
      <c r="H63" s="267"/>
      <c r="I63" s="267"/>
      <c r="J63" s="267"/>
      <c r="K63" s="265"/>
    </row>
    <row r="64" s="1" customFormat="1" ht="12.75" customHeight="1">
      <c r="B64" s="263"/>
      <c r="C64" s="269"/>
      <c r="D64" s="269"/>
      <c r="E64" s="273"/>
      <c r="F64" s="269"/>
      <c r="G64" s="269"/>
      <c r="H64" s="269"/>
      <c r="I64" s="269"/>
      <c r="J64" s="269"/>
      <c r="K64" s="265"/>
    </row>
    <row r="65" s="1" customFormat="1" ht="15" customHeight="1">
      <c r="B65" s="263"/>
      <c r="C65" s="269"/>
      <c r="D65" s="267" t="s">
        <v>477</v>
      </c>
      <c r="E65" s="267"/>
      <c r="F65" s="267"/>
      <c r="G65" s="267"/>
      <c r="H65" s="267"/>
      <c r="I65" s="267"/>
      <c r="J65" s="267"/>
      <c r="K65" s="265"/>
    </row>
    <row r="66" s="1" customFormat="1" ht="15" customHeight="1">
      <c r="B66" s="263"/>
      <c r="C66" s="269"/>
      <c r="D66" s="272" t="s">
        <v>478</v>
      </c>
      <c r="E66" s="272"/>
      <c r="F66" s="272"/>
      <c r="G66" s="272"/>
      <c r="H66" s="272"/>
      <c r="I66" s="272"/>
      <c r="J66" s="272"/>
      <c r="K66" s="265"/>
    </row>
    <row r="67" s="1" customFormat="1" ht="15" customHeight="1">
      <c r="B67" s="263"/>
      <c r="C67" s="269"/>
      <c r="D67" s="267" t="s">
        <v>479</v>
      </c>
      <c r="E67" s="267"/>
      <c r="F67" s="267"/>
      <c r="G67" s="267"/>
      <c r="H67" s="267"/>
      <c r="I67" s="267"/>
      <c r="J67" s="267"/>
      <c r="K67" s="265"/>
    </row>
    <row r="68" s="1" customFormat="1" ht="15" customHeight="1">
      <c r="B68" s="263"/>
      <c r="C68" s="269"/>
      <c r="D68" s="267" t="s">
        <v>480</v>
      </c>
      <c r="E68" s="267"/>
      <c r="F68" s="267"/>
      <c r="G68" s="267"/>
      <c r="H68" s="267"/>
      <c r="I68" s="267"/>
      <c r="J68" s="267"/>
      <c r="K68" s="265"/>
    </row>
    <row r="69" s="1" customFormat="1" ht="15" customHeight="1">
      <c r="B69" s="263"/>
      <c r="C69" s="269"/>
      <c r="D69" s="267" t="s">
        <v>481</v>
      </c>
      <c r="E69" s="267"/>
      <c r="F69" s="267"/>
      <c r="G69" s="267"/>
      <c r="H69" s="267"/>
      <c r="I69" s="267"/>
      <c r="J69" s="267"/>
      <c r="K69" s="265"/>
    </row>
    <row r="70" s="1" customFormat="1" ht="15" customHeight="1">
      <c r="B70" s="263"/>
      <c r="C70" s="269"/>
      <c r="D70" s="267" t="s">
        <v>482</v>
      </c>
      <c r="E70" s="267"/>
      <c r="F70" s="267"/>
      <c r="G70" s="267"/>
      <c r="H70" s="267"/>
      <c r="I70" s="267"/>
      <c r="J70" s="267"/>
      <c r="K70" s="265"/>
    </row>
    <row r="71" s="1" customFormat="1" ht="12.75" customHeight="1">
      <c r="B71" s="274"/>
      <c r="C71" s="275"/>
      <c r="D71" s="275"/>
      <c r="E71" s="275"/>
      <c r="F71" s="275"/>
      <c r="G71" s="275"/>
      <c r="H71" s="275"/>
      <c r="I71" s="275"/>
      <c r="J71" s="275"/>
      <c r="K71" s="276"/>
    </row>
    <row r="72" s="1" customFormat="1" ht="18.75" customHeight="1">
      <c r="B72" s="277"/>
      <c r="C72" s="277"/>
      <c r="D72" s="277"/>
      <c r="E72" s="277"/>
      <c r="F72" s="277"/>
      <c r="G72" s="277"/>
      <c r="H72" s="277"/>
      <c r="I72" s="277"/>
      <c r="J72" s="277"/>
      <c r="K72" s="278"/>
    </row>
    <row r="73" s="1" customFormat="1" ht="18.75" customHeight="1">
      <c r="B73" s="278"/>
      <c r="C73" s="278"/>
      <c r="D73" s="278"/>
      <c r="E73" s="278"/>
      <c r="F73" s="278"/>
      <c r="G73" s="278"/>
      <c r="H73" s="278"/>
      <c r="I73" s="278"/>
      <c r="J73" s="278"/>
      <c r="K73" s="278"/>
    </row>
    <row r="74" s="1" customFormat="1" ht="7.5" customHeight="1">
      <c r="B74" s="279"/>
      <c r="C74" s="280"/>
      <c r="D74" s="280"/>
      <c r="E74" s="280"/>
      <c r="F74" s="280"/>
      <c r="G74" s="280"/>
      <c r="H74" s="280"/>
      <c r="I74" s="280"/>
      <c r="J74" s="280"/>
      <c r="K74" s="281"/>
    </row>
    <row r="75" s="1" customFormat="1" ht="45" customHeight="1">
      <c r="B75" s="282"/>
      <c r="C75" s="283" t="s">
        <v>483</v>
      </c>
      <c r="D75" s="283"/>
      <c r="E75" s="283"/>
      <c r="F75" s="283"/>
      <c r="G75" s="283"/>
      <c r="H75" s="283"/>
      <c r="I75" s="283"/>
      <c r="J75" s="283"/>
      <c r="K75" s="284"/>
    </row>
    <row r="76" s="1" customFormat="1" ht="17.25" customHeight="1">
      <c r="B76" s="282"/>
      <c r="C76" s="285" t="s">
        <v>484</v>
      </c>
      <c r="D76" s="285"/>
      <c r="E76" s="285"/>
      <c r="F76" s="285" t="s">
        <v>485</v>
      </c>
      <c r="G76" s="286"/>
      <c r="H76" s="285" t="s">
        <v>58</v>
      </c>
      <c r="I76" s="285" t="s">
        <v>61</v>
      </c>
      <c r="J76" s="285" t="s">
        <v>486</v>
      </c>
      <c r="K76" s="284"/>
    </row>
    <row r="77" s="1" customFormat="1" ht="17.25" customHeight="1">
      <c r="B77" s="282"/>
      <c r="C77" s="287" t="s">
        <v>487</v>
      </c>
      <c r="D77" s="287"/>
      <c r="E77" s="287"/>
      <c r="F77" s="288" t="s">
        <v>488</v>
      </c>
      <c r="G77" s="289"/>
      <c r="H77" s="287"/>
      <c r="I77" s="287"/>
      <c r="J77" s="287" t="s">
        <v>489</v>
      </c>
      <c r="K77" s="284"/>
    </row>
    <row r="78" s="1" customFormat="1" ht="5.25" customHeight="1">
      <c r="B78" s="282"/>
      <c r="C78" s="290"/>
      <c r="D78" s="290"/>
      <c r="E78" s="290"/>
      <c r="F78" s="290"/>
      <c r="G78" s="291"/>
      <c r="H78" s="290"/>
      <c r="I78" s="290"/>
      <c r="J78" s="290"/>
      <c r="K78" s="284"/>
    </row>
    <row r="79" s="1" customFormat="1" ht="15" customHeight="1">
      <c r="B79" s="282"/>
      <c r="C79" s="270" t="s">
        <v>57</v>
      </c>
      <c r="D79" s="292"/>
      <c r="E79" s="292"/>
      <c r="F79" s="293" t="s">
        <v>490</v>
      </c>
      <c r="G79" s="294"/>
      <c r="H79" s="270" t="s">
        <v>491</v>
      </c>
      <c r="I79" s="270" t="s">
        <v>492</v>
      </c>
      <c r="J79" s="270">
        <v>20</v>
      </c>
      <c r="K79" s="284"/>
    </row>
    <row r="80" s="1" customFormat="1" ht="15" customHeight="1">
      <c r="B80" s="282"/>
      <c r="C80" s="270" t="s">
        <v>493</v>
      </c>
      <c r="D80" s="270"/>
      <c r="E80" s="270"/>
      <c r="F80" s="293" t="s">
        <v>490</v>
      </c>
      <c r="G80" s="294"/>
      <c r="H80" s="270" t="s">
        <v>494</v>
      </c>
      <c r="I80" s="270" t="s">
        <v>492</v>
      </c>
      <c r="J80" s="270">
        <v>120</v>
      </c>
      <c r="K80" s="284"/>
    </row>
    <row r="81" s="1" customFormat="1" ht="15" customHeight="1">
      <c r="B81" s="295"/>
      <c r="C81" s="270" t="s">
        <v>495</v>
      </c>
      <c r="D81" s="270"/>
      <c r="E81" s="270"/>
      <c r="F81" s="293" t="s">
        <v>496</v>
      </c>
      <c r="G81" s="294"/>
      <c r="H81" s="270" t="s">
        <v>497</v>
      </c>
      <c r="I81" s="270" t="s">
        <v>492</v>
      </c>
      <c r="J81" s="270">
        <v>50</v>
      </c>
      <c r="K81" s="284"/>
    </row>
    <row r="82" s="1" customFormat="1" ht="15" customHeight="1">
      <c r="B82" s="295"/>
      <c r="C82" s="270" t="s">
        <v>498</v>
      </c>
      <c r="D82" s="270"/>
      <c r="E82" s="270"/>
      <c r="F82" s="293" t="s">
        <v>490</v>
      </c>
      <c r="G82" s="294"/>
      <c r="H82" s="270" t="s">
        <v>499</v>
      </c>
      <c r="I82" s="270" t="s">
        <v>500</v>
      </c>
      <c r="J82" s="270"/>
      <c r="K82" s="284"/>
    </row>
    <row r="83" s="1" customFormat="1" ht="15" customHeight="1">
      <c r="B83" s="295"/>
      <c r="C83" s="296" t="s">
        <v>501</v>
      </c>
      <c r="D83" s="296"/>
      <c r="E83" s="296"/>
      <c r="F83" s="297" t="s">
        <v>496</v>
      </c>
      <c r="G83" s="296"/>
      <c r="H83" s="296" t="s">
        <v>502</v>
      </c>
      <c r="I83" s="296" t="s">
        <v>492</v>
      </c>
      <c r="J83" s="296">
        <v>15</v>
      </c>
      <c r="K83" s="284"/>
    </row>
    <row r="84" s="1" customFormat="1" ht="15" customHeight="1">
      <c r="B84" s="295"/>
      <c r="C84" s="296" t="s">
        <v>503</v>
      </c>
      <c r="D84" s="296"/>
      <c r="E84" s="296"/>
      <c r="F84" s="297" t="s">
        <v>496</v>
      </c>
      <c r="G84" s="296"/>
      <c r="H84" s="296" t="s">
        <v>504</v>
      </c>
      <c r="I84" s="296" t="s">
        <v>492</v>
      </c>
      <c r="J84" s="296">
        <v>15</v>
      </c>
      <c r="K84" s="284"/>
    </row>
    <row r="85" s="1" customFormat="1" ht="15" customHeight="1">
      <c r="B85" s="295"/>
      <c r="C85" s="296" t="s">
        <v>505</v>
      </c>
      <c r="D85" s="296"/>
      <c r="E85" s="296"/>
      <c r="F85" s="297" t="s">
        <v>496</v>
      </c>
      <c r="G85" s="296"/>
      <c r="H85" s="296" t="s">
        <v>506</v>
      </c>
      <c r="I85" s="296" t="s">
        <v>492</v>
      </c>
      <c r="J85" s="296">
        <v>20</v>
      </c>
      <c r="K85" s="284"/>
    </row>
    <row r="86" s="1" customFormat="1" ht="15" customHeight="1">
      <c r="B86" s="295"/>
      <c r="C86" s="296" t="s">
        <v>507</v>
      </c>
      <c r="D86" s="296"/>
      <c r="E86" s="296"/>
      <c r="F86" s="297" t="s">
        <v>496</v>
      </c>
      <c r="G86" s="296"/>
      <c r="H86" s="296" t="s">
        <v>508</v>
      </c>
      <c r="I86" s="296" t="s">
        <v>492</v>
      </c>
      <c r="J86" s="296">
        <v>20</v>
      </c>
      <c r="K86" s="284"/>
    </row>
    <row r="87" s="1" customFormat="1" ht="15" customHeight="1">
      <c r="B87" s="295"/>
      <c r="C87" s="270" t="s">
        <v>509</v>
      </c>
      <c r="D87" s="270"/>
      <c r="E87" s="270"/>
      <c r="F87" s="293" t="s">
        <v>496</v>
      </c>
      <c r="G87" s="294"/>
      <c r="H87" s="270" t="s">
        <v>510</v>
      </c>
      <c r="I87" s="270" t="s">
        <v>492</v>
      </c>
      <c r="J87" s="270">
        <v>50</v>
      </c>
      <c r="K87" s="284"/>
    </row>
    <row r="88" s="1" customFormat="1" ht="15" customHeight="1">
      <c r="B88" s="295"/>
      <c r="C88" s="270" t="s">
        <v>511</v>
      </c>
      <c r="D88" s="270"/>
      <c r="E88" s="270"/>
      <c r="F88" s="293" t="s">
        <v>496</v>
      </c>
      <c r="G88" s="294"/>
      <c r="H88" s="270" t="s">
        <v>512</v>
      </c>
      <c r="I88" s="270" t="s">
        <v>492</v>
      </c>
      <c r="J88" s="270">
        <v>20</v>
      </c>
      <c r="K88" s="284"/>
    </row>
    <row r="89" s="1" customFormat="1" ht="15" customHeight="1">
      <c r="B89" s="295"/>
      <c r="C89" s="270" t="s">
        <v>513</v>
      </c>
      <c r="D89" s="270"/>
      <c r="E89" s="270"/>
      <c r="F89" s="293" t="s">
        <v>496</v>
      </c>
      <c r="G89" s="294"/>
      <c r="H89" s="270" t="s">
        <v>514</v>
      </c>
      <c r="I89" s="270" t="s">
        <v>492</v>
      </c>
      <c r="J89" s="270">
        <v>20</v>
      </c>
      <c r="K89" s="284"/>
    </row>
    <row r="90" s="1" customFormat="1" ht="15" customHeight="1">
      <c r="B90" s="295"/>
      <c r="C90" s="270" t="s">
        <v>515</v>
      </c>
      <c r="D90" s="270"/>
      <c r="E90" s="270"/>
      <c r="F90" s="293" t="s">
        <v>496</v>
      </c>
      <c r="G90" s="294"/>
      <c r="H90" s="270" t="s">
        <v>516</v>
      </c>
      <c r="I90" s="270" t="s">
        <v>492</v>
      </c>
      <c r="J90" s="270">
        <v>50</v>
      </c>
      <c r="K90" s="284"/>
    </row>
    <row r="91" s="1" customFormat="1" ht="15" customHeight="1">
      <c r="B91" s="295"/>
      <c r="C91" s="270" t="s">
        <v>517</v>
      </c>
      <c r="D91" s="270"/>
      <c r="E91" s="270"/>
      <c r="F91" s="293" t="s">
        <v>496</v>
      </c>
      <c r="G91" s="294"/>
      <c r="H91" s="270" t="s">
        <v>517</v>
      </c>
      <c r="I91" s="270" t="s">
        <v>492</v>
      </c>
      <c r="J91" s="270">
        <v>50</v>
      </c>
      <c r="K91" s="284"/>
    </row>
    <row r="92" s="1" customFormat="1" ht="15" customHeight="1">
      <c r="B92" s="295"/>
      <c r="C92" s="270" t="s">
        <v>518</v>
      </c>
      <c r="D92" s="270"/>
      <c r="E92" s="270"/>
      <c r="F92" s="293" t="s">
        <v>496</v>
      </c>
      <c r="G92" s="294"/>
      <c r="H92" s="270" t="s">
        <v>519</v>
      </c>
      <c r="I92" s="270" t="s">
        <v>492</v>
      </c>
      <c r="J92" s="270">
        <v>255</v>
      </c>
      <c r="K92" s="284"/>
    </row>
    <row r="93" s="1" customFormat="1" ht="15" customHeight="1">
      <c r="B93" s="295"/>
      <c r="C93" s="270" t="s">
        <v>520</v>
      </c>
      <c r="D93" s="270"/>
      <c r="E93" s="270"/>
      <c r="F93" s="293" t="s">
        <v>490</v>
      </c>
      <c r="G93" s="294"/>
      <c r="H93" s="270" t="s">
        <v>521</v>
      </c>
      <c r="I93" s="270" t="s">
        <v>522</v>
      </c>
      <c r="J93" s="270"/>
      <c r="K93" s="284"/>
    </row>
    <row r="94" s="1" customFormat="1" ht="15" customHeight="1">
      <c r="B94" s="295"/>
      <c r="C94" s="270" t="s">
        <v>523</v>
      </c>
      <c r="D94" s="270"/>
      <c r="E94" s="270"/>
      <c r="F94" s="293" t="s">
        <v>490</v>
      </c>
      <c r="G94" s="294"/>
      <c r="H94" s="270" t="s">
        <v>524</v>
      </c>
      <c r="I94" s="270" t="s">
        <v>525</v>
      </c>
      <c r="J94" s="270"/>
      <c r="K94" s="284"/>
    </row>
    <row r="95" s="1" customFormat="1" ht="15" customHeight="1">
      <c r="B95" s="295"/>
      <c r="C95" s="270" t="s">
        <v>526</v>
      </c>
      <c r="D95" s="270"/>
      <c r="E95" s="270"/>
      <c r="F95" s="293" t="s">
        <v>490</v>
      </c>
      <c r="G95" s="294"/>
      <c r="H95" s="270" t="s">
        <v>526</v>
      </c>
      <c r="I95" s="270" t="s">
        <v>525</v>
      </c>
      <c r="J95" s="270"/>
      <c r="K95" s="284"/>
    </row>
    <row r="96" s="1" customFormat="1" ht="15" customHeight="1">
      <c r="B96" s="295"/>
      <c r="C96" s="270" t="s">
        <v>42</v>
      </c>
      <c r="D96" s="270"/>
      <c r="E96" s="270"/>
      <c r="F96" s="293" t="s">
        <v>490</v>
      </c>
      <c r="G96" s="294"/>
      <c r="H96" s="270" t="s">
        <v>527</v>
      </c>
      <c r="I96" s="270" t="s">
        <v>525</v>
      </c>
      <c r="J96" s="270"/>
      <c r="K96" s="284"/>
    </row>
    <row r="97" s="1" customFormat="1" ht="15" customHeight="1">
      <c r="B97" s="295"/>
      <c r="C97" s="270" t="s">
        <v>52</v>
      </c>
      <c r="D97" s="270"/>
      <c r="E97" s="270"/>
      <c r="F97" s="293" t="s">
        <v>490</v>
      </c>
      <c r="G97" s="294"/>
      <c r="H97" s="270" t="s">
        <v>528</v>
      </c>
      <c r="I97" s="270" t="s">
        <v>525</v>
      </c>
      <c r="J97" s="270"/>
      <c r="K97" s="284"/>
    </row>
    <row r="98" s="1" customFormat="1" ht="15" customHeight="1">
      <c r="B98" s="298"/>
      <c r="C98" s="299"/>
      <c r="D98" s="299"/>
      <c r="E98" s="299"/>
      <c r="F98" s="299"/>
      <c r="G98" s="299"/>
      <c r="H98" s="299"/>
      <c r="I98" s="299"/>
      <c r="J98" s="299"/>
      <c r="K98" s="300"/>
    </row>
    <row r="99" s="1" customFormat="1" ht="18.75" customHeight="1">
      <c r="B99" s="301"/>
      <c r="C99" s="302"/>
      <c r="D99" s="302"/>
      <c r="E99" s="302"/>
      <c r="F99" s="302"/>
      <c r="G99" s="302"/>
      <c r="H99" s="302"/>
      <c r="I99" s="302"/>
      <c r="J99" s="302"/>
      <c r="K99" s="301"/>
    </row>
    <row r="100" s="1" customFormat="1" ht="18.75" customHeight="1">
      <c r="B100" s="278"/>
      <c r="C100" s="278"/>
      <c r="D100" s="278"/>
      <c r="E100" s="278"/>
      <c r="F100" s="278"/>
      <c r="G100" s="278"/>
      <c r="H100" s="278"/>
      <c r="I100" s="278"/>
      <c r="J100" s="278"/>
      <c r="K100" s="278"/>
    </row>
    <row r="101" s="1" customFormat="1" ht="7.5" customHeight="1">
      <c r="B101" s="279"/>
      <c r="C101" s="280"/>
      <c r="D101" s="280"/>
      <c r="E101" s="280"/>
      <c r="F101" s="280"/>
      <c r="G101" s="280"/>
      <c r="H101" s="280"/>
      <c r="I101" s="280"/>
      <c r="J101" s="280"/>
      <c r="K101" s="281"/>
    </row>
    <row r="102" s="1" customFormat="1" ht="45" customHeight="1">
      <c r="B102" s="282"/>
      <c r="C102" s="283" t="s">
        <v>529</v>
      </c>
      <c r="D102" s="283"/>
      <c r="E102" s="283"/>
      <c r="F102" s="283"/>
      <c r="G102" s="283"/>
      <c r="H102" s="283"/>
      <c r="I102" s="283"/>
      <c r="J102" s="283"/>
      <c r="K102" s="284"/>
    </row>
    <row r="103" s="1" customFormat="1" ht="17.25" customHeight="1">
      <c r="B103" s="282"/>
      <c r="C103" s="285" t="s">
        <v>484</v>
      </c>
      <c r="D103" s="285"/>
      <c r="E103" s="285"/>
      <c r="F103" s="285" t="s">
        <v>485</v>
      </c>
      <c r="G103" s="286"/>
      <c r="H103" s="285" t="s">
        <v>58</v>
      </c>
      <c r="I103" s="285" t="s">
        <v>61</v>
      </c>
      <c r="J103" s="285" t="s">
        <v>486</v>
      </c>
      <c r="K103" s="284"/>
    </row>
    <row r="104" s="1" customFormat="1" ht="17.25" customHeight="1">
      <c r="B104" s="282"/>
      <c r="C104" s="287" t="s">
        <v>487</v>
      </c>
      <c r="D104" s="287"/>
      <c r="E104" s="287"/>
      <c r="F104" s="288" t="s">
        <v>488</v>
      </c>
      <c r="G104" s="289"/>
      <c r="H104" s="287"/>
      <c r="I104" s="287"/>
      <c r="J104" s="287" t="s">
        <v>489</v>
      </c>
      <c r="K104" s="284"/>
    </row>
    <row r="105" s="1" customFormat="1" ht="5.25" customHeight="1">
      <c r="B105" s="282"/>
      <c r="C105" s="285"/>
      <c r="D105" s="285"/>
      <c r="E105" s="285"/>
      <c r="F105" s="285"/>
      <c r="G105" s="303"/>
      <c r="H105" s="285"/>
      <c r="I105" s="285"/>
      <c r="J105" s="285"/>
      <c r="K105" s="284"/>
    </row>
    <row r="106" s="1" customFormat="1" ht="15" customHeight="1">
      <c r="B106" s="282"/>
      <c r="C106" s="270" t="s">
        <v>57</v>
      </c>
      <c r="D106" s="292"/>
      <c r="E106" s="292"/>
      <c r="F106" s="293" t="s">
        <v>490</v>
      </c>
      <c r="G106" s="270"/>
      <c r="H106" s="270" t="s">
        <v>530</v>
      </c>
      <c r="I106" s="270" t="s">
        <v>492</v>
      </c>
      <c r="J106" s="270">
        <v>20</v>
      </c>
      <c r="K106" s="284"/>
    </row>
    <row r="107" s="1" customFormat="1" ht="15" customHeight="1">
      <c r="B107" s="282"/>
      <c r="C107" s="270" t="s">
        <v>493</v>
      </c>
      <c r="D107" s="270"/>
      <c r="E107" s="270"/>
      <c r="F107" s="293" t="s">
        <v>490</v>
      </c>
      <c r="G107" s="270"/>
      <c r="H107" s="270" t="s">
        <v>530</v>
      </c>
      <c r="I107" s="270" t="s">
        <v>492</v>
      </c>
      <c r="J107" s="270">
        <v>120</v>
      </c>
      <c r="K107" s="284"/>
    </row>
    <row r="108" s="1" customFormat="1" ht="15" customHeight="1">
      <c r="B108" s="295"/>
      <c r="C108" s="270" t="s">
        <v>495</v>
      </c>
      <c r="D108" s="270"/>
      <c r="E108" s="270"/>
      <c r="F108" s="293" t="s">
        <v>496</v>
      </c>
      <c r="G108" s="270"/>
      <c r="H108" s="270" t="s">
        <v>530</v>
      </c>
      <c r="I108" s="270" t="s">
        <v>492</v>
      </c>
      <c r="J108" s="270">
        <v>50</v>
      </c>
      <c r="K108" s="284"/>
    </row>
    <row r="109" s="1" customFormat="1" ht="15" customHeight="1">
      <c r="B109" s="295"/>
      <c r="C109" s="270" t="s">
        <v>498</v>
      </c>
      <c r="D109" s="270"/>
      <c r="E109" s="270"/>
      <c r="F109" s="293" t="s">
        <v>490</v>
      </c>
      <c r="G109" s="270"/>
      <c r="H109" s="270" t="s">
        <v>530</v>
      </c>
      <c r="I109" s="270" t="s">
        <v>500</v>
      </c>
      <c r="J109" s="270"/>
      <c r="K109" s="284"/>
    </row>
    <row r="110" s="1" customFormat="1" ht="15" customHeight="1">
      <c r="B110" s="295"/>
      <c r="C110" s="270" t="s">
        <v>509</v>
      </c>
      <c r="D110" s="270"/>
      <c r="E110" s="270"/>
      <c r="F110" s="293" t="s">
        <v>496</v>
      </c>
      <c r="G110" s="270"/>
      <c r="H110" s="270" t="s">
        <v>530</v>
      </c>
      <c r="I110" s="270" t="s">
        <v>492</v>
      </c>
      <c r="J110" s="270">
        <v>50</v>
      </c>
      <c r="K110" s="284"/>
    </row>
    <row r="111" s="1" customFormat="1" ht="15" customHeight="1">
      <c r="B111" s="295"/>
      <c r="C111" s="270" t="s">
        <v>517</v>
      </c>
      <c r="D111" s="270"/>
      <c r="E111" s="270"/>
      <c r="F111" s="293" t="s">
        <v>496</v>
      </c>
      <c r="G111" s="270"/>
      <c r="H111" s="270" t="s">
        <v>530</v>
      </c>
      <c r="I111" s="270" t="s">
        <v>492</v>
      </c>
      <c r="J111" s="270">
        <v>50</v>
      </c>
      <c r="K111" s="284"/>
    </row>
    <row r="112" s="1" customFormat="1" ht="15" customHeight="1">
      <c r="B112" s="295"/>
      <c r="C112" s="270" t="s">
        <v>515</v>
      </c>
      <c r="D112" s="270"/>
      <c r="E112" s="270"/>
      <c r="F112" s="293" t="s">
        <v>496</v>
      </c>
      <c r="G112" s="270"/>
      <c r="H112" s="270" t="s">
        <v>530</v>
      </c>
      <c r="I112" s="270" t="s">
        <v>492</v>
      </c>
      <c r="J112" s="270">
        <v>50</v>
      </c>
      <c r="K112" s="284"/>
    </row>
    <row r="113" s="1" customFormat="1" ht="15" customHeight="1">
      <c r="B113" s="295"/>
      <c r="C113" s="270" t="s">
        <v>57</v>
      </c>
      <c r="D113" s="270"/>
      <c r="E113" s="270"/>
      <c r="F113" s="293" t="s">
        <v>490</v>
      </c>
      <c r="G113" s="270"/>
      <c r="H113" s="270" t="s">
        <v>531</v>
      </c>
      <c r="I113" s="270" t="s">
        <v>492</v>
      </c>
      <c r="J113" s="270">
        <v>20</v>
      </c>
      <c r="K113" s="284"/>
    </row>
    <row r="114" s="1" customFormat="1" ht="15" customHeight="1">
      <c r="B114" s="295"/>
      <c r="C114" s="270" t="s">
        <v>532</v>
      </c>
      <c r="D114" s="270"/>
      <c r="E114" s="270"/>
      <c r="F114" s="293" t="s">
        <v>490</v>
      </c>
      <c r="G114" s="270"/>
      <c r="H114" s="270" t="s">
        <v>533</v>
      </c>
      <c r="I114" s="270" t="s">
        <v>492</v>
      </c>
      <c r="J114" s="270">
        <v>120</v>
      </c>
      <c r="K114" s="284"/>
    </row>
    <row r="115" s="1" customFormat="1" ht="15" customHeight="1">
      <c r="B115" s="295"/>
      <c r="C115" s="270" t="s">
        <v>42</v>
      </c>
      <c r="D115" s="270"/>
      <c r="E115" s="270"/>
      <c r="F115" s="293" t="s">
        <v>490</v>
      </c>
      <c r="G115" s="270"/>
      <c r="H115" s="270" t="s">
        <v>534</v>
      </c>
      <c r="I115" s="270" t="s">
        <v>525</v>
      </c>
      <c r="J115" s="270"/>
      <c r="K115" s="284"/>
    </row>
    <row r="116" s="1" customFormat="1" ht="15" customHeight="1">
      <c r="B116" s="295"/>
      <c r="C116" s="270" t="s">
        <v>52</v>
      </c>
      <c r="D116" s="270"/>
      <c r="E116" s="270"/>
      <c r="F116" s="293" t="s">
        <v>490</v>
      </c>
      <c r="G116" s="270"/>
      <c r="H116" s="270" t="s">
        <v>535</v>
      </c>
      <c r="I116" s="270" t="s">
        <v>525</v>
      </c>
      <c r="J116" s="270"/>
      <c r="K116" s="284"/>
    </row>
    <row r="117" s="1" customFormat="1" ht="15" customHeight="1">
      <c r="B117" s="295"/>
      <c r="C117" s="270" t="s">
        <v>61</v>
      </c>
      <c r="D117" s="270"/>
      <c r="E117" s="270"/>
      <c r="F117" s="293" t="s">
        <v>490</v>
      </c>
      <c r="G117" s="270"/>
      <c r="H117" s="270" t="s">
        <v>536</v>
      </c>
      <c r="I117" s="270" t="s">
        <v>537</v>
      </c>
      <c r="J117" s="270"/>
      <c r="K117" s="284"/>
    </row>
    <row r="118" s="1" customFormat="1" ht="15" customHeight="1">
      <c r="B118" s="298"/>
      <c r="C118" s="304"/>
      <c r="D118" s="304"/>
      <c r="E118" s="304"/>
      <c r="F118" s="304"/>
      <c r="G118" s="304"/>
      <c r="H118" s="304"/>
      <c r="I118" s="304"/>
      <c r="J118" s="304"/>
      <c r="K118" s="300"/>
    </row>
    <row r="119" s="1" customFormat="1" ht="18.75" customHeight="1">
      <c r="B119" s="305"/>
      <c r="C119" s="306"/>
      <c r="D119" s="306"/>
      <c r="E119" s="306"/>
      <c r="F119" s="307"/>
      <c r="G119" s="306"/>
      <c r="H119" s="306"/>
      <c r="I119" s="306"/>
      <c r="J119" s="306"/>
      <c r="K119" s="305"/>
    </row>
    <row r="120" s="1" customFormat="1" ht="18.75" customHeight="1">
      <c r="B120" s="278"/>
      <c r="C120" s="278"/>
      <c r="D120" s="278"/>
      <c r="E120" s="278"/>
      <c r="F120" s="278"/>
      <c r="G120" s="278"/>
      <c r="H120" s="278"/>
      <c r="I120" s="278"/>
      <c r="J120" s="278"/>
      <c r="K120" s="278"/>
    </row>
    <row r="121" s="1" customFormat="1" ht="7.5" customHeight="1">
      <c r="B121" s="308"/>
      <c r="C121" s="309"/>
      <c r="D121" s="309"/>
      <c r="E121" s="309"/>
      <c r="F121" s="309"/>
      <c r="G121" s="309"/>
      <c r="H121" s="309"/>
      <c r="I121" s="309"/>
      <c r="J121" s="309"/>
      <c r="K121" s="310"/>
    </row>
    <row r="122" s="1" customFormat="1" ht="45" customHeight="1">
      <c r="B122" s="311"/>
      <c r="C122" s="261" t="s">
        <v>538</v>
      </c>
      <c r="D122" s="261"/>
      <c r="E122" s="261"/>
      <c r="F122" s="261"/>
      <c r="G122" s="261"/>
      <c r="H122" s="261"/>
      <c r="I122" s="261"/>
      <c r="J122" s="261"/>
      <c r="K122" s="312"/>
    </row>
    <row r="123" s="1" customFormat="1" ht="17.25" customHeight="1">
      <c r="B123" s="313"/>
      <c r="C123" s="285" t="s">
        <v>484</v>
      </c>
      <c r="D123" s="285"/>
      <c r="E123" s="285"/>
      <c r="F123" s="285" t="s">
        <v>485</v>
      </c>
      <c r="G123" s="286"/>
      <c r="H123" s="285" t="s">
        <v>58</v>
      </c>
      <c r="I123" s="285" t="s">
        <v>61</v>
      </c>
      <c r="J123" s="285" t="s">
        <v>486</v>
      </c>
      <c r="K123" s="314"/>
    </row>
    <row r="124" s="1" customFormat="1" ht="17.25" customHeight="1">
      <c r="B124" s="313"/>
      <c r="C124" s="287" t="s">
        <v>487</v>
      </c>
      <c r="D124" s="287"/>
      <c r="E124" s="287"/>
      <c r="F124" s="288" t="s">
        <v>488</v>
      </c>
      <c r="G124" s="289"/>
      <c r="H124" s="287"/>
      <c r="I124" s="287"/>
      <c r="J124" s="287" t="s">
        <v>489</v>
      </c>
      <c r="K124" s="314"/>
    </row>
    <row r="125" s="1" customFormat="1" ht="5.25" customHeight="1">
      <c r="B125" s="315"/>
      <c r="C125" s="290"/>
      <c r="D125" s="290"/>
      <c r="E125" s="290"/>
      <c r="F125" s="290"/>
      <c r="G125" s="316"/>
      <c r="H125" s="290"/>
      <c r="I125" s="290"/>
      <c r="J125" s="290"/>
      <c r="K125" s="317"/>
    </row>
    <row r="126" s="1" customFormat="1" ht="15" customHeight="1">
      <c r="B126" s="315"/>
      <c r="C126" s="270" t="s">
        <v>493</v>
      </c>
      <c r="D126" s="292"/>
      <c r="E126" s="292"/>
      <c r="F126" s="293" t="s">
        <v>490</v>
      </c>
      <c r="G126" s="270"/>
      <c r="H126" s="270" t="s">
        <v>530</v>
      </c>
      <c r="I126" s="270" t="s">
        <v>492</v>
      </c>
      <c r="J126" s="270">
        <v>120</v>
      </c>
      <c r="K126" s="318"/>
    </row>
    <row r="127" s="1" customFormat="1" ht="15" customHeight="1">
      <c r="B127" s="315"/>
      <c r="C127" s="270" t="s">
        <v>539</v>
      </c>
      <c r="D127" s="270"/>
      <c r="E127" s="270"/>
      <c r="F127" s="293" t="s">
        <v>490</v>
      </c>
      <c r="G127" s="270"/>
      <c r="H127" s="270" t="s">
        <v>540</v>
      </c>
      <c r="I127" s="270" t="s">
        <v>492</v>
      </c>
      <c r="J127" s="270" t="s">
        <v>541</v>
      </c>
      <c r="K127" s="318"/>
    </row>
    <row r="128" s="1" customFormat="1" ht="15" customHeight="1">
      <c r="B128" s="315"/>
      <c r="C128" s="270" t="s">
        <v>438</v>
      </c>
      <c r="D128" s="270"/>
      <c r="E128" s="270"/>
      <c r="F128" s="293" t="s">
        <v>490</v>
      </c>
      <c r="G128" s="270"/>
      <c r="H128" s="270" t="s">
        <v>542</v>
      </c>
      <c r="I128" s="270" t="s">
        <v>492</v>
      </c>
      <c r="J128" s="270" t="s">
        <v>541</v>
      </c>
      <c r="K128" s="318"/>
    </row>
    <row r="129" s="1" customFormat="1" ht="15" customHeight="1">
      <c r="B129" s="315"/>
      <c r="C129" s="270" t="s">
        <v>501</v>
      </c>
      <c r="D129" s="270"/>
      <c r="E129" s="270"/>
      <c r="F129" s="293" t="s">
        <v>496</v>
      </c>
      <c r="G129" s="270"/>
      <c r="H129" s="270" t="s">
        <v>502</v>
      </c>
      <c r="I129" s="270" t="s">
        <v>492</v>
      </c>
      <c r="J129" s="270">
        <v>15</v>
      </c>
      <c r="K129" s="318"/>
    </row>
    <row r="130" s="1" customFormat="1" ht="15" customHeight="1">
      <c r="B130" s="315"/>
      <c r="C130" s="296" t="s">
        <v>503</v>
      </c>
      <c r="D130" s="296"/>
      <c r="E130" s="296"/>
      <c r="F130" s="297" t="s">
        <v>496</v>
      </c>
      <c r="G130" s="296"/>
      <c r="H130" s="296" t="s">
        <v>504</v>
      </c>
      <c r="I130" s="296" t="s">
        <v>492</v>
      </c>
      <c r="J130" s="296">
        <v>15</v>
      </c>
      <c r="K130" s="318"/>
    </row>
    <row r="131" s="1" customFormat="1" ht="15" customHeight="1">
      <c r="B131" s="315"/>
      <c r="C131" s="296" t="s">
        <v>505</v>
      </c>
      <c r="D131" s="296"/>
      <c r="E131" s="296"/>
      <c r="F131" s="297" t="s">
        <v>496</v>
      </c>
      <c r="G131" s="296"/>
      <c r="H131" s="296" t="s">
        <v>506</v>
      </c>
      <c r="I131" s="296" t="s">
        <v>492</v>
      </c>
      <c r="J131" s="296">
        <v>20</v>
      </c>
      <c r="K131" s="318"/>
    </row>
    <row r="132" s="1" customFormat="1" ht="15" customHeight="1">
      <c r="B132" s="315"/>
      <c r="C132" s="296" t="s">
        <v>507</v>
      </c>
      <c r="D132" s="296"/>
      <c r="E132" s="296"/>
      <c r="F132" s="297" t="s">
        <v>496</v>
      </c>
      <c r="G132" s="296"/>
      <c r="H132" s="296" t="s">
        <v>508</v>
      </c>
      <c r="I132" s="296" t="s">
        <v>492</v>
      </c>
      <c r="J132" s="296">
        <v>20</v>
      </c>
      <c r="K132" s="318"/>
    </row>
    <row r="133" s="1" customFormat="1" ht="15" customHeight="1">
      <c r="B133" s="315"/>
      <c r="C133" s="270" t="s">
        <v>495</v>
      </c>
      <c r="D133" s="270"/>
      <c r="E133" s="270"/>
      <c r="F133" s="293" t="s">
        <v>496</v>
      </c>
      <c r="G133" s="270"/>
      <c r="H133" s="270" t="s">
        <v>530</v>
      </c>
      <c r="I133" s="270" t="s">
        <v>492</v>
      </c>
      <c r="J133" s="270">
        <v>50</v>
      </c>
      <c r="K133" s="318"/>
    </row>
    <row r="134" s="1" customFormat="1" ht="15" customHeight="1">
      <c r="B134" s="315"/>
      <c r="C134" s="270" t="s">
        <v>509</v>
      </c>
      <c r="D134" s="270"/>
      <c r="E134" s="270"/>
      <c r="F134" s="293" t="s">
        <v>496</v>
      </c>
      <c r="G134" s="270"/>
      <c r="H134" s="270" t="s">
        <v>530</v>
      </c>
      <c r="I134" s="270" t="s">
        <v>492</v>
      </c>
      <c r="J134" s="270">
        <v>50</v>
      </c>
      <c r="K134" s="318"/>
    </row>
    <row r="135" s="1" customFormat="1" ht="15" customHeight="1">
      <c r="B135" s="315"/>
      <c r="C135" s="270" t="s">
        <v>515</v>
      </c>
      <c r="D135" s="270"/>
      <c r="E135" s="270"/>
      <c r="F135" s="293" t="s">
        <v>496</v>
      </c>
      <c r="G135" s="270"/>
      <c r="H135" s="270" t="s">
        <v>530</v>
      </c>
      <c r="I135" s="270" t="s">
        <v>492</v>
      </c>
      <c r="J135" s="270">
        <v>50</v>
      </c>
      <c r="K135" s="318"/>
    </row>
    <row r="136" s="1" customFormat="1" ht="15" customHeight="1">
      <c r="B136" s="315"/>
      <c r="C136" s="270" t="s">
        <v>517</v>
      </c>
      <c r="D136" s="270"/>
      <c r="E136" s="270"/>
      <c r="F136" s="293" t="s">
        <v>496</v>
      </c>
      <c r="G136" s="270"/>
      <c r="H136" s="270" t="s">
        <v>530</v>
      </c>
      <c r="I136" s="270" t="s">
        <v>492</v>
      </c>
      <c r="J136" s="270">
        <v>50</v>
      </c>
      <c r="K136" s="318"/>
    </row>
    <row r="137" s="1" customFormat="1" ht="15" customHeight="1">
      <c r="B137" s="315"/>
      <c r="C137" s="270" t="s">
        <v>518</v>
      </c>
      <c r="D137" s="270"/>
      <c r="E137" s="270"/>
      <c r="F137" s="293" t="s">
        <v>496</v>
      </c>
      <c r="G137" s="270"/>
      <c r="H137" s="270" t="s">
        <v>543</v>
      </c>
      <c r="I137" s="270" t="s">
        <v>492</v>
      </c>
      <c r="J137" s="270">
        <v>255</v>
      </c>
      <c r="K137" s="318"/>
    </row>
    <row r="138" s="1" customFormat="1" ht="15" customHeight="1">
      <c r="B138" s="315"/>
      <c r="C138" s="270" t="s">
        <v>520</v>
      </c>
      <c r="D138" s="270"/>
      <c r="E138" s="270"/>
      <c r="F138" s="293" t="s">
        <v>490</v>
      </c>
      <c r="G138" s="270"/>
      <c r="H138" s="270" t="s">
        <v>544</v>
      </c>
      <c r="I138" s="270" t="s">
        <v>522</v>
      </c>
      <c r="J138" s="270"/>
      <c r="K138" s="318"/>
    </row>
    <row r="139" s="1" customFormat="1" ht="15" customHeight="1">
      <c r="B139" s="315"/>
      <c r="C139" s="270" t="s">
        <v>523</v>
      </c>
      <c r="D139" s="270"/>
      <c r="E139" s="270"/>
      <c r="F139" s="293" t="s">
        <v>490</v>
      </c>
      <c r="G139" s="270"/>
      <c r="H139" s="270" t="s">
        <v>545</v>
      </c>
      <c r="I139" s="270" t="s">
        <v>525</v>
      </c>
      <c r="J139" s="270"/>
      <c r="K139" s="318"/>
    </row>
    <row r="140" s="1" customFormat="1" ht="15" customHeight="1">
      <c r="B140" s="315"/>
      <c r="C140" s="270" t="s">
        <v>526</v>
      </c>
      <c r="D140" s="270"/>
      <c r="E140" s="270"/>
      <c r="F140" s="293" t="s">
        <v>490</v>
      </c>
      <c r="G140" s="270"/>
      <c r="H140" s="270" t="s">
        <v>526</v>
      </c>
      <c r="I140" s="270" t="s">
        <v>525</v>
      </c>
      <c r="J140" s="270"/>
      <c r="K140" s="318"/>
    </row>
    <row r="141" s="1" customFormat="1" ht="15" customHeight="1">
      <c r="B141" s="315"/>
      <c r="C141" s="270" t="s">
        <v>42</v>
      </c>
      <c r="D141" s="270"/>
      <c r="E141" s="270"/>
      <c r="F141" s="293" t="s">
        <v>490</v>
      </c>
      <c r="G141" s="270"/>
      <c r="H141" s="270" t="s">
        <v>546</v>
      </c>
      <c r="I141" s="270" t="s">
        <v>525</v>
      </c>
      <c r="J141" s="270"/>
      <c r="K141" s="318"/>
    </row>
    <row r="142" s="1" customFormat="1" ht="15" customHeight="1">
      <c r="B142" s="315"/>
      <c r="C142" s="270" t="s">
        <v>547</v>
      </c>
      <c r="D142" s="270"/>
      <c r="E142" s="270"/>
      <c r="F142" s="293" t="s">
        <v>490</v>
      </c>
      <c r="G142" s="270"/>
      <c r="H142" s="270" t="s">
        <v>548</v>
      </c>
      <c r="I142" s="270" t="s">
        <v>525</v>
      </c>
      <c r="J142" s="270"/>
      <c r="K142" s="318"/>
    </row>
    <row r="143" s="1" customFormat="1" ht="15" customHeight="1">
      <c r="B143" s="319"/>
      <c r="C143" s="320"/>
      <c r="D143" s="320"/>
      <c r="E143" s="320"/>
      <c r="F143" s="320"/>
      <c r="G143" s="320"/>
      <c r="H143" s="320"/>
      <c r="I143" s="320"/>
      <c r="J143" s="320"/>
      <c r="K143" s="321"/>
    </row>
    <row r="144" s="1" customFormat="1" ht="18.75" customHeight="1">
      <c r="B144" s="306"/>
      <c r="C144" s="306"/>
      <c r="D144" s="306"/>
      <c r="E144" s="306"/>
      <c r="F144" s="307"/>
      <c r="G144" s="306"/>
      <c r="H144" s="306"/>
      <c r="I144" s="306"/>
      <c r="J144" s="306"/>
      <c r="K144" s="306"/>
    </row>
    <row r="145" s="1" customFormat="1" ht="18.75" customHeight="1">
      <c r="B145" s="278"/>
      <c r="C145" s="278"/>
      <c r="D145" s="278"/>
      <c r="E145" s="278"/>
      <c r="F145" s="278"/>
      <c r="G145" s="278"/>
      <c r="H145" s="278"/>
      <c r="I145" s="278"/>
      <c r="J145" s="278"/>
      <c r="K145" s="278"/>
    </row>
    <row r="146" s="1" customFormat="1" ht="7.5" customHeight="1">
      <c r="B146" s="279"/>
      <c r="C146" s="280"/>
      <c r="D146" s="280"/>
      <c r="E146" s="280"/>
      <c r="F146" s="280"/>
      <c r="G146" s="280"/>
      <c r="H146" s="280"/>
      <c r="I146" s="280"/>
      <c r="J146" s="280"/>
      <c r="K146" s="281"/>
    </row>
    <row r="147" s="1" customFormat="1" ht="45" customHeight="1">
      <c r="B147" s="282"/>
      <c r="C147" s="283" t="s">
        <v>549</v>
      </c>
      <c r="D147" s="283"/>
      <c r="E147" s="283"/>
      <c r="F147" s="283"/>
      <c r="G147" s="283"/>
      <c r="H147" s="283"/>
      <c r="I147" s="283"/>
      <c r="J147" s="283"/>
      <c r="K147" s="284"/>
    </row>
    <row r="148" s="1" customFormat="1" ht="17.25" customHeight="1">
      <c r="B148" s="282"/>
      <c r="C148" s="285" t="s">
        <v>484</v>
      </c>
      <c r="D148" s="285"/>
      <c r="E148" s="285"/>
      <c r="F148" s="285" t="s">
        <v>485</v>
      </c>
      <c r="G148" s="286"/>
      <c r="H148" s="285" t="s">
        <v>58</v>
      </c>
      <c r="I148" s="285" t="s">
        <v>61</v>
      </c>
      <c r="J148" s="285" t="s">
        <v>486</v>
      </c>
      <c r="K148" s="284"/>
    </row>
    <row r="149" s="1" customFormat="1" ht="17.25" customHeight="1">
      <c r="B149" s="282"/>
      <c r="C149" s="287" t="s">
        <v>487</v>
      </c>
      <c r="D149" s="287"/>
      <c r="E149" s="287"/>
      <c r="F149" s="288" t="s">
        <v>488</v>
      </c>
      <c r="G149" s="289"/>
      <c r="H149" s="287"/>
      <c r="I149" s="287"/>
      <c r="J149" s="287" t="s">
        <v>489</v>
      </c>
      <c r="K149" s="284"/>
    </row>
    <row r="150" s="1" customFormat="1" ht="5.25" customHeight="1">
      <c r="B150" s="295"/>
      <c r="C150" s="290"/>
      <c r="D150" s="290"/>
      <c r="E150" s="290"/>
      <c r="F150" s="290"/>
      <c r="G150" s="291"/>
      <c r="H150" s="290"/>
      <c r="I150" s="290"/>
      <c r="J150" s="290"/>
      <c r="K150" s="318"/>
    </row>
    <row r="151" s="1" customFormat="1" ht="15" customHeight="1">
      <c r="B151" s="295"/>
      <c r="C151" s="322" t="s">
        <v>493</v>
      </c>
      <c r="D151" s="270"/>
      <c r="E151" s="270"/>
      <c r="F151" s="323" t="s">
        <v>490</v>
      </c>
      <c r="G151" s="270"/>
      <c r="H151" s="322" t="s">
        <v>530</v>
      </c>
      <c r="I151" s="322" t="s">
        <v>492</v>
      </c>
      <c r="J151" s="322">
        <v>120</v>
      </c>
      <c r="K151" s="318"/>
    </row>
    <row r="152" s="1" customFormat="1" ht="15" customHeight="1">
      <c r="B152" s="295"/>
      <c r="C152" s="322" t="s">
        <v>539</v>
      </c>
      <c r="D152" s="270"/>
      <c r="E152" s="270"/>
      <c r="F152" s="323" t="s">
        <v>490</v>
      </c>
      <c r="G152" s="270"/>
      <c r="H152" s="322" t="s">
        <v>550</v>
      </c>
      <c r="I152" s="322" t="s">
        <v>492</v>
      </c>
      <c r="J152" s="322" t="s">
        <v>541</v>
      </c>
      <c r="K152" s="318"/>
    </row>
    <row r="153" s="1" customFormat="1" ht="15" customHeight="1">
      <c r="B153" s="295"/>
      <c r="C153" s="322" t="s">
        <v>438</v>
      </c>
      <c r="D153" s="270"/>
      <c r="E153" s="270"/>
      <c r="F153" s="323" t="s">
        <v>490</v>
      </c>
      <c r="G153" s="270"/>
      <c r="H153" s="322" t="s">
        <v>551</v>
      </c>
      <c r="I153" s="322" t="s">
        <v>492</v>
      </c>
      <c r="J153" s="322" t="s">
        <v>541</v>
      </c>
      <c r="K153" s="318"/>
    </row>
    <row r="154" s="1" customFormat="1" ht="15" customHeight="1">
      <c r="B154" s="295"/>
      <c r="C154" s="322" t="s">
        <v>495</v>
      </c>
      <c r="D154" s="270"/>
      <c r="E154" s="270"/>
      <c r="F154" s="323" t="s">
        <v>496</v>
      </c>
      <c r="G154" s="270"/>
      <c r="H154" s="322" t="s">
        <v>530</v>
      </c>
      <c r="I154" s="322" t="s">
        <v>492</v>
      </c>
      <c r="J154" s="322">
        <v>50</v>
      </c>
      <c r="K154" s="318"/>
    </row>
    <row r="155" s="1" customFormat="1" ht="15" customHeight="1">
      <c r="B155" s="295"/>
      <c r="C155" s="322" t="s">
        <v>498</v>
      </c>
      <c r="D155" s="270"/>
      <c r="E155" s="270"/>
      <c r="F155" s="323" t="s">
        <v>490</v>
      </c>
      <c r="G155" s="270"/>
      <c r="H155" s="322" t="s">
        <v>530</v>
      </c>
      <c r="I155" s="322" t="s">
        <v>500</v>
      </c>
      <c r="J155" s="322"/>
      <c r="K155" s="318"/>
    </row>
    <row r="156" s="1" customFormat="1" ht="15" customHeight="1">
      <c r="B156" s="295"/>
      <c r="C156" s="322" t="s">
        <v>509</v>
      </c>
      <c r="D156" s="270"/>
      <c r="E156" s="270"/>
      <c r="F156" s="323" t="s">
        <v>496</v>
      </c>
      <c r="G156" s="270"/>
      <c r="H156" s="322" t="s">
        <v>530</v>
      </c>
      <c r="I156" s="322" t="s">
        <v>492</v>
      </c>
      <c r="J156" s="322">
        <v>50</v>
      </c>
      <c r="K156" s="318"/>
    </row>
    <row r="157" s="1" customFormat="1" ht="15" customHeight="1">
      <c r="B157" s="295"/>
      <c r="C157" s="322" t="s">
        <v>517</v>
      </c>
      <c r="D157" s="270"/>
      <c r="E157" s="270"/>
      <c r="F157" s="323" t="s">
        <v>496</v>
      </c>
      <c r="G157" s="270"/>
      <c r="H157" s="322" t="s">
        <v>530</v>
      </c>
      <c r="I157" s="322" t="s">
        <v>492</v>
      </c>
      <c r="J157" s="322">
        <v>50</v>
      </c>
      <c r="K157" s="318"/>
    </row>
    <row r="158" s="1" customFormat="1" ht="15" customHeight="1">
      <c r="B158" s="295"/>
      <c r="C158" s="322" t="s">
        <v>515</v>
      </c>
      <c r="D158" s="270"/>
      <c r="E158" s="270"/>
      <c r="F158" s="323" t="s">
        <v>496</v>
      </c>
      <c r="G158" s="270"/>
      <c r="H158" s="322" t="s">
        <v>530</v>
      </c>
      <c r="I158" s="322" t="s">
        <v>492</v>
      </c>
      <c r="J158" s="322">
        <v>50</v>
      </c>
      <c r="K158" s="318"/>
    </row>
    <row r="159" s="1" customFormat="1" ht="15" customHeight="1">
      <c r="B159" s="295"/>
      <c r="C159" s="322" t="s">
        <v>91</v>
      </c>
      <c r="D159" s="270"/>
      <c r="E159" s="270"/>
      <c r="F159" s="323" t="s">
        <v>490</v>
      </c>
      <c r="G159" s="270"/>
      <c r="H159" s="322" t="s">
        <v>552</v>
      </c>
      <c r="I159" s="322" t="s">
        <v>492</v>
      </c>
      <c r="J159" s="322" t="s">
        <v>553</v>
      </c>
      <c r="K159" s="318"/>
    </row>
    <row r="160" s="1" customFormat="1" ht="15" customHeight="1">
      <c r="B160" s="295"/>
      <c r="C160" s="322" t="s">
        <v>554</v>
      </c>
      <c r="D160" s="270"/>
      <c r="E160" s="270"/>
      <c r="F160" s="323" t="s">
        <v>490</v>
      </c>
      <c r="G160" s="270"/>
      <c r="H160" s="322" t="s">
        <v>555</v>
      </c>
      <c r="I160" s="322" t="s">
        <v>525</v>
      </c>
      <c r="J160" s="322"/>
      <c r="K160" s="318"/>
    </row>
    <row r="161" s="1" customFormat="1" ht="15" customHeight="1">
      <c r="B161" s="324"/>
      <c r="C161" s="304"/>
      <c r="D161" s="304"/>
      <c r="E161" s="304"/>
      <c r="F161" s="304"/>
      <c r="G161" s="304"/>
      <c r="H161" s="304"/>
      <c r="I161" s="304"/>
      <c r="J161" s="304"/>
      <c r="K161" s="325"/>
    </row>
    <row r="162" s="1" customFormat="1" ht="18.75" customHeight="1">
      <c r="B162" s="306"/>
      <c r="C162" s="316"/>
      <c r="D162" s="316"/>
      <c r="E162" s="316"/>
      <c r="F162" s="326"/>
      <c r="G162" s="316"/>
      <c r="H162" s="316"/>
      <c r="I162" s="316"/>
      <c r="J162" s="316"/>
      <c r="K162" s="306"/>
    </row>
    <row r="163" s="1" customFormat="1" ht="18.75" customHeight="1">
      <c r="B163" s="278"/>
      <c r="C163" s="278"/>
      <c r="D163" s="278"/>
      <c r="E163" s="278"/>
      <c r="F163" s="278"/>
      <c r="G163" s="278"/>
      <c r="H163" s="278"/>
      <c r="I163" s="278"/>
      <c r="J163" s="278"/>
      <c r="K163" s="278"/>
    </row>
    <row r="164" s="1" customFormat="1" ht="7.5" customHeight="1">
      <c r="B164" s="257"/>
      <c r="C164" s="258"/>
      <c r="D164" s="258"/>
      <c r="E164" s="258"/>
      <c r="F164" s="258"/>
      <c r="G164" s="258"/>
      <c r="H164" s="258"/>
      <c r="I164" s="258"/>
      <c r="J164" s="258"/>
      <c r="K164" s="259"/>
    </row>
    <row r="165" s="1" customFormat="1" ht="45" customHeight="1">
      <c r="B165" s="260"/>
      <c r="C165" s="261" t="s">
        <v>556</v>
      </c>
      <c r="D165" s="261"/>
      <c r="E165" s="261"/>
      <c r="F165" s="261"/>
      <c r="G165" s="261"/>
      <c r="H165" s="261"/>
      <c r="I165" s="261"/>
      <c r="J165" s="261"/>
      <c r="K165" s="262"/>
    </row>
    <row r="166" s="1" customFormat="1" ht="17.25" customHeight="1">
      <c r="B166" s="260"/>
      <c r="C166" s="285" t="s">
        <v>484</v>
      </c>
      <c r="D166" s="285"/>
      <c r="E166" s="285"/>
      <c r="F166" s="285" t="s">
        <v>485</v>
      </c>
      <c r="G166" s="327"/>
      <c r="H166" s="328" t="s">
        <v>58</v>
      </c>
      <c r="I166" s="328" t="s">
        <v>61</v>
      </c>
      <c r="J166" s="285" t="s">
        <v>486</v>
      </c>
      <c r="K166" s="262"/>
    </row>
    <row r="167" s="1" customFormat="1" ht="17.25" customHeight="1">
      <c r="B167" s="263"/>
      <c r="C167" s="287" t="s">
        <v>487</v>
      </c>
      <c r="D167" s="287"/>
      <c r="E167" s="287"/>
      <c r="F167" s="288" t="s">
        <v>488</v>
      </c>
      <c r="G167" s="329"/>
      <c r="H167" s="330"/>
      <c r="I167" s="330"/>
      <c r="J167" s="287" t="s">
        <v>489</v>
      </c>
      <c r="K167" s="265"/>
    </row>
    <row r="168" s="1" customFormat="1" ht="5.25" customHeight="1">
      <c r="B168" s="295"/>
      <c r="C168" s="290"/>
      <c r="D168" s="290"/>
      <c r="E168" s="290"/>
      <c r="F168" s="290"/>
      <c r="G168" s="291"/>
      <c r="H168" s="290"/>
      <c r="I168" s="290"/>
      <c r="J168" s="290"/>
      <c r="K168" s="318"/>
    </row>
    <row r="169" s="1" customFormat="1" ht="15" customHeight="1">
      <c r="B169" s="295"/>
      <c r="C169" s="270" t="s">
        <v>493</v>
      </c>
      <c r="D169" s="270"/>
      <c r="E169" s="270"/>
      <c r="F169" s="293" t="s">
        <v>490</v>
      </c>
      <c r="G169" s="270"/>
      <c r="H169" s="270" t="s">
        <v>530</v>
      </c>
      <c r="I169" s="270" t="s">
        <v>492</v>
      </c>
      <c r="J169" s="270">
        <v>120</v>
      </c>
      <c r="K169" s="318"/>
    </row>
    <row r="170" s="1" customFormat="1" ht="15" customHeight="1">
      <c r="B170" s="295"/>
      <c r="C170" s="270" t="s">
        <v>539</v>
      </c>
      <c r="D170" s="270"/>
      <c r="E170" s="270"/>
      <c r="F170" s="293" t="s">
        <v>490</v>
      </c>
      <c r="G170" s="270"/>
      <c r="H170" s="270" t="s">
        <v>540</v>
      </c>
      <c r="I170" s="270" t="s">
        <v>492</v>
      </c>
      <c r="J170" s="270" t="s">
        <v>541</v>
      </c>
      <c r="K170" s="318"/>
    </row>
    <row r="171" s="1" customFormat="1" ht="15" customHeight="1">
      <c r="B171" s="295"/>
      <c r="C171" s="270" t="s">
        <v>438</v>
      </c>
      <c r="D171" s="270"/>
      <c r="E171" s="270"/>
      <c r="F171" s="293" t="s">
        <v>490</v>
      </c>
      <c r="G171" s="270"/>
      <c r="H171" s="270" t="s">
        <v>557</v>
      </c>
      <c r="I171" s="270" t="s">
        <v>492</v>
      </c>
      <c r="J171" s="270" t="s">
        <v>541</v>
      </c>
      <c r="K171" s="318"/>
    </row>
    <row r="172" s="1" customFormat="1" ht="15" customHeight="1">
      <c r="B172" s="295"/>
      <c r="C172" s="270" t="s">
        <v>495</v>
      </c>
      <c r="D172" s="270"/>
      <c r="E172" s="270"/>
      <c r="F172" s="293" t="s">
        <v>496</v>
      </c>
      <c r="G172" s="270"/>
      <c r="H172" s="270" t="s">
        <v>557</v>
      </c>
      <c r="I172" s="270" t="s">
        <v>492</v>
      </c>
      <c r="J172" s="270">
        <v>50</v>
      </c>
      <c r="K172" s="318"/>
    </row>
    <row r="173" s="1" customFormat="1" ht="15" customHeight="1">
      <c r="B173" s="295"/>
      <c r="C173" s="270" t="s">
        <v>498</v>
      </c>
      <c r="D173" s="270"/>
      <c r="E173" s="270"/>
      <c r="F173" s="293" t="s">
        <v>490</v>
      </c>
      <c r="G173" s="270"/>
      <c r="H173" s="270" t="s">
        <v>557</v>
      </c>
      <c r="I173" s="270" t="s">
        <v>500</v>
      </c>
      <c r="J173" s="270"/>
      <c r="K173" s="318"/>
    </row>
    <row r="174" s="1" customFormat="1" ht="15" customHeight="1">
      <c r="B174" s="295"/>
      <c r="C174" s="270" t="s">
        <v>509</v>
      </c>
      <c r="D174" s="270"/>
      <c r="E174" s="270"/>
      <c r="F174" s="293" t="s">
        <v>496</v>
      </c>
      <c r="G174" s="270"/>
      <c r="H174" s="270" t="s">
        <v>557</v>
      </c>
      <c r="I174" s="270" t="s">
        <v>492</v>
      </c>
      <c r="J174" s="270">
        <v>50</v>
      </c>
      <c r="K174" s="318"/>
    </row>
    <row r="175" s="1" customFormat="1" ht="15" customHeight="1">
      <c r="B175" s="295"/>
      <c r="C175" s="270" t="s">
        <v>517</v>
      </c>
      <c r="D175" s="270"/>
      <c r="E175" s="270"/>
      <c r="F175" s="293" t="s">
        <v>496</v>
      </c>
      <c r="G175" s="270"/>
      <c r="H175" s="270" t="s">
        <v>557</v>
      </c>
      <c r="I175" s="270" t="s">
        <v>492</v>
      </c>
      <c r="J175" s="270">
        <v>50</v>
      </c>
      <c r="K175" s="318"/>
    </row>
    <row r="176" s="1" customFormat="1" ht="15" customHeight="1">
      <c r="B176" s="295"/>
      <c r="C176" s="270" t="s">
        <v>515</v>
      </c>
      <c r="D176" s="270"/>
      <c r="E176" s="270"/>
      <c r="F176" s="293" t="s">
        <v>496</v>
      </c>
      <c r="G176" s="270"/>
      <c r="H176" s="270" t="s">
        <v>557</v>
      </c>
      <c r="I176" s="270" t="s">
        <v>492</v>
      </c>
      <c r="J176" s="270">
        <v>50</v>
      </c>
      <c r="K176" s="318"/>
    </row>
    <row r="177" s="1" customFormat="1" ht="15" customHeight="1">
      <c r="B177" s="295"/>
      <c r="C177" s="270" t="s">
        <v>110</v>
      </c>
      <c r="D177" s="270"/>
      <c r="E177" s="270"/>
      <c r="F177" s="293" t="s">
        <v>490</v>
      </c>
      <c r="G177" s="270"/>
      <c r="H177" s="270" t="s">
        <v>558</v>
      </c>
      <c r="I177" s="270" t="s">
        <v>559</v>
      </c>
      <c r="J177" s="270"/>
      <c r="K177" s="318"/>
    </row>
    <row r="178" s="1" customFormat="1" ht="15" customHeight="1">
      <c r="B178" s="295"/>
      <c r="C178" s="270" t="s">
        <v>61</v>
      </c>
      <c r="D178" s="270"/>
      <c r="E178" s="270"/>
      <c r="F178" s="293" t="s">
        <v>490</v>
      </c>
      <c r="G178" s="270"/>
      <c r="H178" s="270" t="s">
        <v>560</v>
      </c>
      <c r="I178" s="270" t="s">
        <v>561</v>
      </c>
      <c r="J178" s="270">
        <v>1</v>
      </c>
      <c r="K178" s="318"/>
    </row>
    <row r="179" s="1" customFormat="1" ht="15" customHeight="1">
      <c r="B179" s="295"/>
      <c r="C179" s="270" t="s">
        <v>57</v>
      </c>
      <c r="D179" s="270"/>
      <c r="E179" s="270"/>
      <c r="F179" s="293" t="s">
        <v>490</v>
      </c>
      <c r="G179" s="270"/>
      <c r="H179" s="270" t="s">
        <v>562</v>
      </c>
      <c r="I179" s="270" t="s">
        <v>492</v>
      </c>
      <c r="J179" s="270">
        <v>20</v>
      </c>
      <c r="K179" s="318"/>
    </row>
    <row r="180" s="1" customFormat="1" ht="15" customHeight="1">
      <c r="B180" s="295"/>
      <c r="C180" s="270" t="s">
        <v>58</v>
      </c>
      <c r="D180" s="270"/>
      <c r="E180" s="270"/>
      <c r="F180" s="293" t="s">
        <v>490</v>
      </c>
      <c r="G180" s="270"/>
      <c r="H180" s="270" t="s">
        <v>563</v>
      </c>
      <c r="I180" s="270" t="s">
        <v>492</v>
      </c>
      <c r="J180" s="270">
        <v>255</v>
      </c>
      <c r="K180" s="318"/>
    </row>
    <row r="181" s="1" customFormat="1" ht="15" customHeight="1">
      <c r="B181" s="295"/>
      <c r="C181" s="270" t="s">
        <v>111</v>
      </c>
      <c r="D181" s="270"/>
      <c r="E181" s="270"/>
      <c r="F181" s="293" t="s">
        <v>490</v>
      </c>
      <c r="G181" s="270"/>
      <c r="H181" s="270" t="s">
        <v>454</v>
      </c>
      <c r="I181" s="270" t="s">
        <v>492</v>
      </c>
      <c r="J181" s="270">
        <v>10</v>
      </c>
      <c r="K181" s="318"/>
    </row>
    <row r="182" s="1" customFormat="1" ht="15" customHeight="1">
      <c r="B182" s="295"/>
      <c r="C182" s="270" t="s">
        <v>112</v>
      </c>
      <c r="D182" s="270"/>
      <c r="E182" s="270"/>
      <c r="F182" s="293" t="s">
        <v>490</v>
      </c>
      <c r="G182" s="270"/>
      <c r="H182" s="270" t="s">
        <v>564</v>
      </c>
      <c r="I182" s="270" t="s">
        <v>525</v>
      </c>
      <c r="J182" s="270"/>
      <c r="K182" s="318"/>
    </row>
    <row r="183" s="1" customFormat="1" ht="15" customHeight="1">
      <c r="B183" s="295"/>
      <c r="C183" s="270" t="s">
        <v>565</v>
      </c>
      <c r="D183" s="270"/>
      <c r="E183" s="270"/>
      <c r="F183" s="293" t="s">
        <v>490</v>
      </c>
      <c r="G183" s="270"/>
      <c r="H183" s="270" t="s">
        <v>566</v>
      </c>
      <c r="I183" s="270" t="s">
        <v>525</v>
      </c>
      <c r="J183" s="270"/>
      <c r="K183" s="318"/>
    </row>
    <row r="184" s="1" customFormat="1" ht="15" customHeight="1">
      <c r="B184" s="295"/>
      <c r="C184" s="270" t="s">
        <v>554</v>
      </c>
      <c r="D184" s="270"/>
      <c r="E184" s="270"/>
      <c r="F184" s="293" t="s">
        <v>490</v>
      </c>
      <c r="G184" s="270"/>
      <c r="H184" s="270" t="s">
        <v>567</v>
      </c>
      <c r="I184" s="270" t="s">
        <v>525</v>
      </c>
      <c r="J184" s="270"/>
      <c r="K184" s="318"/>
    </row>
    <row r="185" s="1" customFormat="1" ht="15" customHeight="1">
      <c r="B185" s="295"/>
      <c r="C185" s="270" t="s">
        <v>114</v>
      </c>
      <c r="D185" s="270"/>
      <c r="E185" s="270"/>
      <c r="F185" s="293" t="s">
        <v>496</v>
      </c>
      <c r="G185" s="270"/>
      <c r="H185" s="270" t="s">
        <v>568</v>
      </c>
      <c r="I185" s="270" t="s">
        <v>492</v>
      </c>
      <c r="J185" s="270">
        <v>50</v>
      </c>
      <c r="K185" s="318"/>
    </row>
    <row r="186" s="1" customFormat="1" ht="15" customHeight="1">
      <c r="B186" s="295"/>
      <c r="C186" s="270" t="s">
        <v>569</v>
      </c>
      <c r="D186" s="270"/>
      <c r="E186" s="270"/>
      <c r="F186" s="293" t="s">
        <v>496</v>
      </c>
      <c r="G186" s="270"/>
      <c r="H186" s="270" t="s">
        <v>570</v>
      </c>
      <c r="I186" s="270" t="s">
        <v>571</v>
      </c>
      <c r="J186" s="270"/>
      <c r="K186" s="318"/>
    </row>
    <row r="187" s="1" customFormat="1" ht="15" customHeight="1">
      <c r="B187" s="295"/>
      <c r="C187" s="270" t="s">
        <v>572</v>
      </c>
      <c r="D187" s="270"/>
      <c r="E187" s="270"/>
      <c r="F187" s="293" t="s">
        <v>496</v>
      </c>
      <c r="G187" s="270"/>
      <c r="H187" s="270" t="s">
        <v>573</v>
      </c>
      <c r="I187" s="270" t="s">
        <v>571</v>
      </c>
      <c r="J187" s="270"/>
      <c r="K187" s="318"/>
    </row>
    <row r="188" s="1" customFormat="1" ht="15" customHeight="1">
      <c r="B188" s="295"/>
      <c r="C188" s="270" t="s">
        <v>574</v>
      </c>
      <c r="D188" s="270"/>
      <c r="E188" s="270"/>
      <c r="F188" s="293" t="s">
        <v>496</v>
      </c>
      <c r="G188" s="270"/>
      <c r="H188" s="270" t="s">
        <v>575</v>
      </c>
      <c r="I188" s="270" t="s">
        <v>571</v>
      </c>
      <c r="J188" s="270"/>
      <c r="K188" s="318"/>
    </row>
    <row r="189" s="1" customFormat="1" ht="15" customHeight="1">
      <c r="B189" s="295"/>
      <c r="C189" s="331" t="s">
        <v>576</v>
      </c>
      <c r="D189" s="270"/>
      <c r="E189" s="270"/>
      <c r="F189" s="293" t="s">
        <v>496</v>
      </c>
      <c r="G189" s="270"/>
      <c r="H189" s="270" t="s">
        <v>577</v>
      </c>
      <c r="I189" s="270" t="s">
        <v>578</v>
      </c>
      <c r="J189" s="332" t="s">
        <v>579</v>
      </c>
      <c r="K189" s="318"/>
    </row>
    <row r="190" s="16" customFormat="1" ht="15" customHeight="1">
      <c r="B190" s="333"/>
      <c r="C190" s="334" t="s">
        <v>580</v>
      </c>
      <c r="D190" s="335"/>
      <c r="E190" s="335"/>
      <c r="F190" s="336" t="s">
        <v>496</v>
      </c>
      <c r="G190" s="335"/>
      <c r="H190" s="335" t="s">
        <v>581</v>
      </c>
      <c r="I190" s="335" t="s">
        <v>578</v>
      </c>
      <c r="J190" s="337" t="s">
        <v>579</v>
      </c>
      <c r="K190" s="338"/>
    </row>
    <row r="191" s="1" customFormat="1" ht="15" customHeight="1">
      <c r="B191" s="295"/>
      <c r="C191" s="331" t="s">
        <v>46</v>
      </c>
      <c r="D191" s="270"/>
      <c r="E191" s="270"/>
      <c r="F191" s="293" t="s">
        <v>490</v>
      </c>
      <c r="G191" s="270"/>
      <c r="H191" s="267" t="s">
        <v>582</v>
      </c>
      <c r="I191" s="270" t="s">
        <v>583</v>
      </c>
      <c r="J191" s="270"/>
      <c r="K191" s="318"/>
    </row>
    <row r="192" s="1" customFormat="1" ht="15" customHeight="1">
      <c r="B192" s="295"/>
      <c r="C192" s="331" t="s">
        <v>584</v>
      </c>
      <c r="D192" s="270"/>
      <c r="E192" s="270"/>
      <c r="F192" s="293" t="s">
        <v>490</v>
      </c>
      <c r="G192" s="270"/>
      <c r="H192" s="270" t="s">
        <v>585</v>
      </c>
      <c r="I192" s="270" t="s">
        <v>525</v>
      </c>
      <c r="J192" s="270"/>
      <c r="K192" s="318"/>
    </row>
    <row r="193" s="1" customFormat="1" ht="15" customHeight="1">
      <c r="B193" s="295"/>
      <c r="C193" s="331" t="s">
        <v>586</v>
      </c>
      <c r="D193" s="270"/>
      <c r="E193" s="270"/>
      <c r="F193" s="293" t="s">
        <v>490</v>
      </c>
      <c r="G193" s="270"/>
      <c r="H193" s="270" t="s">
        <v>587</v>
      </c>
      <c r="I193" s="270" t="s">
        <v>525</v>
      </c>
      <c r="J193" s="270"/>
      <c r="K193" s="318"/>
    </row>
    <row r="194" s="1" customFormat="1" ht="15" customHeight="1">
      <c r="B194" s="295"/>
      <c r="C194" s="331" t="s">
        <v>588</v>
      </c>
      <c r="D194" s="270"/>
      <c r="E194" s="270"/>
      <c r="F194" s="293" t="s">
        <v>496</v>
      </c>
      <c r="G194" s="270"/>
      <c r="H194" s="270" t="s">
        <v>589</v>
      </c>
      <c r="I194" s="270" t="s">
        <v>525</v>
      </c>
      <c r="J194" s="270"/>
      <c r="K194" s="318"/>
    </row>
    <row r="195" s="1" customFormat="1" ht="15" customHeight="1">
      <c r="B195" s="324"/>
      <c r="C195" s="339"/>
      <c r="D195" s="304"/>
      <c r="E195" s="304"/>
      <c r="F195" s="304"/>
      <c r="G195" s="304"/>
      <c r="H195" s="304"/>
      <c r="I195" s="304"/>
      <c r="J195" s="304"/>
      <c r="K195" s="325"/>
    </row>
    <row r="196" s="1" customFormat="1" ht="18.75" customHeight="1">
      <c r="B196" s="306"/>
      <c r="C196" s="316"/>
      <c r="D196" s="316"/>
      <c r="E196" s="316"/>
      <c r="F196" s="326"/>
      <c r="G196" s="316"/>
      <c r="H196" s="316"/>
      <c r="I196" s="316"/>
      <c r="J196" s="316"/>
      <c r="K196" s="306"/>
    </row>
    <row r="197" s="1" customFormat="1" ht="18.75" customHeight="1">
      <c r="B197" s="306"/>
      <c r="C197" s="316"/>
      <c r="D197" s="316"/>
      <c r="E197" s="316"/>
      <c r="F197" s="326"/>
      <c r="G197" s="316"/>
      <c r="H197" s="316"/>
      <c r="I197" s="316"/>
      <c r="J197" s="316"/>
      <c r="K197" s="306"/>
    </row>
    <row r="198" s="1" customFormat="1" ht="18.75" customHeight="1">
      <c r="B198" s="278"/>
      <c r="C198" s="278"/>
      <c r="D198" s="278"/>
      <c r="E198" s="278"/>
      <c r="F198" s="278"/>
      <c r="G198" s="278"/>
      <c r="H198" s="278"/>
      <c r="I198" s="278"/>
      <c r="J198" s="278"/>
      <c r="K198" s="278"/>
    </row>
    <row r="199" s="1" customFormat="1" ht="13.5">
      <c r="B199" s="257"/>
      <c r="C199" s="258"/>
      <c r="D199" s="258"/>
      <c r="E199" s="258"/>
      <c r="F199" s="258"/>
      <c r="G199" s="258"/>
      <c r="H199" s="258"/>
      <c r="I199" s="258"/>
      <c r="J199" s="258"/>
      <c r="K199" s="259"/>
    </row>
    <row r="200" s="1" customFormat="1" ht="21">
      <c r="B200" s="260"/>
      <c r="C200" s="261" t="s">
        <v>590</v>
      </c>
      <c r="D200" s="261"/>
      <c r="E200" s="261"/>
      <c r="F200" s="261"/>
      <c r="G200" s="261"/>
      <c r="H200" s="261"/>
      <c r="I200" s="261"/>
      <c r="J200" s="261"/>
      <c r="K200" s="262"/>
    </row>
    <row r="201" s="1" customFormat="1" ht="25.5" customHeight="1">
      <c r="B201" s="260"/>
      <c r="C201" s="340" t="s">
        <v>591</v>
      </c>
      <c r="D201" s="340"/>
      <c r="E201" s="340"/>
      <c r="F201" s="340" t="s">
        <v>592</v>
      </c>
      <c r="G201" s="341"/>
      <c r="H201" s="340" t="s">
        <v>593</v>
      </c>
      <c r="I201" s="340"/>
      <c r="J201" s="340"/>
      <c r="K201" s="262"/>
    </row>
    <row r="202" s="1" customFormat="1" ht="5.25" customHeight="1">
      <c r="B202" s="295"/>
      <c r="C202" s="290"/>
      <c r="D202" s="290"/>
      <c r="E202" s="290"/>
      <c r="F202" s="290"/>
      <c r="G202" s="316"/>
      <c r="H202" s="290"/>
      <c r="I202" s="290"/>
      <c r="J202" s="290"/>
      <c r="K202" s="318"/>
    </row>
    <row r="203" s="1" customFormat="1" ht="15" customHeight="1">
      <c r="B203" s="295"/>
      <c r="C203" s="270" t="s">
        <v>583</v>
      </c>
      <c r="D203" s="270"/>
      <c r="E203" s="270"/>
      <c r="F203" s="293" t="s">
        <v>47</v>
      </c>
      <c r="G203" s="270"/>
      <c r="H203" s="270" t="s">
        <v>594</v>
      </c>
      <c r="I203" s="270"/>
      <c r="J203" s="270"/>
      <c r="K203" s="318"/>
    </row>
    <row r="204" s="1" customFormat="1" ht="15" customHeight="1">
      <c r="B204" s="295"/>
      <c r="C204" s="270"/>
      <c r="D204" s="270"/>
      <c r="E204" s="270"/>
      <c r="F204" s="293" t="s">
        <v>48</v>
      </c>
      <c r="G204" s="270"/>
      <c r="H204" s="270" t="s">
        <v>595</v>
      </c>
      <c r="I204" s="270"/>
      <c r="J204" s="270"/>
      <c r="K204" s="318"/>
    </row>
    <row r="205" s="1" customFormat="1" ht="15" customHeight="1">
      <c r="B205" s="295"/>
      <c r="C205" s="270"/>
      <c r="D205" s="270"/>
      <c r="E205" s="270"/>
      <c r="F205" s="293" t="s">
        <v>51</v>
      </c>
      <c r="G205" s="270"/>
      <c r="H205" s="270" t="s">
        <v>596</v>
      </c>
      <c r="I205" s="270"/>
      <c r="J205" s="270"/>
      <c r="K205" s="318"/>
    </row>
    <row r="206" s="1" customFormat="1" ht="15" customHeight="1">
      <c r="B206" s="295"/>
      <c r="C206" s="270"/>
      <c r="D206" s="270"/>
      <c r="E206" s="270"/>
      <c r="F206" s="293" t="s">
        <v>49</v>
      </c>
      <c r="G206" s="270"/>
      <c r="H206" s="270" t="s">
        <v>597</v>
      </c>
      <c r="I206" s="270"/>
      <c r="J206" s="270"/>
      <c r="K206" s="318"/>
    </row>
    <row r="207" s="1" customFormat="1" ht="15" customHeight="1">
      <c r="B207" s="295"/>
      <c r="C207" s="270"/>
      <c r="D207" s="270"/>
      <c r="E207" s="270"/>
      <c r="F207" s="293" t="s">
        <v>50</v>
      </c>
      <c r="G207" s="270"/>
      <c r="H207" s="270" t="s">
        <v>598</v>
      </c>
      <c r="I207" s="270"/>
      <c r="J207" s="270"/>
      <c r="K207" s="318"/>
    </row>
    <row r="208" s="1" customFormat="1" ht="15" customHeight="1">
      <c r="B208" s="295"/>
      <c r="C208" s="270"/>
      <c r="D208" s="270"/>
      <c r="E208" s="270"/>
      <c r="F208" s="293"/>
      <c r="G208" s="270"/>
      <c r="H208" s="270"/>
      <c r="I208" s="270"/>
      <c r="J208" s="270"/>
      <c r="K208" s="318"/>
    </row>
    <row r="209" s="1" customFormat="1" ht="15" customHeight="1">
      <c r="B209" s="295"/>
      <c r="C209" s="270" t="s">
        <v>537</v>
      </c>
      <c r="D209" s="270"/>
      <c r="E209" s="270"/>
      <c r="F209" s="293" t="s">
        <v>83</v>
      </c>
      <c r="G209" s="270"/>
      <c r="H209" s="270" t="s">
        <v>599</v>
      </c>
      <c r="I209" s="270"/>
      <c r="J209" s="270"/>
      <c r="K209" s="318"/>
    </row>
    <row r="210" s="1" customFormat="1" ht="15" customHeight="1">
      <c r="B210" s="295"/>
      <c r="C210" s="270"/>
      <c r="D210" s="270"/>
      <c r="E210" s="270"/>
      <c r="F210" s="293" t="s">
        <v>432</v>
      </c>
      <c r="G210" s="270"/>
      <c r="H210" s="270" t="s">
        <v>433</v>
      </c>
      <c r="I210" s="270"/>
      <c r="J210" s="270"/>
      <c r="K210" s="318"/>
    </row>
    <row r="211" s="1" customFormat="1" ht="15" customHeight="1">
      <c r="B211" s="295"/>
      <c r="C211" s="270"/>
      <c r="D211" s="270"/>
      <c r="E211" s="270"/>
      <c r="F211" s="293" t="s">
        <v>430</v>
      </c>
      <c r="G211" s="270"/>
      <c r="H211" s="270" t="s">
        <v>600</v>
      </c>
      <c r="I211" s="270"/>
      <c r="J211" s="270"/>
      <c r="K211" s="318"/>
    </row>
    <row r="212" s="1" customFormat="1" ht="15" customHeight="1">
      <c r="B212" s="342"/>
      <c r="C212" s="270"/>
      <c r="D212" s="270"/>
      <c r="E212" s="270"/>
      <c r="F212" s="293" t="s">
        <v>434</v>
      </c>
      <c r="G212" s="331"/>
      <c r="H212" s="322" t="s">
        <v>435</v>
      </c>
      <c r="I212" s="322"/>
      <c r="J212" s="322"/>
      <c r="K212" s="343"/>
    </row>
    <row r="213" s="1" customFormat="1" ht="15" customHeight="1">
      <c r="B213" s="342"/>
      <c r="C213" s="270"/>
      <c r="D213" s="270"/>
      <c r="E213" s="270"/>
      <c r="F213" s="293" t="s">
        <v>436</v>
      </c>
      <c r="G213" s="331"/>
      <c r="H213" s="322" t="s">
        <v>601</v>
      </c>
      <c r="I213" s="322"/>
      <c r="J213" s="322"/>
      <c r="K213" s="343"/>
    </row>
    <row r="214" s="1" customFormat="1" ht="15" customHeight="1">
      <c r="B214" s="342"/>
      <c r="C214" s="270"/>
      <c r="D214" s="270"/>
      <c r="E214" s="270"/>
      <c r="F214" s="293"/>
      <c r="G214" s="331"/>
      <c r="H214" s="322"/>
      <c r="I214" s="322"/>
      <c r="J214" s="322"/>
      <c r="K214" s="343"/>
    </row>
    <row r="215" s="1" customFormat="1" ht="15" customHeight="1">
      <c r="B215" s="342"/>
      <c r="C215" s="270" t="s">
        <v>561</v>
      </c>
      <c r="D215" s="270"/>
      <c r="E215" s="270"/>
      <c r="F215" s="293">
        <v>1</v>
      </c>
      <c r="G215" s="331"/>
      <c r="H215" s="322" t="s">
        <v>602</v>
      </c>
      <c r="I215" s="322"/>
      <c r="J215" s="322"/>
      <c r="K215" s="343"/>
    </row>
    <row r="216" s="1" customFormat="1" ht="15" customHeight="1">
      <c r="B216" s="342"/>
      <c r="C216" s="270"/>
      <c r="D216" s="270"/>
      <c r="E216" s="270"/>
      <c r="F216" s="293">
        <v>2</v>
      </c>
      <c r="G216" s="331"/>
      <c r="H216" s="322" t="s">
        <v>603</v>
      </c>
      <c r="I216" s="322"/>
      <c r="J216" s="322"/>
      <c r="K216" s="343"/>
    </row>
    <row r="217" s="1" customFormat="1" ht="15" customHeight="1">
      <c r="B217" s="342"/>
      <c r="C217" s="270"/>
      <c r="D217" s="270"/>
      <c r="E217" s="270"/>
      <c r="F217" s="293">
        <v>3</v>
      </c>
      <c r="G217" s="331"/>
      <c r="H217" s="322" t="s">
        <v>604</v>
      </c>
      <c r="I217" s="322"/>
      <c r="J217" s="322"/>
      <c r="K217" s="343"/>
    </row>
    <row r="218" s="1" customFormat="1" ht="15" customHeight="1">
      <c r="B218" s="342"/>
      <c r="C218" s="270"/>
      <c r="D218" s="270"/>
      <c r="E218" s="270"/>
      <c r="F218" s="293">
        <v>4</v>
      </c>
      <c r="G218" s="331"/>
      <c r="H218" s="322" t="s">
        <v>605</v>
      </c>
      <c r="I218" s="322"/>
      <c r="J218" s="322"/>
      <c r="K218" s="343"/>
    </row>
    <row r="219" s="1" customFormat="1" ht="12.75" customHeight="1">
      <c r="B219" s="344"/>
      <c r="C219" s="345"/>
      <c r="D219" s="345"/>
      <c r="E219" s="345"/>
      <c r="F219" s="345"/>
      <c r="G219" s="345"/>
      <c r="H219" s="345"/>
      <c r="I219" s="345"/>
      <c r="J219" s="345"/>
      <c r="K219" s="34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DESKTOP-SFRLSCC\HP</dc:creator>
  <cp:lastModifiedBy>DESKTOP-SFRLSCC\HP</cp:lastModifiedBy>
  <dcterms:created xsi:type="dcterms:W3CDTF">2024-03-16T10:11:51Z</dcterms:created>
  <dcterms:modified xsi:type="dcterms:W3CDTF">2024-03-16T10:11:58Z</dcterms:modified>
</cp:coreProperties>
</file>