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Vedlejší a ostatní n..." sheetId="2" r:id="rId2"/>
    <sheet name="0101 - D.1 Architektonick..." sheetId="3" r:id="rId3"/>
    <sheet name="0104 - D.4 Elektroinstalace" sheetId="4" r:id="rId4"/>
    <sheet name="Pokyny pro vyplnění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'00 - Vedlejší a ostatní n...'!$C$80:$K$99</definedName>
    <definedName name="_xlnm.Print_Area" localSheetId="1">'00 - Vedlejší a ostatní n...'!$C$4:$J$39,'00 - Vedlejší a ostatní n...'!$C$45:$J$62,'00 - Vedlejší a ostatní n...'!$C$68:$K$99</definedName>
    <definedName name="_xlnm.Print_Titles" localSheetId="1">'00 - Vedlejší a ostatní n...'!$80:$80</definedName>
    <definedName name="_xlnm._FilterDatabase" localSheetId="2" hidden="1">'0101 - D.1 Architektonick...'!$C$98:$K$625</definedName>
    <definedName name="_xlnm.Print_Area" localSheetId="2">'0101 - D.1 Architektonick...'!$C$4:$J$41,'0101 - D.1 Architektonick...'!$C$47:$J$78,'0101 - D.1 Architektonick...'!$C$84:$K$625</definedName>
    <definedName name="_xlnm.Print_Titles" localSheetId="2">'0101 - D.1 Architektonick...'!$98:$98</definedName>
    <definedName name="_xlnm._FilterDatabase" localSheetId="3" hidden="1">'0104 - D.4 Elektroinstalace'!$C$97:$K$203</definedName>
    <definedName name="_xlnm.Print_Area" localSheetId="3">'0104 - D.4 Elektroinstalace'!$C$4:$J$41,'0104 - D.4 Elektroinstalace'!$C$47:$J$77,'0104 - D.4 Elektroinstalace'!$C$83:$K$203</definedName>
    <definedName name="_xlnm.Print_Titles" localSheetId="3">'0104 - D.4 Elektroinstalace'!$97:$97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9"/>
  <c r="J38"/>
  <c i="1" r="AY58"/>
  <c i="4" r="J37"/>
  <c i="1" r="AX58"/>
  <c i="4"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T120"/>
  <c r="R121"/>
  <c r="R120"/>
  <c r="P121"/>
  <c r="P120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T104"/>
  <c r="R105"/>
  <c r="R104"/>
  <c r="P105"/>
  <c r="P104"/>
  <c r="BI101"/>
  <c r="BH101"/>
  <c r="BG101"/>
  <c r="BF101"/>
  <c r="T101"/>
  <c r="T100"/>
  <c r="R101"/>
  <c r="R100"/>
  <c r="P101"/>
  <c r="P100"/>
  <c r="J94"/>
  <c r="F94"/>
  <c r="F92"/>
  <c r="E90"/>
  <c r="J58"/>
  <c r="F58"/>
  <c r="F56"/>
  <c r="E54"/>
  <c r="J26"/>
  <c r="E26"/>
  <c r="J95"/>
  <c r="J25"/>
  <c r="J20"/>
  <c r="E20"/>
  <c r="F59"/>
  <c r="J19"/>
  <c r="J14"/>
  <c r="J92"/>
  <c r="E7"/>
  <c r="E86"/>
  <c i="3" r="J39"/>
  <c r="J38"/>
  <c i="1" r="AY57"/>
  <c i="3" r="J37"/>
  <c i="1" r="AX57"/>
  <c i="3" r="BI624"/>
  <c r="BH624"/>
  <c r="BG624"/>
  <c r="BF624"/>
  <c r="T624"/>
  <c r="R624"/>
  <c r="P624"/>
  <c r="BI621"/>
  <c r="BH621"/>
  <c r="BG621"/>
  <c r="BF621"/>
  <c r="T621"/>
  <c r="R621"/>
  <c r="P621"/>
  <c r="BI618"/>
  <c r="BH618"/>
  <c r="BG618"/>
  <c r="BF618"/>
  <c r="T618"/>
  <c r="R618"/>
  <c r="P618"/>
  <c r="BI600"/>
  <c r="BH600"/>
  <c r="BG600"/>
  <c r="BF600"/>
  <c r="T600"/>
  <c r="R600"/>
  <c r="P600"/>
  <c r="BI582"/>
  <c r="BH582"/>
  <c r="BG582"/>
  <c r="BF582"/>
  <c r="T582"/>
  <c r="R582"/>
  <c r="P582"/>
  <c r="BI565"/>
  <c r="BH565"/>
  <c r="BG565"/>
  <c r="BF565"/>
  <c r="T565"/>
  <c r="R565"/>
  <c r="P565"/>
  <c r="BI548"/>
  <c r="BH548"/>
  <c r="BG548"/>
  <c r="BF548"/>
  <c r="T548"/>
  <c r="R548"/>
  <c r="P548"/>
  <c r="BI531"/>
  <c r="BH531"/>
  <c r="BG531"/>
  <c r="BF531"/>
  <c r="T531"/>
  <c r="R531"/>
  <c r="P531"/>
  <c r="BI514"/>
  <c r="BH514"/>
  <c r="BG514"/>
  <c r="BF514"/>
  <c r="T514"/>
  <c r="R514"/>
  <c r="P514"/>
  <c r="BI506"/>
  <c r="BH506"/>
  <c r="BG506"/>
  <c r="BF506"/>
  <c r="T506"/>
  <c r="R506"/>
  <c r="P506"/>
  <c r="BI498"/>
  <c r="BH498"/>
  <c r="BG498"/>
  <c r="BF498"/>
  <c r="T498"/>
  <c r="R498"/>
  <c r="P498"/>
  <c r="BI490"/>
  <c r="BH490"/>
  <c r="BG490"/>
  <c r="BF490"/>
  <c r="T490"/>
  <c r="R490"/>
  <c r="P490"/>
  <c r="BI482"/>
  <c r="BH482"/>
  <c r="BG482"/>
  <c r="BF482"/>
  <c r="T482"/>
  <c r="R482"/>
  <c r="P482"/>
  <c r="BI479"/>
  <c r="BH479"/>
  <c r="BG479"/>
  <c r="BF479"/>
  <c r="T479"/>
  <c r="R479"/>
  <c r="P479"/>
  <c r="BI476"/>
  <c r="BH476"/>
  <c r="BG476"/>
  <c r="BF476"/>
  <c r="T476"/>
  <c r="R476"/>
  <c r="P476"/>
  <c r="BI471"/>
  <c r="BH471"/>
  <c r="BG471"/>
  <c r="BF471"/>
  <c r="T471"/>
  <c r="R471"/>
  <c r="P471"/>
  <c r="BI468"/>
  <c r="BH468"/>
  <c r="BG468"/>
  <c r="BF468"/>
  <c r="T468"/>
  <c r="R468"/>
  <c r="P468"/>
  <c r="BI463"/>
  <c r="BH463"/>
  <c r="BG463"/>
  <c r="BF463"/>
  <c r="T463"/>
  <c r="R463"/>
  <c r="P463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0"/>
  <c r="BH420"/>
  <c r="BG420"/>
  <c r="BF420"/>
  <c r="T420"/>
  <c r="R420"/>
  <c r="P420"/>
  <c r="BI417"/>
  <c r="BH417"/>
  <c r="BG417"/>
  <c r="BF417"/>
  <c r="T417"/>
  <c r="R417"/>
  <c r="P417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2"/>
  <c r="BH392"/>
  <c r="BG392"/>
  <c r="BF392"/>
  <c r="T392"/>
  <c r="R392"/>
  <c r="P392"/>
  <c r="BI390"/>
  <c r="BH390"/>
  <c r="BG390"/>
  <c r="BF390"/>
  <c r="T390"/>
  <c r="R390"/>
  <c r="P390"/>
  <c r="BI387"/>
  <c r="BH387"/>
  <c r="BG387"/>
  <c r="BF387"/>
  <c r="T387"/>
  <c r="T386"/>
  <c r="R387"/>
  <c r="R386"/>
  <c r="P387"/>
  <c r="P386"/>
  <c r="BI383"/>
  <c r="BH383"/>
  <c r="BG383"/>
  <c r="BF383"/>
  <c r="T383"/>
  <c r="R383"/>
  <c r="P383"/>
  <c r="BI380"/>
  <c r="BH380"/>
  <c r="BG380"/>
  <c r="BF380"/>
  <c r="T380"/>
  <c r="R380"/>
  <c r="P380"/>
  <c r="BI376"/>
  <c r="BH376"/>
  <c r="BG376"/>
  <c r="BF376"/>
  <c r="T376"/>
  <c r="T375"/>
  <c r="R376"/>
  <c r="R375"/>
  <c r="P376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50"/>
  <c r="BH350"/>
  <c r="BG350"/>
  <c r="BF350"/>
  <c r="T350"/>
  <c r="R350"/>
  <c r="P350"/>
  <c r="BI346"/>
  <c r="BH346"/>
  <c r="BG346"/>
  <c r="BF346"/>
  <c r="T346"/>
  <c r="R346"/>
  <c r="P346"/>
  <c r="BI333"/>
  <c r="BH333"/>
  <c r="BG333"/>
  <c r="BF333"/>
  <c r="T333"/>
  <c r="R333"/>
  <c r="P333"/>
  <c r="BI310"/>
  <c r="BH310"/>
  <c r="BG310"/>
  <c r="BF310"/>
  <c r="T310"/>
  <c r="R310"/>
  <c r="P310"/>
  <c r="BI307"/>
  <c r="BH307"/>
  <c r="BG307"/>
  <c r="BF307"/>
  <c r="T307"/>
  <c r="R307"/>
  <c r="P307"/>
  <c r="BI302"/>
  <c r="BH302"/>
  <c r="BG302"/>
  <c r="BF302"/>
  <c r="T302"/>
  <c r="R302"/>
  <c r="P302"/>
  <c r="BI269"/>
  <c r="BH269"/>
  <c r="BG269"/>
  <c r="BF269"/>
  <c r="T269"/>
  <c r="R269"/>
  <c r="P269"/>
  <c r="BI247"/>
  <c r="BH247"/>
  <c r="BG247"/>
  <c r="BF247"/>
  <c r="T247"/>
  <c r="R247"/>
  <c r="P247"/>
  <c r="BI225"/>
  <c r="BH225"/>
  <c r="BG225"/>
  <c r="BF225"/>
  <c r="T225"/>
  <c r="R225"/>
  <c r="P225"/>
  <c r="BI203"/>
  <c r="BH203"/>
  <c r="BG203"/>
  <c r="BF203"/>
  <c r="T203"/>
  <c r="R203"/>
  <c r="P203"/>
  <c r="BI182"/>
  <c r="BH182"/>
  <c r="BG182"/>
  <c r="BF182"/>
  <c r="T182"/>
  <c r="R182"/>
  <c r="P182"/>
  <c r="BI178"/>
  <c r="BH178"/>
  <c r="BG178"/>
  <c r="BF178"/>
  <c r="T178"/>
  <c r="T177"/>
  <c r="R178"/>
  <c r="R177"/>
  <c r="P178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J95"/>
  <c r="F95"/>
  <c r="F93"/>
  <c r="E91"/>
  <c r="J58"/>
  <c r="F58"/>
  <c r="F56"/>
  <c r="E54"/>
  <c r="J26"/>
  <c r="E26"/>
  <c r="J96"/>
  <c r="J25"/>
  <c r="J20"/>
  <c r="E20"/>
  <c r="F96"/>
  <c r="J19"/>
  <c r="J14"/>
  <c r="J93"/>
  <c r="E7"/>
  <c r="E87"/>
  <c i="2" r="J37"/>
  <c r="J36"/>
  <c i="1" r="AY55"/>
  <c i="2" r="J35"/>
  <c i="1" r="AX55"/>
  <c i="2"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1" r="L50"/>
  <c r="AM50"/>
  <c r="AM49"/>
  <c r="L49"/>
  <c r="AM47"/>
  <c r="L47"/>
  <c r="L45"/>
  <c r="L44"/>
  <c i="2" r="J84"/>
  <c i="3" r="BK548"/>
  <c r="J449"/>
  <c r="BK380"/>
  <c r="BK160"/>
  <c r="J468"/>
  <c r="J392"/>
  <c r="BK152"/>
  <c r="BK531"/>
  <c r="J431"/>
  <c r="J157"/>
  <c r="BK155"/>
  <c i="4" r="J186"/>
  <c r="J123"/>
  <c r="J188"/>
  <c r="BK133"/>
  <c r="BK158"/>
  <c r="J131"/>
  <c r="BK171"/>
  <c i="2" r="J97"/>
  <c i="3" r="BK455"/>
  <c r="BK390"/>
  <c r="J247"/>
  <c r="BK618"/>
  <c r="BK431"/>
  <c r="BK371"/>
  <c r="J582"/>
  <c r="BK405"/>
  <c r="BK168"/>
  <c r="BK178"/>
  <c i="4" r="J174"/>
  <c r="J121"/>
  <c r="J147"/>
  <c r="BK174"/>
  <c r="BK114"/>
  <c r="BK163"/>
  <c i="2" r="BK97"/>
  <c i="3" r="J531"/>
  <c r="BK428"/>
  <c r="BK369"/>
  <c r="BK122"/>
  <c r="BK425"/>
  <c r="BK247"/>
  <c r="J137"/>
  <c r="BK479"/>
  <c r="BK310"/>
  <c r="BK383"/>
  <c r="BK117"/>
  <c i="4" r="BK149"/>
  <c r="J202"/>
  <c r="J142"/>
  <c r="J146"/>
  <c r="BK105"/>
  <c r="J161"/>
  <c i="2" r="BK92"/>
  <c i="3" r="BK506"/>
  <c r="J425"/>
  <c r="J371"/>
  <c r="J624"/>
  <c r="J428"/>
  <c r="J178"/>
  <c r="J618"/>
  <c r="J402"/>
  <c r="J162"/>
  <c r="J182"/>
  <c i="4" r="BK166"/>
  <c r="BK192"/>
  <c r="BK156"/>
  <c r="J151"/>
  <c r="J105"/>
  <c r="J137"/>
  <c r="J184"/>
  <c r="BK148"/>
  <c i="2" r="BK84"/>
  <c i="3" r="BK514"/>
  <c r="J408"/>
  <c r="J269"/>
  <c r="BK582"/>
  <c r="BK420"/>
  <c r="BK174"/>
  <c r="BK119"/>
  <c r="BK468"/>
  <c r="J165"/>
  <c r="J380"/>
  <c r="BK111"/>
  <c i="4" r="BK157"/>
  <c r="BK112"/>
  <c r="BK161"/>
  <c r="J176"/>
  <c r="J112"/>
  <c r="BK182"/>
  <c r="J135"/>
  <c i="2" r="J34"/>
  <c i="3" r="BK148"/>
  <c r="BK471"/>
  <c r="BK376"/>
  <c r="J376"/>
  <c r="J105"/>
  <c i="4" r="BK151"/>
  <c r="BK109"/>
  <c r="BK125"/>
  <c r="BK140"/>
  <c r="BK186"/>
  <c r="BK146"/>
  <c i="2" r="J87"/>
  <c i="3" r="J498"/>
  <c r="J420"/>
  <c r="BK307"/>
  <c r="BK621"/>
  <c r="BK449"/>
  <c r="BK333"/>
  <c r="J114"/>
  <c r="J458"/>
  <c r="J171"/>
  <c r="BK157"/>
  <c i="4" r="J196"/>
  <c r="BK127"/>
  <c r="J190"/>
  <c r="J148"/>
  <c r="BK178"/>
  <c r="J156"/>
  <c r="BK121"/>
  <c r="BK168"/>
  <c r="BK129"/>
  <c i="1" r="AS56"/>
  <c i="3" r="BK203"/>
  <c r="J479"/>
  <c r="BK350"/>
  <c r="J117"/>
  <c r="J440"/>
  <c r="BK114"/>
  <c r="J148"/>
  <c i="4" r="BK160"/>
  <c r="J116"/>
  <c r="J166"/>
  <c r="J153"/>
  <c r="BK143"/>
  <c r="J160"/>
  <c r="J125"/>
  <c r="BK176"/>
  <c r="BK139"/>
  <c i="2" r="J94"/>
  <c i="3" r="J463"/>
  <c r="BK392"/>
  <c r="J174"/>
  <c r="J514"/>
  <c r="J369"/>
  <c r="J621"/>
  <c r="J455"/>
  <c r="J307"/>
  <c r="BK108"/>
  <c r="BK126"/>
  <c i="4" r="J163"/>
  <c r="J101"/>
  <c r="J168"/>
  <c r="BK107"/>
  <c r="J152"/>
  <c r="BK196"/>
  <c r="J159"/>
  <c i="2" r="J90"/>
  <c i="3" r="J417"/>
  <c r="J310"/>
  <c r="BK143"/>
  <c r="J476"/>
  <c r="BK408"/>
  <c r="BK165"/>
  <c r="BK102"/>
  <c r="J443"/>
  <c r="BK145"/>
  <c r="J203"/>
  <c i="4" r="BK198"/>
  <c r="J140"/>
  <c r="BK164"/>
  <c r="BK184"/>
  <c r="BK147"/>
  <c r="BK203"/>
  <c r="BK154"/>
  <c i="2" r="J92"/>
  <c i="3" r="BK565"/>
  <c r="J446"/>
  <c r="J383"/>
  <c r="J168"/>
  <c r="J471"/>
  <c r="J373"/>
  <c r="J145"/>
  <c r="J506"/>
  <c r="BK411"/>
  <c r="J111"/>
  <c r="BK137"/>
  <c i="4" r="BK167"/>
  <c r="J114"/>
  <c r="J171"/>
  <c r="J109"/>
  <c r="BK159"/>
  <c r="BK135"/>
  <c r="BK180"/>
  <c r="BK137"/>
  <c i="2" r="BK94"/>
  <c i="3" r="J452"/>
  <c r="J405"/>
  <c r="J302"/>
  <c r="J565"/>
  <c r="BK417"/>
  <c r="BK162"/>
  <c r="BK498"/>
  <c r="J346"/>
  <c r="J102"/>
  <c r="J122"/>
  <c i="4" r="J143"/>
  <c r="J203"/>
  <c r="J158"/>
  <c r="BK152"/>
  <c r="J149"/>
  <c r="BK190"/>
  <c r="BK145"/>
  <c r="BK101"/>
  <c r="J167"/>
  <c r="BK131"/>
  <c i="3" r="BK600"/>
  <c r="J490"/>
  <c r="J437"/>
  <c r="J333"/>
  <c r="J119"/>
  <c r="BK437"/>
  <c r="BK302"/>
  <c r="J143"/>
  <c r="J482"/>
  <c r="BK387"/>
  <c r="BK346"/>
  <c i="4" r="J200"/>
  <c r="J139"/>
  <c r="J198"/>
  <c r="J145"/>
  <c r="BK193"/>
  <c r="BK142"/>
  <c r="BK188"/>
  <c r="J150"/>
  <c i="2" r="BK90"/>
  <c i="3" r="BK440"/>
  <c r="BK373"/>
  <c r="BK171"/>
  <c r="J108"/>
  <c r="BK452"/>
  <c r="BK269"/>
  <c r="J126"/>
  <c r="BK490"/>
  <c r="BK105"/>
  <c r="J140"/>
  <c i="4" r="J164"/>
  <c r="J180"/>
  <c r="BK202"/>
  <c r="J157"/>
  <c r="J127"/>
  <c r="J178"/>
  <c r="J133"/>
  <c i="3" r="BK624"/>
  <c r="BK482"/>
  <c r="BK402"/>
  <c r="J225"/>
  <c r="J548"/>
  <c r="J411"/>
  <c r="J155"/>
  <c r="J600"/>
  <c r="BK446"/>
  <c r="J160"/>
  <c r="BK182"/>
  <c i="4" r="J162"/>
  <c r="J107"/>
  <c r="BK162"/>
  <c r="BK200"/>
  <c r="J192"/>
  <c r="BK153"/>
  <c i="2" r="BK87"/>
  <c i="3" r="BK476"/>
  <c r="BK443"/>
  <c r="J387"/>
  <c r="J152"/>
  <c r="BK458"/>
  <c r="J390"/>
  <c r="BK140"/>
  <c r="BK463"/>
  <c r="BK225"/>
  <c r="J350"/>
  <c i="4" r="J193"/>
  <c r="J129"/>
  <c r="J182"/>
  <c r="BK155"/>
  <c r="BK150"/>
  <c r="BK123"/>
  <c r="J154"/>
  <c r="BK116"/>
  <c r="J155"/>
  <c l="1" r="P170"/>
  <c r="P169"/>
  <c i="2" r="T83"/>
  <c r="T82"/>
  <c r="T81"/>
  <c i="3" r="BK101"/>
  <c r="J101"/>
  <c r="J65"/>
  <c r="BK125"/>
  <c r="J125"/>
  <c r="J66"/>
  <c r="T151"/>
  <c r="BK181"/>
  <c r="J181"/>
  <c r="J70"/>
  <c r="BK379"/>
  <c r="J379"/>
  <c r="J72"/>
  <c r="R389"/>
  <c r="P470"/>
  <c r="R481"/>
  <c r="T617"/>
  <c i="2" r="R83"/>
  <c r="R82"/>
  <c r="R81"/>
  <c i="3" r="R101"/>
  <c r="R125"/>
  <c r="BK151"/>
  <c r="J151"/>
  <c r="J67"/>
  <c r="P181"/>
  <c r="P379"/>
  <c r="P389"/>
  <c r="T470"/>
  <c r="P481"/>
  <c r="R617"/>
  <c i="4" r="T106"/>
  <c r="T99"/>
  <c r="P122"/>
  <c r="P119"/>
  <c r="P118"/>
  <c r="P165"/>
  <c r="BK170"/>
  <c r="BK169"/>
  <c r="J169"/>
  <c r="J73"/>
  <c r="P195"/>
  <c r="P194"/>
  <c i="2" r="BK83"/>
  <c r="J83"/>
  <c r="J61"/>
  <c i="3" r="P101"/>
  <c r="P125"/>
  <c r="P151"/>
  <c r="R181"/>
  <c r="T379"/>
  <c r="BK389"/>
  <c r="J389"/>
  <c r="J74"/>
  <c r="BK470"/>
  <c r="J470"/>
  <c r="J75"/>
  <c r="BK481"/>
  <c r="J481"/>
  <c r="J76"/>
  <c r="BK617"/>
  <c r="J617"/>
  <c r="J77"/>
  <c i="4" r="P106"/>
  <c r="P99"/>
  <c r="P98"/>
  <c i="1" r="AU58"/>
  <c i="4" r="BK122"/>
  <c r="J122"/>
  <c r="J71"/>
  <c r="R122"/>
  <c r="R119"/>
  <c r="R118"/>
  <c r="BK165"/>
  <c r="J165"/>
  <c r="J72"/>
  <c r="R165"/>
  <c r="R170"/>
  <c r="R169"/>
  <c r="BK195"/>
  <c r="J195"/>
  <c r="J76"/>
  <c r="R195"/>
  <c r="R194"/>
  <c i="2" r="P83"/>
  <c r="P82"/>
  <c r="P81"/>
  <c i="1" r="AU55"/>
  <c i="3" r="T101"/>
  <c r="T100"/>
  <c r="T125"/>
  <c r="R151"/>
  <c r="T181"/>
  <c r="T180"/>
  <c r="R379"/>
  <c r="T389"/>
  <c r="R470"/>
  <c r="T481"/>
  <c r="P617"/>
  <c i="4" r="BK106"/>
  <c r="J106"/>
  <c r="J67"/>
  <c r="R106"/>
  <c r="R99"/>
  <c r="R98"/>
  <c r="T122"/>
  <c r="T119"/>
  <c r="T118"/>
  <c r="T165"/>
  <c r="T170"/>
  <c r="T169"/>
  <c r="T195"/>
  <c r="T194"/>
  <c i="3" r="BK375"/>
  <c r="J375"/>
  <c r="J71"/>
  <c r="BK386"/>
  <c r="J386"/>
  <c r="J73"/>
  <c r="BK177"/>
  <c r="J177"/>
  <c r="J68"/>
  <c i="4" r="BK120"/>
  <c r="J120"/>
  <c r="J70"/>
  <c r="BK104"/>
  <c r="J104"/>
  <c r="J66"/>
  <c r="BK100"/>
  <c r="J100"/>
  <c r="J65"/>
  <c r="E50"/>
  <c r="J56"/>
  <c r="F95"/>
  <c r="BE101"/>
  <c r="BE105"/>
  <c r="BE112"/>
  <c r="BE116"/>
  <c r="BE121"/>
  <c r="BE123"/>
  <c r="BE125"/>
  <c r="BE140"/>
  <c r="BE142"/>
  <c r="BE151"/>
  <c r="BE156"/>
  <c r="BE157"/>
  <c r="BE160"/>
  <c r="BE161"/>
  <c r="BE164"/>
  <c r="BE192"/>
  <c r="BE198"/>
  <c r="BE200"/>
  <c r="BE202"/>
  <c i="3" r="BK100"/>
  <c r="J100"/>
  <c r="J64"/>
  <c i="4" r="J59"/>
  <c r="BE107"/>
  <c r="BE137"/>
  <c r="BE148"/>
  <c r="BE149"/>
  <c r="BE154"/>
  <c r="BE162"/>
  <c r="BE163"/>
  <c r="BE166"/>
  <c r="BE167"/>
  <c r="BE186"/>
  <c r="BE196"/>
  <c r="BE109"/>
  <c r="BE114"/>
  <c r="BE127"/>
  <c r="BE129"/>
  <c r="BE135"/>
  <c r="BE139"/>
  <c r="BE145"/>
  <c r="BE147"/>
  <c r="BE159"/>
  <c r="BE171"/>
  <c r="BE176"/>
  <c r="BE178"/>
  <c r="BE184"/>
  <c r="BE193"/>
  <c r="BE203"/>
  <c r="BE131"/>
  <c r="BE133"/>
  <c r="BE143"/>
  <c r="BE146"/>
  <c r="BE150"/>
  <c r="BE152"/>
  <c r="BE153"/>
  <c r="BE155"/>
  <c r="BE158"/>
  <c r="BE168"/>
  <c r="BE174"/>
  <c r="BE180"/>
  <c r="BE182"/>
  <c r="BE188"/>
  <c r="BE190"/>
  <c i="3" r="J56"/>
  <c r="J59"/>
  <c r="BE114"/>
  <c r="BE143"/>
  <c r="BE160"/>
  <c r="BE165"/>
  <c r="BE171"/>
  <c r="BE380"/>
  <c r="BE387"/>
  <c r="BE117"/>
  <c r="BE119"/>
  <c r="BE122"/>
  <c r="BE126"/>
  <c r="BE137"/>
  <c r="BE140"/>
  <c r="BE148"/>
  <c r="BE152"/>
  <c r="BE174"/>
  <c r="BE178"/>
  <c r="BE225"/>
  <c r="BE310"/>
  <c r="BE333"/>
  <c r="BE350"/>
  <c r="BE369"/>
  <c r="BE371"/>
  <c r="BE390"/>
  <c r="BE402"/>
  <c r="BE420"/>
  <c r="BE425"/>
  <c r="BE428"/>
  <c r="BE431"/>
  <c r="BE449"/>
  <c r="BE455"/>
  <c r="BE463"/>
  <c r="BE476"/>
  <c r="BE482"/>
  <c r="BE490"/>
  <c r="BE514"/>
  <c r="BE531"/>
  <c r="BE548"/>
  <c r="BE565"/>
  <c r="BE600"/>
  <c r="BE621"/>
  <c r="F59"/>
  <c r="BE105"/>
  <c r="BE108"/>
  <c r="BE157"/>
  <c r="BE168"/>
  <c r="BE182"/>
  <c r="BE203"/>
  <c r="BE247"/>
  <c r="BE269"/>
  <c r="BE302"/>
  <c r="BE307"/>
  <c r="BE373"/>
  <c r="BE376"/>
  <c r="BE383"/>
  <c r="BE392"/>
  <c r="BE405"/>
  <c r="BE411"/>
  <c r="BE440"/>
  <c r="BE443"/>
  <c r="BE446"/>
  <c r="BE479"/>
  <c r="BE506"/>
  <c r="BE582"/>
  <c r="BE618"/>
  <c r="BE624"/>
  <c r="E50"/>
  <c r="BE102"/>
  <c r="BE111"/>
  <c r="BE145"/>
  <c r="BE155"/>
  <c r="BE162"/>
  <c r="BE346"/>
  <c r="BE408"/>
  <c r="BE417"/>
  <c r="BE437"/>
  <c r="BE452"/>
  <c r="BE458"/>
  <c r="BE468"/>
  <c r="BE471"/>
  <c r="BE498"/>
  <c i="2" r="E48"/>
  <c r="J52"/>
  <c r="F55"/>
  <c r="BE84"/>
  <c r="BE90"/>
  <c r="BE92"/>
  <c r="BE87"/>
  <c r="J55"/>
  <c r="BE94"/>
  <c r="BE97"/>
  <c i="1" r="AW55"/>
  <c i="3" r="F36"/>
  <c i="1" r="BA57"/>
  <c i="2" r="F34"/>
  <c i="1" r="BA55"/>
  <c i="4" r="F38"/>
  <c i="1" r="BC58"/>
  <c i="4" r="F39"/>
  <c i="1" r="BD58"/>
  <c i="4" r="F36"/>
  <c i="1" r="BA58"/>
  <c i="3" r="F37"/>
  <c i="1" r="BB57"/>
  <c i="2" r="F36"/>
  <c i="1" r="BC55"/>
  <c r="AS54"/>
  <c i="2" r="F37"/>
  <c i="1" r="BD55"/>
  <c i="3" r="F38"/>
  <c i="1" r="BC57"/>
  <c i="3" r="J36"/>
  <c i="1" r="AW57"/>
  <c i="4" r="J36"/>
  <c i="1" r="AW58"/>
  <c i="2" r="F35"/>
  <c i="1" r="BB55"/>
  <c i="3" r="F39"/>
  <c i="1" r="BD57"/>
  <c i="4" r="F37"/>
  <c i="1" r="BB58"/>
  <c i="4" l="1" r="T98"/>
  <c i="3" r="T99"/>
  <c r="P100"/>
  <c r="R100"/>
  <c r="R180"/>
  <c r="P180"/>
  <c i="2" r="BK82"/>
  <c r="J82"/>
  <c r="J60"/>
  <c i="3" r="BK180"/>
  <c r="J180"/>
  <c r="J69"/>
  <c i="4" r="BK99"/>
  <c r="J99"/>
  <c r="J64"/>
  <c r="BK119"/>
  <c r="BK118"/>
  <c r="J118"/>
  <c r="J68"/>
  <c r="J170"/>
  <c r="J74"/>
  <c r="BK194"/>
  <c r="J194"/>
  <c r="J75"/>
  <c i="3" r="BK99"/>
  <c r="J99"/>
  <c r="J63"/>
  <c r="F35"/>
  <c i="1" r="AZ57"/>
  <c i="2" r="F33"/>
  <c i="1" r="AZ55"/>
  <c r="BC56"/>
  <c r="AY56"/>
  <c r="BA56"/>
  <c r="AW56"/>
  <c r="BD56"/>
  <c i="4" r="F35"/>
  <c i="1" r="AZ58"/>
  <c i="3" r="J35"/>
  <c i="1" r="AV57"/>
  <c r="AT57"/>
  <c i="2" r="J33"/>
  <c i="1" r="AV55"/>
  <c r="AT55"/>
  <c r="BB56"/>
  <c r="AX56"/>
  <c i="4" r="J35"/>
  <c i="1" r="AV58"/>
  <c r="AT58"/>
  <c i="3" l="1" r="R99"/>
  <c r="P99"/>
  <c i="1" r="AU57"/>
  <c i="4" r="BK98"/>
  <c r="J98"/>
  <c r="J63"/>
  <c r="J119"/>
  <c r="J69"/>
  <c i="2" r="BK81"/>
  <c r="J81"/>
  <c r="J59"/>
  <c i="1" r="BA54"/>
  <c r="W30"/>
  <c i="3" r="J32"/>
  <c i="1" r="AG57"/>
  <c r="AU56"/>
  <c r="AU54"/>
  <c r="AZ56"/>
  <c r="AV56"/>
  <c r="AT56"/>
  <c r="BC54"/>
  <c r="W32"/>
  <c r="BB54"/>
  <c r="W31"/>
  <c r="BD54"/>
  <c r="W33"/>
  <c i="3" l="1" r="J41"/>
  <c i="1" r="AN57"/>
  <c i="2" r="J30"/>
  <c i="1" r="AG55"/>
  <c r="AY54"/>
  <c i="4" r="J32"/>
  <c i="1" r="AG58"/>
  <c r="AW54"/>
  <c r="AK30"/>
  <c r="AX54"/>
  <c r="AZ54"/>
  <c r="AV54"/>
  <c r="AK29"/>
  <c i="2" l="1" r="J39"/>
  <c i="4" r="J41"/>
  <c i="1" r="AN55"/>
  <c r="AN58"/>
  <c r="AG56"/>
  <c r="AG54"/>
  <c r="AK26"/>
  <c r="AK35"/>
  <c r="W29"/>
  <c r="AT54"/>
  <c r="AN54"/>
  <c l="1" r="AN56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<sst xmlns="http://schemas.openxmlformats.org/spreadsheetml/2006/main">
  <si>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</si>
  <si>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</si>
  <si>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</si>
  <si>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</si>
  <si>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</si>
  <si>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{3ca250c6-6dbd-4170-b085-e7a51836eef2}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</si>
  <si>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</si>
  <si>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</si>
  <si>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</si>
  <si>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</si>
  <si>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</si>
  <si>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</si>
  <si>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</si>
  <si>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</si>
  <si>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05/23/04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</si>
  <si>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</si>
  <si>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</si>
  <si>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střechy a hromosvodů, Centrum praktického vyučování, hala 43, areál Škoda, Plzeň, z. č. 673</t>
  </si>
  <si>
    <t>KSO:</t>
  </si>
  <si>
    <t/>
  </si>
  <si>
    <t>CC-CZ:</t>
  </si>
  <si>
    <t>Místo:</t>
  </si>
  <si>
    <t>kat. č. 8669/4 Plzeň</t>
  </si>
  <si>
    <t>Datum:</t>
  </si>
  <si>
    <t>18. 10. 2023</t>
  </si>
  <si>
    <t>Zadavatel:</t>
  </si>
  <si>
    <t>IČ:</t>
  </si>
  <si>
    <t>69457425</t>
  </si>
  <si>
    <t>SPŠ strojnická a SOŠ profesora Švejcara, Plzeň</t>
  </si>
  <si>
    <t>DIČ:</t>
  </si>
  <si>
    <t>CZ69457425</t>
  </si>
  <si>
    <t>Uchazeč:</t>
  </si>
  <si>
    <t>Vyplň údaj</t>
  </si>
  <si>
    <t>Projektant:</t>
  </si>
  <si>
    <t>11372494</t>
  </si>
  <si>
    <t>Ing. Rudolf Jedlička</t>
  </si>
  <si>
    <t>CZ520209030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</si>
  <si>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</si>
  <si>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</si>
  <si>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</si>
  <si>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</si>
  <si>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</si>
  <si>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</si>
  <si>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</si>
  <si>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</si>
  <si>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</si>
  <si>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</si>
  <si>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</si>
  <si>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</si>
  <si>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</si>
  <si>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</si>
  <si>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</si>
  <si>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</si>
  <si>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</si>
  <si>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</si>
  <si>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</si>
  <si>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</si>
  <si>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</si>
  <si>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</si>
  <si>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</si>
  <si>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</si>
  <si>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</si>
  <si>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</si>
  <si>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</si>
  <si>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</si>
  <si>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</si>
  <si>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</si>
  <si>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</si>
  <si>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</si>
  <si>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</si>
  <si>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</si>
  <si>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</si>
  <si>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</si>
  <si>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</si>
  <si>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</si>
  <si>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</si>
  <si>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</si>
  <si>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</si>
  <si>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</si>
  <si>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</si>
  <si>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</si>
  <si>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</si>
  <si>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a ostatní náklady</t>
  </si>
  <si>
    <t>STA</t>
  </si>
  <si>
    <t>1</t>
  </si>
  <si>
    <t>{6f608333-e965-4515-95d1-d878488e5701}</t>
  </si>
  <si>
    <t>2</t>
  </si>
  <si>
    <t>01</t>
  </si>
  <si>
    <t>SO č. 1 - Oprava střechy a hromosvodů</t>
  </si>
  <si>
    <t>{00bcc545-1fb4-439d-a923-4514b3fa9d94}</t>
  </si>
  <si>
    <t>812 16 29</t>
  </si>
  <si>
    <t>0101</t>
  </si>
  <si>
    <t>D.1 Architektonicko stavební řešení a D.2 Stavebně konstrukční řešení</t>
  </si>
  <si>
    <t>Soupis</t>
  </si>
  <si>
    <t>{3ec8e7fe-6b22-4be7-8d91-1e301e5058ea}</t>
  </si>
  <si>
    <t>0104</t>
  </si>
  <si>
    <t>D.4 Elektroinstalace</t>
  </si>
  <si>
    <t>{fe484364-2d22-4439-88f8-14e0909620ef}</t>
  </si>
  <si>
    <t>KRYCÍ LIST SOUPISU PRACÍ</t>
  </si>
  <si>
    <t>Objekt:</t>
  </si>
  <si>
    <t>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</si>
  <si>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</si>
  <si>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</si>
  <si>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</si>
  <si>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</si>
  <si>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</si>
  <si>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</si>
  <si>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</si>
  <si>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</si>
  <si>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</si>
  <si>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</si>
  <si>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</si>
  <si>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</si>
  <si>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</si>
  <si>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</si>
  <si>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</si>
  <si>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</si>
  <si>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</si>
  <si>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</si>
  <si>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</si>
  <si>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</si>
  <si>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</si>
  <si>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</si>
  <si>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</si>
  <si>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VRN9</t>
  </si>
  <si>
    <t>Ostatní náklady</t>
  </si>
  <si>
    <t>K</t>
  </si>
  <si>
    <t>013254000</t>
  </si>
  <si>
    <t>Dokumentace skutečného provedení stavby</t>
  </si>
  <si>
    <t>Kč</t>
  </si>
  <si>
    <t>CS ÚRS 2023 02</t>
  </si>
  <si>
    <t>262144</t>
  </si>
  <si>
    <t>-1472816794</t>
  </si>
  <si>
    <t>Online PSC</t>
  </si>
  <si>
    <t>https://podminky.urs.cz/item/CS_URS_2023_02/013254000</t>
  </si>
  <si>
    <t>P</t>
  </si>
  <si>
    <t>Poznámka k položce:_x000d_
kompletace všech dílčích částí dokumentace, kontrola, předání a zápis o předání</t>
  </si>
  <si>
    <t>030001000</t>
  </si>
  <si>
    <t>Zařízení staveniště</t>
  </si>
  <si>
    <t>-1350547138</t>
  </si>
  <si>
    <t>https://podminky.urs.cz/item/CS_URS_2023_02/030001000</t>
  </si>
  <si>
    <t>Poznámka k položce:_x000d_
oplocenéná plocha staveniště pro zázemí a skládku materiálu, sociální zázemí pracovníků. Doba provozu stavby 2 měsíce.</t>
  </si>
  <si>
    <t>3</t>
  </si>
  <si>
    <t>041403000</t>
  </si>
  <si>
    <t>Koordinátor BOZP na staveništi</t>
  </si>
  <si>
    <t>1971142540</t>
  </si>
  <si>
    <t>https://podminky.urs.cz/item/CS_URS_2023_02/041403000</t>
  </si>
  <si>
    <t>4</t>
  </si>
  <si>
    <t>045002000</t>
  </si>
  <si>
    <t>Kompletační a koordinační činnost</t>
  </si>
  <si>
    <t>-1747150784</t>
  </si>
  <si>
    <t>https://podminky.urs.cz/item/CS_URS_2023_02/045002000</t>
  </si>
  <si>
    <t>062002000</t>
  </si>
  <si>
    <t>Ztížené dopravní podmínky</t>
  </si>
  <si>
    <t>-170044630</t>
  </si>
  <si>
    <t>https://podminky.urs.cz/item/CS_URS_2023_02/062002000</t>
  </si>
  <si>
    <t>Poznámka k položce:_x000d_
průmyslový areál je chráněný, přístup na stavbu přes jednu bránu, přístup je kontrolován bezpečnostní službou</t>
  </si>
  <si>
    <t>6</t>
  </si>
  <si>
    <t>071103000</t>
  </si>
  <si>
    <t>Provoz investora</t>
  </si>
  <si>
    <t>908806352</t>
  </si>
  <si>
    <t>https://podminky.urs.cz/item/CS_URS_2023_02/071103000</t>
  </si>
  <si>
    <t>Poznámka k položce:_x000d_
přístup do haly je omezený na dobu výuky</t>
  </si>
  <si>
    <t>01 - SO č. 1 - Oprava střechy a hromosvodů</t>
  </si>
  <si>
    <t>Soupis:</t>
  </si>
  <si>
    <t>0101 - D.1 Architektonicko stavební řešení a D.2 Stavebně konstrukční řešení</t>
  </si>
  <si>
    <t>1251</t>
  </si>
  <si>
    <t>CZ-CPV:</t>
  </si>
  <si>
    <t>45000000-7</t>
  </si>
  <si>
    <t>CZ-CPA:</t>
  </si>
  <si>
    <t>41.00.21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</si>
  <si>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</si>
  <si>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</si>
  <si>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</si>
  <si>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</si>
  <si>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</si>
  <si>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</si>
  <si>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</si>
  <si>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</si>
  <si>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733 - Ústřední vytápění - rozvodné potrubí</t>
  </si>
  <si>
    <t xml:space="preserve">    761 - Konstrukce prosvětlovací</t>
  </si>
  <si>
    <t xml:space="preserve">    764 - Konstrukce klempířské</t>
  </si>
  <si>
    <t xml:space="preserve">    767 - Konstrukce zámečnické</t>
  </si>
  <si>
    <t xml:space="preserve">    783 - Dokončovací práce - nátěry</t>
  </si>
  <si>
    <t xml:space="preserve">    787 - Dokončovací práce - zasklívání</t>
  </si>
  <si>
    <t>HSV</t>
  </si>
  <si>
    <t>Práce a dodávky HSV</t>
  </si>
  <si>
    <t>Úpravy povrchů, podlahy a osazování výplní</t>
  </si>
  <si>
    <t>611325418</t>
  </si>
  <si>
    <t>Oprava vápenocementové omítky vnitřních ploch hladké, tloušťky do 20 mm, s celoplošným přeštukováním, tloušťky štuku 3 mm stropů, v rozsahu opravované plochy přes 30 do 50%</t>
  </si>
  <si>
    <t>m2</t>
  </si>
  <si>
    <t>-1473274188</t>
  </si>
  <si>
    <t>https://podminky.urs.cz/item/CS_URS_2023_02/611325418</t>
  </si>
  <si>
    <t>VV</t>
  </si>
  <si>
    <t>"demontované traverzy" 2*2,25*0,5</t>
  </si>
  <si>
    <t>619991001</t>
  </si>
  <si>
    <t>Zakrytí vnitřních ploch před znečištěním včetně pozdějšího odkrytí podlah fólií přilepenou lepící páskou</t>
  </si>
  <si>
    <t>-579492380</t>
  </si>
  <si>
    <t>https://podminky.urs.cz/item/CS_URS_2023_02/619991001</t>
  </si>
  <si>
    <t>"demontované traverzy" 6,0*6,0</t>
  </si>
  <si>
    <t>619991011</t>
  </si>
  <si>
    <t>Zakrytí vnitřních ploch před znečištěním včetně pozdějšího odkrytí konstrukcí a prvků obalením fólií a přelepením páskou</t>
  </si>
  <si>
    <t>-982055916</t>
  </si>
  <si>
    <t>https://podminky.urs.cz/item/CS_URS_2023_02/619991011</t>
  </si>
  <si>
    <t>"demontované traverzy - vnitřní vybavení" 2*2*6,0</t>
  </si>
  <si>
    <t>622131101</t>
  </si>
  <si>
    <t>Podkladní a spojovací vrstva vnějších omítaných ploch cementový postřik nanášený ručně celoplošně stěn</t>
  </si>
  <si>
    <t>172648551</t>
  </si>
  <si>
    <t>https://podminky.urs.cz/item/CS_URS_2023_02/622131101</t>
  </si>
  <si>
    <t>"oprava omítek" 37,5</t>
  </si>
  <si>
    <t>622321121</t>
  </si>
  <si>
    <t>Omítka vápenocementová vnějších ploch nanášená ručně jednovrstvá, tloušťky do 15 mm hladká stěn</t>
  </si>
  <si>
    <t>1919190452</t>
  </si>
  <si>
    <t>https://podminky.urs.cz/item/CS_URS_2023_02/622321121</t>
  </si>
  <si>
    <t>6313R009</t>
  </si>
  <si>
    <t>Zaslepení průduchů rušených komínů - zakrytí cementotřískovou deskou na MC, vyrovnání izolací vložením EPS S 200</t>
  </si>
  <si>
    <t>834123680</t>
  </si>
  <si>
    <t>"plocha rušených komínů" 2,8</t>
  </si>
  <si>
    <t>7</t>
  </si>
  <si>
    <t>M</t>
  </si>
  <si>
    <t>59590741</t>
  </si>
  <si>
    <t>deska cementotřísková bez povrchové úpravy tl 20mm</t>
  </si>
  <si>
    <t>8</t>
  </si>
  <si>
    <t>1846930663</t>
  </si>
  <si>
    <t>2,8*1,2 'Přepočtené koeficientem množství</t>
  </si>
  <si>
    <t>28375926</t>
  </si>
  <si>
    <t>deska EPS 200 pro konstrukce s velmi vysokým zatížením λ=0,034 tl 100mm</t>
  </si>
  <si>
    <t>313218263</t>
  </si>
  <si>
    <t>2,8*1,3 'Přepočtené koeficientem množství</t>
  </si>
  <si>
    <t>9</t>
  </si>
  <si>
    <t>Ostatní konstrukce a práce, bourání</t>
  </si>
  <si>
    <t>949101112</t>
  </si>
  <si>
    <t>Lešení pomocné pracovní pro objekty pozemních staveb pro zatížení do 150 kg/m2, o výšce lešeňové podlahy přes 1,9 do 3,5 m</t>
  </si>
  <si>
    <t>-7979952</t>
  </si>
  <si>
    <t>https://podminky.urs.cz/item/CS_URS_2023_02/949101112</t>
  </si>
  <si>
    <t>"demontované traverzy" 2*2*3,0*1,5</t>
  </si>
  <si>
    <t>"oprava ventilačních křídel" 26*0,9*1,2</t>
  </si>
  <si>
    <t>"závětrná lišta" 8,6*0,9</t>
  </si>
  <si>
    <t>"oplech okapu rš150" 77,9*0,9</t>
  </si>
  <si>
    <t>"oplech okapu rš1200" 112,9*0,9</t>
  </si>
  <si>
    <t>"podokapní žlab" 176,5*0,9</t>
  </si>
  <si>
    <t>"dešťový svod" 12*0,9*1,2</t>
  </si>
  <si>
    <t>"dešťový svod" 0,9*1,2</t>
  </si>
  <si>
    <t>Součet</t>
  </si>
  <si>
    <t>10</t>
  </si>
  <si>
    <t>952902021</t>
  </si>
  <si>
    <t>Čištění budov při provádění oprav a udržovacích prací podlah hladkých zametením</t>
  </si>
  <si>
    <t>-1701002645</t>
  </si>
  <si>
    <t>https://podminky.urs.cz/item/CS_URS_2023_02/952902021</t>
  </si>
  <si>
    <t>"očištění původní krytiny střechy" 6107,9</t>
  </si>
  <si>
    <t>11</t>
  </si>
  <si>
    <t>952902031</t>
  </si>
  <si>
    <t>Čištění budov při provádění oprav a udržovacích prací podlah hladkých omytím</t>
  </si>
  <si>
    <t>584523151</t>
  </si>
  <si>
    <t>https://podminky.urs.cz/item/CS_URS_2023_02/952902031</t>
  </si>
  <si>
    <t>12</t>
  </si>
  <si>
    <t>9529R007</t>
  </si>
  <si>
    <t>Vyčištění prostoru v okolí průvlaku od opadaných částí omítek a betonu</t>
  </si>
  <si>
    <t>m</t>
  </si>
  <si>
    <t>-1912690848</t>
  </si>
  <si>
    <t>"průvlak" (112,2-0)</t>
  </si>
  <si>
    <t>13</t>
  </si>
  <si>
    <t>962032241</t>
  </si>
  <si>
    <t>Bourání zdiva nadzákladového z cihel nebo tvárnic z cihel pálených nebo vápenopískových, na maltu cementovou, objemu přes 1 m3</t>
  </si>
  <si>
    <t>m3</t>
  </si>
  <si>
    <t>-712611568</t>
  </si>
  <si>
    <t>https://podminky.urs.cz/item/CS_URS_2023_02/962032241</t>
  </si>
  <si>
    <t>"rušené větrací komíny" 2,3</t>
  </si>
  <si>
    <t>14</t>
  </si>
  <si>
    <t>978015391</t>
  </si>
  <si>
    <t>Otlučení vápenných nebo vápenocementových omítek vnějších ploch s vyškrabáním spar a s očištěním zdiva stupně členitosti 1 a 2, v rozsahu přes 80 do 100 %</t>
  </si>
  <si>
    <t>-2080188847</t>
  </si>
  <si>
    <t>https://podminky.urs.cz/item/CS_URS_2023_02/978015391</t>
  </si>
  <si>
    <t>997</t>
  </si>
  <si>
    <t>Přesun sutě</t>
  </si>
  <si>
    <t>997013011</t>
  </si>
  <si>
    <t>Vyklizení ulehlé suti na vzdálenost do 3 m od okraje vyklízeného prostoru nebo s naložením na dopravní prostředek z prostorů o půdorysné ploše přes 15 m2 z výšky (hloubky) do 2 m</t>
  </si>
  <si>
    <t>-1551451411</t>
  </si>
  <si>
    <t>https://podminky.urs.cz/item/CS_URS_2023_02/997013011</t>
  </si>
  <si>
    <t>"odstranění nánosů prachu a popílku ze stávající krytiny střechy" 1,0</t>
  </si>
  <si>
    <t>16</t>
  </si>
  <si>
    <t>997013151</t>
  </si>
  <si>
    <t>Vnitrostaveništní doprava suti a vybouraných hmot vodorovně do 50 m svisle s omezením mechanizace pro budovy a haly výšky do 6 m</t>
  </si>
  <si>
    <t>t</t>
  </si>
  <si>
    <t>680780587</t>
  </si>
  <si>
    <t>https://podminky.urs.cz/item/CS_URS_2023_02/997013151</t>
  </si>
  <si>
    <t>17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</si>
  <si>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</si>
  <si>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</si>
  <si>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1252858909</t>
  </si>
  <si>
    <t>https://podminky.urs.cz/item/CS_URS_2023_02/997013219</t>
  </si>
  <si>
    <t>21,075*10 'Přepočtené koeficientem množství</t>
  </si>
  <si>
    <t>18</t>
  </si>
  <si>
    <t>997013501</t>
  </si>
  <si>
    <t>Odvoz suti a vybouraných hmot na skládku nebo meziskládku se složením, na vzdálenost do 1 km</t>
  </si>
  <si>
    <t>-1841322484</t>
  </si>
  <si>
    <t>https://podminky.urs.cz/item/CS_URS_2023_02/997013501</t>
  </si>
  <si>
    <t>19</t>
  </si>
  <si>
    <t>997013509</t>
  </si>
  <si>
    <t>Odvoz suti a vybouraných hmot na skládku nebo meziskládku se složením, na vzdálenost Příplatek k ceně za každý další i započatý 1 km přes 1 km</t>
  </si>
  <si>
    <t>-1691318703</t>
  </si>
  <si>
    <t>https://podminky.urs.cz/item/CS_URS_2023_02/997013509</t>
  </si>
  <si>
    <t>21,075*14 'Přepočtené koeficientem množství</t>
  </si>
  <si>
    <t>20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</si>
  <si>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</si>
  <si>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</si>
  <si>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-1931772986</t>
  </si>
  <si>
    <t>https://podminky.urs.cz/item/CS_URS_2023_02/997013609</t>
  </si>
  <si>
    <t>6,8</t>
  </si>
  <si>
    <t>997013631</t>
  </si>
  <si>
    <t>Poplatek za uložení stavebního odpadu na skládce (skládkovné) směsného stavebního a demoličního zatříděného do Katalogu odpadů pod kódem 17 09 04</t>
  </si>
  <si>
    <t>-890320857</t>
  </si>
  <si>
    <t>https://podminky.urs.cz/item/CS_URS_2023_02/997013631</t>
  </si>
  <si>
    <t>1,5 + 4,8+0,54+0,16+0,3+0,2</t>
  </si>
  <si>
    <t>22</t>
  </si>
  <si>
    <t>997013645</t>
  </si>
  <si>
    <t>Poplatek za uložení stavebního odpadu na skládce (skládkovné) asfaltového bez obsahu dehtu zatříděného do Katalogu odpadů pod kódem 17 03 02</t>
  </si>
  <si>
    <t>-2055707192</t>
  </si>
  <si>
    <t>https://podminky.urs.cz/item/CS_URS_2023_02/997013645</t>
  </si>
  <si>
    <t>6,4</t>
  </si>
  <si>
    <t>23</t>
  </si>
  <si>
    <t>997013814</t>
  </si>
  <si>
    <t>Poplatek za uložení stavebního odpadu na skládce (skládkovné) z izolačních materiálů zatříděného do Katalogu odpadů pod kódem 17 06 04</t>
  </si>
  <si>
    <t>1892530205</t>
  </si>
  <si>
    <t>https://podminky.urs.cz/item/CS_URS_2023_02/997013814</t>
  </si>
  <si>
    <t>0,3</t>
  </si>
  <si>
    <t>998</t>
  </si>
  <si>
    <t>Přesun hmot</t>
  </si>
  <si>
    <t>24</t>
  </si>
  <si>
    <t>998017001</t>
  </si>
  <si>
    <t>Přesun hmot pro budovy občanské výstavby, bydlení, výrobu a služby s omezením mechanizace vodorovná dopravní vzdálenost do 100 m pro budovy s jakoukoliv nosnou konstrukcí výšky do 6 m</t>
  </si>
  <si>
    <t>2049935922</t>
  </si>
  <si>
    <t>https://podminky.urs.cz/item/CS_URS_2023_02/998017001</t>
  </si>
  <si>
    <t>PSV</t>
  </si>
  <si>
    <t>Práce a dodávky PSV</t>
  </si>
  <si>
    <t>712</t>
  </si>
  <si>
    <t>Povlakové krytiny</t>
  </si>
  <si>
    <t>25</t>
  </si>
  <si>
    <t>71230R001</t>
  </si>
  <si>
    <t>Vysušení podkladu po odstranění krytiny</t>
  </si>
  <si>
    <t>-675533008</t>
  </si>
  <si>
    <t>vysušení podkladu odstraněné krytiny na ploše vodorovné</t>
  </si>
  <si>
    <t>"oprava degradované krytiny" 283,6</t>
  </si>
  <si>
    <t>"rušené potrubí včetně podpěr" 20,1</t>
  </si>
  <si>
    <t>"podpěry potrubí" 14,7</t>
  </si>
  <si>
    <t>"prostupy potrubí střechou" 31,1</t>
  </si>
  <si>
    <t>"větrací komínky" 75*0,6*0,6</t>
  </si>
  <si>
    <t>"oprava fabionů" 1962,4*0,3*0,2</t>
  </si>
  <si>
    <t>"odstranění traverz" 3,6</t>
  </si>
  <si>
    <t>"oprava jeřábového průvlaku" 21,0*0,2</t>
  </si>
  <si>
    <t>"rušené lampy" 2,5</t>
  </si>
  <si>
    <t>Mezisoučet</t>
  </si>
  <si>
    <t>"oprava střechy 10%" (6107,9-504,5)*0,1</t>
  </si>
  <si>
    <t>vysušení podkladu krytiny vytažené na svislou plochu</t>
  </si>
  <si>
    <t>"podpěry potrubí" 0</t>
  </si>
  <si>
    <t>"prostupy potrubí střechou" 0</t>
  </si>
  <si>
    <t>"větrací komínky" 0</t>
  </si>
  <si>
    <t>"rušené komíny" 0</t>
  </si>
  <si>
    <t>"oprava fabionů" (588,72*0,15 + 21,0*0,3*0,15)</t>
  </si>
  <si>
    <t>"rušené lampy" 0</t>
  </si>
  <si>
    <t>26</t>
  </si>
  <si>
    <t>712311101</t>
  </si>
  <si>
    <t>Provedení povlakové krytiny střech plochých do 10° natěradly a tmely za studena nátěrem lakem penetračním nebo asfaltovým</t>
  </si>
  <si>
    <t>-1029236080</t>
  </si>
  <si>
    <t>https://podminky.urs.cz/item/CS_URS_2023_02/712311101</t>
  </si>
  <si>
    <t>penetrace odstraněné krytiny na ploše vodorovné</t>
  </si>
  <si>
    <t>penetrace krytiny vytažené na svislou plochu</t>
  </si>
  <si>
    <t>27</t>
  </si>
  <si>
    <t>11163150</t>
  </si>
  <si>
    <t>lak penetrační asfaltový</t>
  </si>
  <si>
    <t>32</t>
  </si>
  <si>
    <t>1349232390</t>
  </si>
  <si>
    <t>1154,137*0,0004 'Přepočtené koeficientem množství</t>
  </si>
  <si>
    <t>28</t>
  </si>
  <si>
    <t>712340831</t>
  </si>
  <si>
    <t>Odstranění povlakové krytiny střech plochých do 10° z přitavených pásů NAIP v plné ploše jednovrstvé</t>
  </si>
  <si>
    <t>822473951</t>
  </si>
  <si>
    <t>https://podminky.urs.cz/item/CS_URS_2023_02/712340831</t>
  </si>
  <si>
    <t>odstranění krytiny na ploše vodorovné</t>
  </si>
  <si>
    <t>odstranění krytiny vytažené na svislou plochu</t>
  </si>
  <si>
    <t>"prostupy potrubí střechou" 2,0</t>
  </si>
  <si>
    <t>"rušené komíny" 5*3,05*0,15</t>
  </si>
  <si>
    <t>29</t>
  </si>
  <si>
    <t>712341559</t>
  </si>
  <si>
    <t>Provedení povlakové krytiny střech plochých do 10° pásy přitavením NAIP v plné ploše</t>
  </si>
  <si>
    <t>547969163</t>
  </si>
  <si>
    <t>https://podminky.urs.cz/item/CS_URS_2023_02/712341559</t>
  </si>
  <si>
    <t>podkladní pás po odstranění krytiny na ploše vodorovné</t>
  </si>
  <si>
    <t>podkladní pás krytiny vytažené na svislou plochu</t>
  </si>
  <si>
    <t>"zdvojení fabionů podkladním pásem" (1962,4+21,0)*0,2</t>
  </si>
  <si>
    <t>hlavní pás krytiny střechy na vodorovné ploše</t>
  </si>
  <si>
    <t>"oprava střechy" 6107,9</t>
  </si>
  <si>
    <t>hlavní pás krytiny střechy vytažené na svislou plochu</t>
  </si>
  <si>
    <t>"vytažení fabionů" (1962,4+21,0)*0,2</t>
  </si>
  <si>
    <t>"podpěry potrubí" (3*4*0,2 + 56*4*0,1)*0,2*0</t>
  </si>
  <si>
    <t>"prostupy potrubí střechou" (13*2*3,14*0,15*0 + 31,3 + 9,5)*0,2</t>
  </si>
  <si>
    <t>"větrací komínky" 75*2*3,14*0,05*0,2*0</t>
  </si>
  <si>
    <t>"oprava fabionů" 0</t>
  </si>
  <si>
    <t>30</t>
  </si>
  <si>
    <t>712341715</t>
  </si>
  <si>
    <t>Provedení povlakové krytiny střech plochých do 10° pásy přitavením NAIP ostatní činnosti při pokládání pásů (materiál ve specifikaci) zaizolování prostupů střešní rovinou kruhový průřez, průměr do 300 mm</t>
  </si>
  <si>
    <t>kus</t>
  </si>
  <si>
    <t>-2057278918</t>
  </si>
  <si>
    <t>https://podminky.urs.cz/item/CS_URS_2023_02/712341715</t>
  </si>
  <si>
    <t>"prostupy potrubí střechou" (13 + 0 +0)</t>
  </si>
  <si>
    <t>"větrací komínky" 75</t>
  </si>
  <si>
    <t>31</t>
  </si>
  <si>
    <t>712341718</t>
  </si>
  <si>
    <t>Provedení povlakové krytiny střech plochých do 10° pásy přitavením NAIP ostatní činnosti při pokládání pásů (materiál ve specifikaci) zaizolování prostupů střešní rovinou hranatý průřez, vnitřní plochy do 0,09 m2</t>
  </si>
  <si>
    <t>-1095845478</t>
  </si>
  <si>
    <t>https://podminky.urs.cz/item/CS_URS_2023_02/712341718</t>
  </si>
  <si>
    <t>"podpěry potrubí" (3 + 56)</t>
  </si>
  <si>
    <t>62853004</t>
  </si>
  <si>
    <t>pás asfaltový natavitelný modifikovaný SBS s vložkou ze skleněné tkaniny a spalitelnou PE fólií nebo jemnozrnným minerálním posypem na horním povrchu tl 4,0mm</t>
  </si>
  <si>
    <t>-396855798</t>
  </si>
  <si>
    <t>1550,817*1,25 'Přepočtené koeficientem množství</t>
  </si>
  <si>
    <t>33</t>
  </si>
  <si>
    <t>62855002</t>
  </si>
  <si>
    <t>pás asfaltový natavitelný modifikovaný SBS s vložkou z polyesterové rohože a spalitelnou PE fólií nebo jemnozrnným minerálním posypem na horním povrchu tl 5,0mm</t>
  </si>
  <si>
    <t>968009629</t>
  </si>
  <si>
    <t>"podpěry potrubí" (3*4*0,2 + 56*4*0,1)*0,2</t>
  </si>
  <si>
    <t>"prostupy potrubí střechou" (13*2*3,14*0,15 + 31,3 + 9,5)*0,2</t>
  </si>
  <si>
    <t>6520,149*1,25 'Přepočtené koeficientem množství</t>
  </si>
  <si>
    <t>34</t>
  </si>
  <si>
    <t>71234R016</t>
  </si>
  <si>
    <t>Příplatek na pracnost při zhotovení přechodu vodorovné a svislé plochy pomocí fabionu</t>
  </si>
  <si>
    <t>29843851</t>
  </si>
  <si>
    <t>"vytažení fabionů" (1962,4+21,0)</t>
  </si>
  <si>
    <t>"oprava fabionů" (588,72 + 21,0*0,3)</t>
  </si>
  <si>
    <t>35</t>
  </si>
  <si>
    <t>712399097</t>
  </si>
  <si>
    <t>Provedení povlakové krytiny střech plochých do 10° -ostatní práce Příplatek k cenám za plochu do 10 m2 NAIP, foliemi nebo termoplasty</t>
  </si>
  <si>
    <t>-1207632983</t>
  </si>
  <si>
    <t>https://podminky.urs.cz/item/CS_URS_2023_02/712399097</t>
  </si>
  <si>
    <t>36</t>
  </si>
  <si>
    <t>71299R002</t>
  </si>
  <si>
    <t>Vyrovnání plochy střechy asfaltem s pískem tl do 2 cm</t>
  </si>
  <si>
    <t>1361038649</t>
  </si>
  <si>
    <t>"vyrovnání louží" 30,0</t>
  </si>
  <si>
    <t>37</t>
  </si>
  <si>
    <t>71299R003</t>
  </si>
  <si>
    <t>Oprava fabionů přestěrkováním asfaltem s pískem - pozvolný náběh mezi svislou a vodorovnou plochou bez trhlin</t>
  </si>
  <si>
    <t>1376167974</t>
  </si>
  <si>
    <t>38</t>
  </si>
  <si>
    <t>998712101</t>
  </si>
  <si>
    <t>Přesun hmot pro povlakové krytiny stanovený z hmotnosti přesunovaného materiálu vodorovná dopravní vzdálenost do 50 m v objektech výšky do 6 m</t>
  </si>
  <si>
    <t>152385026</t>
  </si>
  <si>
    <t>https://podminky.urs.cz/item/CS_URS_2023_02/998712101</t>
  </si>
  <si>
    <t>713</t>
  </si>
  <si>
    <t>Izolace tepelné</t>
  </si>
  <si>
    <t>39</t>
  </si>
  <si>
    <t>713410831</t>
  </si>
  <si>
    <t>Odstranění tepelné izolace potrubí a ohybů pásy nebo rohožemi s povrchovou úpravou hliníkovou fólií připevněnými ocelovým drátem potrubí, tloušťka izolace do 50 mm</t>
  </si>
  <si>
    <t>-180411941</t>
  </si>
  <si>
    <t>https://podminky.urs.cz/item/CS_URS_2023_02/713410831</t>
  </si>
  <si>
    <t>"rušené potrubí DN 350" 46,5*0,38*pi</t>
  </si>
  <si>
    <t>733</t>
  </si>
  <si>
    <t>Ústřední vytápění - rozvodné potrubí</t>
  </si>
  <si>
    <t>40</t>
  </si>
  <si>
    <t>733120815</t>
  </si>
  <si>
    <t>Demontáž potrubí z trubek ocelových hladkých Ø do 38</t>
  </si>
  <si>
    <t>888310413</t>
  </si>
  <si>
    <t>https://podminky.urs.cz/item/CS_URS_2023_02/733120815</t>
  </si>
  <si>
    <t xml:space="preserve">"rušené potrubí D 10"  116,0</t>
  </si>
  <si>
    <t>41</t>
  </si>
  <si>
    <t>733120844</t>
  </si>
  <si>
    <t>Demontáž potrubí z trubek ocelových hladkých Ø 377</t>
  </si>
  <si>
    <t>558886328</t>
  </si>
  <si>
    <t>https://podminky.urs.cz/item/CS_URS_2023_02/733120844</t>
  </si>
  <si>
    <t>"rušené potrubí DN 350" 46,5</t>
  </si>
  <si>
    <t>761</t>
  </si>
  <si>
    <t>Konstrukce prosvětlovací</t>
  </si>
  <si>
    <t>42</t>
  </si>
  <si>
    <t>76199R011</t>
  </si>
  <si>
    <t>Očištění skel světlíků omytím a odmaštěním</t>
  </si>
  <si>
    <t>-551198262</t>
  </si>
  <si>
    <t>"prosklená plocha světlíků" 2740,4</t>
  </si>
  <si>
    <t>764</t>
  </si>
  <si>
    <t>Konstrukce klempířské</t>
  </si>
  <si>
    <t>43</t>
  </si>
  <si>
    <t>764001811R01</t>
  </si>
  <si>
    <t>Demontáž klempířských konstrukcí lemovací lišty do suti</t>
  </si>
  <si>
    <t>-660688828</t>
  </si>
  <si>
    <t>"lemovací lišta" 157,4</t>
  </si>
  <si>
    <t>44</t>
  </si>
  <si>
    <t>764001901</t>
  </si>
  <si>
    <t>Napojení na stávající klempířské konstrukce délky spoje do 0,5 m</t>
  </si>
  <si>
    <t>2084892352</t>
  </si>
  <si>
    <t>https://podminky.urs.cz/item/CS_URS_2023_02/764001901</t>
  </si>
  <si>
    <t>"závětrná lišta - výměna 10% z celku" 1</t>
  </si>
  <si>
    <t>"oplech okapu rš150 - výměna 10% z celku" 4</t>
  </si>
  <si>
    <t>"oplech atik rš250 - výměna 10% z celku" 4</t>
  </si>
  <si>
    <t>"oplech atik rš400 - výměna 10% z celku" 2</t>
  </si>
  <si>
    <t>"oplech atik rš500 - výměna 10% z celku" 4</t>
  </si>
  <si>
    <t>"podokapní žlab - výměna 10% z celku" 8</t>
  </si>
  <si>
    <t>"dešťový svod - výměna 10% z celku" 2</t>
  </si>
  <si>
    <t>45</t>
  </si>
  <si>
    <t>764001911</t>
  </si>
  <si>
    <t>Napojení na stávající klempířské konstrukce délky spoje přes 0,5 m</t>
  </si>
  <si>
    <t>918796486</t>
  </si>
  <si>
    <t>https://podminky.urs.cz/item/CS_URS_2023_02/764001911</t>
  </si>
  <si>
    <t>"oplech okapu rš1200 - výměna 10% z celku" 6*1,2</t>
  </si>
  <si>
    <t>46</t>
  </si>
  <si>
    <t>764002801</t>
  </si>
  <si>
    <t>Demontáž klempířských konstrukcí závětrné lišty do suti</t>
  </si>
  <si>
    <t>-101643192</t>
  </si>
  <si>
    <t>https://podminky.urs.cz/item/CS_URS_2023_02/764002801</t>
  </si>
  <si>
    <t>"závětrná lišta - výměna 10% z celku" 8,6*0,1</t>
  </si>
  <si>
    <t>47</t>
  </si>
  <si>
    <t>764002811</t>
  </si>
  <si>
    <t>Demontáž klempířských konstrukcí okapového plechu do suti, v krytině povlakové</t>
  </si>
  <si>
    <t>2124060038</t>
  </si>
  <si>
    <t>https://podminky.urs.cz/item/CS_URS_2023_02/764002811</t>
  </si>
  <si>
    <t>"oplech okapu rš150 - výměna 20% z celku" 77,9*0,2</t>
  </si>
  <si>
    <t>48</t>
  </si>
  <si>
    <t>764002841</t>
  </si>
  <si>
    <t>Demontáž klempířských konstrukcí oplechování horních ploch zdí a nadezdívek do suti</t>
  </si>
  <si>
    <t>1516354906</t>
  </si>
  <si>
    <t>https://podminky.urs.cz/item/CS_URS_2023_02/764002841</t>
  </si>
  <si>
    <t>"oplech atik rš250 - výměna 50% z celku" 54,5*0,5</t>
  </si>
  <si>
    <t>"oplech atik rš400 - výměna 10% z celku" 21,0*0,1</t>
  </si>
  <si>
    <t>"oplech atik rš500 - výměna 10% z celku" 63,6*0,1</t>
  </si>
  <si>
    <t>49</t>
  </si>
  <si>
    <t>764002861</t>
  </si>
  <si>
    <t>Demontáž klempířských konstrukcí oplechování říms do suti</t>
  </si>
  <si>
    <t>-1398570587</t>
  </si>
  <si>
    <t>https://podminky.urs.cz/item/CS_URS_2023_02/764002861</t>
  </si>
  <si>
    <t>"oplech okapu rš1200 - výměna 10% z celku" 112,9*0,1</t>
  </si>
  <si>
    <t>50</t>
  </si>
  <si>
    <t>764002871</t>
  </si>
  <si>
    <t>Demontáž klempířských konstrukcí lemování zdí do suti</t>
  </si>
  <si>
    <t>-1319931896</t>
  </si>
  <si>
    <t>https://podminky.urs.cz/item/CS_URS_2023_02/764002871</t>
  </si>
  <si>
    <t>"rušené komíny" 5*(2*0,91+2*0,62)</t>
  </si>
  <si>
    <t>"komíny" 2*(2*0,91+2*0,62)</t>
  </si>
  <si>
    <t>51</t>
  </si>
  <si>
    <t>764004801</t>
  </si>
  <si>
    <t>Demontáž klempířských konstrukcí žlabu podokapního do suti</t>
  </si>
  <si>
    <t>-2012339168</t>
  </si>
  <si>
    <t>https://podminky.urs.cz/item/CS_URS_2023_02/764004801</t>
  </si>
  <si>
    <t>"podokapní žlab - výměna 10% z celku" 176,5*0,1</t>
  </si>
  <si>
    <t>52</t>
  </si>
  <si>
    <t>764004861</t>
  </si>
  <si>
    <t>Demontáž klempířských konstrukcí svodu do suti</t>
  </si>
  <si>
    <t>1398883183</t>
  </si>
  <si>
    <t>https://podminky.urs.cz/item/CS_URS_2023_02/764004861</t>
  </si>
  <si>
    <t>"dešťový svod - výměna 10% z celku" 60,0*0,1</t>
  </si>
  <si>
    <t>53</t>
  </si>
  <si>
    <t>764011423R01</t>
  </si>
  <si>
    <t>Lemovací lišta povlakové krytiny z pozinkovaného plechu včetně tmelení PU tmelem rš 150 mm</t>
  </si>
  <si>
    <t>-1179240879</t>
  </si>
  <si>
    <t>"podpěry potrubí" (3*4*0,2 + 56*4*0,1)</t>
  </si>
  <si>
    <t>"prostupy potrubí střechou" (13*2*3,14*0,15 + 31,3 + 9,5)</t>
  </si>
  <si>
    <t>54</t>
  </si>
  <si>
    <t>764212402</t>
  </si>
  <si>
    <t>Oplechování střešních prvků z pozinkovaného plechu štítu závětrnou lištou rš 200 mm</t>
  </si>
  <si>
    <t>-898007958</t>
  </si>
  <si>
    <t>https://podminky.urs.cz/item/CS_URS_2023_02/764212402</t>
  </si>
  <si>
    <t>55</t>
  </si>
  <si>
    <t>764212431</t>
  </si>
  <si>
    <t>Oplechování střešních prvků z pozinkovaného plechu okapu okapovým plechem střechy rovné rš 150 mm</t>
  </si>
  <si>
    <t>1195669490</t>
  </si>
  <si>
    <t>https://podminky.urs.cz/item/CS_URS_2023_02/764212431</t>
  </si>
  <si>
    <t>56</t>
  </si>
  <si>
    <t>764215403</t>
  </si>
  <si>
    <t>Oplechování horních ploch zdí a nadezdívek (atik) z pozinkovaného plechu celoplošně lepené rš 250 mm</t>
  </si>
  <si>
    <t>-1106161390</t>
  </si>
  <si>
    <t>https://podminky.urs.cz/item/CS_URS_2023_02/764215403</t>
  </si>
  <si>
    <t>57</t>
  </si>
  <si>
    <t>764215405</t>
  </si>
  <si>
    <t>Oplechování horních ploch zdí a nadezdívek (atik) z pozinkovaného plechu celoplošně lepené rš 400 mm</t>
  </si>
  <si>
    <t>-1310645558</t>
  </si>
  <si>
    <t>https://podminky.urs.cz/item/CS_URS_2023_02/764215405</t>
  </si>
  <si>
    <t>58</t>
  </si>
  <si>
    <t>764215406</t>
  </si>
  <si>
    <t>Oplechování horních ploch zdí a nadezdívek (atik) z pozinkovaného plechu celoplošně lepené rš 500 mm</t>
  </si>
  <si>
    <t>313115768</t>
  </si>
  <si>
    <t>https://podminky.urs.cz/item/CS_URS_2023_02/764215406</t>
  </si>
  <si>
    <t>59</t>
  </si>
  <si>
    <t>764218411</t>
  </si>
  <si>
    <t>Oplechování říms a ozdobných prvků z pozinkovaného plechu rovných, bez rohů mechanicky kotvené přes rš 670 mm</t>
  </si>
  <si>
    <t>-1951855025</t>
  </si>
  <si>
    <t>https://podminky.urs.cz/item/CS_URS_2023_02/764218411</t>
  </si>
  <si>
    <t>"oplech okapu rš1200 - výměna 10% z celku" 112,9*1,2*0,1</t>
  </si>
  <si>
    <t>60</t>
  </si>
  <si>
    <t>764511405</t>
  </si>
  <si>
    <t>Žlab podokapní z pozinkovaného plechu včetně háků a čel půlkruhový rš 400 mm</t>
  </si>
  <si>
    <t>1662579029</t>
  </si>
  <si>
    <t>https://podminky.urs.cz/item/CS_URS_2023_02/764511405</t>
  </si>
  <si>
    <t>61</t>
  </si>
  <si>
    <t>764511446</t>
  </si>
  <si>
    <t>Žlab podokapní z pozinkovaného plechu včetně háků a čel kotlík oválný (trychtýřový), rš žlabu/průměr svodu 400/150 mm</t>
  </si>
  <si>
    <t>-1559826156</t>
  </si>
  <si>
    <t>https://podminky.urs.cz/item/CS_URS_2023_02/764511446</t>
  </si>
  <si>
    <t>"dešťový svod - výměna 10% z celku" 1</t>
  </si>
  <si>
    <t>"dešťový svod" 1</t>
  </si>
  <si>
    <t>62</t>
  </si>
  <si>
    <t>764518424</t>
  </si>
  <si>
    <t>Svod z pozinkovaného plechu včetně objímek, kolen a odskoků kruhový, průměru 150 mm</t>
  </si>
  <si>
    <t>-803877613</t>
  </si>
  <si>
    <t>https://podminky.urs.cz/item/CS_URS_2023_02/764518424</t>
  </si>
  <si>
    <t>"dešťový svod" 5,0</t>
  </si>
  <si>
    <t>63</t>
  </si>
  <si>
    <t>998764101</t>
  </si>
  <si>
    <t>Přesun hmot pro konstrukce klempířské stanovený z hmotnosti přesunovaného materiálu vodorovná dopravní vzdálenost do 50 m v objektech výšky do 6 m</t>
  </si>
  <si>
    <t>-1781191851</t>
  </si>
  <si>
    <t>https://podminky.urs.cz/item/CS_URS_2023_02/998764101</t>
  </si>
  <si>
    <t>767</t>
  </si>
  <si>
    <t>Konstrukce zámečnické</t>
  </si>
  <si>
    <t>64</t>
  </si>
  <si>
    <t>767996701</t>
  </si>
  <si>
    <t>Demontáž ostatních zámečnických konstrukcí řezáním o hmotnosti jednotlivých dílů do 50 kg</t>
  </si>
  <si>
    <t>kg</t>
  </si>
  <si>
    <t>-1514832492</t>
  </si>
  <si>
    <t>https://podminky.urs.cz/item/CS_URS_2023_02/767996701</t>
  </si>
  <si>
    <t xml:space="preserve">"rušené potrubí D 10 podpěry"  23*10,0</t>
  </si>
  <si>
    <t>"rušené potrubí DN 350 podpěry" 50,0+3*35,0+5*30,0</t>
  </si>
  <si>
    <t>65</t>
  </si>
  <si>
    <t>767996802</t>
  </si>
  <si>
    <t>Demontáž ostatních zámečnických konstrukcí rozebráním o hmotnosti jednotlivých dílů přes 50 do 100 kg</t>
  </si>
  <si>
    <t>-450787003</t>
  </si>
  <si>
    <t>https://podminky.urs.cz/item/CS_URS_2023_02/767996802</t>
  </si>
  <si>
    <t>"demontované traverzy" 2*5,5*14,0</t>
  </si>
  <si>
    <t>66</t>
  </si>
  <si>
    <t>76799R013</t>
  </si>
  <si>
    <t>Oprava ventilačních křídel světlíků - srovnání deformací, doplnění chybějících částí, promazání, ověření funkčnosti</t>
  </si>
  <si>
    <t>-217589470</t>
  </si>
  <si>
    <t>"oprava ventilačních křídel" 26</t>
  </si>
  <si>
    <t>783</t>
  </si>
  <si>
    <t>Dokončovací práce - nátěry</t>
  </si>
  <si>
    <t>67</t>
  </si>
  <si>
    <t>783301313</t>
  </si>
  <si>
    <t>Příprava podkladu zámečnických konstrukcí před provedením nátěru odmaštění odmašťovačem ředidlovým</t>
  </si>
  <si>
    <t>345031228</t>
  </si>
  <si>
    <t>https://podminky.urs.cz/item/CS_URS_2023_02/783301313</t>
  </si>
  <si>
    <t>"nátěr větracích křídel světlíků" 26*(2*0,9*1,9/2 + 1,0)</t>
  </si>
  <si>
    <t>nátěr OK světlíků</t>
  </si>
  <si>
    <t>13,03+5,58+3 + 13,3+4,59+1,5 + 12,31+4,68+1,5 + 15,47+5,57+3 + 13,34+4,59+1,5 + 13+4,72+1,5 + 13,03+5,58+1,5 + 13,19+4,58+1,5 + 14,74+5,53+1,5 + 14,52</t>
  </si>
  <si>
    <t>14,4+5,65+0 + 10,68+4,59+0 + 10,68+4,59+1,5 + 14,55+5,66+1,5 + 13,15+4,58+0 + 14,33+5,65+1,5 + 16+5,74+3 + 11,29+4,63+1,5 + 6,12+1,76+0 + 13,38+5,74+3</t>
  </si>
  <si>
    <t>12,2+4,67+3 + 5,81+1,75+0 + 7,22+2,68+3 + 15,73+5,72+1,5 + 8,13+2,59+3 + 15,12+5,55+1,5 + 7,33+2,55+3 + 13,76+5,48+1,5 + 6,65+2,51+3 + 10,94+3,6+3 + 4</t>
  </si>
  <si>
    <t>68</t>
  </si>
  <si>
    <t>783301401</t>
  </si>
  <si>
    <t>Příprava podkladu zámečnických konstrukcí před provedením nátěru ometení</t>
  </si>
  <si>
    <t>-655620876</t>
  </si>
  <si>
    <t>https://podminky.urs.cz/item/CS_URS_2023_02/783301401</t>
  </si>
  <si>
    <t>69</t>
  </si>
  <si>
    <t>783344201</t>
  </si>
  <si>
    <t>Základní antikorozní nátěr zámečnických konstrukcí jednonásobný polyuretanový</t>
  </si>
  <si>
    <t>-376701997</t>
  </si>
  <si>
    <t>https://podminky.urs.cz/item/CS_URS_2023_02/783344201</t>
  </si>
  <si>
    <t>70</t>
  </si>
  <si>
    <t>783347101</t>
  </si>
  <si>
    <t>Krycí nátěr (email) zámečnických konstrukcí jednonásobný polyuretanový</t>
  </si>
  <si>
    <t>-825620365</t>
  </si>
  <si>
    <t>https://podminky.urs.cz/item/CS_URS_2023_02/783347101</t>
  </si>
  <si>
    <t>71</t>
  </si>
  <si>
    <t>783401313</t>
  </si>
  <si>
    <t>Příprava podkladu klempířských konstrukcí před provedením nátěru odmaštěním odmašťovačem ředidlovým</t>
  </si>
  <si>
    <t>1091132899</t>
  </si>
  <si>
    <t>https://podminky.urs.cz/item/CS_URS_2023_02/783401313</t>
  </si>
  <si>
    <t>původní oplechování</t>
  </si>
  <si>
    <t>"lemovací lišta" 157,4*0,15*0</t>
  </si>
  <si>
    <t>"komíny" 2*(2*0,91+2*0,62)*0,15*0</t>
  </si>
  <si>
    <t>"podpěry potrubí" (3*4*0,2 + 56*4*0,1)*0,15*0</t>
  </si>
  <si>
    <t>"prostupy potrubí střechou" (13*2*3,14*0,15 + 31,3 + 9,5)*0,15*0</t>
  </si>
  <si>
    <t>"závětrná lišta" 8,6*0,2*0,9</t>
  </si>
  <si>
    <t>"oplech okapu rš150" 77,9*0,15*0,8</t>
  </si>
  <si>
    <t>"oplech atik rš250" 54,5*0,25*0,5</t>
  </si>
  <si>
    <t>"oplech atik rš400" 21,0*0,4*0,9</t>
  </si>
  <si>
    <t>"oplech atik rš500" 63,6*0,5*0,9</t>
  </si>
  <si>
    <t>"oplech okapu rš1200" 112,9*1,2*0,9</t>
  </si>
  <si>
    <t>"podokapní žlab" 176,5*0,4*2*0,9</t>
  </si>
  <si>
    <t>"dešťový svod" 60,0*0,5*0,9</t>
  </si>
  <si>
    <t>"dešťový svod" 5,0*0,5*0</t>
  </si>
  <si>
    <t>72</t>
  </si>
  <si>
    <t>783401401</t>
  </si>
  <si>
    <t>Příprava podkladu klempířských konstrukcí před provedením nátěru ometením</t>
  </si>
  <si>
    <t>-1778179945</t>
  </si>
  <si>
    <t>https://podminky.urs.cz/item/CS_URS_2023_02/783401401</t>
  </si>
  <si>
    <t>73</t>
  </si>
  <si>
    <t>783414201</t>
  </si>
  <si>
    <t>Základní antikorozní nátěr klempířských konstrukcí jednonásobný syntetický standardní</t>
  </si>
  <si>
    <t>2037258561</t>
  </si>
  <si>
    <t>https://podminky.urs.cz/item/CS_URS_2023_02/783414201</t>
  </si>
  <si>
    <t>74</t>
  </si>
  <si>
    <t>783414203</t>
  </si>
  <si>
    <t>Základní antikorozní nátěr klempířských konstrukcí jednonásobný syntetický samozákladující</t>
  </si>
  <si>
    <t>-398551428</t>
  </si>
  <si>
    <t>https://podminky.urs.cz/item/CS_URS_2023_02/783414203</t>
  </si>
  <si>
    <t>vyměněné oplechování</t>
  </si>
  <si>
    <t>"lemovací lišta" 157,4*0,15</t>
  </si>
  <si>
    <t>"komíny" 2*(2*0,91+2*0,62)*0,15</t>
  </si>
  <si>
    <t>"podpěry potrubí" (3*4*0,2 + 56*4*0,1)*0,15</t>
  </si>
  <si>
    <t>"prostupy potrubí střechou" (13*2*3,14*0,15 + 31,3 + 9,5)*0,15</t>
  </si>
  <si>
    <t>"závětrná lišta" 8,6*0,2*0,1</t>
  </si>
  <si>
    <t>"oplech okapu rš150" 77,9*0,15*0,2</t>
  </si>
  <si>
    <t>"oplech atik rš400" 21,0*0,4*0,1</t>
  </si>
  <si>
    <t>"oplech atik rš500" 63,6*0,5*0,1</t>
  </si>
  <si>
    <t>"oplech okapu rš1200" 112,9*1,2*0,1</t>
  </si>
  <si>
    <t>"podokapní žlab" 176,5*0,4*2*0,1</t>
  </si>
  <si>
    <t>"dešťový svod" 60,0*0,5*0,1</t>
  </si>
  <si>
    <t>"dešťový svod" 5,0*0,5</t>
  </si>
  <si>
    <t>75</t>
  </si>
  <si>
    <t>783417101</t>
  </si>
  <si>
    <t>Krycí nátěr (email) klempířských konstrukcí jednonásobný syntetický standardní</t>
  </si>
  <si>
    <t>237110571</t>
  </si>
  <si>
    <t>https://podminky.urs.cz/item/CS_URS_2023_02/783417101</t>
  </si>
  <si>
    <t>původní i nové oplechování, dvojnásobný nátěr</t>
  </si>
  <si>
    <t>"závětrná lišta" 8,6*0,2</t>
  </si>
  <si>
    <t>"oplech okapu rš150" 77,9*0,15</t>
  </si>
  <si>
    <t>"oplech atik rš250" 54,5*0,25</t>
  </si>
  <si>
    <t>"oplech atik rš400" 21,0*0,4</t>
  </si>
  <si>
    <t>"oplech atik rš500" 63,6*0,5</t>
  </si>
  <si>
    <t>"oplech okapu rš1200" 112,9*1,2</t>
  </si>
  <si>
    <t>"podokapní žlab" 176,5*0,4*2</t>
  </si>
  <si>
    <t>"dešťový svod" 60,0*0,5</t>
  </si>
  <si>
    <t>412,615*2 'Přepočtené koeficientem množství</t>
  </si>
  <si>
    <t>76</t>
  </si>
  <si>
    <t>783491021</t>
  </si>
  <si>
    <t>Příplatek k ceně nátěru klempířských konstrukcí za zvýšenou pracnost při provedení plochy malého rozsahu plochy do 2 m2</t>
  </si>
  <si>
    <t>-1793281000</t>
  </si>
  <si>
    <t>https://podminky.urs.cz/item/CS_URS_2023_02/783491021</t>
  </si>
  <si>
    <t>787</t>
  </si>
  <si>
    <t>Dokončovací práce - zasklívání</t>
  </si>
  <si>
    <t>77</t>
  </si>
  <si>
    <t>787300803</t>
  </si>
  <si>
    <t>Vysklívání střešních konstrukcí a střešních světlíků netmelených</t>
  </si>
  <si>
    <t>422907872</t>
  </si>
  <si>
    <t>https://podminky.urs.cz/item/CS_URS_2023_02/787300803</t>
  </si>
  <si>
    <t>"poškozené zasklení světlíků" 20*0,8*1,8</t>
  </si>
  <si>
    <t>78</t>
  </si>
  <si>
    <t>787313426</t>
  </si>
  <si>
    <t>Zasklívání střešních konstrukcí, střešních světlíků a zahradních skleníků deskami plochými plnými sklem plochým válcovaným s drátěnou vložkou nebarevným střešních konstrukcí a střešních světlíků tl. 6 až 8 mm bez tmelení a dodání těsnicího materiálu</t>
  </si>
  <si>
    <t>-2014075001</t>
  </si>
  <si>
    <t>https://podminky.urs.cz/item/CS_URS_2023_02/787313426</t>
  </si>
  <si>
    <t>79</t>
  </si>
  <si>
    <t>998787101</t>
  </si>
  <si>
    <t>Přesun hmot pro zasklívání stanovený z hmotnosti přesunovaného materiálu vodorovná dopravní vzdálenost do 50 m v objektech výšky do 6 m</t>
  </si>
  <si>
    <t>-1756329306</t>
  </si>
  <si>
    <t>https://podminky.urs.cz/item/CS_URS_2023_02/998787101</t>
  </si>
  <si>
    <t>0104 - D.4 Elektroinstalace</t>
  </si>
  <si>
    <t xml:space="preserve">    1 - Zemní práce</t>
  </si>
  <si>
    <t xml:space="preserve">    741 - Elektroinstalace - silnoproud</t>
  </si>
  <si>
    <t xml:space="preserve">      D91 - Demontáže</t>
  </si>
  <si>
    <t xml:space="preserve">      D92 - Elektromontáže</t>
  </si>
  <si>
    <t xml:space="preserve">      D93 - Ostatní práce při provádění elektromontáží</t>
  </si>
  <si>
    <t>M - Práce a dodávky M</t>
  </si>
  <si>
    <t xml:space="preserve">    46-M - Zemní práce při extr.mont.pracích</t>
  </si>
  <si>
    <t>Zemní práce</t>
  </si>
  <si>
    <t>111212351</t>
  </si>
  <si>
    <t>Odstranění nevhodných dřevin průměru kmene do 100 mm výšky přes 1 m s odstraněním pařezu do 100 m2 v rovině nebo na svahu do 1:5</t>
  </si>
  <si>
    <t>856887536</t>
  </si>
  <si>
    <t>https://podminky.urs.cz/item/CS_URS_2023_02/111212351</t>
  </si>
  <si>
    <t>"náletové dřeviny" 10*1,5*1,5</t>
  </si>
  <si>
    <t>R0002</t>
  </si>
  <si>
    <t>Zapůjčení pojízdné plošiny ( do v= 10m) po dobu výstavby</t>
  </si>
  <si>
    <t>hod</t>
  </si>
  <si>
    <t>1745673339</t>
  </si>
  <si>
    <t>-1278269678</t>
  </si>
  <si>
    <t>1164610054</t>
  </si>
  <si>
    <t>53*14 'Přepočtené koeficientem množství</t>
  </si>
  <si>
    <t>997013602</t>
  </si>
  <si>
    <t>Poplatek za uložení stavebního odpadu na skládce (skládkovné) z armovaného betonu zatříděného do Katalogu odpadů pod kódem 17 01 01</t>
  </si>
  <si>
    <t>-2006776683</t>
  </si>
  <si>
    <t>https://podminky.urs.cz/item/CS_URS_2023_02/997013602</t>
  </si>
  <si>
    <t>1068175785</t>
  </si>
  <si>
    <t>997013811</t>
  </si>
  <si>
    <t>Poplatek za uložení stavebního odpadu na skládce (skládkovné) dřevěného zatříděného do Katalogu odpadů pod kódem 17 02 01</t>
  </si>
  <si>
    <t>365177831</t>
  </si>
  <si>
    <t>https://podminky.urs.cz/item/CS_URS_2023_02/997013811</t>
  </si>
  <si>
    <t>741</t>
  </si>
  <si>
    <t>Elektroinstalace - silnoproud</t>
  </si>
  <si>
    <t>D91</t>
  </si>
  <si>
    <t>Demontáže</t>
  </si>
  <si>
    <t>HZS.003</t>
  </si>
  <si>
    <t>Demontáž stávajícího hromosvodu včetně ekolikvidace demontovaného materiálu</t>
  </si>
  <si>
    <t>1470064175</t>
  </si>
  <si>
    <t>D92</t>
  </si>
  <si>
    <t>Elektromontáže</t>
  </si>
  <si>
    <t>741410021</t>
  </si>
  <si>
    <t>Montáž uzemňovacího vedení s upevněním, propojením a připojením pomocí svorek v zemi s izolací spojů pásku průřezu do 120 mm2 v městské zástavbě</t>
  </si>
  <si>
    <t>-215303080</t>
  </si>
  <si>
    <t>https://podminky.urs.cz/item/CS_URS_2023_02/741410021</t>
  </si>
  <si>
    <t>741420001</t>
  </si>
  <si>
    <t>Montáž hromosvodného vedení svodových drátů nebo lan s podpěrami, Ø do 10 mm</t>
  </si>
  <si>
    <t>-1116261197</t>
  </si>
  <si>
    <t>https://podminky.urs.cz/item/CS_URS_2023_02/741420001</t>
  </si>
  <si>
    <t>741420011</t>
  </si>
  <si>
    <t>Montáž hromosvodného vedení svodových drátů nebo lan bez podpěr, Ø do 10 mm</t>
  </si>
  <si>
    <t>-1172112735</t>
  </si>
  <si>
    <t>https://podminky.urs.cz/item/CS_URS_2023_02/741420011</t>
  </si>
  <si>
    <t>741420022</t>
  </si>
  <si>
    <t>Montáž hromosvodného vedení svorek se 3 a více šrouby</t>
  </si>
  <si>
    <t>-701991134</t>
  </si>
  <si>
    <t>https://podminky.urs.cz/item/CS_URS_2023_02/741420022</t>
  </si>
  <si>
    <t>741420021</t>
  </si>
  <si>
    <t>Montáž hromosvodného vedení svorek se 2 šrouby</t>
  </si>
  <si>
    <t>-2047431739</t>
  </si>
  <si>
    <t>https://podminky.urs.cz/item/CS_URS_2023_02/741420021</t>
  </si>
  <si>
    <t>741440031</t>
  </si>
  <si>
    <t>Montáž zemnicích desek a tyčí s připojením na svodové nebo uzemňovací vedení bez příslušenství tyčí, délky do 2 m</t>
  </si>
  <si>
    <t>-996014785</t>
  </si>
  <si>
    <t>https://podminky.urs.cz/item/CS_URS_2023_02/741440031</t>
  </si>
  <si>
    <t>741420051</t>
  </si>
  <si>
    <t>Montáž hromosvodného vedení ochranných prvků úhelníků nebo trubek s držáky do zdiva</t>
  </si>
  <si>
    <t>-1169754340</t>
  </si>
  <si>
    <t>https://podminky.urs.cz/item/CS_URS_2023_02/741420051</t>
  </si>
  <si>
    <t>741430012</t>
  </si>
  <si>
    <t>Montáž jímacích tyčí délky přes 3 m, na stojan</t>
  </si>
  <si>
    <t>476500445</t>
  </si>
  <si>
    <t>https://podminky.urs.cz/item/CS_URS_2023_02/741430012</t>
  </si>
  <si>
    <t>HZS.001</t>
  </si>
  <si>
    <t>Montáž kompletnhoí pomocného (oddáleného) jímače 10ks</t>
  </si>
  <si>
    <t>-1755412387</t>
  </si>
  <si>
    <t>741420083</t>
  </si>
  <si>
    <t>Montáž hromosvodného vedení doplňků štítků k označení svodů</t>
  </si>
  <si>
    <t>-825871976</t>
  </si>
  <si>
    <t>https://podminky.urs.cz/item/CS_URS_2023_02/741420083</t>
  </si>
  <si>
    <t>HZS.002</t>
  </si>
  <si>
    <t>Montáž hromosvodného vedení ochranných prvků a doplňků štítků k označení svodů</t>
  </si>
  <si>
    <t>1884270272</t>
  </si>
  <si>
    <t>741420082</t>
  </si>
  <si>
    <t>Montáž hromosvodného vedení doplňků napínacích šroubů s okem s vypnutím svodového vodiče</t>
  </si>
  <si>
    <t>955066419</t>
  </si>
  <si>
    <t>https://podminky.urs.cz/item/CS_URS_2023_02/741420082</t>
  </si>
  <si>
    <t>354411216</t>
  </si>
  <si>
    <t>Pásek zemnící FeZn 30x4</t>
  </si>
  <si>
    <t>2133319917</t>
  </si>
  <si>
    <t>354411914</t>
  </si>
  <si>
    <t xml:space="preserve">Vodič AlMgSi o 8  jímací</t>
  </si>
  <si>
    <t>102634951</t>
  </si>
  <si>
    <t>354411099</t>
  </si>
  <si>
    <t>Vodič vodič FeZn o 10</t>
  </si>
  <si>
    <t>-1071061067</t>
  </si>
  <si>
    <t>354411318</t>
  </si>
  <si>
    <t>Svorka spojovací SS FeZn</t>
  </si>
  <si>
    <t>92218469</t>
  </si>
  <si>
    <t>354411316</t>
  </si>
  <si>
    <t>Svorka křížová SK FeZn</t>
  </si>
  <si>
    <t>1459801455</t>
  </si>
  <si>
    <t>354411312</t>
  </si>
  <si>
    <t>Svorka zkušební SZ litinová</t>
  </si>
  <si>
    <t>-1980149477</t>
  </si>
  <si>
    <t>354411322</t>
  </si>
  <si>
    <t>Svorka odbočná a spojovací pro pásek FeZn 30/4 SR02 litinová</t>
  </si>
  <si>
    <t>-1885826366</t>
  </si>
  <si>
    <t>354411323</t>
  </si>
  <si>
    <t xml:space="preserve">Svorka zemnící  SR03 litinová</t>
  </si>
  <si>
    <t>-1793547109</t>
  </si>
  <si>
    <t>354411329</t>
  </si>
  <si>
    <t>Svorka připojovací SP FeZn</t>
  </si>
  <si>
    <t>-952754213</t>
  </si>
  <si>
    <t>354411327</t>
  </si>
  <si>
    <t>Svorka k jímací tyči SJ2 FeZn</t>
  </si>
  <si>
    <t>-686239253</t>
  </si>
  <si>
    <t>354411330</t>
  </si>
  <si>
    <t>Svorka okapová SO FeZn</t>
  </si>
  <si>
    <t>1252211463</t>
  </si>
  <si>
    <t>354411218</t>
  </si>
  <si>
    <t xml:space="preserve">Zemnící tyč 1m  plná</t>
  </si>
  <si>
    <t>-1887424027</t>
  </si>
  <si>
    <t>354411342</t>
  </si>
  <si>
    <t>Ochranný úhelník OU l=20 FeZn</t>
  </si>
  <si>
    <t>-30175817</t>
  </si>
  <si>
    <t>354411349</t>
  </si>
  <si>
    <t>Držák ochranného úhelníku Duz FeZn</t>
  </si>
  <si>
    <t>613447024</t>
  </si>
  <si>
    <t>354321291</t>
  </si>
  <si>
    <t>Podpěra vedení PV 01</t>
  </si>
  <si>
    <t>-747716357</t>
  </si>
  <si>
    <t>354321292</t>
  </si>
  <si>
    <t>Podpěra vedení s betonovým základem</t>
  </si>
  <si>
    <t>1179026363</t>
  </si>
  <si>
    <t>354411099.1</t>
  </si>
  <si>
    <t>Jímací tyč na ploché střechy vč kotvení (trojnožka, v 5 m, vč.podpěr)</t>
  </si>
  <si>
    <t>-1642873924</t>
  </si>
  <si>
    <t>354411150</t>
  </si>
  <si>
    <t>Kompletní pomocný (oddálený) jímač</t>
  </si>
  <si>
    <t>-1575123209</t>
  </si>
  <si>
    <t>354411398</t>
  </si>
  <si>
    <t>Označení svodu - štítek</t>
  </si>
  <si>
    <t>1991667898</t>
  </si>
  <si>
    <t>348444171</t>
  </si>
  <si>
    <t>Gumoasfaltový nátěr</t>
  </si>
  <si>
    <t>-1195583051</t>
  </si>
  <si>
    <t>D93</t>
  </si>
  <si>
    <t>Ostatní práce při provádění elektromontáží</t>
  </si>
  <si>
    <t>HZS.006</t>
  </si>
  <si>
    <t>Práce nezahrnuté v cenících 21M,46M, 800-741, zapsané do montážního deníku a potvrzené investorem</t>
  </si>
  <si>
    <t>-1456827260</t>
  </si>
  <si>
    <t>HZS.008</t>
  </si>
  <si>
    <t>Podíl prací jiných profesí než elektro /zámečnické, zednické..výpomoce/</t>
  </si>
  <si>
    <t>1387075786</t>
  </si>
  <si>
    <t>341000000</t>
  </si>
  <si>
    <t xml:space="preserve">Drobný jednicový materiál, jehož podíl na celkových materiálových nákladech je malý, a proto se nespecifikuje, jako: vývodky spojky vodičové do průžezu 16 mm2. sponky, příchytky, drát vázací a svařovací, spojovací materiál,nýty, elektrody…   5% z nosného materiálu</t>
  </si>
  <si>
    <t>-1668757311</t>
  </si>
  <si>
    <t>Práce a dodávky M</t>
  </si>
  <si>
    <t>46-M</t>
  </si>
  <si>
    <t>Zemní práce při extr.mont.pracích</t>
  </si>
  <si>
    <t>460161161</t>
  </si>
  <si>
    <t>Hloubení zapažených i nezapažených kabelových rýh ručně včetně urovnání dna s přemístěním výkopku do vzdálenosti 3 m od okraje jámy nebo s naložením na dopravní prostředek šířky 35 cm hloubky 70 cm v hornině třídy těžitelnosti I skupiny 1 a 2</t>
  </si>
  <si>
    <t>-885579169</t>
  </si>
  <si>
    <t>https://podminky.urs.cz/item/CS_URS_2023_02/460161161</t>
  </si>
  <si>
    <t>"křížení sítí" 9*1,0</t>
  </si>
  <si>
    <t>460171161</t>
  </si>
  <si>
    <t>Hloubení nezapažených kabelových rýh strojně včetně urovnání dna s přemístěním výkopku do vzdálenosti 3 m od okraje jámy nebo s naložením na dopravní prostředek šířky 35 cm hloubky 70 cm v hornině třídy těžitelnosti I skupiny 1 a 2</t>
  </si>
  <si>
    <t>656504124</t>
  </si>
  <si>
    <t>https://podminky.urs.cz/item/CS_URS_2023_02/460171161</t>
  </si>
  <si>
    <t>460431171</t>
  </si>
  <si>
    <t>Zásyp kabelových rýh ručně s přemístění sypaniny ze vzdálenosti do 10 m, s uložením výkopku ve vrstvách včetně zhutnění a úpravy povrchu šířky 35 cm hloubky 70 cm z horniny třídy těžitelnosti I skupiny 1 a 2</t>
  </si>
  <si>
    <t>1384043705</t>
  </si>
  <si>
    <t>https://podminky.urs.cz/item/CS_URS_2023_02/460431171</t>
  </si>
  <si>
    <t>468041122</t>
  </si>
  <si>
    <t>Řezání spár v podkladu nebo krytu živičném, tloušťky přes 5 do 10 cm</t>
  </si>
  <si>
    <t>-323213523</t>
  </si>
  <si>
    <t>https://podminky.urs.cz/item/CS_URS_2023_02/468041122</t>
  </si>
  <si>
    <t>468011121</t>
  </si>
  <si>
    <t>Odstranění podkladů nebo krytů komunikací včetně rozpojení na kusy a zarovnání styčné spáry z kameniva drceného, tloušťky do 10 cm</t>
  </si>
  <si>
    <t>147299656</t>
  </si>
  <si>
    <t>https://podminky.urs.cz/item/CS_URS_2023_02/468011121</t>
  </si>
  <si>
    <t>460871162</t>
  </si>
  <si>
    <t>Podklad vozovek a chodníků včetně rozprostření a úpravy z asfaltového betonu včetně zhutnění, tloušťky přes 5 do 10 cm</t>
  </si>
  <si>
    <t>-509482900</t>
  </si>
  <si>
    <t>https://podminky.urs.cz/item/CS_URS_2023_02/460871162</t>
  </si>
  <si>
    <t>460881215</t>
  </si>
  <si>
    <t>Kryt vozovek a chodníků z asfaltového betonu vrstva ložní, tloušťky 8 cm</t>
  </si>
  <si>
    <t>-154218554</t>
  </si>
  <si>
    <t>https://podminky.urs.cz/item/CS_URS_2023_02/460881215</t>
  </si>
  <si>
    <t>460341113</t>
  </si>
  <si>
    <t>Vodorovné přemístění (odvoz) horniny dopravními prostředky včetně složení, bez naložení a rozprostření jakékoliv třídy, na vzdálenost přes 500 do 1000 m</t>
  </si>
  <si>
    <t>1937001845</t>
  </si>
  <si>
    <t>https://podminky.urs.cz/item/CS_URS_2023_02/460341113</t>
  </si>
  <si>
    <t>460341121</t>
  </si>
  <si>
    <t>Vodorovné přemístění (odvoz) horniny dopravními prostředky včetně složení, bez naložení a rozprostření jakékoliv třídy, na vzdálenost Příplatek k ceně -1113 za každých dalších i započatých 1000 m</t>
  </si>
  <si>
    <t>65570024</t>
  </si>
  <si>
    <t>https://podminky.urs.cz/item/CS_URS_2023_02/460341121</t>
  </si>
  <si>
    <t>469973117</t>
  </si>
  <si>
    <t>Poplatek za uložení stavebního odpadu (skládkovné) na skládce asfaltového bez obsahu dehtu zatříděného do Katalogu odpadů pod kódem 17 03 02</t>
  </si>
  <si>
    <t>-362133914</t>
  </si>
  <si>
    <t>https://podminky.urs.cz/item/CS_URS_2023_02/469973117</t>
  </si>
  <si>
    <t>HZS.004</t>
  </si>
  <si>
    <t>Provizorní úprava terénu</t>
  </si>
  <si>
    <t>-1016352835</t>
  </si>
  <si>
    <t>R0001</t>
  </si>
  <si>
    <t>Materiál pro končenou povrchovou úpravu po výkopech 135*0,35</t>
  </si>
  <si>
    <t>256</t>
  </si>
  <si>
    <t>-1612045795</t>
  </si>
  <si>
    <t>460010024</t>
  </si>
  <si>
    <t>Vytyčení trasy vedení kabelového (podzemního) v zastavěném prostoru</t>
  </si>
  <si>
    <t>km</t>
  </si>
  <si>
    <t>-2024808025</t>
  </si>
  <si>
    <t>https://podminky.urs.cz/item/CS_URS_2023_02/460010024</t>
  </si>
  <si>
    <t>460010025</t>
  </si>
  <si>
    <t>Vytyčení trasy inženýrských sítí v zastavěném prostoru</t>
  </si>
  <si>
    <t>-833422577</t>
  </si>
  <si>
    <t>https://podminky.urs.cz/item/CS_URS_2023_02/460010025</t>
  </si>
  <si>
    <t>741810003</t>
  </si>
  <si>
    <t>Zkoušky a prohlídky elektrických rozvodů a zařízení celková prohlídka a vyhotovení revizní zprávy pro objem montážních prací přes 500 do 1000 tis. Kč</t>
  </si>
  <si>
    <t>1966856611</t>
  </si>
  <si>
    <t>https://podminky.urs.cz/item/CS_URS_2023_02/741810003</t>
  </si>
  <si>
    <t>HZS.005</t>
  </si>
  <si>
    <t>Zřízení polohopisného plánu</t>
  </si>
  <si>
    <t>-855923482</t>
  </si>
  <si>
    <t>HZS.007</t>
  </si>
  <si>
    <t>Zakreslení skutečného stavu</t>
  </si>
  <si>
    <t>-2068994708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</si>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</sst>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3254000" TargetMode="External" /><Relationship Id="rId2" Type="http://schemas.openxmlformats.org/officeDocument/2006/relationships/hyperlink" Target="https://podminky.urs.cz/item/CS_URS_2023_02/030001000" TargetMode="External" /><Relationship Id="rId3" Type="http://schemas.openxmlformats.org/officeDocument/2006/relationships/hyperlink" Target="https://podminky.urs.cz/item/CS_URS_2023_02/041403000" TargetMode="External" /><Relationship Id="rId4" Type="http://schemas.openxmlformats.org/officeDocument/2006/relationships/hyperlink" Target="https://podminky.urs.cz/item/CS_URS_2023_02/045002000" TargetMode="External" /><Relationship Id="rId5" Type="http://schemas.openxmlformats.org/officeDocument/2006/relationships/hyperlink" Target="https://podminky.urs.cz/item/CS_URS_2023_02/062002000" TargetMode="External" /><Relationship Id="rId6" Type="http://schemas.openxmlformats.org/officeDocument/2006/relationships/hyperlink" Target="https://podminky.urs.cz/item/CS_URS_2023_02/071103000" TargetMode="External" /><Relationship Id="rId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611325418" TargetMode="External" /><Relationship Id="rId2" Type="http://schemas.openxmlformats.org/officeDocument/2006/relationships/hyperlink" Target="https://podminky.urs.cz/item/CS_URS_2023_02/619991001" TargetMode="External" /><Relationship Id="rId3" Type="http://schemas.openxmlformats.org/officeDocument/2006/relationships/hyperlink" Target="https://podminky.urs.cz/item/CS_URS_2023_02/619991011" TargetMode="External" /><Relationship Id="rId4" Type="http://schemas.openxmlformats.org/officeDocument/2006/relationships/hyperlink" Target="https://podminky.urs.cz/item/CS_URS_2023_02/622131101" TargetMode="External" /><Relationship Id="rId5" Type="http://schemas.openxmlformats.org/officeDocument/2006/relationships/hyperlink" Target="https://podminky.urs.cz/item/CS_URS_2023_02/622321121" TargetMode="External" /><Relationship Id="rId6" Type="http://schemas.openxmlformats.org/officeDocument/2006/relationships/hyperlink" Target="https://podminky.urs.cz/item/CS_URS_2023_02/949101112" TargetMode="External" /><Relationship Id="rId7" Type="http://schemas.openxmlformats.org/officeDocument/2006/relationships/hyperlink" Target="https://podminky.urs.cz/item/CS_URS_2023_02/952902021" TargetMode="External" /><Relationship Id="rId8" Type="http://schemas.openxmlformats.org/officeDocument/2006/relationships/hyperlink" Target="https://podminky.urs.cz/item/CS_URS_2023_02/952902031" TargetMode="External" /><Relationship Id="rId9" Type="http://schemas.openxmlformats.org/officeDocument/2006/relationships/hyperlink" Target="https://podminky.urs.cz/item/CS_URS_2023_02/962032241" TargetMode="External" /><Relationship Id="rId10" Type="http://schemas.openxmlformats.org/officeDocument/2006/relationships/hyperlink" Target="https://podminky.urs.cz/item/CS_URS_2023_02/978015391" TargetMode="External" /><Relationship Id="rId11" Type="http://schemas.openxmlformats.org/officeDocument/2006/relationships/hyperlink" Target="https://podminky.urs.cz/item/CS_URS_2023_02/997013011" TargetMode="External" /><Relationship Id="rId12" Type="http://schemas.openxmlformats.org/officeDocument/2006/relationships/hyperlink" Target="https://podminky.urs.cz/item/CS_URS_2023_02/997013151" TargetMode="External" /><Relationship Id="rId13" Type="http://schemas.openxmlformats.org/officeDocument/2006/relationships/hyperlink" Target="https://podminky.urs.cz/item/CS_URS_2023_02/997013219" TargetMode="External" /><Relationship Id="rId14" Type="http://schemas.openxmlformats.org/officeDocument/2006/relationships/hyperlink" Target="https://podminky.urs.cz/item/CS_URS_2023_02/997013501" TargetMode="External" /><Relationship Id="rId15" Type="http://schemas.openxmlformats.org/officeDocument/2006/relationships/hyperlink" Target="https://podminky.urs.cz/item/CS_URS_2023_02/997013509" TargetMode="External" /><Relationship Id="rId16" Type="http://schemas.openxmlformats.org/officeDocument/2006/relationships/hyperlink" Target="https://podminky.urs.cz/item/CS_URS_2023_02/997013609" TargetMode="External" /><Relationship Id="rId17" Type="http://schemas.openxmlformats.org/officeDocument/2006/relationships/hyperlink" Target="https://podminky.urs.cz/item/CS_URS_2023_02/997013631" TargetMode="External" /><Relationship Id="rId18" Type="http://schemas.openxmlformats.org/officeDocument/2006/relationships/hyperlink" Target="https://podminky.urs.cz/item/CS_URS_2023_02/997013645" TargetMode="External" /><Relationship Id="rId19" Type="http://schemas.openxmlformats.org/officeDocument/2006/relationships/hyperlink" Target="https://podminky.urs.cz/item/CS_URS_2023_02/997013814" TargetMode="External" /><Relationship Id="rId20" Type="http://schemas.openxmlformats.org/officeDocument/2006/relationships/hyperlink" Target="https://podminky.urs.cz/item/CS_URS_2023_02/998017001" TargetMode="External" /><Relationship Id="rId21" Type="http://schemas.openxmlformats.org/officeDocument/2006/relationships/hyperlink" Target="https://podminky.urs.cz/item/CS_URS_2023_02/712311101" TargetMode="External" /><Relationship Id="rId22" Type="http://schemas.openxmlformats.org/officeDocument/2006/relationships/hyperlink" Target="https://podminky.urs.cz/item/CS_URS_2023_02/712340831" TargetMode="External" /><Relationship Id="rId23" Type="http://schemas.openxmlformats.org/officeDocument/2006/relationships/hyperlink" Target="https://podminky.urs.cz/item/CS_URS_2023_02/712341559" TargetMode="External" /><Relationship Id="rId24" Type="http://schemas.openxmlformats.org/officeDocument/2006/relationships/hyperlink" Target="https://podminky.urs.cz/item/CS_URS_2023_02/712341715" TargetMode="External" /><Relationship Id="rId25" Type="http://schemas.openxmlformats.org/officeDocument/2006/relationships/hyperlink" Target="https://podminky.urs.cz/item/CS_URS_2023_02/712341718" TargetMode="External" /><Relationship Id="rId26" Type="http://schemas.openxmlformats.org/officeDocument/2006/relationships/hyperlink" Target="https://podminky.urs.cz/item/CS_URS_2023_02/712399097" TargetMode="External" /><Relationship Id="rId27" Type="http://schemas.openxmlformats.org/officeDocument/2006/relationships/hyperlink" Target="https://podminky.urs.cz/item/CS_URS_2023_02/998712101" TargetMode="External" /><Relationship Id="rId28" Type="http://schemas.openxmlformats.org/officeDocument/2006/relationships/hyperlink" Target="https://podminky.urs.cz/item/CS_URS_2023_02/713410831" TargetMode="External" /><Relationship Id="rId29" Type="http://schemas.openxmlformats.org/officeDocument/2006/relationships/hyperlink" Target="https://podminky.urs.cz/item/CS_URS_2023_02/733120815" TargetMode="External" /><Relationship Id="rId30" Type="http://schemas.openxmlformats.org/officeDocument/2006/relationships/hyperlink" Target="https://podminky.urs.cz/item/CS_URS_2023_02/733120844" TargetMode="External" /><Relationship Id="rId31" Type="http://schemas.openxmlformats.org/officeDocument/2006/relationships/hyperlink" Target="https://podminky.urs.cz/item/CS_URS_2023_02/764001901" TargetMode="External" /><Relationship Id="rId32" Type="http://schemas.openxmlformats.org/officeDocument/2006/relationships/hyperlink" Target="https://podminky.urs.cz/item/CS_URS_2023_02/764001911" TargetMode="External" /><Relationship Id="rId33" Type="http://schemas.openxmlformats.org/officeDocument/2006/relationships/hyperlink" Target="https://podminky.urs.cz/item/CS_URS_2023_02/764002801" TargetMode="External" /><Relationship Id="rId34" Type="http://schemas.openxmlformats.org/officeDocument/2006/relationships/hyperlink" Target="https://podminky.urs.cz/item/CS_URS_2023_02/764002811" TargetMode="External" /><Relationship Id="rId35" Type="http://schemas.openxmlformats.org/officeDocument/2006/relationships/hyperlink" Target="https://podminky.urs.cz/item/CS_URS_2023_02/764002841" TargetMode="External" /><Relationship Id="rId36" Type="http://schemas.openxmlformats.org/officeDocument/2006/relationships/hyperlink" Target="https://podminky.urs.cz/item/CS_URS_2023_02/764002861" TargetMode="External" /><Relationship Id="rId37" Type="http://schemas.openxmlformats.org/officeDocument/2006/relationships/hyperlink" Target="https://podminky.urs.cz/item/CS_URS_2023_02/764002871" TargetMode="External" /><Relationship Id="rId38" Type="http://schemas.openxmlformats.org/officeDocument/2006/relationships/hyperlink" Target="https://podminky.urs.cz/item/CS_URS_2023_02/764004801" TargetMode="External" /><Relationship Id="rId39" Type="http://schemas.openxmlformats.org/officeDocument/2006/relationships/hyperlink" Target="https://podminky.urs.cz/item/CS_URS_2023_02/764004861" TargetMode="External" /><Relationship Id="rId40" Type="http://schemas.openxmlformats.org/officeDocument/2006/relationships/hyperlink" Target="https://podminky.urs.cz/item/CS_URS_2023_02/764212402" TargetMode="External" /><Relationship Id="rId41" Type="http://schemas.openxmlformats.org/officeDocument/2006/relationships/hyperlink" Target="https://podminky.urs.cz/item/CS_URS_2023_02/764212431" TargetMode="External" /><Relationship Id="rId42" Type="http://schemas.openxmlformats.org/officeDocument/2006/relationships/hyperlink" Target="https://podminky.urs.cz/item/CS_URS_2023_02/764215403" TargetMode="External" /><Relationship Id="rId43" Type="http://schemas.openxmlformats.org/officeDocument/2006/relationships/hyperlink" Target="https://podminky.urs.cz/item/CS_URS_2023_02/764215405" TargetMode="External" /><Relationship Id="rId44" Type="http://schemas.openxmlformats.org/officeDocument/2006/relationships/hyperlink" Target="https://podminky.urs.cz/item/CS_URS_2023_02/764215406" TargetMode="External" /><Relationship Id="rId45" Type="http://schemas.openxmlformats.org/officeDocument/2006/relationships/hyperlink" Target="https://podminky.urs.cz/item/CS_URS_2023_02/764218411" TargetMode="External" /><Relationship Id="rId46" Type="http://schemas.openxmlformats.org/officeDocument/2006/relationships/hyperlink" Target="https://podminky.urs.cz/item/CS_URS_2023_02/764511405" TargetMode="External" /><Relationship Id="rId47" Type="http://schemas.openxmlformats.org/officeDocument/2006/relationships/hyperlink" Target="https://podminky.urs.cz/item/CS_URS_2023_02/764511446" TargetMode="External" /><Relationship Id="rId48" Type="http://schemas.openxmlformats.org/officeDocument/2006/relationships/hyperlink" Target="https://podminky.urs.cz/item/CS_URS_2023_02/764518424" TargetMode="External" /><Relationship Id="rId49" Type="http://schemas.openxmlformats.org/officeDocument/2006/relationships/hyperlink" Target="https://podminky.urs.cz/item/CS_URS_2023_02/998764101" TargetMode="External" /><Relationship Id="rId50" Type="http://schemas.openxmlformats.org/officeDocument/2006/relationships/hyperlink" Target="https://podminky.urs.cz/item/CS_URS_2023_02/767996701" TargetMode="External" /><Relationship Id="rId51" Type="http://schemas.openxmlformats.org/officeDocument/2006/relationships/hyperlink" Target="https://podminky.urs.cz/item/CS_URS_2023_02/767996802" TargetMode="External" /><Relationship Id="rId52" Type="http://schemas.openxmlformats.org/officeDocument/2006/relationships/hyperlink" Target="https://podminky.urs.cz/item/CS_URS_2023_02/783301313" TargetMode="External" /><Relationship Id="rId53" Type="http://schemas.openxmlformats.org/officeDocument/2006/relationships/hyperlink" Target="https://podminky.urs.cz/item/CS_URS_2023_02/783301401" TargetMode="External" /><Relationship Id="rId54" Type="http://schemas.openxmlformats.org/officeDocument/2006/relationships/hyperlink" Target="https://podminky.urs.cz/item/CS_URS_2023_02/783344201" TargetMode="External" /><Relationship Id="rId55" Type="http://schemas.openxmlformats.org/officeDocument/2006/relationships/hyperlink" Target="https://podminky.urs.cz/item/CS_URS_2023_02/783347101" TargetMode="External" /><Relationship Id="rId56" Type="http://schemas.openxmlformats.org/officeDocument/2006/relationships/hyperlink" Target="https://podminky.urs.cz/item/CS_URS_2023_02/783401313" TargetMode="External" /><Relationship Id="rId57" Type="http://schemas.openxmlformats.org/officeDocument/2006/relationships/hyperlink" Target="https://podminky.urs.cz/item/CS_URS_2023_02/783401401" TargetMode="External" /><Relationship Id="rId58" Type="http://schemas.openxmlformats.org/officeDocument/2006/relationships/hyperlink" Target="https://podminky.urs.cz/item/CS_URS_2023_02/783414201" TargetMode="External" /><Relationship Id="rId59" Type="http://schemas.openxmlformats.org/officeDocument/2006/relationships/hyperlink" Target="https://podminky.urs.cz/item/CS_URS_2023_02/783414203" TargetMode="External" /><Relationship Id="rId60" Type="http://schemas.openxmlformats.org/officeDocument/2006/relationships/hyperlink" Target="https://podminky.urs.cz/item/CS_URS_2023_02/783417101" TargetMode="External" /><Relationship Id="rId61" Type="http://schemas.openxmlformats.org/officeDocument/2006/relationships/hyperlink" Target="https://podminky.urs.cz/item/CS_URS_2023_02/783491021" TargetMode="External" /><Relationship Id="rId62" Type="http://schemas.openxmlformats.org/officeDocument/2006/relationships/hyperlink" Target="https://podminky.urs.cz/item/CS_URS_2023_02/787300803" TargetMode="External" /><Relationship Id="rId63" Type="http://schemas.openxmlformats.org/officeDocument/2006/relationships/hyperlink" Target="https://podminky.urs.cz/item/CS_URS_2023_02/787313426" TargetMode="External" /><Relationship Id="rId64" Type="http://schemas.openxmlformats.org/officeDocument/2006/relationships/hyperlink" Target="https://podminky.urs.cz/item/CS_URS_2023_02/998787101" TargetMode="External" /><Relationship Id="rId6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212351" TargetMode="External" /><Relationship Id="rId2" Type="http://schemas.openxmlformats.org/officeDocument/2006/relationships/hyperlink" Target="https://podminky.urs.cz/item/CS_URS_2023_02/997013501" TargetMode="External" /><Relationship Id="rId3" Type="http://schemas.openxmlformats.org/officeDocument/2006/relationships/hyperlink" Target="https://podminky.urs.cz/item/CS_URS_2023_02/997013509" TargetMode="External" /><Relationship Id="rId4" Type="http://schemas.openxmlformats.org/officeDocument/2006/relationships/hyperlink" Target="https://podminky.urs.cz/item/CS_URS_2023_02/997013602" TargetMode="External" /><Relationship Id="rId5" Type="http://schemas.openxmlformats.org/officeDocument/2006/relationships/hyperlink" Target="https://podminky.urs.cz/item/CS_URS_2023_02/997013631" TargetMode="External" /><Relationship Id="rId6" Type="http://schemas.openxmlformats.org/officeDocument/2006/relationships/hyperlink" Target="https://podminky.urs.cz/item/CS_URS_2023_02/997013811" TargetMode="External" /><Relationship Id="rId7" Type="http://schemas.openxmlformats.org/officeDocument/2006/relationships/hyperlink" Target="https://podminky.urs.cz/item/CS_URS_2023_02/741410021" TargetMode="External" /><Relationship Id="rId8" Type="http://schemas.openxmlformats.org/officeDocument/2006/relationships/hyperlink" Target="https://podminky.urs.cz/item/CS_URS_2023_02/741420001" TargetMode="External" /><Relationship Id="rId9" Type="http://schemas.openxmlformats.org/officeDocument/2006/relationships/hyperlink" Target="https://podminky.urs.cz/item/CS_URS_2023_02/741420011" TargetMode="External" /><Relationship Id="rId10" Type="http://schemas.openxmlformats.org/officeDocument/2006/relationships/hyperlink" Target="https://podminky.urs.cz/item/CS_URS_2023_02/741420022" TargetMode="External" /><Relationship Id="rId11" Type="http://schemas.openxmlformats.org/officeDocument/2006/relationships/hyperlink" Target="https://podminky.urs.cz/item/CS_URS_2023_02/741420021" TargetMode="External" /><Relationship Id="rId12" Type="http://schemas.openxmlformats.org/officeDocument/2006/relationships/hyperlink" Target="https://podminky.urs.cz/item/CS_URS_2023_02/741440031" TargetMode="External" /><Relationship Id="rId13" Type="http://schemas.openxmlformats.org/officeDocument/2006/relationships/hyperlink" Target="https://podminky.urs.cz/item/CS_URS_2023_02/741420051" TargetMode="External" /><Relationship Id="rId14" Type="http://schemas.openxmlformats.org/officeDocument/2006/relationships/hyperlink" Target="https://podminky.urs.cz/item/CS_URS_2023_02/741430012" TargetMode="External" /><Relationship Id="rId15" Type="http://schemas.openxmlformats.org/officeDocument/2006/relationships/hyperlink" Target="https://podminky.urs.cz/item/CS_URS_2023_02/741420083" TargetMode="External" /><Relationship Id="rId16" Type="http://schemas.openxmlformats.org/officeDocument/2006/relationships/hyperlink" Target="https://podminky.urs.cz/item/CS_URS_2023_02/741420082" TargetMode="External" /><Relationship Id="rId17" Type="http://schemas.openxmlformats.org/officeDocument/2006/relationships/hyperlink" Target="https://podminky.urs.cz/item/CS_URS_2023_02/460161161" TargetMode="External" /><Relationship Id="rId18" Type="http://schemas.openxmlformats.org/officeDocument/2006/relationships/hyperlink" Target="https://podminky.urs.cz/item/CS_URS_2023_02/460171161" TargetMode="External" /><Relationship Id="rId19" Type="http://schemas.openxmlformats.org/officeDocument/2006/relationships/hyperlink" Target="https://podminky.urs.cz/item/CS_URS_2023_02/460431171" TargetMode="External" /><Relationship Id="rId20" Type="http://schemas.openxmlformats.org/officeDocument/2006/relationships/hyperlink" Target="https://podminky.urs.cz/item/CS_URS_2023_02/468041122" TargetMode="External" /><Relationship Id="rId21" Type="http://schemas.openxmlformats.org/officeDocument/2006/relationships/hyperlink" Target="https://podminky.urs.cz/item/CS_URS_2023_02/468011121" TargetMode="External" /><Relationship Id="rId22" Type="http://schemas.openxmlformats.org/officeDocument/2006/relationships/hyperlink" Target="https://podminky.urs.cz/item/CS_URS_2023_02/460871162" TargetMode="External" /><Relationship Id="rId23" Type="http://schemas.openxmlformats.org/officeDocument/2006/relationships/hyperlink" Target="https://podminky.urs.cz/item/CS_URS_2023_02/460881215" TargetMode="External" /><Relationship Id="rId24" Type="http://schemas.openxmlformats.org/officeDocument/2006/relationships/hyperlink" Target="https://podminky.urs.cz/item/CS_URS_2023_02/460341113" TargetMode="External" /><Relationship Id="rId25" Type="http://schemas.openxmlformats.org/officeDocument/2006/relationships/hyperlink" Target="https://podminky.urs.cz/item/CS_URS_2023_02/460341121" TargetMode="External" /><Relationship Id="rId26" Type="http://schemas.openxmlformats.org/officeDocument/2006/relationships/hyperlink" Target="https://podminky.urs.cz/item/CS_URS_2023_02/469973117" TargetMode="External" /><Relationship Id="rId27" Type="http://schemas.openxmlformats.org/officeDocument/2006/relationships/hyperlink" Target="https://podminky.urs.cz/item/CS_URS_2023_02/460010024" TargetMode="External" /><Relationship Id="rId28" Type="http://schemas.openxmlformats.org/officeDocument/2006/relationships/hyperlink" Target="https://podminky.urs.cz/item/CS_URS_2023_02/460010025" TargetMode="External" /><Relationship Id="rId29" Type="http://schemas.openxmlformats.org/officeDocument/2006/relationships/hyperlink" Target="https://podminky.urs.cz/item/CS_URS_2023_02/741810003" TargetMode="External" /><Relationship Id="rId3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39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05/23/04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střechy a hromosvodů, Centrum praktického vyučování, hala 43, areál Škoda, Plzeň, z. č. 673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kat. č. 8669/4 Plzeň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18. 10. 2023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SPŠ strojnická a SOŠ profesora Švejcara, Plzeň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Ing. Rudolf Jedlička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ROUND(AG55+AG56,2)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ROUND(AS55+AS56,2)</f>
        <v>0</v>
      </c>
      <c r="AT54" s="108">
        <f>ROUND(SUM(AV54:AW54),2)</f>
        <v>0</v>
      </c>
      <c r="AU54" s="109">
        <f>ROUND(AU55+AU56,5)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ROUND(AZ55+AZ56,2)</f>
        <v>0</v>
      </c>
      <c r="BA54" s="108">
        <f>ROUND(BA55+BA56,2)</f>
        <v>0</v>
      </c>
      <c r="BB54" s="108">
        <f>ROUND(BB55+BB56,2)</f>
        <v>0</v>
      </c>
      <c r="BC54" s="108">
        <f>ROUND(BC55+BC56,2)</f>
        <v>0</v>
      </c>
      <c r="BD54" s="110">
        <f>ROUND(BD55+BD56,2)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16.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'00 - Vedlejší a ostatní n...'!J30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'00 - Vedlejší a ostatní n...'!P81</f>
        <v>0</v>
      </c>
      <c r="AV55" s="122">
        <f>'00 - Vedlejší a ostatní n...'!J33</f>
        <v>0</v>
      </c>
      <c r="AW55" s="122">
        <f>'00 - Vedlejší a ostatní n...'!J34</f>
        <v>0</v>
      </c>
      <c r="AX55" s="122">
        <f>'00 - Vedlejší a ostatní n...'!J35</f>
        <v>0</v>
      </c>
      <c r="AY55" s="122">
        <f>'00 - Vedlejší a ostatní n...'!J36</f>
        <v>0</v>
      </c>
      <c r="AZ55" s="122">
        <f>'00 - Vedlejší a ostatní n...'!F33</f>
        <v>0</v>
      </c>
      <c r="BA55" s="122">
        <f>'00 - Vedlejší a ostatní n...'!F34</f>
        <v>0</v>
      </c>
      <c r="BB55" s="122">
        <f>'00 - Vedlejší a ostatní n...'!F35</f>
        <v>0</v>
      </c>
      <c r="BC55" s="122">
        <f>'00 - Vedlejší a ostatní n...'!F36</f>
        <v>0</v>
      </c>
      <c r="BD55" s="124">
        <f>'00 - Vedlejší a ostatní n...'!F37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19</v>
      </c>
      <c r="CM55" s="125" t="s">
        <v>86</v>
      </c>
    </row>
    <row r="56" s="7" customFormat="1" ht="24.75" customHeight="1">
      <c r="A56" s="7"/>
      <c r="B56" s="114"/>
      <c r="C56" s="115"/>
      <c r="D56" s="116" t="s">
        <v>87</v>
      </c>
      <c r="E56" s="116"/>
      <c r="F56" s="116"/>
      <c r="G56" s="116"/>
      <c r="H56" s="116"/>
      <c r="I56" s="117"/>
      <c r="J56" s="116" t="s">
        <v>88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26">
        <f>ROUND(SUM(AG57:AG58),2)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1">
        <f>ROUND(SUM(AS57:AS58),2)</f>
        <v>0</v>
      </c>
      <c r="AT56" s="122">
        <f>ROUND(SUM(AV56:AW56),2)</f>
        <v>0</v>
      </c>
      <c r="AU56" s="123">
        <f>ROUND(SUM(AU57:AU58),5)</f>
        <v>0</v>
      </c>
      <c r="AV56" s="122">
        <f>ROUND(AZ56*L29,2)</f>
        <v>0</v>
      </c>
      <c r="AW56" s="122">
        <f>ROUND(BA56*L30,2)</f>
        <v>0</v>
      </c>
      <c r="AX56" s="122">
        <f>ROUND(BB56*L29,2)</f>
        <v>0</v>
      </c>
      <c r="AY56" s="122">
        <f>ROUND(BC56*L30,2)</f>
        <v>0</v>
      </c>
      <c r="AZ56" s="122">
        <f>ROUND(SUM(AZ57:AZ58),2)</f>
        <v>0</v>
      </c>
      <c r="BA56" s="122">
        <f>ROUND(SUM(BA57:BA58),2)</f>
        <v>0</v>
      </c>
      <c r="BB56" s="122">
        <f>ROUND(SUM(BB57:BB58),2)</f>
        <v>0</v>
      </c>
      <c r="BC56" s="122">
        <f>ROUND(SUM(BC57:BC58),2)</f>
        <v>0</v>
      </c>
      <c r="BD56" s="124">
        <f>ROUND(SUM(BD57:BD58),2)</f>
        <v>0</v>
      </c>
      <c r="BE56" s="7"/>
      <c r="BS56" s="125" t="s">
        <v>75</v>
      </c>
      <c r="BT56" s="125" t="s">
        <v>84</v>
      </c>
      <c r="BU56" s="125" t="s">
        <v>77</v>
      </c>
      <c r="BV56" s="125" t="s">
        <v>78</v>
      </c>
      <c r="BW56" s="125" t="s">
        <v>89</v>
      </c>
      <c r="BX56" s="125" t="s">
        <v>5</v>
      </c>
      <c r="CL56" s="125" t="s">
        <v>90</v>
      </c>
      <c r="CM56" s="125" t="s">
        <v>86</v>
      </c>
    </row>
    <row r="57" s="4" customFormat="1" ht="23.25" customHeight="1">
      <c r="A57" s="113" t="s">
        <v>80</v>
      </c>
      <c r="B57" s="65"/>
      <c r="C57" s="127"/>
      <c r="D57" s="127"/>
      <c r="E57" s="128" t="s">
        <v>91</v>
      </c>
      <c r="F57" s="128"/>
      <c r="G57" s="128"/>
      <c r="H57" s="128"/>
      <c r="I57" s="128"/>
      <c r="J57" s="127"/>
      <c r="K57" s="128" t="s">
        <v>92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'0101 - D.1 Architektonick...'!J32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93</v>
      </c>
      <c r="AR57" s="67"/>
      <c r="AS57" s="131">
        <v>0</v>
      </c>
      <c r="AT57" s="132">
        <f>ROUND(SUM(AV57:AW57),2)</f>
        <v>0</v>
      </c>
      <c r="AU57" s="133">
        <f>'0101 - D.1 Architektonick...'!P99</f>
        <v>0</v>
      </c>
      <c r="AV57" s="132">
        <f>'0101 - D.1 Architektonick...'!J35</f>
        <v>0</v>
      </c>
      <c r="AW57" s="132">
        <f>'0101 - D.1 Architektonick...'!J36</f>
        <v>0</v>
      </c>
      <c r="AX57" s="132">
        <f>'0101 - D.1 Architektonick...'!J37</f>
        <v>0</v>
      </c>
      <c r="AY57" s="132">
        <f>'0101 - D.1 Architektonick...'!J38</f>
        <v>0</v>
      </c>
      <c r="AZ57" s="132">
        <f>'0101 - D.1 Architektonick...'!F35</f>
        <v>0</v>
      </c>
      <c r="BA57" s="132">
        <f>'0101 - D.1 Architektonick...'!F36</f>
        <v>0</v>
      </c>
      <c r="BB57" s="132">
        <f>'0101 - D.1 Architektonick...'!F37</f>
        <v>0</v>
      </c>
      <c r="BC57" s="132">
        <f>'0101 - D.1 Architektonick...'!F38</f>
        <v>0</v>
      </c>
      <c r="BD57" s="134">
        <f>'0101 - D.1 Architektonick...'!F39</f>
        <v>0</v>
      </c>
      <c r="BE57" s="4"/>
      <c r="BT57" s="135" t="s">
        <v>86</v>
      </c>
      <c r="BV57" s="135" t="s">
        <v>78</v>
      </c>
      <c r="BW57" s="135" t="s">
        <v>94</v>
      </c>
      <c r="BX57" s="135" t="s">
        <v>89</v>
      </c>
      <c r="CL57" s="135" t="s">
        <v>90</v>
      </c>
    </row>
    <row r="58" s="4" customFormat="1" ht="16.5" customHeight="1">
      <c r="A58" s="113" t="s">
        <v>80</v>
      </c>
      <c r="B58" s="65"/>
      <c r="C58" s="127"/>
      <c r="D58" s="127"/>
      <c r="E58" s="128" t="s">
        <v>95</v>
      </c>
      <c r="F58" s="128"/>
      <c r="G58" s="128"/>
      <c r="H58" s="128"/>
      <c r="I58" s="128"/>
      <c r="J58" s="127"/>
      <c r="K58" s="128" t="s">
        <v>96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'0104 - D.4 Elektroinstalace'!J32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93</v>
      </c>
      <c r="AR58" s="67"/>
      <c r="AS58" s="136">
        <v>0</v>
      </c>
      <c r="AT58" s="137">
        <f>ROUND(SUM(AV58:AW58),2)</f>
        <v>0</v>
      </c>
      <c r="AU58" s="138">
        <f>'0104 - D.4 Elektroinstalace'!P98</f>
        <v>0</v>
      </c>
      <c r="AV58" s="137">
        <f>'0104 - D.4 Elektroinstalace'!J35</f>
        <v>0</v>
      </c>
      <c r="AW58" s="137">
        <f>'0104 - D.4 Elektroinstalace'!J36</f>
        <v>0</v>
      </c>
      <c r="AX58" s="137">
        <f>'0104 - D.4 Elektroinstalace'!J37</f>
        <v>0</v>
      </c>
      <c r="AY58" s="137">
        <f>'0104 - D.4 Elektroinstalace'!J38</f>
        <v>0</v>
      </c>
      <c r="AZ58" s="137">
        <f>'0104 - D.4 Elektroinstalace'!F35</f>
        <v>0</v>
      </c>
      <c r="BA58" s="137">
        <f>'0104 - D.4 Elektroinstalace'!F36</f>
        <v>0</v>
      </c>
      <c r="BB58" s="137">
        <f>'0104 - D.4 Elektroinstalace'!F37</f>
        <v>0</v>
      </c>
      <c r="BC58" s="137">
        <f>'0104 - D.4 Elektroinstalace'!F38</f>
        <v>0</v>
      </c>
      <c r="BD58" s="139">
        <f>'0104 - D.4 Elektroinstalace'!F39</f>
        <v>0</v>
      </c>
      <c r="BE58" s="4"/>
      <c r="BT58" s="135" t="s">
        <v>86</v>
      </c>
      <c r="BV58" s="135" t="s">
        <v>78</v>
      </c>
      <c r="BW58" s="135" t="s">
        <v>97</v>
      </c>
      <c r="BX58" s="135" t="s">
        <v>89</v>
      </c>
      <c r="CL58" s="135" t="s">
        <v>90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1HiTCN/sqCzKtCg5rHZTW/3WQuRxeBIxZezs5mhUP0lFcOJIIvNjEnDJpImb5GqTLXMLGJHwVIu214LSM6r30A==" hashValue="oT8Is2z4Fvkw3Zp75L1OSV9f0Ub2FJN+80edFI91rMSz8F2blDgQpNQwxZkXadBPeJjS4Ub7o15scli6AbH2+A==" algorithmName="SHA-512" password="B036"/>
  <mergeCells count="54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00 - Vedlejší a ostatní n...'!C2" display="/"/>
    <hyperlink ref="A57" location="'0101 - D.1 Architektonick...'!C2" display="/"/>
    <hyperlink ref="A58" location="'0104 - D.4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86</v>
      </c>
    </row>
    <row r="4" s="1" customFormat="1" ht="24.96" customHeight="1">
      <c r="B4" s="22"/>
      <c r="D4" s="142" t="s">
        <v>98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stavby'!K6</f>
        <v>Oprava střechy a hromosvodů, Centrum praktického vyučování, hala 43, areál Škoda, Plzeň, z. č. 673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99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100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18. 10. 2023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27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44" t="s">
        <v>29</v>
      </c>
      <c r="J15" s="135" t="s">
        <v>30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31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29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33</v>
      </c>
      <c r="E20" s="40"/>
      <c r="F20" s="40"/>
      <c r="G20" s="40"/>
      <c r="H20" s="40"/>
      <c r="I20" s="144" t="s">
        <v>26</v>
      </c>
      <c r="J20" s="135" t="s">
        <v>34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35</v>
      </c>
      <c r="F21" s="40"/>
      <c r="G21" s="40"/>
      <c r="H21" s="40"/>
      <c r="I21" s="144" t="s">
        <v>29</v>
      </c>
      <c r="J21" s="135" t="s">
        <v>36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38</v>
      </c>
      <c r="E23" s="40"/>
      <c r="F23" s="40"/>
      <c r="G23" s="40"/>
      <c r="H23" s="40"/>
      <c r="I23" s="144" t="s">
        <v>26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29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40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42</v>
      </c>
      <c r="E30" s="40"/>
      <c r="F30" s="40"/>
      <c r="G30" s="40"/>
      <c r="H30" s="40"/>
      <c r="I30" s="40"/>
      <c r="J30" s="155">
        <f>ROUND(J81,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44</v>
      </c>
      <c r="G32" s="40"/>
      <c r="H32" s="40"/>
      <c r="I32" s="156" t="s">
        <v>43</v>
      </c>
      <c r="J32" s="156" t="s">
        <v>45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44" t="s">
        <v>47</v>
      </c>
      <c r="F33" s="158">
        <f>ROUND((SUM(BE81:BE99)),  2)</f>
        <v>0</v>
      </c>
      <c r="G33" s="40"/>
      <c r="H33" s="40"/>
      <c r="I33" s="159">
        <v>0.20999999999999999</v>
      </c>
      <c r="J33" s="158">
        <f>ROUND(((SUM(BE81:BE99))*I33),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48</v>
      </c>
      <c r="F34" s="158">
        <f>ROUND((SUM(BF81:BF99)),  2)</f>
        <v>0</v>
      </c>
      <c r="G34" s="40"/>
      <c r="H34" s="40"/>
      <c r="I34" s="159">
        <v>0.14999999999999999</v>
      </c>
      <c r="J34" s="158">
        <f>ROUND(((SUM(BF81:BF99))*I34),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49</v>
      </c>
      <c r="F35" s="158">
        <f>ROUND((SUM(BG81:BG99)),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50</v>
      </c>
      <c r="F36" s="158">
        <f>ROUND((SUM(BH81:BH99)),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51</v>
      </c>
      <c r="F37" s="158">
        <f>ROUND((SUM(BI81:BI99)),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71" t="str">
        <f>E7</f>
        <v>Oprava střechy a hromosvodů, Centrum praktického vyučování, hala 43, areál Škoda, Plzeň, z. č. 673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00 - Vedlejší a ostatní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kat. č. 8669/4 Plzeň</v>
      </c>
      <c r="G52" s="42"/>
      <c r="H52" s="42"/>
      <c r="I52" s="34" t="s">
        <v>23</v>
      </c>
      <c r="J52" s="74" t="str">
        <f>IF(J12="","",J12)</f>
        <v>18. 10. 2023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SPŠ strojnická a SOŠ profesora Švejcara, Plzeň</v>
      </c>
      <c r="G54" s="42"/>
      <c r="H54" s="42"/>
      <c r="I54" s="34" t="s">
        <v>33</v>
      </c>
      <c r="J54" s="38" t="str">
        <f>E21</f>
        <v>Ing. Rudolf Jedlička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102</v>
      </c>
      <c r="D57" s="173"/>
      <c r="E57" s="173"/>
      <c r="F57" s="173"/>
      <c r="G57" s="173"/>
      <c r="H57" s="173"/>
      <c r="I57" s="173"/>
      <c r="J57" s="174" t="s">
        <v>103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74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76"/>
      <c r="C60" s="177"/>
      <c r="D60" s="178" t="s">
        <v>105</v>
      </c>
      <c r="E60" s="179"/>
      <c r="F60" s="179"/>
      <c r="G60" s="179"/>
      <c r="H60" s="179"/>
      <c r="I60" s="179"/>
      <c r="J60" s="180">
        <f>J82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106</v>
      </c>
      <c r="E61" s="184"/>
      <c r="F61" s="184"/>
      <c r="G61" s="184"/>
      <c r="H61" s="184"/>
      <c r="I61" s="184"/>
      <c r="J61" s="185">
        <f>J83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107</v>
      </c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6.25" customHeight="1">
      <c r="A71" s="40"/>
      <c r="B71" s="41"/>
      <c r="C71" s="42"/>
      <c r="D71" s="42"/>
      <c r="E71" s="171" t="str">
        <f>E7</f>
        <v>Oprava střechy a hromosvodů, Centrum praktického vyučování, hala 43, areál Škoda, Plzeň, z. č. 673</v>
      </c>
      <c r="F71" s="34"/>
      <c r="G71" s="34"/>
      <c r="H71" s="34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99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00 - Vedlejší a ostatní náklady</v>
      </c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kat. č. 8669/4 Plzeň</v>
      </c>
      <c r="G75" s="42"/>
      <c r="H75" s="42"/>
      <c r="I75" s="34" t="s">
        <v>23</v>
      </c>
      <c r="J75" s="74" t="str">
        <f>IF(J12="","",J12)</f>
        <v>18. 10. 2023</v>
      </c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SPŠ strojnická a SOŠ profesora Švejcara, Plzeň</v>
      </c>
      <c r="G77" s="42"/>
      <c r="H77" s="42"/>
      <c r="I77" s="34" t="s">
        <v>33</v>
      </c>
      <c r="J77" s="38" t="str">
        <f>E21</f>
        <v>Ing. Rudolf Jedlička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31</v>
      </c>
      <c r="D78" s="42"/>
      <c r="E78" s="42"/>
      <c r="F78" s="29" t="str">
        <f>IF(E18="","",E18)</f>
        <v>Vyplň údaj</v>
      </c>
      <c r="G78" s="42"/>
      <c r="H78" s="42"/>
      <c r="I78" s="34" t="s">
        <v>38</v>
      </c>
      <c r="J78" s="38" t="str">
        <f>E24</f>
        <v xml:space="preserve"> 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7"/>
      <c r="B80" s="188"/>
      <c r="C80" s="189" t="s">
        <v>108</v>
      </c>
      <c r="D80" s="190" t="s">
        <v>61</v>
      </c>
      <c r="E80" s="190" t="s">
        <v>57</v>
      </c>
      <c r="F80" s="190" t="s">
        <v>58</v>
      </c>
      <c r="G80" s="190" t="s">
        <v>109</v>
      </c>
      <c r="H80" s="190" t="s">
        <v>110</v>
      </c>
      <c r="I80" s="190" t="s">
        <v>111</v>
      </c>
      <c r="J80" s="190" t="s">
        <v>103</v>
      </c>
      <c r="K80" s="191" t="s">
        <v>112</v>
      </c>
      <c r="L80" s="192"/>
      <c r="M80" s="94" t="s">
        <v>19</v>
      </c>
      <c r="N80" s="95" t="s">
        <v>46</v>
      </c>
      <c r="O80" s="95" t="s">
        <v>113</v>
      </c>
      <c r="P80" s="95" t="s">
        <v>114</v>
      </c>
      <c r="Q80" s="95" t="s">
        <v>115</v>
      </c>
      <c r="R80" s="95" t="s">
        <v>116</v>
      </c>
      <c r="S80" s="95" t="s">
        <v>117</v>
      </c>
      <c r="T80" s="96" t="s">
        <v>118</v>
      </c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</row>
    <row r="81" s="2" customFormat="1" ht="22.8" customHeight="1">
      <c r="A81" s="40"/>
      <c r="B81" s="41"/>
      <c r="C81" s="101" t="s">
        <v>119</v>
      </c>
      <c r="D81" s="42"/>
      <c r="E81" s="42"/>
      <c r="F81" s="42"/>
      <c r="G81" s="42"/>
      <c r="H81" s="42"/>
      <c r="I81" s="42"/>
      <c r="J81" s="193">
        <f>BK81</f>
        <v>0</v>
      </c>
      <c r="K81" s="42"/>
      <c r="L81" s="46"/>
      <c r="M81" s="97"/>
      <c r="N81" s="194"/>
      <c r="O81" s="98"/>
      <c r="P81" s="195">
        <f>P82</f>
        <v>0</v>
      </c>
      <c r="Q81" s="98"/>
      <c r="R81" s="195">
        <f>R82</f>
        <v>0</v>
      </c>
      <c r="S81" s="98"/>
      <c r="T81" s="196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75</v>
      </c>
      <c r="AU81" s="19" t="s">
        <v>104</v>
      </c>
      <c r="BK81" s="197">
        <f>BK82</f>
        <v>0</v>
      </c>
    </row>
    <row r="82" s="12" customFormat="1" ht="25.92" customHeight="1">
      <c r="A82" s="12"/>
      <c r="B82" s="198"/>
      <c r="C82" s="199"/>
      <c r="D82" s="200" t="s">
        <v>75</v>
      </c>
      <c r="E82" s="201" t="s">
        <v>120</v>
      </c>
      <c r="F82" s="201" t="s">
        <v>121</v>
      </c>
      <c r="G82" s="199"/>
      <c r="H82" s="199"/>
      <c r="I82" s="202"/>
      <c r="J82" s="203">
        <f>BK82</f>
        <v>0</v>
      </c>
      <c r="K82" s="199"/>
      <c r="L82" s="204"/>
      <c r="M82" s="205"/>
      <c r="N82" s="206"/>
      <c r="O82" s="206"/>
      <c r="P82" s="207">
        <f>P83</f>
        <v>0</v>
      </c>
      <c r="Q82" s="206"/>
      <c r="R82" s="207">
        <f>R83</f>
        <v>0</v>
      </c>
      <c r="S82" s="206"/>
      <c r="T82" s="20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9" t="s">
        <v>122</v>
      </c>
      <c r="AT82" s="210" t="s">
        <v>75</v>
      </c>
      <c r="AU82" s="210" t="s">
        <v>76</v>
      </c>
      <c r="AY82" s="209" t="s">
        <v>123</v>
      </c>
      <c r="BK82" s="211">
        <f>BK83</f>
        <v>0</v>
      </c>
    </row>
    <row r="83" s="12" customFormat="1" ht="22.8" customHeight="1">
      <c r="A83" s="12"/>
      <c r="B83" s="198"/>
      <c r="C83" s="199"/>
      <c r="D83" s="200" t="s">
        <v>75</v>
      </c>
      <c r="E83" s="212" t="s">
        <v>124</v>
      </c>
      <c r="F83" s="212" t="s">
        <v>125</v>
      </c>
      <c r="G83" s="199"/>
      <c r="H83" s="199"/>
      <c r="I83" s="202"/>
      <c r="J83" s="213">
        <f>BK83</f>
        <v>0</v>
      </c>
      <c r="K83" s="199"/>
      <c r="L83" s="204"/>
      <c r="M83" s="205"/>
      <c r="N83" s="206"/>
      <c r="O83" s="206"/>
      <c r="P83" s="207">
        <f>SUM(P84:P99)</f>
        <v>0</v>
      </c>
      <c r="Q83" s="206"/>
      <c r="R83" s="207">
        <f>SUM(R84:R99)</f>
        <v>0</v>
      </c>
      <c r="S83" s="206"/>
      <c r="T83" s="208">
        <f>SUM(T84:T99)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9" t="s">
        <v>122</v>
      </c>
      <c r="AT83" s="210" t="s">
        <v>75</v>
      </c>
      <c r="AU83" s="210" t="s">
        <v>84</v>
      </c>
      <c r="AY83" s="209" t="s">
        <v>123</v>
      </c>
      <c r="BK83" s="211">
        <f>SUM(BK84:BK99)</f>
        <v>0</v>
      </c>
    </row>
    <row r="84" s="2" customFormat="1" ht="16.5" customHeight="1">
      <c r="A84" s="40"/>
      <c r="B84" s="41"/>
      <c r="C84" s="214" t="s">
        <v>84</v>
      </c>
      <c r="D84" s="214" t="s">
        <v>126</v>
      </c>
      <c r="E84" s="215" t="s">
        <v>127</v>
      </c>
      <c r="F84" s="216" t="s">
        <v>128</v>
      </c>
      <c r="G84" s="217" t="s">
        <v>129</v>
      </c>
      <c r="H84" s="218">
        <v>1</v>
      </c>
      <c r="I84" s="219"/>
      <c r="J84" s="220">
        <f>ROUND(I84*H84,2)</f>
        <v>0</v>
      </c>
      <c r="K84" s="216" t="s">
        <v>130</v>
      </c>
      <c r="L84" s="46"/>
      <c r="M84" s="221" t="s">
        <v>19</v>
      </c>
      <c r="N84" s="222" t="s">
        <v>47</v>
      </c>
      <c r="O84" s="86"/>
      <c r="P84" s="223">
        <f>O84*H84</f>
        <v>0</v>
      </c>
      <c r="Q84" s="223">
        <v>0</v>
      </c>
      <c r="R84" s="223">
        <f>Q84*H84</f>
        <v>0</v>
      </c>
      <c r="S84" s="223">
        <v>0</v>
      </c>
      <c r="T84" s="224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25" t="s">
        <v>131</v>
      </c>
      <c r="AT84" s="225" t="s">
        <v>126</v>
      </c>
      <c r="AU84" s="225" t="s">
        <v>86</v>
      </c>
      <c r="AY84" s="19" t="s">
        <v>123</v>
      </c>
      <c r="BE84" s="226">
        <f>IF(N84="základní",J84,0)</f>
        <v>0</v>
      </c>
      <c r="BF84" s="226">
        <f>IF(N84="snížená",J84,0)</f>
        <v>0</v>
      </c>
      <c r="BG84" s="226">
        <f>IF(N84="zákl. přenesená",J84,0)</f>
        <v>0</v>
      </c>
      <c r="BH84" s="226">
        <f>IF(N84="sníž. přenesená",J84,0)</f>
        <v>0</v>
      </c>
      <c r="BI84" s="226">
        <f>IF(N84="nulová",J84,0)</f>
        <v>0</v>
      </c>
      <c r="BJ84" s="19" t="s">
        <v>84</v>
      </c>
      <c r="BK84" s="226">
        <f>ROUND(I84*H84,2)</f>
        <v>0</v>
      </c>
      <c r="BL84" s="19" t="s">
        <v>131</v>
      </c>
      <c r="BM84" s="225" t="s">
        <v>132</v>
      </c>
    </row>
    <row r="85" s="2" customFormat="1">
      <c r="A85" s="40"/>
      <c r="B85" s="41"/>
      <c r="C85" s="42"/>
      <c r="D85" s="227" t="s">
        <v>133</v>
      </c>
      <c r="E85" s="42"/>
      <c r="F85" s="228" t="s">
        <v>134</v>
      </c>
      <c r="G85" s="42"/>
      <c r="H85" s="42"/>
      <c r="I85" s="229"/>
      <c r="J85" s="42"/>
      <c r="K85" s="42"/>
      <c r="L85" s="46"/>
      <c r="M85" s="230"/>
      <c r="N85" s="231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133</v>
      </c>
      <c r="AU85" s="19" t="s">
        <v>86</v>
      </c>
    </row>
    <row r="86" s="2" customFormat="1">
      <c r="A86" s="40"/>
      <c r="B86" s="41"/>
      <c r="C86" s="42"/>
      <c r="D86" s="232" t="s">
        <v>135</v>
      </c>
      <c r="E86" s="42"/>
      <c r="F86" s="233" t="s">
        <v>136</v>
      </c>
      <c r="G86" s="42"/>
      <c r="H86" s="42"/>
      <c r="I86" s="229"/>
      <c r="J86" s="42"/>
      <c r="K86" s="42"/>
      <c r="L86" s="46"/>
      <c r="M86" s="230"/>
      <c r="N86" s="231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135</v>
      </c>
      <c r="AU86" s="19" t="s">
        <v>86</v>
      </c>
    </row>
    <row r="87" s="2" customFormat="1" ht="16.5" customHeight="1">
      <c r="A87" s="40"/>
      <c r="B87" s="41"/>
      <c r="C87" s="214" t="s">
        <v>86</v>
      </c>
      <c r="D87" s="214" t="s">
        <v>126</v>
      </c>
      <c r="E87" s="215" t="s">
        <v>137</v>
      </c>
      <c r="F87" s="216" t="s">
        <v>138</v>
      </c>
      <c r="G87" s="217" t="s">
        <v>129</v>
      </c>
      <c r="H87" s="218">
        <v>1</v>
      </c>
      <c r="I87" s="219"/>
      <c r="J87" s="220">
        <f>ROUND(I87*H87,2)</f>
        <v>0</v>
      </c>
      <c r="K87" s="216" t="s">
        <v>130</v>
      </c>
      <c r="L87" s="46"/>
      <c r="M87" s="221" t="s">
        <v>19</v>
      </c>
      <c r="N87" s="222" t="s">
        <v>47</v>
      </c>
      <c r="O87" s="86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5" t="s">
        <v>131</v>
      </c>
      <c r="AT87" s="225" t="s">
        <v>126</v>
      </c>
      <c r="AU87" s="225" t="s">
        <v>86</v>
      </c>
      <c r="AY87" s="19" t="s">
        <v>123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9" t="s">
        <v>84</v>
      </c>
      <c r="BK87" s="226">
        <f>ROUND(I87*H87,2)</f>
        <v>0</v>
      </c>
      <c r="BL87" s="19" t="s">
        <v>131</v>
      </c>
      <c r="BM87" s="225" t="s">
        <v>139</v>
      </c>
    </row>
    <row r="88" s="2" customFormat="1">
      <c r="A88" s="40"/>
      <c r="B88" s="41"/>
      <c r="C88" s="42"/>
      <c r="D88" s="227" t="s">
        <v>133</v>
      </c>
      <c r="E88" s="42"/>
      <c r="F88" s="228" t="s">
        <v>140</v>
      </c>
      <c r="G88" s="42"/>
      <c r="H88" s="42"/>
      <c r="I88" s="229"/>
      <c r="J88" s="42"/>
      <c r="K88" s="42"/>
      <c r="L88" s="46"/>
      <c r="M88" s="230"/>
      <c r="N88" s="231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133</v>
      </c>
      <c r="AU88" s="19" t="s">
        <v>86</v>
      </c>
    </row>
    <row r="89" s="2" customFormat="1">
      <c r="A89" s="40"/>
      <c r="B89" s="41"/>
      <c r="C89" s="42"/>
      <c r="D89" s="232" t="s">
        <v>135</v>
      </c>
      <c r="E89" s="42"/>
      <c r="F89" s="233" t="s">
        <v>141</v>
      </c>
      <c r="G89" s="42"/>
      <c r="H89" s="42"/>
      <c r="I89" s="229"/>
      <c r="J89" s="42"/>
      <c r="K89" s="42"/>
      <c r="L89" s="46"/>
      <c r="M89" s="230"/>
      <c r="N89" s="231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135</v>
      </c>
      <c r="AU89" s="19" t="s">
        <v>86</v>
      </c>
    </row>
    <row r="90" s="2" customFormat="1" ht="16.5" customHeight="1">
      <c r="A90" s="40"/>
      <c r="B90" s="41"/>
      <c r="C90" s="214" t="s">
        <v>142</v>
      </c>
      <c r="D90" s="214" t="s">
        <v>126</v>
      </c>
      <c r="E90" s="215" t="s">
        <v>143</v>
      </c>
      <c r="F90" s="216" t="s">
        <v>144</v>
      </c>
      <c r="G90" s="217" t="s">
        <v>129</v>
      </c>
      <c r="H90" s="218">
        <v>1</v>
      </c>
      <c r="I90" s="219"/>
      <c r="J90" s="220">
        <f>ROUND(I90*H90,2)</f>
        <v>0</v>
      </c>
      <c r="K90" s="216" t="s">
        <v>130</v>
      </c>
      <c r="L90" s="46"/>
      <c r="M90" s="221" t="s">
        <v>19</v>
      </c>
      <c r="N90" s="222" t="s">
        <v>47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131</v>
      </c>
      <c r="AT90" s="225" t="s">
        <v>126</v>
      </c>
      <c r="AU90" s="225" t="s">
        <v>86</v>
      </c>
      <c r="AY90" s="19" t="s">
        <v>123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84</v>
      </c>
      <c r="BK90" s="226">
        <f>ROUND(I90*H90,2)</f>
        <v>0</v>
      </c>
      <c r="BL90" s="19" t="s">
        <v>131</v>
      </c>
      <c r="BM90" s="225" t="s">
        <v>145</v>
      </c>
    </row>
    <row r="91" s="2" customFormat="1">
      <c r="A91" s="40"/>
      <c r="B91" s="41"/>
      <c r="C91" s="42"/>
      <c r="D91" s="227" t="s">
        <v>133</v>
      </c>
      <c r="E91" s="42"/>
      <c r="F91" s="228" t="s">
        <v>146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133</v>
      </c>
      <c r="AU91" s="19" t="s">
        <v>86</v>
      </c>
    </row>
    <row r="92" s="2" customFormat="1" ht="16.5" customHeight="1">
      <c r="A92" s="40"/>
      <c r="B92" s="41"/>
      <c r="C92" s="214" t="s">
        <v>147</v>
      </c>
      <c r="D92" s="214" t="s">
        <v>126</v>
      </c>
      <c r="E92" s="215" t="s">
        <v>148</v>
      </c>
      <c r="F92" s="216" t="s">
        <v>149</v>
      </c>
      <c r="G92" s="217" t="s">
        <v>129</v>
      </c>
      <c r="H92" s="218">
        <v>1</v>
      </c>
      <c r="I92" s="219"/>
      <c r="J92" s="220">
        <f>ROUND(I92*H92,2)</f>
        <v>0</v>
      </c>
      <c r="K92" s="216" t="s">
        <v>130</v>
      </c>
      <c r="L92" s="46"/>
      <c r="M92" s="221" t="s">
        <v>19</v>
      </c>
      <c r="N92" s="222" t="s">
        <v>47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131</v>
      </c>
      <c r="AT92" s="225" t="s">
        <v>126</v>
      </c>
      <c r="AU92" s="225" t="s">
        <v>86</v>
      </c>
      <c r="AY92" s="19" t="s">
        <v>123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84</v>
      </c>
      <c r="BK92" s="226">
        <f>ROUND(I92*H92,2)</f>
        <v>0</v>
      </c>
      <c r="BL92" s="19" t="s">
        <v>131</v>
      </c>
      <c r="BM92" s="225" t="s">
        <v>150</v>
      </c>
    </row>
    <row r="93" s="2" customFormat="1">
      <c r="A93" s="40"/>
      <c r="B93" s="41"/>
      <c r="C93" s="42"/>
      <c r="D93" s="227" t="s">
        <v>133</v>
      </c>
      <c r="E93" s="42"/>
      <c r="F93" s="228" t="s">
        <v>151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133</v>
      </c>
      <c r="AU93" s="19" t="s">
        <v>86</v>
      </c>
    </row>
    <row r="94" s="2" customFormat="1" ht="16.5" customHeight="1">
      <c r="A94" s="40"/>
      <c r="B94" s="41"/>
      <c r="C94" s="214" t="s">
        <v>122</v>
      </c>
      <c r="D94" s="214" t="s">
        <v>126</v>
      </c>
      <c r="E94" s="215" t="s">
        <v>152</v>
      </c>
      <c r="F94" s="216" t="s">
        <v>153</v>
      </c>
      <c r="G94" s="217" t="s">
        <v>129</v>
      </c>
      <c r="H94" s="218">
        <v>1</v>
      </c>
      <c r="I94" s="219"/>
      <c r="J94" s="220">
        <f>ROUND(I94*H94,2)</f>
        <v>0</v>
      </c>
      <c r="K94" s="216" t="s">
        <v>130</v>
      </c>
      <c r="L94" s="46"/>
      <c r="M94" s="221" t="s">
        <v>19</v>
      </c>
      <c r="N94" s="222" t="s">
        <v>47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131</v>
      </c>
      <c r="AT94" s="225" t="s">
        <v>126</v>
      </c>
      <c r="AU94" s="225" t="s">
        <v>86</v>
      </c>
      <c r="AY94" s="19" t="s">
        <v>123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84</v>
      </c>
      <c r="BK94" s="226">
        <f>ROUND(I94*H94,2)</f>
        <v>0</v>
      </c>
      <c r="BL94" s="19" t="s">
        <v>131</v>
      </c>
      <c r="BM94" s="225" t="s">
        <v>154</v>
      </c>
    </row>
    <row r="95" s="2" customFormat="1">
      <c r="A95" s="40"/>
      <c r="B95" s="41"/>
      <c r="C95" s="42"/>
      <c r="D95" s="227" t="s">
        <v>133</v>
      </c>
      <c r="E95" s="42"/>
      <c r="F95" s="228" t="s">
        <v>155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133</v>
      </c>
      <c r="AU95" s="19" t="s">
        <v>86</v>
      </c>
    </row>
    <row r="96" s="2" customFormat="1">
      <c r="A96" s="40"/>
      <c r="B96" s="41"/>
      <c r="C96" s="42"/>
      <c r="D96" s="232" t="s">
        <v>135</v>
      </c>
      <c r="E96" s="42"/>
      <c r="F96" s="233" t="s">
        <v>156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135</v>
      </c>
      <c r="AU96" s="19" t="s">
        <v>86</v>
      </c>
    </row>
    <row r="97" s="2" customFormat="1" ht="16.5" customHeight="1">
      <c r="A97" s="40"/>
      <c r="B97" s="41"/>
      <c r="C97" s="214" t="s">
        <v>157</v>
      </c>
      <c r="D97" s="214" t="s">
        <v>126</v>
      </c>
      <c r="E97" s="215" t="s">
        <v>158</v>
      </c>
      <c r="F97" s="216" t="s">
        <v>159</v>
      </c>
      <c r="G97" s="217" t="s">
        <v>129</v>
      </c>
      <c r="H97" s="218">
        <v>1</v>
      </c>
      <c r="I97" s="219"/>
      <c r="J97" s="220">
        <f>ROUND(I97*H97,2)</f>
        <v>0</v>
      </c>
      <c r="K97" s="216" t="s">
        <v>130</v>
      </c>
      <c r="L97" s="46"/>
      <c r="M97" s="221" t="s">
        <v>19</v>
      </c>
      <c r="N97" s="222" t="s">
        <v>47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131</v>
      </c>
      <c r="AT97" s="225" t="s">
        <v>126</v>
      </c>
      <c r="AU97" s="225" t="s">
        <v>86</v>
      </c>
      <c r="AY97" s="19" t="s">
        <v>123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84</v>
      </c>
      <c r="BK97" s="226">
        <f>ROUND(I97*H97,2)</f>
        <v>0</v>
      </c>
      <c r="BL97" s="19" t="s">
        <v>131</v>
      </c>
      <c r="BM97" s="225" t="s">
        <v>160</v>
      </c>
    </row>
    <row r="98" s="2" customFormat="1">
      <c r="A98" s="40"/>
      <c r="B98" s="41"/>
      <c r="C98" s="42"/>
      <c r="D98" s="227" t="s">
        <v>133</v>
      </c>
      <c r="E98" s="42"/>
      <c r="F98" s="228" t="s">
        <v>161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133</v>
      </c>
      <c r="AU98" s="19" t="s">
        <v>86</v>
      </c>
    </row>
    <row r="99" s="2" customFormat="1">
      <c r="A99" s="40"/>
      <c r="B99" s="41"/>
      <c r="C99" s="42"/>
      <c r="D99" s="232" t="s">
        <v>135</v>
      </c>
      <c r="E99" s="42"/>
      <c r="F99" s="233" t="s">
        <v>162</v>
      </c>
      <c r="G99" s="42"/>
      <c r="H99" s="42"/>
      <c r="I99" s="229"/>
      <c r="J99" s="42"/>
      <c r="K99" s="42"/>
      <c r="L99" s="46"/>
      <c r="M99" s="234"/>
      <c r="N99" s="235"/>
      <c r="O99" s="236"/>
      <c r="P99" s="236"/>
      <c r="Q99" s="236"/>
      <c r="R99" s="236"/>
      <c r="S99" s="236"/>
      <c r="T99" s="23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135</v>
      </c>
      <c r="AU99" s="19" t="s">
        <v>86</v>
      </c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46"/>
      <c r="M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</sheetData>
  <sheetProtection sheet="1" autoFilter="0" formatColumns="0" formatRows="0" objects="1" scenarios="1" spinCount="100000" saltValue="h8LP2qfKLydNeUiusitnLDtlDkyta1zr+hitth1E7sPHRbWY8ZfKC7RMZUrkMIWICi2JQ5RpJsgo7J667M1rdg==" hashValue="kzVFGYjI7JPRqJwUFbqAMQsDNGQwW36oAuHYUJTZyzJ38pi/eJiRvoa6/xG/ORBO3imFwAAYk0WHLd5YPMm1eg==" algorithmName="SHA-512" password="B036"/>
  <autoFilter ref="C80:K9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3_02/013254000"/>
    <hyperlink ref="F88" r:id="rId2" display="https://podminky.urs.cz/item/CS_URS_2023_02/030001000"/>
    <hyperlink ref="F91" r:id="rId3" display="https://podminky.urs.cz/item/CS_URS_2023_02/041403000"/>
    <hyperlink ref="F93" r:id="rId4" display="https://podminky.urs.cz/item/CS_URS_2023_02/045002000"/>
    <hyperlink ref="F95" r:id="rId5" display="https://podminky.urs.cz/item/CS_URS_2023_02/062002000"/>
    <hyperlink ref="F98" r:id="rId6" display="https://podminky.urs.cz/item/CS_URS_2023_02/071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86</v>
      </c>
    </row>
    <row r="4" s="1" customFormat="1" ht="24.96" customHeight="1">
      <c r="B4" s="22"/>
      <c r="D4" s="142" t="s">
        <v>98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stavby'!K6</f>
        <v>Oprava střechy a hromosvodů, Centrum praktického vyučování, hala 43, areál Škoda, Plzeň, z. č. 673</v>
      </c>
      <c r="F7" s="144"/>
      <c r="G7" s="144"/>
      <c r="H7" s="144"/>
      <c r="L7" s="22"/>
    </row>
    <row r="8" s="1" customFormat="1" ht="12" customHeight="1">
      <c r="B8" s="22"/>
      <c r="D8" s="144" t="s">
        <v>99</v>
      </c>
      <c r="L8" s="22"/>
    </row>
    <row r="9" s="2" customFormat="1" ht="16.5" customHeight="1">
      <c r="A9" s="40"/>
      <c r="B9" s="46"/>
      <c r="C9" s="40"/>
      <c r="D9" s="40"/>
      <c r="E9" s="145" t="s">
        <v>163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164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30" customHeight="1">
      <c r="A11" s="40"/>
      <c r="B11" s="46"/>
      <c r="C11" s="40"/>
      <c r="D11" s="40"/>
      <c r="E11" s="147" t="s">
        <v>165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90</v>
      </c>
      <c r="G13" s="40"/>
      <c r="H13" s="40"/>
      <c r="I13" s="144" t="s">
        <v>20</v>
      </c>
      <c r="J13" s="135" t="s">
        <v>166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18. 10. 2023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21.84" customHeight="1">
      <c r="A15" s="40"/>
      <c r="B15" s="46"/>
      <c r="C15" s="40"/>
      <c r="D15" s="238" t="s">
        <v>167</v>
      </c>
      <c r="E15" s="40"/>
      <c r="F15" s="239" t="s">
        <v>168</v>
      </c>
      <c r="G15" s="40"/>
      <c r="H15" s="40"/>
      <c r="I15" s="238" t="s">
        <v>169</v>
      </c>
      <c r="J15" s="239" t="s">
        <v>170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40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42</v>
      </c>
      <c r="E32" s="40"/>
      <c r="F32" s="40"/>
      <c r="G32" s="40"/>
      <c r="H32" s="40"/>
      <c r="I32" s="40"/>
      <c r="J32" s="155">
        <f>ROUND(J99,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44</v>
      </c>
      <c r="G34" s="40"/>
      <c r="H34" s="40"/>
      <c r="I34" s="156" t="s">
        <v>43</v>
      </c>
      <c r="J34" s="156" t="s">
        <v>45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46</v>
      </c>
      <c r="E35" s="144" t="s">
        <v>47</v>
      </c>
      <c r="F35" s="158">
        <f>ROUND((SUM(BE99:BE625)),  2)</f>
        <v>0</v>
      </c>
      <c r="G35" s="40"/>
      <c r="H35" s="40"/>
      <c r="I35" s="159">
        <v>0.20999999999999999</v>
      </c>
      <c r="J35" s="158">
        <f>ROUND(((SUM(BE99:BE625))*I35),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48</v>
      </c>
      <c r="F36" s="158">
        <f>ROUND((SUM(BF99:BF625)),  2)</f>
        <v>0</v>
      </c>
      <c r="G36" s="40"/>
      <c r="H36" s="40"/>
      <c r="I36" s="159">
        <v>0.14999999999999999</v>
      </c>
      <c r="J36" s="158">
        <f>ROUND(((SUM(BF99:BF625))*I36),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49</v>
      </c>
      <c r="F37" s="158">
        <f>ROUND((SUM(BG99:BG625)),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50</v>
      </c>
      <c r="F38" s="158">
        <f>ROUND((SUM(BH99:BH625)),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51</v>
      </c>
      <c r="F39" s="158">
        <f>ROUND((SUM(BI99:BI625)),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52</v>
      </c>
      <c r="E41" s="162"/>
      <c r="F41" s="162"/>
      <c r="G41" s="163" t="s">
        <v>53</v>
      </c>
      <c r="H41" s="164" t="s">
        <v>54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101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1" t="str">
        <f>E7</f>
        <v>Oprava střechy a hromosvodů, Centrum praktického vyučování, hala 43, areál Škoda, Plzeň, z. č. 673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163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164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30" customHeight="1">
      <c r="A54" s="40"/>
      <c r="B54" s="41"/>
      <c r="C54" s="42"/>
      <c r="D54" s="42"/>
      <c r="E54" s="71" t="str">
        <f>E11</f>
        <v>0101 - D.1 Architektonicko stavební řešení a D.2 Stavebně konstrukční řešení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kat. č. 8669/4 Plzeň</v>
      </c>
      <c r="G56" s="42"/>
      <c r="H56" s="42"/>
      <c r="I56" s="34" t="s">
        <v>23</v>
      </c>
      <c r="J56" s="74" t="str">
        <f>IF(J14="","",J14)</f>
        <v>18. 10. 2023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SPŠ strojnická a SOŠ profesora Švejcara, Plzeň</v>
      </c>
      <c r="G58" s="42"/>
      <c r="H58" s="42"/>
      <c r="I58" s="34" t="s">
        <v>33</v>
      </c>
      <c r="J58" s="38" t="str">
        <f>E23</f>
        <v>Ing. Rudolf Jedlička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102</v>
      </c>
      <c r="D61" s="173"/>
      <c r="E61" s="173"/>
      <c r="F61" s="173"/>
      <c r="G61" s="173"/>
      <c r="H61" s="173"/>
      <c r="I61" s="173"/>
      <c r="J61" s="174" t="s">
        <v>103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74</v>
      </c>
      <c r="D63" s="42"/>
      <c r="E63" s="42"/>
      <c r="F63" s="42"/>
      <c r="G63" s="42"/>
      <c r="H63" s="42"/>
      <c r="I63" s="42"/>
      <c r="J63" s="104">
        <f>J99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104</v>
      </c>
    </row>
    <row r="64" s="9" customFormat="1" ht="24.96" customHeight="1">
      <c r="A64" s="9"/>
      <c r="B64" s="176"/>
      <c r="C64" s="177"/>
      <c r="D64" s="178" t="s">
        <v>171</v>
      </c>
      <c r="E64" s="179"/>
      <c r="F64" s="179"/>
      <c r="G64" s="179"/>
      <c r="H64" s="179"/>
      <c r="I64" s="179"/>
      <c r="J64" s="180">
        <f>J100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172</v>
      </c>
      <c r="E65" s="184"/>
      <c r="F65" s="184"/>
      <c r="G65" s="184"/>
      <c r="H65" s="184"/>
      <c r="I65" s="184"/>
      <c r="J65" s="185">
        <f>J101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173</v>
      </c>
      <c r="E66" s="184"/>
      <c r="F66" s="184"/>
      <c r="G66" s="184"/>
      <c r="H66" s="184"/>
      <c r="I66" s="184"/>
      <c r="J66" s="185">
        <f>J125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174</v>
      </c>
      <c r="E67" s="184"/>
      <c r="F67" s="184"/>
      <c r="G67" s="184"/>
      <c r="H67" s="184"/>
      <c r="I67" s="184"/>
      <c r="J67" s="185">
        <f>J151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175</v>
      </c>
      <c r="E68" s="184"/>
      <c r="F68" s="184"/>
      <c r="G68" s="184"/>
      <c r="H68" s="184"/>
      <c r="I68" s="184"/>
      <c r="J68" s="185">
        <f>J177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6"/>
      <c r="C69" s="177"/>
      <c r="D69" s="178" t="s">
        <v>176</v>
      </c>
      <c r="E69" s="179"/>
      <c r="F69" s="179"/>
      <c r="G69" s="179"/>
      <c r="H69" s="179"/>
      <c r="I69" s="179"/>
      <c r="J69" s="180">
        <f>J180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7"/>
      <c r="D70" s="183" t="s">
        <v>177</v>
      </c>
      <c r="E70" s="184"/>
      <c r="F70" s="184"/>
      <c r="G70" s="184"/>
      <c r="H70" s="184"/>
      <c r="I70" s="184"/>
      <c r="J70" s="185">
        <f>J181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178</v>
      </c>
      <c r="E71" s="184"/>
      <c r="F71" s="184"/>
      <c r="G71" s="184"/>
      <c r="H71" s="184"/>
      <c r="I71" s="184"/>
      <c r="J71" s="185">
        <f>J375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179</v>
      </c>
      <c r="E72" s="184"/>
      <c r="F72" s="184"/>
      <c r="G72" s="184"/>
      <c r="H72" s="184"/>
      <c r="I72" s="184"/>
      <c r="J72" s="185">
        <f>J379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180</v>
      </c>
      <c r="E73" s="184"/>
      <c r="F73" s="184"/>
      <c r="G73" s="184"/>
      <c r="H73" s="184"/>
      <c r="I73" s="184"/>
      <c r="J73" s="185">
        <f>J386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181</v>
      </c>
      <c r="E74" s="184"/>
      <c r="F74" s="184"/>
      <c r="G74" s="184"/>
      <c r="H74" s="184"/>
      <c r="I74" s="184"/>
      <c r="J74" s="185">
        <f>J389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182</v>
      </c>
      <c r="E75" s="184"/>
      <c r="F75" s="184"/>
      <c r="G75" s="184"/>
      <c r="H75" s="184"/>
      <c r="I75" s="184"/>
      <c r="J75" s="185">
        <f>J470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183</v>
      </c>
      <c r="E76" s="184"/>
      <c r="F76" s="184"/>
      <c r="G76" s="184"/>
      <c r="H76" s="184"/>
      <c r="I76" s="184"/>
      <c r="J76" s="185">
        <f>J481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7"/>
      <c r="D77" s="183" t="s">
        <v>184</v>
      </c>
      <c r="E77" s="184"/>
      <c r="F77" s="184"/>
      <c r="G77" s="184"/>
      <c r="H77" s="184"/>
      <c r="I77" s="184"/>
      <c r="J77" s="185">
        <f>J617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3" s="2" customFormat="1" ht="6.96" customHeight="1">
      <c r="A83" s="40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4.96" customHeight="1">
      <c r="A84" s="40"/>
      <c r="B84" s="41"/>
      <c r="C84" s="25" t="s">
        <v>107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16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6.25" customHeight="1">
      <c r="A87" s="40"/>
      <c r="B87" s="41"/>
      <c r="C87" s="42"/>
      <c r="D87" s="42"/>
      <c r="E87" s="171" t="str">
        <f>E7</f>
        <v>Oprava střechy a hromosvodů, Centrum praktického vyučování, hala 43, areál Škoda, Plzeň, z. č. 673</v>
      </c>
      <c r="F87" s="34"/>
      <c r="G87" s="34"/>
      <c r="H87" s="34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" customFormat="1" ht="12" customHeight="1">
      <c r="B88" s="23"/>
      <c r="C88" s="34" t="s">
        <v>99</v>
      </c>
      <c r="D88" s="24"/>
      <c r="E88" s="24"/>
      <c r="F88" s="24"/>
      <c r="G88" s="24"/>
      <c r="H88" s="24"/>
      <c r="I88" s="24"/>
      <c r="J88" s="24"/>
      <c r="K88" s="24"/>
      <c r="L88" s="22"/>
    </row>
    <row r="89" s="2" customFormat="1" ht="16.5" customHeight="1">
      <c r="A89" s="40"/>
      <c r="B89" s="41"/>
      <c r="C89" s="42"/>
      <c r="D89" s="42"/>
      <c r="E89" s="171" t="s">
        <v>163</v>
      </c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164</v>
      </c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30" customHeight="1">
      <c r="A91" s="40"/>
      <c r="B91" s="41"/>
      <c r="C91" s="42"/>
      <c r="D91" s="42"/>
      <c r="E91" s="71" t="str">
        <f>E11</f>
        <v>0101 - D.1 Architektonicko stavební řešení a D.2 Stavebně konstrukční řešení</v>
      </c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21</v>
      </c>
      <c r="D93" s="42"/>
      <c r="E93" s="42"/>
      <c r="F93" s="29" t="str">
        <f>F14</f>
        <v>kat. č. 8669/4 Plzeň</v>
      </c>
      <c r="G93" s="42"/>
      <c r="H93" s="42"/>
      <c r="I93" s="34" t="s">
        <v>23</v>
      </c>
      <c r="J93" s="74" t="str">
        <f>IF(J14="","",J14)</f>
        <v>18. 10. 2023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25</v>
      </c>
      <c r="D95" s="42"/>
      <c r="E95" s="42"/>
      <c r="F95" s="29" t="str">
        <f>E17</f>
        <v>SPŠ strojnická a SOŠ profesora Švejcara, Plzeň</v>
      </c>
      <c r="G95" s="42"/>
      <c r="H95" s="42"/>
      <c r="I95" s="34" t="s">
        <v>33</v>
      </c>
      <c r="J95" s="38" t="str">
        <f>E23</f>
        <v>Ing. Rudolf Jedlička</v>
      </c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4" t="s">
        <v>31</v>
      </c>
      <c r="D96" s="42"/>
      <c r="E96" s="42"/>
      <c r="F96" s="29" t="str">
        <f>IF(E20="","",E20)</f>
        <v>Vyplň údaj</v>
      </c>
      <c r="G96" s="42"/>
      <c r="H96" s="42"/>
      <c r="I96" s="34" t="s">
        <v>38</v>
      </c>
      <c r="J96" s="38" t="str">
        <f>E26</f>
        <v xml:space="preserve"> </v>
      </c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11" customFormat="1" ht="29.28" customHeight="1">
      <c r="A98" s="187"/>
      <c r="B98" s="188"/>
      <c r="C98" s="189" t="s">
        <v>108</v>
      </c>
      <c r="D98" s="190" t="s">
        <v>61</v>
      </c>
      <c r="E98" s="190" t="s">
        <v>57</v>
      </c>
      <c r="F98" s="190" t="s">
        <v>58</v>
      </c>
      <c r="G98" s="190" t="s">
        <v>109</v>
      </c>
      <c r="H98" s="190" t="s">
        <v>110</v>
      </c>
      <c r="I98" s="190" t="s">
        <v>111</v>
      </c>
      <c r="J98" s="190" t="s">
        <v>103</v>
      </c>
      <c r="K98" s="191" t="s">
        <v>112</v>
      </c>
      <c r="L98" s="192"/>
      <c r="M98" s="94" t="s">
        <v>19</v>
      </c>
      <c r="N98" s="95" t="s">
        <v>46</v>
      </c>
      <c r="O98" s="95" t="s">
        <v>113</v>
      </c>
      <c r="P98" s="95" t="s">
        <v>114</v>
      </c>
      <c r="Q98" s="95" t="s">
        <v>115</v>
      </c>
      <c r="R98" s="95" t="s">
        <v>116</v>
      </c>
      <c r="S98" s="95" t="s">
        <v>117</v>
      </c>
      <c r="T98" s="96" t="s">
        <v>118</v>
      </c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</row>
    <row r="99" s="2" customFormat="1" ht="22.8" customHeight="1">
      <c r="A99" s="40"/>
      <c r="B99" s="41"/>
      <c r="C99" s="101" t="s">
        <v>119</v>
      </c>
      <c r="D99" s="42"/>
      <c r="E99" s="42"/>
      <c r="F99" s="42"/>
      <c r="G99" s="42"/>
      <c r="H99" s="42"/>
      <c r="I99" s="42"/>
      <c r="J99" s="193">
        <f>BK99</f>
        <v>0</v>
      </c>
      <c r="K99" s="42"/>
      <c r="L99" s="46"/>
      <c r="M99" s="97"/>
      <c r="N99" s="194"/>
      <c r="O99" s="98"/>
      <c r="P99" s="195">
        <f>P100+P180</f>
        <v>0</v>
      </c>
      <c r="Q99" s="98"/>
      <c r="R99" s="195">
        <f>R100+R180</f>
        <v>73.343605390000008</v>
      </c>
      <c r="S99" s="98"/>
      <c r="T99" s="196">
        <f>T100+T180</f>
        <v>21.07481494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75</v>
      </c>
      <c r="AU99" s="19" t="s">
        <v>104</v>
      </c>
      <c r="BK99" s="197">
        <f>BK100+BK180</f>
        <v>0</v>
      </c>
    </row>
    <row r="100" s="12" customFormat="1" ht="25.92" customHeight="1">
      <c r="A100" s="12"/>
      <c r="B100" s="198"/>
      <c r="C100" s="199"/>
      <c r="D100" s="200" t="s">
        <v>75</v>
      </c>
      <c r="E100" s="201" t="s">
        <v>185</v>
      </c>
      <c r="F100" s="201" t="s">
        <v>186</v>
      </c>
      <c r="G100" s="199"/>
      <c r="H100" s="199"/>
      <c r="I100" s="202"/>
      <c r="J100" s="203">
        <f>BK100</f>
        <v>0</v>
      </c>
      <c r="K100" s="199"/>
      <c r="L100" s="204"/>
      <c r="M100" s="205"/>
      <c r="N100" s="206"/>
      <c r="O100" s="206"/>
      <c r="P100" s="207">
        <f>P101+P125+P151+P177</f>
        <v>0</v>
      </c>
      <c r="Q100" s="206"/>
      <c r="R100" s="207">
        <f>R101+R125+R151+R177</f>
        <v>1.4067443</v>
      </c>
      <c r="S100" s="206"/>
      <c r="T100" s="208">
        <f>T101+T125+T151+T177</f>
        <v>8.1974999999999998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84</v>
      </c>
      <c r="AT100" s="210" t="s">
        <v>75</v>
      </c>
      <c r="AU100" s="210" t="s">
        <v>76</v>
      </c>
      <c r="AY100" s="209" t="s">
        <v>123</v>
      </c>
      <c r="BK100" s="211">
        <f>BK101+BK125+BK151+BK177</f>
        <v>0</v>
      </c>
    </row>
    <row r="101" s="12" customFormat="1" ht="22.8" customHeight="1">
      <c r="A101" s="12"/>
      <c r="B101" s="198"/>
      <c r="C101" s="199"/>
      <c r="D101" s="200" t="s">
        <v>75</v>
      </c>
      <c r="E101" s="212" t="s">
        <v>157</v>
      </c>
      <c r="F101" s="212" t="s">
        <v>187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SUM(P102:P124)</f>
        <v>0</v>
      </c>
      <c r="Q101" s="206"/>
      <c r="R101" s="207">
        <f>SUM(R102:R124)</f>
        <v>1.322714</v>
      </c>
      <c r="S101" s="206"/>
      <c r="T101" s="208">
        <f>SUM(T102:T124)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84</v>
      </c>
      <c r="AT101" s="210" t="s">
        <v>75</v>
      </c>
      <c r="AU101" s="210" t="s">
        <v>84</v>
      </c>
      <c r="AY101" s="209" t="s">
        <v>123</v>
      </c>
      <c r="BK101" s="211">
        <f>SUM(BK102:BK124)</f>
        <v>0</v>
      </c>
    </row>
    <row r="102" s="2" customFormat="1" ht="49.05" customHeight="1">
      <c r="A102" s="40"/>
      <c r="B102" s="41"/>
      <c r="C102" s="214" t="s">
        <v>84</v>
      </c>
      <c r="D102" s="214" t="s">
        <v>126</v>
      </c>
      <c r="E102" s="215" t="s">
        <v>188</v>
      </c>
      <c r="F102" s="216" t="s">
        <v>189</v>
      </c>
      <c r="G102" s="217" t="s">
        <v>190</v>
      </c>
      <c r="H102" s="218">
        <v>2.25</v>
      </c>
      <c r="I102" s="219"/>
      <c r="J102" s="220">
        <f>ROUND(I102*H102,2)</f>
        <v>0</v>
      </c>
      <c r="K102" s="216" t="s">
        <v>130</v>
      </c>
      <c r="L102" s="46"/>
      <c r="M102" s="221" t="s">
        <v>19</v>
      </c>
      <c r="N102" s="222" t="s">
        <v>47</v>
      </c>
      <c r="O102" s="86"/>
      <c r="P102" s="223">
        <f>O102*H102</f>
        <v>0</v>
      </c>
      <c r="Q102" s="223">
        <v>0.032300000000000002</v>
      </c>
      <c r="R102" s="223">
        <f>Q102*H102</f>
        <v>0.072675000000000003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147</v>
      </c>
      <c r="AT102" s="225" t="s">
        <v>126</v>
      </c>
      <c r="AU102" s="225" t="s">
        <v>86</v>
      </c>
      <c r="AY102" s="19" t="s">
        <v>123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84</v>
      </c>
      <c r="BK102" s="226">
        <f>ROUND(I102*H102,2)</f>
        <v>0</v>
      </c>
      <c r="BL102" s="19" t="s">
        <v>147</v>
      </c>
      <c r="BM102" s="225" t="s">
        <v>191</v>
      </c>
    </row>
    <row r="103" s="2" customFormat="1">
      <c r="A103" s="40"/>
      <c r="B103" s="41"/>
      <c r="C103" s="42"/>
      <c r="D103" s="227" t="s">
        <v>133</v>
      </c>
      <c r="E103" s="42"/>
      <c r="F103" s="228" t="s">
        <v>192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133</v>
      </c>
      <c r="AU103" s="19" t="s">
        <v>86</v>
      </c>
    </row>
    <row r="104" s="13" customFormat="1">
      <c r="A104" s="13"/>
      <c r="B104" s="240"/>
      <c r="C104" s="241"/>
      <c r="D104" s="232" t="s">
        <v>193</v>
      </c>
      <c r="E104" s="242" t="s">
        <v>19</v>
      </c>
      <c r="F104" s="243" t="s">
        <v>194</v>
      </c>
      <c r="G104" s="241"/>
      <c r="H104" s="244">
        <v>2.25</v>
      </c>
      <c r="I104" s="245"/>
      <c r="J104" s="241"/>
      <c r="K104" s="241"/>
      <c r="L104" s="246"/>
      <c r="M104" s="247"/>
      <c r="N104" s="248"/>
      <c r="O104" s="248"/>
      <c r="P104" s="248"/>
      <c r="Q104" s="248"/>
      <c r="R104" s="248"/>
      <c r="S104" s="248"/>
      <c r="T104" s="24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0" t="s">
        <v>193</v>
      </c>
      <c r="AU104" s="250" t="s">
        <v>86</v>
      </c>
      <c r="AV104" s="13" t="s">
        <v>86</v>
      </c>
      <c r="AW104" s="13" t="s">
        <v>37</v>
      </c>
      <c r="AX104" s="13" t="s">
        <v>84</v>
      </c>
      <c r="AY104" s="250" t="s">
        <v>123</v>
      </c>
    </row>
    <row r="105" s="2" customFormat="1" ht="33" customHeight="1">
      <c r="A105" s="40"/>
      <c r="B105" s="41"/>
      <c r="C105" s="214" t="s">
        <v>86</v>
      </c>
      <c r="D105" s="214" t="s">
        <v>126</v>
      </c>
      <c r="E105" s="215" t="s">
        <v>195</v>
      </c>
      <c r="F105" s="216" t="s">
        <v>196</v>
      </c>
      <c r="G105" s="217" t="s">
        <v>190</v>
      </c>
      <c r="H105" s="218">
        <v>36</v>
      </c>
      <c r="I105" s="219"/>
      <c r="J105" s="220">
        <f>ROUND(I105*H105,2)</f>
        <v>0</v>
      </c>
      <c r="K105" s="216" t="s">
        <v>130</v>
      </c>
      <c r="L105" s="46"/>
      <c r="M105" s="221" t="s">
        <v>19</v>
      </c>
      <c r="N105" s="222" t="s">
        <v>47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147</v>
      </c>
      <c r="AT105" s="225" t="s">
        <v>126</v>
      </c>
      <c r="AU105" s="225" t="s">
        <v>86</v>
      </c>
      <c r="AY105" s="19" t="s">
        <v>123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84</v>
      </c>
      <c r="BK105" s="226">
        <f>ROUND(I105*H105,2)</f>
        <v>0</v>
      </c>
      <c r="BL105" s="19" t="s">
        <v>147</v>
      </c>
      <c r="BM105" s="225" t="s">
        <v>197</v>
      </c>
    </row>
    <row r="106" s="2" customFormat="1">
      <c r="A106" s="40"/>
      <c r="B106" s="41"/>
      <c r="C106" s="42"/>
      <c r="D106" s="227" t="s">
        <v>133</v>
      </c>
      <c r="E106" s="42"/>
      <c r="F106" s="228" t="s">
        <v>198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133</v>
      </c>
      <c r="AU106" s="19" t="s">
        <v>86</v>
      </c>
    </row>
    <row r="107" s="13" customFormat="1">
      <c r="A107" s="13"/>
      <c r="B107" s="240"/>
      <c r="C107" s="241"/>
      <c r="D107" s="232" t="s">
        <v>193</v>
      </c>
      <c r="E107" s="242" t="s">
        <v>19</v>
      </c>
      <c r="F107" s="243" t="s">
        <v>199</v>
      </c>
      <c r="G107" s="241"/>
      <c r="H107" s="244">
        <v>36</v>
      </c>
      <c r="I107" s="245"/>
      <c r="J107" s="241"/>
      <c r="K107" s="241"/>
      <c r="L107" s="246"/>
      <c r="M107" s="247"/>
      <c r="N107" s="248"/>
      <c r="O107" s="248"/>
      <c r="P107" s="248"/>
      <c r="Q107" s="248"/>
      <c r="R107" s="248"/>
      <c r="S107" s="248"/>
      <c r="T107" s="24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0" t="s">
        <v>193</v>
      </c>
      <c r="AU107" s="250" t="s">
        <v>86</v>
      </c>
      <c r="AV107" s="13" t="s">
        <v>86</v>
      </c>
      <c r="AW107" s="13" t="s">
        <v>37</v>
      </c>
      <c r="AX107" s="13" t="s">
        <v>84</v>
      </c>
      <c r="AY107" s="250" t="s">
        <v>123</v>
      </c>
    </row>
    <row r="108" s="2" customFormat="1" ht="37.8" customHeight="1">
      <c r="A108" s="40"/>
      <c r="B108" s="41"/>
      <c r="C108" s="214" t="s">
        <v>142</v>
      </c>
      <c r="D108" s="214" t="s">
        <v>126</v>
      </c>
      <c r="E108" s="215" t="s">
        <v>200</v>
      </c>
      <c r="F108" s="216" t="s">
        <v>201</v>
      </c>
      <c r="G108" s="217" t="s">
        <v>190</v>
      </c>
      <c r="H108" s="218">
        <v>24</v>
      </c>
      <c r="I108" s="219"/>
      <c r="J108" s="220">
        <f>ROUND(I108*H108,2)</f>
        <v>0</v>
      </c>
      <c r="K108" s="216" t="s">
        <v>130</v>
      </c>
      <c r="L108" s="46"/>
      <c r="M108" s="221" t="s">
        <v>19</v>
      </c>
      <c r="N108" s="222" t="s">
        <v>47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147</v>
      </c>
      <c r="AT108" s="225" t="s">
        <v>126</v>
      </c>
      <c r="AU108" s="225" t="s">
        <v>86</v>
      </c>
      <c r="AY108" s="19" t="s">
        <v>123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84</v>
      </c>
      <c r="BK108" s="226">
        <f>ROUND(I108*H108,2)</f>
        <v>0</v>
      </c>
      <c r="BL108" s="19" t="s">
        <v>147</v>
      </c>
      <c r="BM108" s="225" t="s">
        <v>202</v>
      </c>
    </row>
    <row r="109" s="2" customFormat="1">
      <c r="A109" s="40"/>
      <c r="B109" s="41"/>
      <c r="C109" s="42"/>
      <c r="D109" s="227" t="s">
        <v>133</v>
      </c>
      <c r="E109" s="42"/>
      <c r="F109" s="228" t="s">
        <v>203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133</v>
      </c>
      <c r="AU109" s="19" t="s">
        <v>86</v>
      </c>
    </row>
    <row r="110" s="13" customFormat="1">
      <c r="A110" s="13"/>
      <c r="B110" s="240"/>
      <c r="C110" s="241"/>
      <c r="D110" s="232" t="s">
        <v>193</v>
      </c>
      <c r="E110" s="242" t="s">
        <v>19</v>
      </c>
      <c r="F110" s="243" t="s">
        <v>204</v>
      </c>
      <c r="G110" s="241"/>
      <c r="H110" s="244">
        <v>24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0" t="s">
        <v>193</v>
      </c>
      <c r="AU110" s="250" t="s">
        <v>86</v>
      </c>
      <c r="AV110" s="13" t="s">
        <v>86</v>
      </c>
      <c r="AW110" s="13" t="s">
        <v>37</v>
      </c>
      <c r="AX110" s="13" t="s">
        <v>84</v>
      </c>
      <c r="AY110" s="250" t="s">
        <v>123</v>
      </c>
    </row>
    <row r="111" s="2" customFormat="1" ht="33" customHeight="1">
      <c r="A111" s="40"/>
      <c r="B111" s="41"/>
      <c r="C111" s="214" t="s">
        <v>147</v>
      </c>
      <c r="D111" s="214" t="s">
        <v>126</v>
      </c>
      <c r="E111" s="215" t="s">
        <v>205</v>
      </c>
      <c r="F111" s="216" t="s">
        <v>206</v>
      </c>
      <c r="G111" s="217" t="s">
        <v>190</v>
      </c>
      <c r="H111" s="218">
        <v>37.5</v>
      </c>
      <c r="I111" s="219"/>
      <c r="J111" s="220">
        <f>ROUND(I111*H111,2)</f>
        <v>0</v>
      </c>
      <c r="K111" s="216" t="s">
        <v>130</v>
      </c>
      <c r="L111" s="46"/>
      <c r="M111" s="221" t="s">
        <v>19</v>
      </c>
      <c r="N111" s="222" t="s">
        <v>47</v>
      </c>
      <c r="O111" s="86"/>
      <c r="P111" s="223">
        <f>O111*H111</f>
        <v>0</v>
      </c>
      <c r="Q111" s="223">
        <v>0.0073499999999999998</v>
      </c>
      <c r="R111" s="223">
        <f>Q111*H111</f>
        <v>0.27562500000000001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147</v>
      </c>
      <c r="AT111" s="225" t="s">
        <v>126</v>
      </c>
      <c r="AU111" s="225" t="s">
        <v>86</v>
      </c>
      <c r="AY111" s="19" t="s">
        <v>123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84</v>
      </c>
      <c r="BK111" s="226">
        <f>ROUND(I111*H111,2)</f>
        <v>0</v>
      </c>
      <c r="BL111" s="19" t="s">
        <v>147</v>
      </c>
      <c r="BM111" s="225" t="s">
        <v>207</v>
      </c>
    </row>
    <row r="112" s="2" customFormat="1">
      <c r="A112" s="40"/>
      <c r="B112" s="41"/>
      <c r="C112" s="42"/>
      <c r="D112" s="227" t="s">
        <v>133</v>
      </c>
      <c r="E112" s="42"/>
      <c r="F112" s="228" t="s">
        <v>208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133</v>
      </c>
      <c r="AU112" s="19" t="s">
        <v>86</v>
      </c>
    </row>
    <row r="113" s="13" customFormat="1">
      <c r="A113" s="13"/>
      <c r="B113" s="240"/>
      <c r="C113" s="241"/>
      <c r="D113" s="232" t="s">
        <v>193</v>
      </c>
      <c r="E113" s="242" t="s">
        <v>19</v>
      </c>
      <c r="F113" s="243" t="s">
        <v>209</v>
      </c>
      <c r="G113" s="241"/>
      <c r="H113" s="244">
        <v>37.5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0" t="s">
        <v>193</v>
      </c>
      <c r="AU113" s="250" t="s">
        <v>86</v>
      </c>
      <c r="AV113" s="13" t="s">
        <v>86</v>
      </c>
      <c r="AW113" s="13" t="s">
        <v>37</v>
      </c>
      <c r="AX113" s="13" t="s">
        <v>84</v>
      </c>
      <c r="AY113" s="250" t="s">
        <v>123</v>
      </c>
    </row>
    <row r="114" s="2" customFormat="1" ht="33" customHeight="1">
      <c r="A114" s="40"/>
      <c r="B114" s="41"/>
      <c r="C114" s="214" t="s">
        <v>122</v>
      </c>
      <c r="D114" s="214" t="s">
        <v>126</v>
      </c>
      <c r="E114" s="215" t="s">
        <v>210</v>
      </c>
      <c r="F114" s="216" t="s">
        <v>211</v>
      </c>
      <c r="G114" s="217" t="s">
        <v>190</v>
      </c>
      <c r="H114" s="218">
        <v>37.5</v>
      </c>
      <c r="I114" s="219"/>
      <c r="J114" s="220">
        <f>ROUND(I114*H114,2)</f>
        <v>0</v>
      </c>
      <c r="K114" s="216" t="s">
        <v>130</v>
      </c>
      <c r="L114" s="46"/>
      <c r="M114" s="221" t="s">
        <v>19</v>
      </c>
      <c r="N114" s="222" t="s">
        <v>47</v>
      </c>
      <c r="O114" s="86"/>
      <c r="P114" s="223">
        <f>O114*H114</f>
        <v>0</v>
      </c>
      <c r="Q114" s="223">
        <v>0.023099999999999999</v>
      </c>
      <c r="R114" s="223">
        <f>Q114*H114</f>
        <v>0.86624999999999996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147</v>
      </c>
      <c r="AT114" s="225" t="s">
        <v>126</v>
      </c>
      <c r="AU114" s="225" t="s">
        <v>86</v>
      </c>
      <c r="AY114" s="19" t="s">
        <v>123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84</v>
      </c>
      <c r="BK114" s="226">
        <f>ROUND(I114*H114,2)</f>
        <v>0</v>
      </c>
      <c r="BL114" s="19" t="s">
        <v>147</v>
      </c>
      <c r="BM114" s="225" t="s">
        <v>212</v>
      </c>
    </row>
    <row r="115" s="2" customFormat="1">
      <c r="A115" s="40"/>
      <c r="B115" s="41"/>
      <c r="C115" s="42"/>
      <c r="D115" s="227" t="s">
        <v>133</v>
      </c>
      <c r="E115" s="42"/>
      <c r="F115" s="228" t="s">
        <v>213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133</v>
      </c>
      <c r="AU115" s="19" t="s">
        <v>86</v>
      </c>
    </row>
    <row r="116" s="13" customFormat="1">
      <c r="A116" s="13"/>
      <c r="B116" s="240"/>
      <c r="C116" s="241"/>
      <c r="D116" s="232" t="s">
        <v>193</v>
      </c>
      <c r="E116" s="242" t="s">
        <v>19</v>
      </c>
      <c r="F116" s="243" t="s">
        <v>209</v>
      </c>
      <c r="G116" s="241"/>
      <c r="H116" s="244">
        <v>37.5</v>
      </c>
      <c r="I116" s="245"/>
      <c r="J116" s="241"/>
      <c r="K116" s="241"/>
      <c r="L116" s="246"/>
      <c r="M116" s="247"/>
      <c r="N116" s="248"/>
      <c r="O116" s="248"/>
      <c r="P116" s="248"/>
      <c r="Q116" s="248"/>
      <c r="R116" s="248"/>
      <c r="S116" s="248"/>
      <c r="T116" s="24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0" t="s">
        <v>193</v>
      </c>
      <c r="AU116" s="250" t="s">
        <v>86</v>
      </c>
      <c r="AV116" s="13" t="s">
        <v>86</v>
      </c>
      <c r="AW116" s="13" t="s">
        <v>37</v>
      </c>
      <c r="AX116" s="13" t="s">
        <v>84</v>
      </c>
      <c r="AY116" s="250" t="s">
        <v>123</v>
      </c>
    </row>
    <row r="117" s="2" customFormat="1" ht="37.8" customHeight="1">
      <c r="A117" s="40"/>
      <c r="B117" s="41"/>
      <c r="C117" s="214" t="s">
        <v>157</v>
      </c>
      <c r="D117" s="214" t="s">
        <v>126</v>
      </c>
      <c r="E117" s="215" t="s">
        <v>214</v>
      </c>
      <c r="F117" s="216" t="s">
        <v>215</v>
      </c>
      <c r="G117" s="217" t="s">
        <v>190</v>
      </c>
      <c r="H117" s="218">
        <v>2.7999999999999998</v>
      </c>
      <c r="I117" s="219"/>
      <c r="J117" s="220">
        <f>ROUND(I117*H117,2)</f>
        <v>0</v>
      </c>
      <c r="K117" s="216" t="s">
        <v>19</v>
      </c>
      <c r="L117" s="46"/>
      <c r="M117" s="221" t="s">
        <v>19</v>
      </c>
      <c r="N117" s="222" t="s">
        <v>47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147</v>
      </c>
      <c r="AT117" s="225" t="s">
        <v>126</v>
      </c>
      <c r="AU117" s="225" t="s">
        <v>86</v>
      </c>
      <c r="AY117" s="19" t="s">
        <v>123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84</v>
      </c>
      <c r="BK117" s="226">
        <f>ROUND(I117*H117,2)</f>
        <v>0</v>
      </c>
      <c r="BL117" s="19" t="s">
        <v>147</v>
      </c>
      <c r="BM117" s="225" t="s">
        <v>216</v>
      </c>
    </row>
    <row r="118" s="13" customFormat="1">
      <c r="A118" s="13"/>
      <c r="B118" s="240"/>
      <c r="C118" s="241"/>
      <c r="D118" s="232" t="s">
        <v>193</v>
      </c>
      <c r="E118" s="242" t="s">
        <v>19</v>
      </c>
      <c r="F118" s="243" t="s">
        <v>217</v>
      </c>
      <c r="G118" s="241"/>
      <c r="H118" s="244">
        <v>2.7999999999999998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0" t="s">
        <v>193</v>
      </c>
      <c r="AU118" s="250" t="s">
        <v>86</v>
      </c>
      <c r="AV118" s="13" t="s">
        <v>86</v>
      </c>
      <c r="AW118" s="13" t="s">
        <v>37</v>
      </c>
      <c r="AX118" s="13" t="s">
        <v>84</v>
      </c>
      <c r="AY118" s="250" t="s">
        <v>123</v>
      </c>
    </row>
    <row r="119" s="2" customFormat="1" ht="21.75" customHeight="1">
      <c r="A119" s="40"/>
      <c r="B119" s="41"/>
      <c r="C119" s="251" t="s">
        <v>218</v>
      </c>
      <c r="D119" s="251" t="s">
        <v>219</v>
      </c>
      <c r="E119" s="252" t="s">
        <v>220</v>
      </c>
      <c r="F119" s="253" t="s">
        <v>221</v>
      </c>
      <c r="G119" s="254" t="s">
        <v>190</v>
      </c>
      <c r="H119" s="255">
        <v>3.3599999999999999</v>
      </c>
      <c r="I119" s="256"/>
      <c r="J119" s="257">
        <f>ROUND(I119*H119,2)</f>
        <v>0</v>
      </c>
      <c r="K119" s="253" t="s">
        <v>130</v>
      </c>
      <c r="L119" s="258"/>
      <c r="M119" s="259" t="s">
        <v>19</v>
      </c>
      <c r="N119" s="260" t="s">
        <v>47</v>
      </c>
      <c r="O119" s="86"/>
      <c r="P119" s="223">
        <f>O119*H119</f>
        <v>0</v>
      </c>
      <c r="Q119" s="223">
        <v>0.028400000000000002</v>
      </c>
      <c r="R119" s="223">
        <f>Q119*H119</f>
        <v>0.095424000000000009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222</v>
      </c>
      <c r="AT119" s="225" t="s">
        <v>219</v>
      </c>
      <c r="AU119" s="225" t="s">
        <v>86</v>
      </c>
      <c r="AY119" s="19" t="s">
        <v>123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84</v>
      </c>
      <c r="BK119" s="226">
        <f>ROUND(I119*H119,2)</f>
        <v>0</v>
      </c>
      <c r="BL119" s="19" t="s">
        <v>147</v>
      </c>
      <c r="BM119" s="225" t="s">
        <v>223</v>
      </c>
    </row>
    <row r="120" s="13" customFormat="1">
      <c r="A120" s="13"/>
      <c r="B120" s="240"/>
      <c r="C120" s="241"/>
      <c r="D120" s="232" t="s">
        <v>193</v>
      </c>
      <c r="E120" s="242" t="s">
        <v>19</v>
      </c>
      <c r="F120" s="243" t="s">
        <v>217</v>
      </c>
      <c r="G120" s="241"/>
      <c r="H120" s="244">
        <v>2.7999999999999998</v>
      </c>
      <c r="I120" s="245"/>
      <c r="J120" s="241"/>
      <c r="K120" s="241"/>
      <c r="L120" s="246"/>
      <c r="M120" s="247"/>
      <c r="N120" s="248"/>
      <c r="O120" s="248"/>
      <c r="P120" s="248"/>
      <c r="Q120" s="248"/>
      <c r="R120" s="248"/>
      <c r="S120" s="248"/>
      <c r="T120" s="24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0" t="s">
        <v>193</v>
      </c>
      <c r="AU120" s="250" t="s">
        <v>86</v>
      </c>
      <c r="AV120" s="13" t="s">
        <v>86</v>
      </c>
      <c r="AW120" s="13" t="s">
        <v>37</v>
      </c>
      <c r="AX120" s="13" t="s">
        <v>84</v>
      </c>
      <c r="AY120" s="250" t="s">
        <v>123</v>
      </c>
    </row>
    <row r="121" s="13" customFormat="1">
      <c r="A121" s="13"/>
      <c r="B121" s="240"/>
      <c r="C121" s="241"/>
      <c r="D121" s="232" t="s">
        <v>193</v>
      </c>
      <c r="E121" s="241"/>
      <c r="F121" s="243" t="s">
        <v>224</v>
      </c>
      <c r="G121" s="241"/>
      <c r="H121" s="244">
        <v>3.3599999999999999</v>
      </c>
      <c r="I121" s="245"/>
      <c r="J121" s="241"/>
      <c r="K121" s="241"/>
      <c r="L121" s="246"/>
      <c r="M121" s="247"/>
      <c r="N121" s="248"/>
      <c r="O121" s="248"/>
      <c r="P121" s="248"/>
      <c r="Q121" s="248"/>
      <c r="R121" s="248"/>
      <c r="S121" s="248"/>
      <c r="T121" s="24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0" t="s">
        <v>193</v>
      </c>
      <c r="AU121" s="250" t="s">
        <v>86</v>
      </c>
      <c r="AV121" s="13" t="s">
        <v>86</v>
      </c>
      <c r="AW121" s="13" t="s">
        <v>4</v>
      </c>
      <c r="AX121" s="13" t="s">
        <v>84</v>
      </c>
      <c r="AY121" s="250" t="s">
        <v>123</v>
      </c>
    </row>
    <row r="122" s="2" customFormat="1" ht="24.15" customHeight="1">
      <c r="A122" s="40"/>
      <c r="B122" s="41"/>
      <c r="C122" s="251" t="s">
        <v>222</v>
      </c>
      <c r="D122" s="251" t="s">
        <v>219</v>
      </c>
      <c r="E122" s="252" t="s">
        <v>225</v>
      </c>
      <c r="F122" s="253" t="s">
        <v>226</v>
      </c>
      <c r="G122" s="254" t="s">
        <v>190</v>
      </c>
      <c r="H122" s="255">
        <v>3.6400000000000001</v>
      </c>
      <c r="I122" s="256"/>
      <c r="J122" s="257">
        <f>ROUND(I122*H122,2)</f>
        <v>0</v>
      </c>
      <c r="K122" s="253" t="s">
        <v>130</v>
      </c>
      <c r="L122" s="258"/>
      <c r="M122" s="259" t="s">
        <v>19</v>
      </c>
      <c r="N122" s="260" t="s">
        <v>47</v>
      </c>
      <c r="O122" s="86"/>
      <c r="P122" s="223">
        <f>O122*H122</f>
        <v>0</v>
      </c>
      <c r="Q122" s="223">
        <v>0.0035000000000000001</v>
      </c>
      <c r="R122" s="223">
        <f>Q122*H122</f>
        <v>0.012740000000000001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222</v>
      </c>
      <c r="AT122" s="225" t="s">
        <v>219</v>
      </c>
      <c r="AU122" s="225" t="s">
        <v>86</v>
      </c>
      <c r="AY122" s="19" t="s">
        <v>123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84</v>
      </c>
      <c r="BK122" s="226">
        <f>ROUND(I122*H122,2)</f>
        <v>0</v>
      </c>
      <c r="BL122" s="19" t="s">
        <v>147</v>
      </c>
      <c r="BM122" s="225" t="s">
        <v>227</v>
      </c>
    </row>
    <row r="123" s="13" customFormat="1">
      <c r="A123" s="13"/>
      <c r="B123" s="240"/>
      <c r="C123" s="241"/>
      <c r="D123" s="232" t="s">
        <v>193</v>
      </c>
      <c r="E123" s="242" t="s">
        <v>19</v>
      </c>
      <c r="F123" s="243" t="s">
        <v>217</v>
      </c>
      <c r="G123" s="241"/>
      <c r="H123" s="244">
        <v>2.7999999999999998</v>
      </c>
      <c r="I123" s="245"/>
      <c r="J123" s="241"/>
      <c r="K123" s="241"/>
      <c r="L123" s="246"/>
      <c r="M123" s="247"/>
      <c r="N123" s="248"/>
      <c r="O123" s="248"/>
      <c r="P123" s="248"/>
      <c r="Q123" s="248"/>
      <c r="R123" s="248"/>
      <c r="S123" s="248"/>
      <c r="T123" s="24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0" t="s">
        <v>193</v>
      </c>
      <c r="AU123" s="250" t="s">
        <v>86</v>
      </c>
      <c r="AV123" s="13" t="s">
        <v>86</v>
      </c>
      <c r="AW123" s="13" t="s">
        <v>37</v>
      </c>
      <c r="AX123" s="13" t="s">
        <v>84</v>
      </c>
      <c r="AY123" s="250" t="s">
        <v>123</v>
      </c>
    </row>
    <row r="124" s="13" customFormat="1">
      <c r="A124" s="13"/>
      <c r="B124" s="240"/>
      <c r="C124" s="241"/>
      <c r="D124" s="232" t="s">
        <v>193</v>
      </c>
      <c r="E124" s="241"/>
      <c r="F124" s="243" t="s">
        <v>228</v>
      </c>
      <c r="G124" s="241"/>
      <c r="H124" s="244">
        <v>3.6400000000000001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0" t="s">
        <v>193</v>
      </c>
      <c r="AU124" s="250" t="s">
        <v>86</v>
      </c>
      <c r="AV124" s="13" t="s">
        <v>86</v>
      </c>
      <c r="AW124" s="13" t="s">
        <v>4</v>
      </c>
      <c r="AX124" s="13" t="s">
        <v>84</v>
      </c>
      <c r="AY124" s="250" t="s">
        <v>123</v>
      </c>
    </row>
    <row r="125" s="12" customFormat="1" ht="22.8" customHeight="1">
      <c r="A125" s="12"/>
      <c r="B125" s="198"/>
      <c r="C125" s="199"/>
      <c r="D125" s="200" t="s">
        <v>75</v>
      </c>
      <c r="E125" s="212" t="s">
        <v>229</v>
      </c>
      <c r="F125" s="212" t="s">
        <v>230</v>
      </c>
      <c r="G125" s="199"/>
      <c r="H125" s="199"/>
      <c r="I125" s="202"/>
      <c r="J125" s="213">
        <f>BK125</f>
        <v>0</v>
      </c>
      <c r="K125" s="199"/>
      <c r="L125" s="204"/>
      <c r="M125" s="205"/>
      <c r="N125" s="206"/>
      <c r="O125" s="206"/>
      <c r="P125" s="207">
        <f>SUM(P126:P150)</f>
        <v>0</v>
      </c>
      <c r="Q125" s="206"/>
      <c r="R125" s="207">
        <f>SUM(R126:R150)</f>
        <v>0.084030300000000002</v>
      </c>
      <c r="S125" s="206"/>
      <c r="T125" s="208">
        <f>SUM(T126:T150)</f>
        <v>6.6974999999999998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84</v>
      </c>
      <c r="AT125" s="210" t="s">
        <v>75</v>
      </c>
      <c r="AU125" s="210" t="s">
        <v>84</v>
      </c>
      <c r="AY125" s="209" t="s">
        <v>123</v>
      </c>
      <c r="BK125" s="211">
        <f>SUM(BK126:BK150)</f>
        <v>0</v>
      </c>
    </row>
    <row r="126" s="2" customFormat="1" ht="37.8" customHeight="1">
      <c r="A126" s="40"/>
      <c r="B126" s="41"/>
      <c r="C126" s="214" t="s">
        <v>229</v>
      </c>
      <c r="D126" s="214" t="s">
        <v>126</v>
      </c>
      <c r="E126" s="215" t="s">
        <v>231</v>
      </c>
      <c r="F126" s="216" t="s">
        <v>232</v>
      </c>
      <c r="G126" s="217" t="s">
        <v>190</v>
      </c>
      <c r="H126" s="218">
        <v>398.43000000000001</v>
      </c>
      <c r="I126" s="219"/>
      <c r="J126" s="220">
        <f>ROUND(I126*H126,2)</f>
        <v>0</v>
      </c>
      <c r="K126" s="216" t="s">
        <v>130</v>
      </c>
      <c r="L126" s="46"/>
      <c r="M126" s="221" t="s">
        <v>19</v>
      </c>
      <c r="N126" s="222" t="s">
        <v>47</v>
      </c>
      <c r="O126" s="86"/>
      <c r="P126" s="223">
        <f>O126*H126</f>
        <v>0</v>
      </c>
      <c r="Q126" s="223">
        <v>0.00021000000000000001</v>
      </c>
      <c r="R126" s="223">
        <f>Q126*H126</f>
        <v>0.083670300000000003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147</v>
      </c>
      <c r="AT126" s="225" t="s">
        <v>126</v>
      </c>
      <c r="AU126" s="225" t="s">
        <v>86</v>
      </c>
      <c r="AY126" s="19" t="s">
        <v>123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84</v>
      </c>
      <c r="BK126" s="226">
        <f>ROUND(I126*H126,2)</f>
        <v>0</v>
      </c>
      <c r="BL126" s="19" t="s">
        <v>147</v>
      </c>
      <c r="BM126" s="225" t="s">
        <v>233</v>
      </c>
    </row>
    <row r="127" s="2" customFormat="1">
      <c r="A127" s="40"/>
      <c r="B127" s="41"/>
      <c r="C127" s="42"/>
      <c r="D127" s="227" t="s">
        <v>133</v>
      </c>
      <c r="E127" s="42"/>
      <c r="F127" s="228" t="s">
        <v>234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133</v>
      </c>
      <c r="AU127" s="19" t="s">
        <v>86</v>
      </c>
    </row>
    <row r="128" s="13" customFormat="1">
      <c r="A128" s="13"/>
      <c r="B128" s="240"/>
      <c r="C128" s="241"/>
      <c r="D128" s="232" t="s">
        <v>193</v>
      </c>
      <c r="E128" s="242" t="s">
        <v>19</v>
      </c>
      <c r="F128" s="243" t="s">
        <v>235</v>
      </c>
      <c r="G128" s="241"/>
      <c r="H128" s="244">
        <v>18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0" t="s">
        <v>193</v>
      </c>
      <c r="AU128" s="250" t="s">
        <v>86</v>
      </c>
      <c r="AV128" s="13" t="s">
        <v>86</v>
      </c>
      <c r="AW128" s="13" t="s">
        <v>37</v>
      </c>
      <c r="AX128" s="13" t="s">
        <v>76</v>
      </c>
      <c r="AY128" s="250" t="s">
        <v>123</v>
      </c>
    </row>
    <row r="129" s="13" customFormat="1">
      <c r="A129" s="13"/>
      <c r="B129" s="240"/>
      <c r="C129" s="241"/>
      <c r="D129" s="232" t="s">
        <v>193</v>
      </c>
      <c r="E129" s="242" t="s">
        <v>19</v>
      </c>
      <c r="F129" s="243" t="s">
        <v>236</v>
      </c>
      <c r="G129" s="241"/>
      <c r="H129" s="244">
        <v>28.079999999999998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193</v>
      </c>
      <c r="AU129" s="250" t="s">
        <v>86</v>
      </c>
      <c r="AV129" s="13" t="s">
        <v>86</v>
      </c>
      <c r="AW129" s="13" t="s">
        <v>37</v>
      </c>
      <c r="AX129" s="13" t="s">
        <v>76</v>
      </c>
      <c r="AY129" s="250" t="s">
        <v>123</v>
      </c>
    </row>
    <row r="130" s="13" customFormat="1">
      <c r="A130" s="13"/>
      <c r="B130" s="240"/>
      <c r="C130" s="241"/>
      <c r="D130" s="232" t="s">
        <v>193</v>
      </c>
      <c r="E130" s="242" t="s">
        <v>19</v>
      </c>
      <c r="F130" s="243" t="s">
        <v>237</v>
      </c>
      <c r="G130" s="241"/>
      <c r="H130" s="244">
        <v>7.7400000000000002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193</v>
      </c>
      <c r="AU130" s="250" t="s">
        <v>86</v>
      </c>
      <c r="AV130" s="13" t="s">
        <v>86</v>
      </c>
      <c r="AW130" s="13" t="s">
        <v>37</v>
      </c>
      <c r="AX130" s="13" t="s">
        <v>76</v>
      </c>
      <c r="AY130" s="250" t="s">
        <v>123</v>
      </c>
    </row>
    <row r="131" s="13" customFormat="1">
      <c r="A131" s="13"/>
      <c r="B131" s="240"/>
      <c r="C131" s="241"/>
      <c r="D131" s="232" t="s">
        <v>193</v>
      </c>
      <c r="E131" s="242" t="s">
        <v>19</v>
      </c>
      <c r="F131" s="243" t="s">
        <v>238</v>
      </c>
      <c r="G131" s="241"/>
      <c r="H131" s="244">
        <v>70.109999999999999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193</v>
      </c>
      <c r="AU131" s="250" t="s">
        <v>86</v>
      </c>
      <c r="AV131" s="13" t="s">
        <v>86</v>
      </c>
      <c r="AW131" s="13" t="s">
        <v>37</v>
      </c>
      <c r="AX131" s="13" t="s">
        <v>76</v>
      </c>
      <c r="AY131" s="250" t="s">
        <v>123</v>
      </c>
    </row>
    <row r="132" s="13" customFormat="1">
      <c r="A132" s="13"/>
      <c r="B132" s="240"/>
      <c r="C132" s="241"/>
      <c r="D132" s="232" t="s">
        <v>193</v>
      </c>
      <c r="E132" s="242" t="s">
        <v>19</v>
      </c>
      <c r="F132" s="243" t="s">
        <v>239</v>
      </c>
      <c r="G132" s="241"/>
      <c r="H132" s="244">
        <v>101.61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193</v>
      </c>
      <c r="AU132" s="250" t="s">
        <v>86</v>
      </c>
      <c r="AV132" s="13" t="s">
        <v>86</v>
      </c>
      <c r="AW132" s="13" t="s">
        <v>37</v>
      </c>
      <c r="AX132" s="13" t="s">
        <v>76</v>
      </c>
      <c r="AY132" s="250" t="s">
        <v>123</v>
      </c>
    </row>
    <row r="133" s="13" customFormat="1">
      <c r="A133" s="13"/>
      <c r="B133" s="240"/>
      <c r="C133" s="241"/>
      <c r="D133" s="232" t="s">
        <v>193</v>
      </c>
      <c r="E133" s="242" t="s">
        <v>19</v>
      </c>
      <c r="F133" s="243" t="s">
        <v>240</v>
      </c>
      <c r="G133" s="241"/>
      <c r="H133" s="244">
        <v>158.84999999999999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193</v>
      </c>
      <c r="AU133" s="250" t="s">
        <v>86</v>
      </c>
      <c r="AV133" s="13" t="s">
        <v>86</v>
      </c>
      <c r="AW133" s="13" t="s">
        <v>37</v>
      </c>
      <c r="AX133" s="13" t="s">
        <v>76</v>
      </c>
      <c r="AY133" s="250" t="s">
        <v>123</v>
      </c>
    </row>
    <row r="134" s="13" customFormat="1">
      <c r="A134" s="13"/>
      <c r="B134" s="240"/>
      <c r="C134" s="241"/>
      <c r="D134" s="232" t="s">
        <v>193</v>
      </c>
      <c r="E134" s="242" t="s">
        <v>19</v>
      </c>
      <c r="F134" s="243" t="s">
        <v>241</v>
      </c>
      <c r="G134" s="241"/>
      <c r="H134" s="244">
        <v>12.960000000000001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193</v>
      </c>
      <c r="AU134" s="250" t="s">
        <v>86</v>
      </c>
      <c r="AV134" s="13" t="s">
        <v>86</v>
      </c>
      <c r="AW134" s="13" t="s">
        <v>37</v>
      </c>
      <c r="AX134" s="13" t="s">
        <v>76</v>
      </c>
      <c r="AY134" s="250" t="s">
        <v>123</v>
      </c>
    </row>
    <row r="135" s="13" customFormat="1">
      <c r="A135" s="13"/>
      <c r="B135" s="240"/>
      <c r="C135" s="241"/>
      <c r="D135" s="232" t="s">
        <v>193</v>
      </c>
      <c r="E135" s="242" t="s">
        <v>19</v>
      </c>
      <c r="F135" s="243" t="s">
        <v>242</v>
      </c>
      <c r="G135" s="241"/>
      <c r="H135" s="244">
        <v>1.0800000000000001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193</v>
      </c>
      <c r="AU135" s="250" t="s">
        <v>86</v>
      </c>
      <c r="AV135" s="13" t="s">
        <v>86</v>
      </c>
      <c r="AW135" s="13" t="s">
        <v>37</v>
      </c>
      <c r="AX135" s="13" t="s">
        <v>76</v>
      </c>
      <c r="AY135" s="250" t="s">
        <v>123</v>
      </c>
    </row>
    <row r="136" s="14" customFormat="1">
      <c r="A136" s="14"/>
      <c r="B136" s="261"/>
      <c r="C136" s="262"/>
      <c r="D136" s="232" t="s">
        <v>193</v>
      </c>
      <c r="E136" s="263" t="s">
        <v>19</v>
      </c>
      <c r="F136" s="264" t="s">
        <v>243</v>
      </c>
      <c r="G136" s="262"/>
      <c r="H136" s="265">
        <v>398.43000000000001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1" t="s">
        <v>193</v>
      </c>
      <c r="AU136" s="271" t="s">
        <v>86</v>
      </c>
      <c r="AV136" s="14" t="s">
        <v>147</v>
      </c>
      <c r="AW136" s="14" t="s">
        <v>37</v>
      </c>
      <c r="AX136" s="14" t="s">
        <v>84</v>
      </c>
      <c r="AY136" s="271" t="s">
        <v>123</v>
      </c>
    </row>
    <row r="137" s="2" customFormat="1" ht="24.15" customHeight="1">
      <c r="A137" s="40"/>
      <c r="B137" s="41"/>
      <c r="C137" s="214" t="s">
        <v>244</v>
      </c>
      <c r="D137" s="214" t="s">
        <v>126</v>
      </c>
      <c r="E137" s="215" t="s">
        <v>245</v>
      </c>
      <c r="F137" s="216" t="s">
        <v>246</v>
      </c>
      <c r="G137" s="217" t="s">
        <v>190</v>
      </c>
      <c r="H137" s="218">
        <v>6107.8999999999996</v>
      </c>
      <c r="I137" s="219"/>
      <c r="J137" s="220">
        <f>ROUND(I137*H137,2)</f>
        <v>0</v>
      </c>
      <c r="K137" s="216" t="s">
        <v>130</v>
      </c>
      <c r="L137" s="46"/>
      <c r="M137" s="221" t="s">
        <v>19</v>
      </c>
      <c r="N137" s="222" t="s">
        <v>47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147</v>
      </c>
      <c r="AT137" s="225" t="s">
        <v>126</v>
      </c>
      <c r="AU137" s="225" t="s">
        <v>86</v>
      </c>
      <c r="AY137" s="19" t="s">
        <v>123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84</v>
      </c>
      <c r="BK137" s="226">
        <f>ROUND(I137*H137,2)</f>
        <v>0</v>
      </c>
      <c r="BL137" s="19" t="s">
        <v>147</v>
      </c>
      <c r="BM137" s="225" t="s">
        <v>247</v>
      </c>
    </row>
    <row r="138" s="2" customFormat="1">
      <c r="A138" s="40"/>
      <c r="B138" s="41"/>
      <c r="C138" s="42"/>
      <c r="D138" s="227" t="s">
        <v>133</v>
      </c>
      <c r="E138" s="42"/>
      <c r="F138" s="228" t="s">
        <v>248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133</v>
      </c>
      <c r="AU138" s="19" t="s">
        <v>86</v>
      </c>
    </row>
    <row r="139" s="13" customFormat="1">
      <c r="A139" s="13"/>
      <c r="B139" s="240"/>
      <c r="C139" s="241"/>
      <c r="D139" s="232" t="s">
        <v>193</v>
      </c>
      <c r="E139" s="242" t="s">
        <v>19</v>
      </c>
      <c r="F139" s="243" t="s">
        <v>249</v>
      </c>
      <c r="G139" s="241"/>
      <c r="H139" s="244">
        <v>6107.8999999999996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193</v>
      </c>
      <c r="AU139" s="250" t="s">
        <v>86</v>
      </c>
      <c r="AV139" s="13" t="s">
        <v>86</v>
      </c>
      <c r="AW139" s="13" t="s">
        <v>37</v>
      </c>
      <c r="AX139" s="13" t="s">
        <v>84</v>
      </c>
      <c r="AY139" s="250" t="s">
        <v>123</v>
      </c>
    </row>
    <row r="140" s="2" customFormat="1" ht="24.15" customHeight="1">
      <c r="A140" s="40"/>
      <c r="B140" s="41"/>
      <c r="C140" s="214" t="s">
        <v>250</v>
      </c>
      <c r="D140" s="214" t="s">
        <v>126</v>
      </c>
      <c r="E140" s="215" t="s">
        <v>251</v>
      </c>
      <c r="F140" s="216" t="s">
        <v>252</v>
      </c>
      <c r="G140" s="217" t="s">
        <v>190</v>
      </c>
      <c r="H140" s="218">
        <v>36</v>
      </c>
      <c r="I140" s="219"/>
      <c r="J140" s="220">
        <f>ROUND(I140*H140,2)</f>
        <v>0</v>
      </c>
      <c r="K140" s="216" t="s">
        <v>130</v>
      </c>
      <c r="L140" s="46"/>
      <c r="M140" s="221" t="s">
        <v>19</v>
      </c>
      <c r="N140" s="222" t="s">
        <v>47</v>
      </c>
      <c r="O140" s="86"/>
      <c r="P140" s="223">
        <f>O140*H140</f>
        <v>0</v>
      </c>
      <c r="Q140" s="223">
        <v>1.0000000000000001E-05</v>
      </c>
      <c r="R140" s="223">
        <f>Q140*H140</f>
        <v>0.00036000000000000002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147</v>
      </c>
      <c r="AT140" s="225" t="s">
        <v>126</v>
      </c>
      <c r="AU140" s="225" t="s">
        <v>86</v>
      </c>
      <c r="AY140" s="19" t="s">
        <v>123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84</v>
      </c>
      <c r="BK140" s="226">
        <f>ROUND(I140*H140,2)</f>
        <v>0</v>
      </c>
      <c r="BL140" s="19" t="s">
        <v>147</v>
      </c>
      <c r="BM140" s="225" t="s">
        <v>253</v>
      </c>
    </row>
    <row r="141" s="2" customFormat="1">
      <c r="A141" s="40"/>
      <c r="B141" s="41"/>
      <c r="C141" s="42"/>
      <c r="D141" s="227" t="s">
        <v>133</v>
      </c>
      <c r="E141" s="42"/>
      <c r="F141" s="228" t="s">
        <v>254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133</v>
      </c>
      <c r="AU141" s="19" t="s">
        <v>86</v>
      </c>
    </row>
    <row r="142" s="13" customFormat="1">
      <c r="A142" s="13"/>
      <c r="B142" s="240"/>
      <c r="C142" s="241"/>
      <c r="D142" s="232" t="s">
        <v>193</v>
      </c>
      <c r="E142" s="242" t="s">
        <v>19</v>
      </c>
      <c r="F142" s="243" t="s">
        <v>199</v>
      </c>
      <c r="G142" s="241"/>
      <c r="H142" s="244">
        <v>36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193</v>
      </c>
      <c r="AU142" s="250" t="s">
        <v>86</v>
      </c>
      <c r="AV142" s="13" t="s">
        <v>86</v>
      </c>
      <c r="AW142" s="13" t="s">
        <v>37</v>
      </c>
      <c r="AX142" s="13" t="s">
        <v>84</v>
      </c>
      <c r="AY142" s="250" t="s">
        <v>123</v>
      </c>
    </row>
    <row r="143" s="2" customFormat="1" ht="24.15" customHeight="1">
      <c r="A143" s="40"/>
      <c r="B143" s="41"/>
      <c r="C143" s="214" t="s">
        <v>255</v>
      </c>
      <c r="D143" s="214" t="s">
        <v>126</v>
      </c>
      <c r="E143" s="215" t="s">
        <v>256</v>
      </c>
      <c r="F143" s="216" t="s">
        <v>257</v>
      </c>
      <c r="G143" s="217" t="s">
        <v>258</v>
      </c>
      <c r="H143" s="218">
        <v>112.2</v>
      </c>
      <c r="I143" s="219"/>
      <c r="J143" s="220">
        <f>ROUND(I143*H143,2)</f>
        <v>0</v>
      </c>
      <c r="K143" s="216" t="s">
        <v>19</v>
      </c>
      <c r="L143" s="46"/>
      <c r="M143" s="221" t="s">
        <v>19</v>
      </c>
      <c r="N143" s="222" t="s">
        <v>47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147</v>
      </c>
      <c r="AT143" s="225" t="s">
        <v>126</v>
      </c>
      <c r="AU143" s="225" t="s">
        <v>86</v>
      </c>
      <c r="AY143" s="19" t="s">
        <v>123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84</v>
      </c>
      <c r="BK143" s="226">
        <f>ROUND(I143*H143,2)</f>
        <v>0</v>
      </c>
      <c r="BL143" s="19" t="s">
        <v>147</v>
      </c>
      <c r="BM143" s="225" t="s">
        <v>259</v>
      </c>
    </row>
    <row r="144" s="13" customFormat="1">
      <c r="A144" s="13"/>
      <c r="B144" s="240"/>
      <c r="C144" s="241"/>
      <c r="D144" s="232" t="s">
        <v>193</v>
      </c>
      <c r="E144" s="242" t="s">
        <v>19</v>
      </c>
      <c r="F144" s="243" t="s">
        <v>260</v>
      </c>
      <c r="G144" s="241"/>
      <c r="H144" s="244">
        <v>112.2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193</v>
      </c>
      <c r="AU144" s="250" t="s">
        <v>86</v>
      </c>
      <c r="AV144" s="13" t="s">
        <v>86</v>
      </c>
      <c r="AW144" s="13" t="s">
        <v>37</v>
      </c>
      <c r="AX144" s="13" t="s">
        <v>84</v>
      </c>
      <c r="AY144" s="250" t="s">
        <v>123</v>
      </c>
    </row>
    <row r="145" s="2" customFormat="1" ht="37.8" customHeight="1">
      <c r="A145" s="40"/>
      <c r="B145" s="41"/>
      <c r="C145" s="214" t="s">
        <v>261</v>
      </c>
      <c r="D145" s="214" t="s">
        <v>126</v>
      </c>
      <c r="E145" s="215" t="s">
        <v>262</v>
      </c>
      <c r="F145" s="216" t="s">
        <v>263</v>
      </c>
      <c r="G145" s="217" t="s">
        <v>264</v>
      </c>
      <c r="H145" s="218">
        <v>2.2999999999999998</v>
      </c>
      <c r="I145" s="219"/>
      <c r="J145" s="220">
        <f>ROUND(I145*H145,2)</f>
        <v>0</v>
      </c>
      <c r="K145" s="216" t="s">
        <v>130</v>
      </c>
      <c r="L145" s="46"/>
      <c r="M145" s="221" t="s">
        <v>19</v>
      </c>
      <c r="N145" s="222" t="s">
        <v>47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1.95</v>
      </c>
      <c r="T145" s="224">
        <f>S145*H145</f>
        <v>4.4849999999999994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147</v>
      </c>
      <c r="AT145" s="225" t="s">
        <v>126</v>
      </c>
      <c r="AU145" s="225" t="s">
        <v>86</v>
      </c>
      <c r="AY145" s="19" t="s">
        <v>123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84</v>
      </c>
      <c r="BK145" s="226">
        <f>ROUND(I145*H145,2)</f>
        <v>0</v>
      </c>
      <c r="BL145" s="19" t="s">
        <v>147</v>
      </c>
      <c r="BM145" s="225" t="s">
        <v>265</v>
      </c>
    </row>
    <row r="146" s="2" customFormat="1">
      <c r="A146" s="40"/>
      <c r="B146" s="41"/>
      <c r="C146" s="42"/>
      <c r="D146" s="227" t="s">
        <v>133</v>
      </c>
      <c r="E146" s="42"/>
      <c r="F146" s="228" t="s">
        <v>266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133</v>
      </c>
      <c r="AU146" s="19" t="s">
        <v>86</v>
      </c>
    </row>
    <row r="147" s="13" customFormat="1">
      <c r="A147" s="13"/>
      <c r="B147" s="240"/>
      <c r="C147" s="241"/>
      <c r="D147" s="232" t="s">
        <v>193</v>
      </c>
      <c r="E147" s="242" t="s">
        <v>19</v>
      </c>
      <c r="F147" s="243" t="s">
        <v>267</v>
      </c>
      <c r="G147" s="241"/>
      <c r="H147" s="244">
        <v>2.2999999999999998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193</v>
      </c>
      <c r="AU147" s="250" t="s">
        <v>86</v>
      </c>
      <c r="AV147" s="13" t="s">
        <v>86</v>
      </c>
      <c r="AW147" s="13" t="s">
        <v>37</v>
      </c>
      <c r="AX147" s="13" t="s">
        <v>84</v>
      </c>
      <c r="AY147" s="250" t="s">
        <v>123</v>
      </c>
    </row>
    <row r="148" s="2" customFormat="1" ht="44.25" customHeight="1">
      <c r="A148" s="40"/>
      <c r="B148" s="41"/>
      <c r="C148" s="214" t="s">
        <v>268</v>
      </c>
      <c r="D148" s="214" t="s">
        <v>126</v>
      </c>
      <c r="E148" s="215" t="s">
        <v>269</v>
      </c>
      <c r="F148" s="216" t="s">
        <v>270</v>
      </c>
      <c r="G148" s="217" t="s">
        <v>190</v>
      </c>
      <c r="H148" s="218">
        <v>37.5</v>
      </c>
      <c r="I148" s="219"/>
      <c r="J148" s="220">
        <f>ROUND(I148*H148,2)</f>
        <v>0</v>
      </c>
      <c r="K148" s="216" t="s">
        <v>130</v>
      </c>
      <c r="L148" s="46"/>
      <c r="M148" s="221" t="s">
        <v>19</v>
      </c>
      <c r="N148" s="222" t="s">
        <v>47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0.058999999999999997</v>
      </c>
      <c r="T148" s="224">
        <f>S148*H148</f>
        <v>2.2124999999999999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147</v>
      </c>
      <c r="AT148" s="225" t="s">
        <v>126</v>
      </c>
      <c r="AU148" s="225" t="s">
        <v>86</v>
      </c>
      <c r="AY148" s="19" t="s">
        <v>123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84</v>
      </c>
      <c r="BK148" s="226">
        <f>ROUND(I148*H148,2)</f>
        <v>0</v>
      </c>
      <c r="BL148" s="19" t="s">
        <v>147</v>
      </c>
      <c r="BM148" s="225" t="s">
        <v>271</v>
      </c>
    </row>
    <row r="149" s="2" customFormat="1">
      <c r="A149" s="40"/>
      <c r="B149" s="41"/>
      <c r="C149" s="42"/>
      <c r="D149" s="227" t="s">
        <v>133</v>
      </c>
      <c r="E149" s="42"/>
      <c r="F149" s="228" t="s">
        <v>272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133</v>
      </c>
      <c r="AU149" s="19" t="s">
        <v>86</v>
      </c>
    </row>
    <row r="150" s="13" customFormat="1">
      <c r="A150" s="13"/>
      <c r="B150" s="240"/>
      <c r="C150" s="241"/>
      <c r="D150" s="232" t="s">
        <v>193</v>
      </c>
      <c r="E150" s="242" t="s">
        <v>19</v>
      </c>
      <c r="F150" s="243" t="s">
        <v>209</v>
      </c>
      <c r="G150" s="241"/>
      <c r="H150" s="244">
        <v>37.5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193</v>
      </c>
      <c r="AU150" s="250" t="s">
        <v>86</v>
      </c>
      <c r="AV150" s="13" t="s">
        <v>86</v>
      </c>
      <c r="AW150" s="13" t="s">
        <v>37</v>
      </c>
      <c r="AX150" s="13" t="s">
        <v>84</v>
      </c>
      <c r="AY150" s="250" t="s">
        <v>123</v>
      </c>
    </row>
    <row r="151" s="12" customFormat="1" ht="22.8" customHeight="1">
      <c r="A151" s="12"/>
      <c r="B151" s="198"/>
      <c r="C151" s="199"/>
      <c r="D151" s="200" t="s">
        <v>75</v>
      </c>
      <c r="E151" s="212" t="s">
        <v>273</v>
      </c>
      <c r="F151" s="212" t="s">
        <v>274</v>
      </c>
      <c r="G151" s="199"/>
      <c r="H151" s="199"/>
      <c r="I151" s="202"/>
      <c r="J151" s="213">
        <f>BK151</f>
        <v>0</v>
      </c>
      <c r="K151" s="199"/>
      <c r="L151" s="204"/>
      <c r="M151" s="205"/>
      <c r="N151" s="206"/>
      <c r="O151" s="206"/>
      <c r="P151" s="207">
        <f>SUM(P152:P176)</f>
        <v>0</v>
      </c>
      <c r="Q151" s="206"/>
      <c r="R151" s="207">
        <f>SUM(R152:R176)</f>
        <v>0</v>
      </c>
      <c r="S151" s="206"/>
      <c r="T151" s="208">
        <f>SUM(T152:T176)</f>
        <v>1.5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9" t="s">
        <v>84</v>
      </c>
      <c r="AT151" s="210" t="s">
        <v>75</v>
      </c>
      <c r="AU151" s="210" t="s">
        <v>84</v>
      </c>
      <c r="AY151" s="209" t="s">
        <v>123</v>
      </c>
      <c r="BK151" s="211">
        <f>SUM(BK152:BK176)</f>
        <v>0</v>
      </c>
    </row>
    <row r="152" s="2" customFormat="1" ht="49.05" customHeight="1">
      <c r="A152" s="40"/>
      <c r="B152" s="41"/>
      <c r="C152" s="214" t="s">
        <v>8</v>
      </c>
      <c r="D152" s="214" t="s">
        <v>126</v>
      </c>
      <c r="E152" s="215" t="s">
        <v>275</v>
      </c>
      <c r="F152" s="216" t="s">
        <v>276</v>
      </c>
      <c r="G152" s="217" t="s">
        <v>264</v>
      </c>
      <c r="H152" s="218">
        <v>1</v>
      </c>
      <c r="I152" s="219"/>
      <c r="J152" s="220">
        <f>ROUND(I152*H152,2)</f>
        <v>0</v>
      </c>
      <c r="K152" s="216" t="s">
        <v>130</v>
      </c>
      <c r="L152" s="46"/>
      <c r="M152" s="221" t="s">
        <v>19</v>
      </c>
      <c r="N152" s="222" t="s">
        <v>47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1.5</v>
      </c>
      <c r="T152" s="224">
        <f>S152*H152</f>
        <v>1.5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147</v>
      </c>
      <c r="AT152" s="225" t="s">
        <v>126</v>
      </c>
      <c r="AU152" s="225" t="s">
        <v>86</v>
      </c>
      <c r="AY152" s="19" t="s">
        <v>123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84</v>
      </c>
      <c r="BK152" s="226">
        <f>ROUND(I152*H152,2)</f>
        <v>0</v>
      </c>
      <c r="BL152" s="19" t="s">
        <v>147</v>
      </c>
      <c r="BM152" s="225" t="s">
        <v>277</v>
      </c>
    </row>
    <row r="153" s="2" customFormat="1">
      <c r="A153" s="40"/>
      <c r="B153" s="41"/>
      <c r="C153" s="42"/>
      <c r="D153" s="227" t="s">
        <v>133</v>
      </c>
      <c r="E153" s="42"/>
      <c r="F153" s="228" t="s">
        <v>278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133</v>
      </c>
      <c r="AU153" s="19" t="s">
        <v>86</v>
      </c>
    </row>
    <row r="154" s="13" customFormat="1">
      <c r="A154" s="13"/>
      <c r="B154" s="240"/>
      <c r="C154" s="241"/>
      <c r="D154" s="232" t="s">
        <v>193</v>
      </c>
      <c r="E154" s="242" t="s">
        <v>19</v>
      </c>
      <c r="F154" s="243" t="s">
        <v>279</v>
      </c>
      <c r="G154" s="241"/>
      <c r="H154" s="244">
        <v>1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193</v>
      </c>
      <c r="AU154" s="250" t="s">
        <v>86</v>
      </c>
      <c r="AV154" s="13" t="s">
        <v>86</v>
      </c>
      <c r="AW154" s="13" t="s">
        <v>37</v>
      </c>
      <c r="AX154" s="13" t="s">
        <v>84</v>
      </c>
      <c r="AY154" s="250" t="s">
        <v>123</v>
      </c>
    </row>
    <row r="155" s="2" customFormat="1" ht="37.8" customHeight="1">
      <c r="A155" s="40"/>
      <c r="B155" s="41"/>
      <c r="C155" s="214" t="s">
        <v>280</v>
      </c>
      <c r="D155" s="214" t="s">
        <v>126</v>
      </c>
      <c r="E155" s="215" t="s">
        <v>281</v>
      </c>
      <c r="F155" s="216" t="s">
        <v>282</v>
      </c>
      <c r="G155" s="217" t="s">
        <v>283</v>
      </c>
      <c r="H155" s="218">
        <v>21.074999999999999</v>
      </c>
      <c r="I155" s="219"/>
      <c r="J155" s="220">
        <f>ROUND(I155*H155,2)</f>
        <v>0</v>
      </c>
      <c r="K155" s="216" t="s">
        <v>130</v>
      </c>
      <c r="L155" s="46"/>
      <c r="M155" s="221" t="s">
        <v>19</v>
      </c>
      <c r="N155" s="222" t="s">
        <v>47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147</v>
      </c>
      <c r="AT155" s="225" t="s">
        <v>126</v>
      </c>
      <c r="AU155" s="225" t="s">
        <v>86</v>
      </c>
      <c r="AY155" s="19" t="s">
        <v>123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84</v>
      </c>
      <c r="BK155" s="226">
        <f>ROUND(I155*H155,2)</f>
        <v>0</v>
      </c>
      <c r="BL155" s="19" t="s">
        <v>147</v>
      </c>
      <c r="BM155" s="225" t="s">
        <v>284</v>
      </c>
    </row>
    <row r="156" s="2" customFormat="1">
      <c r="A156" s="40"/>
      <c r="B156" s="41"/>
      <c r="C156" s="42"/>
      <c r="D156" s="227" t="s">
        <v>133</v>
      </c>
      <c r="E156" s="42"/>
      <c r="F156" s="228" t="s">
        <v>285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133</v>
      </c>
      <c r="AU156" s="19" t="s">
        <v>86</v>
      </c>
    </row>
    <row r="157" s="2" customFormat="1" ht="62.7" customHeight="1">
      <c r="A157" s="40"/>
      <c r="B157" s="41"/>
      <c r="C157" s="214" t="s">
        <v>286</v>
      </c>
      <c r="D157" s="214" t="s">
        <v>126</v>
      </c>
      <c r="E157" s="215" t="s">
        <v>287</v>
      </c>
      <c r="F157" s="216" t="s">
        <v>288</v>
      </c>
      <c r="G157" s="217" t="s">
        <v>283</v>
      </c>
      <c r="H157" s="218">
        <v>210.75</v>
      </c>
      <c r="I157" s="219"/>
      <c r="J157" s="220">
        <f>ROUND(I157*H157,2)</f>
        <v>0</v>
      </c>
      <c r="K157" s="216" t="s">
        <v>130</v>
      </c>
      <c r="L157" s="46"/>
      <c r="M157" s="221" t="s">
        <v>19</v>
      </c>
      <c r="N157" s="222" t="s">
        <v>47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147</v>
      </c>
      <c r="AT157" s="225" t="s">
        <v>126</v>
      </c>
      <c r="AU157" s="225" t="s">
        <v>86</v>
      </c>
      <c r="AY157" s="19" t="s">
        <v>123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84</v>
      </c>
      <c r="BK157" s="226">
        <f>ROUND(I157*H157,2)</f>
        <v>0</v>
      </c>
      <c r="BL157" s="19" t="s">
        <v>147</v>
      </c>
      <c r="BM157" s="225" t="s">
        <v>289</v>
      </c>
    </row>
    <row r="158" s="2" customFormat="1">
      <c r="A158" s="40"/>
      <c r="B158" s="41"/>
      <c r="C158" s="42"/>
      <c r="D158" s="227" t="s">
        <v>133</v>
      </c>
      <c r="E158" s="42"/>
      <c r="F158" s="228" t="s">
        <v>290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133</v>
      </c>
      <c r="AU158" s="19" t="s">
        <v>86</v>
      </c>
    </row>
    <row r="159" s="13" customFormat="1">
      <c r="A159" s="13"/>
      <c r="B159" s="240"/>
      <c r="C159" s="241"/>
      <c r="D159" s="232" t="s">
        <v>193</v>
      </c>
      <c r="E159" s="241"/>
      <c r="F159" s="243" t="s">
        <v>291</v>
      </c>
      <c r="G159" s="241"/>
      <c r="H159" s="244">
        <v>210.75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193</v>
      </c>
      <c r="AU159" s="250" t="s">
        <v>86</v>
      </c>
      <c r="AV159" s="13" t="s">
        <v>86</v>
      </c>
      <c r="AW159" s="13" t="s">
        <v>4</v>
      </c>
      <c r="AX159" s="13" t="s">
        <v>84</v>
      </c>
      <c r="AY159" s="250" t="s">
        <v>123</v>
      </c>
    </row>
    <row r="160" s="2" customFormat="1" ht="33" customHeight="1">
      <c r="A160" s="40"/>
      <c r="B160" s="41"/>
      <c r="C160" s="214" t="s">
        <v>292</v>
      </c>
      <c r="D160" s="214" t="s">
        <v>126</v>
      </c>
      <c r="E160" s="215" t="s">
        <v>293</v>
      </c>
      <c r="F160" s="216" t="s">
        <v>294</v>
      </c>
      <c r="G160" s="217" t="s">
        <v>283</v>
      </c>
      <c r="H160" s="218">
        <v>21.074999999999999</v>
      </c>
      <c r="I160" s="219"/>
      <c r="J160" s="220">
        <f>ROUND(I160*H160,2)</f>
        <v>0</v>
      </c>
      <c r="K160" s="216" t="s">
        <v>130</v>
      </c>
      <c r="L160" s="46"/>
      <c r="M160" s="221" t="s">
        <v>19</v>
      </c>
      <c r="N160" s="222" t="s">
        <v>47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147</v>
      </c>
      <c r="AT160" s="225" t="s">
        <v>126</v>
      </c>
      <c r="AU160" s="225" t="s">
        <v>86</v>
      </c>
      <c r="AY160" s="19" t="s">
        <v>123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84</v>
      </c>
      <c r="BK160" s="226">
        <f>ROUND(I160*H160,2)</f>
        <v>0</v>
      </c>
      <c r="BL160" s="19" t="s">
        <v>147</v>
      </c>
      <c r="BM160" s="225" t="s">
        <v>295</v>
      </c>
    </row>
    <row r="161" s="2" customFormat="1">
      <c r="A161" s="40"/>
      <c r="B161" s="41"/>
      <c r="C161" s="42"/>
      <c r="D161" s="227" t="s">
        <v>133</v>
      </c>
      <c r="E161" s="42"/>
      <c r="F161" s="228" t="s">
        <v>296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133</v>
      </c>
      <c r="AU161" s="19" t="s">
        <v>86</v>
      </c>
    </row>
    <row r="162" s="2" customFormat="1" ht="44.25" customHeight="1">
      <c r="A162" s="40"/>
      <c r="B162" s="41"/>
      <c r="C162" s="214" t="s">
        <v>297</v>
      </c>
      <c r="D162" s="214" t="s">
        <v>126</v>
      </c>
      <c r="E162" s="215" t="s">
        <v>298</v>
      </c>
      <c r="F162" s="216" t="s">
        <v>299</v>
      </c>
      <c r="G162" s="217" t="s">
        <v>283</v>
      </c>
      <c r="H162" s="218">
        <v>295.05000000000001</v>
      </c>
      <c r="I162" s="219"/>
      <c r="J162" s="220">
        <f>ROUND(I162*H162,2)</f>
        <v>0</v>
      </c>
      <c r="K162" s="216" t="s">
        <v>130</v>
      </c>
      <c r="L162" s="46"/>
      <c r="M162" s="221" t="s">
        <v>19</v>
      </c>
      <c r="N162" s="222" t="s">
        <v>47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147</v>
      </c>
      <c r="AT162" s="225" t="s">
        <v>126</v>
      </c>
      <c r="AU162" s="225" t="s">
        <v>86</v>
      </c>
      <c r="AY162" s="19" t="s">
        <v>123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84</v>
      </c>
      <c r="BK162" s="226">
        <f>ROUND(I162*H162,2)</f>
        <v>0</v>
      </c>
      <c r="BL162" s="19" t="s">
        <v>147</v>
      </c>
      <c r="BM162" s="225" t="s">
        <v>300</v>
      </c>
    </row>
    <row r="163" s="2" customFormat="1">
      <c r="A163" s="40"/>
      <c r="B163" s="41"/>
      <c r="C163" s="42"/>
      <c r="D163" s="227" t="s">
        <v>133</v>
      </c>
      <c r="E163" s="42"/>
      <c r="F163" s="228" t="s">
        <v>301</v>
      </c>
      <c r="G163" s="42"/>
      <c r="H163" s="42"/>
      <c r="I163" s="229"/>
      <c r="J163" s="42"/>
      <c r="K163" s="42"/>
      <c r="L163" s="46"/>
      <c r="M163" s="230"/>
      <c r="N163" s="231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133</v>
      </c>
      <c r="AU163" s="19" t="s">
        <v>86</v>
      </c>
    </row>
    <row r="164" s="13" customFormat="1">
      <c r="A164" s="13"/>
      <c r="B164" s="240"/>
      <c r="C164" s="241"/>
      <c r="D164" s="232" t="s">
        <v>193</v>
      </c>
      <c r="E164" s="241"/>
      <c r="F164" s="243" t="s">
        <v>302</v>
      </c>
      <c r="G164" s="241"/>
      <c r="H164" s="244">
        <v>295.05000000000001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193</v>
      </c>
      <c r="AU164" s="250" t="s">
        <v>86</v>
      </c>
      <c r="AV164" s="13" t="s">
        <v>86</v>
      </c>
      <c r="AW164" s="13" t="s">
        <v>4</v>
      </c>
      <c r="AX164" s="13" t="s">
        <v>84</v>
      </c>
      <c r="AY164" s="250" t="s">
        <v>123</v>
      </c>
    </row>
    <row r="165" s="2" customFormat="1" ht="55.5" customHeight="1">
      <c r="A165" s="40"/>
      <c r="B165" s="41"/>
      <c r="C165" s="214" t="s">
        <v>303</v>
      </c>
      <c r="D165" s="214" t="s">
        <v>126</v>
      </c>
      <c r="E165" s="215" t="s">
        <v>304</v>
      </c>
      <c r="F165" s="216" t="s">
        <v>305</v>
      </c>
      <c r="G165" s="217" t="s">
        <v>283</v>
      </c>
      <c r="H165" s="218">
        <v>6.7999999999999998</v>
      </c>
      <c r="I165" s="219"/>
      <c r="J165" s="220">
        <f>ROUND(I165*H165,2)</f>
        <v>0</v>
      </c>
      <c r="K165" s="216" t="s">
        <v>130</v>
      </c>
      <c r="L165" s="46"/>
      <c r="M165" s="221" t="s">
        <v>19</v>
      </c>
      <c r="N165" s="222" t="s">
        <v>47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147</v>
      </c>
      <c r="AT165" s="225" t="s">
        <v>126</v>
      </c>
      <c r="AU165" s="225" t="s">
        <v>86</v>
      </c>
      <c r="AY165" s="19" t="s">
        <v>123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84</v>
      </c>
      <c r="BK165" s="226">
        <f>ROUND(I165*H165,2)</f>
        <v>0</v>
      </c>
      <c r="BL165" s="19" t="s">
        <v>147</v>
      </c>
      <c r="BM165" s="225" t="s">
        <v>306</v>
      </c>
    </row>
    <row r="166" s="2" customFormat="1">
      <c r="A166" s="40"/>
      <c r="B166" s="41"/>
      <c r="C166" s="42"/>
      <c r="D166" s="227" t="s">
        <v>133</v>
      </c>
      <c r="E166" s="42"/>
      <c r="F166" s="228" t="s">
        <v>307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133</v>
      </c>
      <c r="AU166" s="19" t="s">
        <v>86</v>
      </c>
    </row>
    <row r="167" s="13" customFormat="1">
      <c r="A167" s="13"/>
      <c r="B167" s="240"/>
      <c r="C167" s="241"/>
      <c r="D167" s="232" t="s">
        <v>193</v>
      </c>
      <c r="E167" s="242" t="s">
        <v>19</v>
      </c>
      <c r="F167" s="243" t="s">
        <v>308</v>
      </c>
      <c r="G167" s="241"/>
      <c r="H167" s="244">
        <v>6.7999999999999998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193</v>
      </c>
      <c r="AU167" s="250" t="s">
        <v>86</v>
      </c>
      <c r="AV167" s="13" t="s">
        <v>86</v>
      </c>
      <c r="AW167" s="13" t="s">
        <v>37</v>
      </c>
      <c r="AX167" s="13" t="s">
        <v>84</v>
      </c>
      <c r="AY167" s="250" t="s">
        <v>123</v>
      </c>
    </row>
    <row r="168" s="2" customFormat="1" ht="44.25" customHeight="1">
      <c r="A168" s="40"/>
      <c r="B168" s="41"/>
      <c r="C168" s="214" t="s">
        <v>7</v>
      </c>
      <c r="D168" s="214" t="s">
        <v>126</v>
      </c>
      <c r="E168" s="215" t="s">
        <v>309</v>
      </c>
      <c r="F168" s="216" t="s">
        <v>310</v>
      </c>
      <c r="G168" s="217" t="s">
        <v>283</v>
      </c>
      <c r="H168" s="218">
        <v>7.5</v>
      </c>
      <c r="I168" s="219"/>
      <c r="J168" s="220">
        <f>ROUND(I168*H168,2)</f>
        <v>0</v>
      </c>
      <c r="K168" s="216" t="s">
        <v>130</v>
      </c>
      <c r="L168" s="46"/>
      <c r="M168" s="221" t="s">
        <v>19</v>
      </c>
      <c r="N168" s="222" t="s">
        <v>47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147</v>
      </c>
      <c r="AT168" s="225" t="s">
        <v>126</v>
      </c>
      <c r="AU168" s="225" t="s">
        <v>86</v>
      </c>
      <c r="AY168" s="19" t="s">
        <v>123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84</v>
      </c>
      <c r="BK168" s="226">
        <f>ROUND(I168*H168,2)</f>
        <v>0</v>
      </c>
      <c r="BL168" s="19" t="s">
        <v>147</v>
      </c>
      <c r="BM168" s="225" t="s">
        <v>311</v>
      </c>
    </row>
    <row r="169" s="2" customFormat="1">
      <c r="A169" s="40"/>
      <c r="B169" s="41"/>
      <c r="C169" s="42"/>
      <c r="D169" s="227" t="s">
        <v>133</v>
      </c>
      <c r="E169" s="42"/>
      <c r="F169" s="228" t="s">
        <v>312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133</v>
      </c>
      <c r="AU169" s="19" t="s">
        <v>86</v>
      </c>
    </row>
    <row r="170" s="13" customFormat="1">
      <c r="A170" s="13"/>
      <c r="B170" s="240"/>
      <c r="C170" s="241"/>
      <c r="D170" s="232" t="s">
        <v>193</v>
      </c>
      <c r="E170" s="242" t="s">
        <v>19</v>
      </c>
      <c r="F170" s="243" t="s">
        <v>313</v>
      </c>
      <c r="G170" s="241"/>
      <c r="H170" s="244">
        <v>7.5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193</v>
      </c>
      <c r="AU170" s="250" t="s">
        <v>86</v>
      </c>
      <c r="AV170" s="13" t="s">
        <v>86</v>
      </c>
      <c r="AW170" s="13" t="s">
        <v>37</v>
      </c>
      <c r="AX170" s="13" t="s">
        <v>84</v>
      </c>
      <c r="AY170" s="250" t="s">
        <v>123</v>
      </c>
    </row>
    <row r="171" s="2" customFormat="1" ht="44.25" customHeight="1">
      <c r="A171" s="40"/>
      <c r="B171" s="41"/>
      <c r="C171" s="214" t="s">
        <v>314</v>
      </c>
      <c r="D171" s="214" t="s">
        <v>126</v>
      </c>
      <c r="E171" s="215" t="s">
        <v>315</v>
      </c>
      <c r="F171" s="216" t="s">
        <v>316</v>
      </c>
      <c r="G171" s="217" t="s">
        <v>283</v>
      </c>
      <c r="H171" s="218">
        <v>6.4000000000000004</v>
      </c>
      <c r="I171" s="219"/>
      <c r="J171" s="220">
        <f>ROUND(I171*H171,2)</f>
        <v>0</v>
      </c>
      <c r="K171" s="216" t="s">
        <v>130</v>
      </c>
      <c r="L171" s="46"/>
      <c r="M171" s="221" t="s">
        <v>19</v>
      </c>
      <c r="N171" s="222" t="s">
        <v>47</v>
      </c>
      <c r="O171" s="86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147</v>
      </c>
      <c r="AT171" s="225" t="s">
        <v>126</v>
      </c>
      <c r="AU171" s="225" t="s">
        <v>86</v>
      </c>
      <c r="AY171" s="19" t="s">
        <v>123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84</v>
      </c>
      <c r="BK171" s="226">
        <f>ROUND(I171*H171,2)</f>
        <v>0</v>
      </c>
      <c r="BL171" s="19" t="s">
        <v>147</v>
      </c>
      <c r="BM171" s="225" t="s">
        <v>317</v>
      </c>
    </row>
    <row r="172" s="2" customFormat="1">
      <c r="A172" s="40"/>
      <c r="B172" s="41"/>
      <c r="C172" s="42"/>
      <c r="D172" s="227" t="s">
        <v>133</v>
      </c>
      <c r="E172" s="42"/>
      <c r="F172" s="228" t="s">
        <v>318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133</v>
      </c>
      <c r="AU172" s="19" t="s">
        <v>86</v>
      </c>
    </row>
    <row r="173" s="13" customFormat="1">
      <c r="A173" s="13"/>
      <c r="B173" s="240"/>
      <c r="C173" s="241"/>
      <c r="D173" s="232" t="s">
        <v>193</v>
      </c>
      <c r="E173" s="242" t="s">
        <v>19</v>
      </c>
      <c r="F173" s="243" t="s">
        <v>319</v>
      </c>
      <c r="G173" s="241"/>
      <c r="H173" s="244">
        <v>6.4000000000000004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193</v>
      </c>
      <c r="AU173" s="250" t="s">
        <v>86</v>
      </c>
      <c r="AV173" s="13" t="s">
        <v>86</v>
      </c>
      <c r="AW173" s="13" t="s">
        <v>37</v>
      </c>
      <c r="AX173" s="13" t="s">
        <v>84</v>
      </c>
      <c r="AY173" s="250" t="s">
        <v>123</v>
      </c>
    </row>
    <row r="174" s="2" customFormat="1" ht="44.25" customHeight="1">
      <c r="A174" s="40"/>
      <c r="B174" s="41"/>
      <c r="C174" s="214" t="s">
        <v>320</v>
      </c>
      <c r="D174" s="214" t="s">
        <v>126</v>
      </c>
      <c r="E174" s="215" t="s">
        <v>321</v>
      </c>
      <c r="F174" s="216" t="s">
        <v>322</v>
      </c>
      <c r="G174" s="217" t="s">
        <v>283</v>
      </c>
      <c r="H174" s="218">
        <v>0.29999999999999999</v>
      </c>
      <c r="I174" s="219"/>
      <c r="J174" s="220">
        <f>ROUND(I174*H174,2)</f>
        <v>0</v>
      </c>
      <c r="K174" s="216" t="s">
        <v>130</v>
      </c>
      <c r="L174" s="46"/>
      <c r="M174" s="221" t="s">
        <v>19</v>
      </c>
      <c r="N174" s="222" t="s">
        <v>47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147</v>
      </c>
      <c r="AT174" s="225" t="s">
        <v>126</v>
      </c>
      <c r="AU174" s="225" t="s">
        <v>86</v>
      </c>
      <c r="AY174" s="19" t="s">
        <v>123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84</v>
      </c>
      <c r="BK174" s="226">
        <f>ROUND(I174*H174,2)</f>
        <v>0</v>
      </c>
      <c r="BL174" s="19" t="s">
        <v>147</v>
      </c>
      <c r="BM174" s="225" t="s">
        <v>323</v>
      </c>
    </row>
    <row r="175" s="2" customFormat="1">
      <c r="A175" s="40"/>
      <c r="B175" s="41"/>
      <c r="C175" s="42"/>
      <c r="D175" s="227" t="s">
        <v>133</v>
      </c>
      <c r="E175" s="42"/>
      <c r="F175" s="228" t="s">
        <v>324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133</v>
      </c>
      <c r="AU175" s="19" t="s">
        <v>86</v>
      </c>
    </row>
    <row r="176" s="13" customFormat="1">
      <c r="A176" s="13"/>
      <c r="B176" s="240"/>
      <c r="C176" s="241"/>
      <c r="D176" s="232" t="s">
        <v>193</v>
      </c>
      <c r="E176" s="242" t="s">
        <v>19</v>
      </c>
      <c r="F176" s="243" t="s">
        <v>325</v>
      </c>
      <c r="G176" s="241"/>
      <c r="H176" s="244">
        <v>0.29999999999999999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193</v>
      </c>
      <c r="AU176" s="250" t="s">
        <v>86</v>
      </c>
      <c r="AV176" s="13" t="s">
        <v>86</v>
      </c>
      <c r="AW176" s="13" t="s">
        <v>37</v>
      </c>
      <c r="AX176" s="13" t="s">
        <v>84</v>
      </c>
      <c r="AY176" s="250" t="s">
        <v>123</v>
      </c>
    </row>
    <row r="177" s="12" customFormat="1" ht="22.8" customHeight="1">
      <c r="A177" s="12"/>
      <c r="B177" s="198"/>
      <c r="C177" s="199"/>
      <c r="D177" s="200" t="s">
        <v>75</v>
      </c>
      <c r="E177" s="212" t="s">
        <v>326</v>
      </c>
      <c r="F177" s="212" t="s">
        <v>327</v>
      </c>
      <c r="G177" s="199"/>
      <c r="H177" s="199"/>
      <c r="I177" s="202"/>
      <c r="J177" s="213">
        <f>BK177</f>
        <v>0</v>
      </c>
      <c r="K177" s="199"/>
      <c r="L177" s="204"/>
      <c r="M177" s="205"/>
      <c r="N177" s="206"/>
      <c r="O177" s="206"/>
      <c r="P177" s="207">
        <f>SUM(P178:P179)</f>
        <v>0</v>
      </c>
      <c r="Q177" s="206"/>
      <c r="R177" s="207">
        <f>SUM(R178:R179)</f>
        <v>0</v>
      </c>
      <c r="S177" s="206"/>
      <c r="T177" s="208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9" t="s">
        <v>84</v>
      </c>
      <c r="AT177" s="210" t="s">
        <v>75</v>
      </c>
      <c r="AU177" s="210" t="s">
        <v>84</v>
      </c>
      <c r="AY177" s="209" t="s">
        <v>123</v>
      </c>
      <c r="BK177" s="211">
        <f>SUM(BK178:BK179)</f>
        <v>0</v>
      </c>
    </row>
    <row r="178" s="2" customFormat="1" ht="55.5" customHeight="1">
      <c r="A178" s="40"/>
      <c r="B178" s="41"/>
      <c r="C178" s="214" t="s">
        <v>328</v>
      </c>
      <c r="D178" s="214" t="s">
        <v>126</v>
      </c>
      <c r="E178" s="215" t="s">
        <v>329</v>
      </c>
      <c r="F178" s="216" t="s">
        <v>330</v>
      </c>
      <c r="G178" s="217" t="s">
        <v>283</v>
      </c>
      <c r="H178" s="218">
        <v>1.407</v>
      </c>
      <c r="I178" s="219"/>
      <c r="J178" s="220">
        <f>ROUND(I178*H178,2)</f>
        <v>0</v>
      </c>
      <c r="K178" s="216" t="s">
        <v>130</v>
      </c>
      <c r="L178" s="46"/>
      <c r="M178" s="221" t="s">
        <v>19</v>
      </c>
      <c r="N178" s="222" t="s">
        <v>47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147</v>
      </c>
      <c r="AT178" s="225" t="s">
        <v>126</v>
      </c>
      <c r="AU178" s="225" t="s">
        <v>86</v>
      </c>
      <c r="AY178" s="19" t="s">
        <v>123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84</v>
      </c>
      <c r="BK178" s="226">
        <f>ROUND(I178*H178,2)</f>
        <v>0</v>
      </c>
      <c r="BL178" s="19" t="s">
        <v>147</v>
      </c>
      <c r="BM178" s="225" t="s">
        <v>331</v>
      </c>
    </row>
    <row r="179" s="2" customFormat="1">
      <c r="A179" s="40"/>
      <c r="B179" s="41"/>
      <c r="C179" s="42"/>
      <c r="D179" s="227" t="s">
        <v>133</v>
      </c>
      <c r="E179" s="42"/>
      <c r="F179" s="228" t="s">
        <v>332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133</v>
      </c>
      <c r="AU179" s="19" t="s">
        <v>86</v>
      </c>
    </row>
    <row r="180" s="12" customFormat="1" ht="25.92" customHeight="1">
      <c r="A180" s="12"/>
      <c r="B180" s="198"/>
      <c r="C180" s="199"/>
      <c r="D180" s="200" t="s">
        <v>75</v>
      </c>
      <c r="E180" s="201" t="s">
        <v>333</v>
      </c>
      <c r="F180" s="201" t="s">
        <v>334</v>
      </c>
      <c r="G180" s="199"/>
      <c r="H180" s="199"/>
      <c r="I180" s="202"/>
      <c r="J180" s="203">
        <f>BK180</f>
        <v>0</v>
      </c>
      <c r="K180" s="199"/>
      <c r="L180" s="204"/>
      <c r="M180" s="205"/>
      <c r="N180" s="206"/>
      <c r="O180" s="206"/>
      <c r="P180" s="207">
        <f>P181+P375+P379+P386+P389+P470+P481+P617</f>
        <v>0</v>
      </c>
      <c r="Q180" s="206"/>
      <c r="R180" s="207">
        <f>R181+R375+R379+R386+R389+R470+R481+R617</f>
        <v>71.936861090000008</v>
      </c>
      <c r="S180" s="206"/>
      <c r="T180" s="208">
        <f>T181+T375+T379+T386+T389+T470+T481+T617</f>
        <v>12.87731494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9" t="s">
        <v>86</v>
      </c>
      <c r="AT180" s="210" t="s">
        <v>75</v>
      </c>
      <c r="AU180" s="210" t="s">
        <v>76</v>
      </c>
      <c r="AY180" s="209" t="s">
        <v>123</v>
      </c>
      <c r="BK180" s="211">
        <f>BK181+BK375+BK379+BK386+BK389+BK470+BK481+BK617</f>
        <v>0</v>
      </c>
    </row>
    <row r="181" s="12" customFormat="1" ht="22.8" customHeight="1">
      <c r="A181" s="12"/>
      <c r="B181" s="198"/>
      <c r="C181" s="199"/>
      <c r="D181" s="200" t="s">
        <v>75</v>
      </c>
      <c r="E181" s="212" t="s">
        <v>335</v>
      </c>
      <c r="F181" s="212" t="s">
        <v>336</v>
      </c>
      <c r="G181" s="199"/>
      <c r="H181" s="199"/>
      <c r="I181" s="202"/>
      <c r="J181" s="213">
        <f>BK181</f>
        <v>0</v>
      </c>
      <c r="K181" s="199"/>
      <c r="L181" s="204"/>
      <c r="M181" s="205"/>
      <c r="N181" s="206"/>
      <c r="O181" s="206"/>
      <c r="P181" s="207">
        <f>SUM(P182:P374)</f>
        <v>0</v>
      </c>
      <c r="Q181" s="206"/>
      <c r="R181" s="207">
        <f>SUM(R182:R374)</f>
        <v>70.363593960000003</v>
      </c>
      <c r="S181" s="206"/>
      <c r="T181" s="208">
        <f>SUM(T182:T374)</f>
        <v>6.3713374999999992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86</v>
      </c>
      <c r="AT181" s="210" t="s">
        <v>75</v>
      </c>
      <c r="AU181" s="210" t="s">
        <v>84</v>
      </c>
      <c r="AY181" s="209" t="s">
        <v>123</v>
      </c>
      <c r="BK181" s="211">
        <f>SUM(BK182:BK374)</f>
        <v>0</v>
      </c>
    </row>
    <row r="182" s="2" customFormat="1" ht="16.5" customHeight="1">
      <c r="A182" s="40"/>
      <c r="B182" s="41"/>
      <c r="C182" s="214" t="s">
        <v>337</v>
      </c>
      <c r="D182" s="214" t="s">
        <v>126</v>
      </c>
      <c r="E182" s="215" t="s">
        <v>338</v>
      </c>
      <c r="F182" s="216" t="s">
        <v>339</v>
      </c>
      <c r="G182" s="217" t="s">
        <v>190</v>
      </c>
      <c r="H182" s="218">
        <v>1154.1369999999999</v>
      </c>
      <c r="I182" s="219"/>
      <c r="J182" s="220">
        <f>ROUND(I182*H182,2)</f>
        <v>0</v>
      </c>
      <c r="K182" s="216" t="s">
        <v>19</v>
      </c>
      <c r="L182" s="46"/>
      <c r="M182" s="221" t="s">
        <v>19</v>
      </c>
      <c r="N182" s="222" t="s">
        <v>47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280</v>
      </c>
      <c r="AT182" s="225" t="s">
        <v>126</v>
      </c>
      <c r="AU182" s="225" t="s">
        <v>86</v>
      </c>
      <c r="AY182" s="19" t="s">
        <v>123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84</v>
      </c>
      <c r="BK182" s="226">
        <f>ROUND(I182*H182,2)</f>
        <v>0</v>
      </c>
      <c r="BL182" s="19" t="s">
        <v>280</v>
      </c>
      <c r="BM182" s="225" t="s">
        <v>340</v>
      </c>
    </row>
    <row r="183" s="15" customFormat="1">
      <c r="A183" s="15"/>
      <c r="B183" s="272"/>
      <c r="C183" s="273"/>
      <c r="D183" s="232" t="s">
        <v>193</v>
      </c>
      <c r="E183" s="274" t="s">
        <v>19</v>
      </c>
      <c r="F183" s="275" t="s">
        <v>341</v>
      </c>
      <c r="G183" s="273"/>
      <c r="H183" s="274" t="s">
        <v>19</v>
      </c>
      <c r="I183" s="276"/>
      <c r="J183" s="273"/>
      <c r="K183" s="273"/>
      <c r="L183" s="277"/>
      <c r="M183" s="278"/>
      <c r="N183" s="279"/>
      <c r="O183" s="279"/>
      <c r="P183" s="279"/>
      <c r="Q183" s="279"/>
      <c r="R183" s="279"/>
      <c r="S183" s="279"/>
      <c r="T183" s="28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81" t="s">
        <v>193</v>
      </c>
      <c r="AU183" s="281" t="s">
        <v>86</v>
      </c>
      <c r="AV183" s="15" t="s">
        <v>84</v>
      </c>
      <c r="AW183" s="15" t="s">
        <v>37</v>
      </c>
      <c r="AX183" s="15" t="s">
        <v>76</v>
      </c>
      <c r="AY183" s="281" t="s">
        <v>123</v>
      </c>
    </row>
    <row r="184" s="13" customFormat="1">
      <c r="A184" s="13"/>
      <c r="B184" s="240"/>
      <c r="C184" s="241"/>
      <c r="D184" s="232" t="s">
        <v>193</v>
      </c>
      <c r="E184" s="242" t="s">
        <v>19</v>
      </c>
      <c r="F184" s="243" t="s">
        <v>342</v>
      </c>
      <c r="G184" s="241"/>
      <c r="H184" s="244">
        <v>283.60000000000002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193</v>
      </c>
      <c r="AU184" s="250" t="s">
        <v>86</v>
      </c>
      <c r="AV184" s="13" t="s">
        <v>86</v>
      </c>
      <c r="AW184" s="13" t="s">
        <v>37</v>
      </c>
      <c r="AX184" s="13" t="s">
        <v>76</v>
      </c>
      <c r="AY184" s="250" t="s">
        <v>123</v>
      </c>
    </row>
    <row r="185" s="13" customFormat="1">
      <c r="A185" s="13"/>
      <c r="B185" s="240"/>
      <c r="C185" s="241"/>
      <c r="D185" s="232" t="s">
        <v>193</v>
      </c>
      <c r="E185" s="242" t="s">
        <v>19</v>
      </c>
      <c r="F185" s="243" t="s">
        <v>343</v>
      </c>
      <c r="G185" s="241"/>
      <c r="H185" s="244">
        <v>20.100000000000001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0" t="s">
        <v>193</v>
      </c>
      <c r="AU185" s="250" t="s">
        <v>86</v>
      </c>
      <c r="AV185" s="13" t="s">
        <v>86</v>
      </c>
      <c r="AW185" s="13" t="s">
        <v>37</v>
      </c>
      <c r="AX185" s="13" t="s">
        <v>76</v>
      </c>
      <c r="AY185" s="250" t="s">
        <v>123</v>
      </c>
    </row>
    <row r="186" s="13" customFormat="1">
      <c r="A186" s="13"/>
      <c r="B186" s="240"/>
      <c r="C186" s="241"/>
      <c r="D186" s="232" t="s">
        <v>193</v>
      </c>
      <c r="E186" s="242" t="s">
        <v>19</v>
      </c>
      <c r="F186" s="243" t="s">
        <v>344</v>
      </c>
      <c r="G186" s="241"/>
      <c r="H186" s="244">
        <v>14.699999999999999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193</v>
      </c>
      <c r="AU186" s="250" t="s">
        <v>86</v>
      </c>
      <c r="AV186" s="13" t="s">
        <v>86</v>
      </c>
      <c r="AW186" s="13" t="s">
        <v>37</v>
      </c>
      <c r="AX186" s="13" t="s">
        <v>76</v>
      </c>
      <c r="AY186" s="250" t="s">
        <v>123</v>
      </c>
    </row>
    <row r="187" s="13" customFormat="1">
      <c r="A187" s="13"/>
      <c r="B187" s="240"/>
      <c r="C187" s="241"/>
      <c r="D187" s="232" t="s">
        <v>193</v>
      </c>
      <c r="E187" s="242" t="s">
        <v>19</v>
      </c>
      <c r="F187" s="243" t="s">
        <v>345</v>
      </c>
      <c r="G187" s="241"/>
      <c r="H187" s="244">
        <v>31.100000000000001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193</v>
      </c>
      <c r="AU187" s="250" t="s">
        <v>86</v>
      </c>
      <c r="AV187" s="13" t="s">
        <v>86</v>
      </c>
      <c r="AW187" s="13" t="s">
        <v>37</v>
      </c>
      <c r="AX187" s="13" t="s">
        <v>76</v>
      </c>
      <c r="AY187" s="250" t="s">
        <v>123</v>
      </c>
    </row>
    <row r="188" s="13" customFormat="1">
      <c r="A188" s="13"/>
      <c r="B188" s="240"/>
      <c r="C188" s="241"/>
      <c r="D188" s="232" t="s">
        <v>193</v>
      </c>
      <c r="E188" s="242" t="s">
        <v>19</v>
      </c>
      <c r="F188" s="243" t="s">
        <v>346</v>
      </c>
      <c r="G188" s="241"/>
      <c r="H188" s="244">
        <v>27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193</v>
      </c>
      <c r="AU188" s="250" t="s">
        <v>86</v>
      </c>
      <c r="AV188" s="13" t="s">
        <v>86</v>
      </c>
      <c r="AW188" s="13" t="s">
        <v>37</v>
      </c>
      <c r="AX188" s="13" t="s">
        <v>76</v>
      </c>
      <c r="AY188" s="250" t="s">
        <v>123</v>
      </c>
    </row>
    <row r="189" s="13" customFormat="1">
      <c r="A189" s="13"/>
      <c r="B189" s="240"/>
      <c r="C189" s="241"/>
      <c r="D189" s="232" t="s">
        <v>193</v>
      </c>
      <c r="E189" s="242" t="s">
        <v>19</v>
      </c>
      <c r="F189" s="243" t="s">
        <v>347</v>
      </c>
      <c r="G189" s="241"/>
      <c r="H189" s="244">
        <v>117.744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193</v>
      </c>
      <c r="AU189" s="250" t="s">
        <v>86</v>
      </c>
      <c r="AV189" s="13" t="s">
        <v>86</v>
      </c>
      <c r="AW189" s="13" t="s">
        <v>37</v>
      </c>
      <c r="AX189" s="13" t="s">
        <v>76</v>
      </c>
      <c r="AY189" s="250" t="s">
        <v>123</v>
      </c>
    </row>
    <row r="190" s="13" customFormat="1">
      <c r="A190" s="13"/>
      <c r="B190" s="240"/>
      <c r="C190" s="241"/>
      <c r="D190" s="232" t="s">
        <v>193</v>
      </c>
      <c r="E190" s="242" t="s">
        <v>19</v>
      </c>
      <c r="F190" s="243" t="s">
        <v>348</v>
      </c>
      <c r="G190" s="241"/>
      <c r="H190" s="244">
        <v>3.6000000000000001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193</v>
      </c>
      <c r="AU190" s="250" t="s">
        <v>86</v>
      </c>
      <c r="AV190" s="13" t="s">
        <v>86</v>
      </c>
      <c r="AW190" s="13" t="s">
        <v>37</v>
      </c>
      <c r="AX190" s="13" t="s">
        <v>76</v>
      </c>
      <c r="AY190" s="250" t="s">
        <v>123</v>
      </c>
    </row>
    <row r="191" s="13" customFormat="1">
      <c r="A191" s="13"/>
      <c r="B191" s="240"/>
      <c r="C191" s="241"/>
      <c r="D191" s="232" t="s">
        <v>193</v>
      </c>
      <c r="E191" s="242" t="s">
        <v>19</v>
      </c>
      <c r="F191" s="243" t="s">
        <v>349</v>
      </c>
      <c r="G191" s="241"/>
      <c r="H191" s="244">
        <v>4.2000000000000002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0" t="s">
        <v>193</v>
      </c>
      <c r="AU191" s="250" t="s">
        <v>86</v>
      </c>
      <c r="AV191" s="13" t="s">
        <v>86</v>
      </c>
      <c r="AW191" s="13" t="s">
        <v>37</v>
      </c>
      <c r="AX191" s="13" t="s">
        <v>76</v>
      </c>
      <c r="AY191" s="250" t="s">
        <v>123</v>
      </c>
    </row>
    <row r="192" s="13" customFormat="1">
      <c r="A192" s="13"/>
      <c r="B192" s="240"/>
      <c r="C192" s="241"/>
      <c r="D192" s="232" t="s">
        <v>193</v>
      </c>
      <c r="E192" s="242" t="s">
        <v>19</v>
      </c>
      <c r="F192" s="243" t="s">
        <v>350</v>
      </c>
      <c r="G192" s="241"/>
      <c r="H192" s="244">
        <v>2.5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0" t="s">
        <v>193</v>
      </c>
      <c r="AU192" s="250" t="s">
        <v>86</v>
      </c>
      <c r="AV192" s="13" t="s">
        <v>86</v>
      </c>
      <c r="AW192" s="13" t="s">
        <v>37</v>
      </c>
      <c r="AX192" s="13" t="s">
        <v>76</v>
      </c>
      <c r="AY192" s="250" t="s">
        <v>123</v>
      </c>
    </row>
    <row r="193" s="16" customFormat="1">
      <c r="A193" s="16"/>
      <c r="B193" s="282"/>
      <c r="C193" s="283"/>
      <c r="D193" s="232" t="s">
        <v>193</v>
      </c>
      <c r="E193" s="284" t="s">
        <v>19</v>
      </c>
      <c r="F193" s="285" t="s">
        <v>351</v>
      </c>
      <c r="G193" s="283"/>
      <c r="H193" s="286">
        <v>504.54399999999998</v>
      </c>
      <c r="I193" s="287"/>
      <c r="J193" s="283"/>
      <c r="K193" s="283"/>
      <c r="L193" s="288"/>
      <c r="M193" s="289"/>
      <c r="N193" s="290"/>
      <c r="O193" s="290"/>
      <c r="P193" s="290"/>
      <c r="Q193" s="290"/>
      <c r="R193" s="290"/>
      <c r="S193" s="290"/>
      <c r="T193" s="291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92" t="s">
        <v>193</v>
      </c>
      <c r="AU193" s="292" t="s">
        <v>86</v>
      </c>
      <c r="AV193" s="16" t="s">
        <v>142</v>
      </c>
      <c r="AW193" s="16" t="s">
        <v>37</v>
      </c>
      <c r="AX193" s="16" t="s">
        <v>76</v>
      </c>
      <c r="AY193" s="292" t="s">
        <v>123</v>
      </c>
    </row>
    <row r="194" s="13" customFormat="1">
      <c r="A194" s="13"/>
      <c r="B194" s="240"/>
      <c r="C194" s="241"/>
      <c r="D194" s="232" t="s">
        <v>193</v>
      </c>
      <c r="E194" s="242" t="s">
        <v>19</v>
      </c>
      <c r="F194" s="243" t="s">
        <v>352</v>
      </c>
      <c r="G194" s="241"/>
      <c r="H194" s="244">
        <v>560.34000000000003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193</v>
      </c>
      <c r="AU194" s="250" t="s">
        <v>86</v>
      </c>
      <c r="AV194" s="13" t="s">
        <v>86</v>
      </c>
      <c r="AW194" s="13" t="s">
        <v>37</v>
      </c>
      <c r="AX194" s="13" t="s">
        <v>76</v>
      </c>
      <c r="AY194" s="250" t="s">
        <v>123</v>
      </c>
    </row>
    <row r="195" s="15" customFormat="1">
      <c r="A195" s="15"/>
      <c r="B195" s="272"/>
      <c r="C195" s="273"/>
      <c r="D195" s="232" t="s">
        <v>193</v>
      </c>
      <c r="E195" s="274" t="s">
        <v>19</v>
      </c>
      <c r="F195" s="275" t="s">
        <v>353</v>
      </c>
      <c r="G195" s="273"/>
      <c r="H195" s="274" t="s">
        <v>19</v>
      </c>
      <c r="I195" s="276"/>
      <c r="J195" s="273"/>
      <c r="K195" s="273"/>
      <c r="L195" s="277"/>
      <c r="M195" s="278"/>
      <c r="N195" s="279"/>
      <c r="O195" s="279"/>
      <c r="P195" s="279"/>
      <c r="Q195" s="279"/>
      <c r="R195" s="279"/>
      <c r="S195" s="279"/>
      <c r="T195" s="280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81" t="s">
        <v>193</v>
      </c>
      <c r="AU195" s="281" t="s">
        <v>86</v>
      </c>
      <c r="AV195" s="15" t="s">
        <v>84</v>
      </c>
      <c r="AW195" s="15" t="s">
        <v>37</v>
      </c>
      <c r="AX195" s="15" t="s">
        <v>76</v>
      </c>
      <c r="AY195" s="281" t="s">
        <v>123</v>
      </c>
    </row>
    <row r="196" s="13" customFormat="1">
      <c r="A196" s="13"/>
      <c r="B196" s="240"/>
      <c r="C196" s="241"/>
      <c r="D196" s="232" t="s">
        <v>193</v>
      </c>
      <c r="E196" s="242" t="s">
        <v>19</v>
      </c>
      <c r="F196" s="243" t="s">
        <v>354</v>
      </c>
      <c r="G196" s="241"/>
      <c r="H196" s="244">
        <v>0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193</v>
      </c>
      <c r="AU196" s="250" t="s">
        <v>86</v>
      </c>
      <c r="AV196" s="13" t="s">
        <v>86</v>
      </c>
      <c r="AW196" s="13" t="s">
        <v>37</v>
      </c>
      <c r="AX196" s="13" t="s">
        <v>76</v>
      </c>
      <c r="AY196" s="250" t="s">
        <v>123</v>
      </c>
    </row>
    <row r="197" s="13" customFormat="1">
      <c r="A197" s="13"/>
      <c r="B197" s="240"/>
      <c r="C197" s="241"/>
      <c r="D197" s="232" t="s">
        <v>193</v>
      </c>
      <c r="E197" s="242" t="s">
        <v>19</v>
      </c>
      <c r="F197" s="243" t="s">
        <v>355</v>
      </c>
      <c r="G197" s="241"/>
      <c r="H197" s="244">
        <v>0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193</v>
      </c>
      <c r="AU197" s="250" t="s">
        <v>86</v>
      </c>
      <c r="AV197" s="13" t="s">
        <v>86</v>
      </c>
      <c r="AW197" s="13" t="s">
        <v>37</v>
      </c>
      <c r="AX197" s="13" t="s">
        <v>76</v>
      </c>
      <c r="AY197" s="250" t="s">
        <v>123</v>
      </c>
    </row>
    <row r="198" s="13" customFormat="1">
      <c r="A198" s="13"/>
      <c r="B198" s="240"/>
      <c r="C198" s="241"/>
      <c r="D198" s="232" t="s">
        <v>193</v>
      </c>
      <c r="E198" s="242" t="s">
        <v>19</v>
      </c>
      <c r="F198" s="243" t="s">
        <v>356</v>
      </c>
      <c r="G198" s="241"/>
      <c r="H198" s="244">
        <v>0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193</v>
      </c>
      <c r="AU198" s="250" t="s">
        <v>86</v>
      </c>
      <c r="AV198" s="13" t="s">
        <v>86</v>
      </c>
      <c r="AW198" s="13" t="s">
        <v>37</v>
      </c>
      <c r="AX198" s="13" t="s">
        <v>76</v>
      </c>
      <c r="AY198" s="250" t="s">
        <v>123</v>
      </c>
    </row>
    <row r="199" s="13" customFormat="1">
      <c r="A199" s="13"/>
      <c r="B199" s="240"/>
      <c r="C199" s="241"/>
      <c r="D199" s="232" t="s">
        <v>193</v>
      </c>
      <c r="E199" s="242" t="s">
        <v>19</v>
      </c>
      <c r="F199" s="243" t="s">
        <v>357</v>
      </c>
      <c r="G199" s="241"/>
      <c r="H199" s="244">
        <v>0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193</v>
      </c>
      <c r="AU199" s="250" t="s">
        <v>86</v>
      </c>
      <c r="AV199" s="13" t="s">
        <v>86</v>
      </c>
      <c r="AW199" s="13" t="s">
        <v>37</v>
      </c>
      <c r="AX199" s="13" t="s">
        <v>76</v>
      </c>
      <c r="AY199" s="250" t="s">
        <v>123</v>
      </c>
    </row>
    <row r="200" s="13" customFormat="1">
      <c r="A200" s="13"/>
      <c r="B200" s="240"/>
      <c r="C200" s="241"/>
      <c r="D200" s="232" t="s">
        <v>193</v>
      </c>
      <c r="E200" s="242" t="s">
        <v>19</v>
      </c>
      <c r="F200" s="243" t="s">
        <v>358</v>
      </c>
      <c r="G200" s="241"/>
      <c r="H200" s="244">
        <v>89.253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193</v>
      </c>
      <c r="AU200" s="250" t="s">
        <v>86</v>
      </c>
      <c r="AV200" s="13" t="s">
        <v>86</v>
      </c>
      <c r="AW200" s="13" t="s">
        <v>37</v>
      </c>
      <c r="AX200" s="13" t="s">
        <v>76</v>
      </c>
      <c r="AY200" s="250" t="s">
        <v>123</v>
      </c>
    </row>
    <row r="201" s="13" customFormat="1">
      <c r="A201" s="13"/>
      <c r="B201" s="240"/>
      <c r="C201" s="241"/>
      <c r="D201" s="232" t="s">
        <v>193</v>
      </c>
      <c r="E201" s="242" t="s">
        <v>19</v>
      </c>
      <c r="F201" s="243" t="s">
        <v>359</v>
      </c>
      <c r="G201" s="241"/>
      <c r="H201" s="244">
        <v>0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193</v>
      </c>
      <c r="AU201" s="250" t="s">
        <v>86</v>
      </c>
      <c r="AV201" s="13" t="s">
        <v>86</v>
      </c>
      <c r="AW201" s="13" t="s">
        <v>37</v>
      </c>
      <c r="AX201" s="13" t="s">
        <v>76</v>
      </c>
      <c r="AY201" s="250" t="s">
        <v>123</v>
      </c>
    </row>
    <row r="202" s="14" customFormat="1">
      <c r="A202" s="14"/>
      <c r="B202" s="261"/>
      <c r="C202" s="262"/>
      <c r="D202" s="232" t="s">
        <v>193</v>
      </c>
      <c r="E202" s="263" t="s">
        <v>19</v>
      </c>
      <c r="F202" s="264" t="s">
        <v>243</v>
      </c>
      <c r="G202" s="262"/>
      <c r="H202" s="265">
        <v>1154.1369999999999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1" t="s">
        <v>193</v>
      </c>
      <c r="AU202" s="271" t="s">
        <v>86</v>
      </c>
      <c r="AV202" s="14" t="s">
        <v>147</v>
      </c>
      <c r="AW202" s="14" t="s">
        <v>37</v>
      </c>
      <c r="AX202" s="14" t="s">
        <v>84</v>
      </c>
      <c r="AY202" s="271" t="s">
        <v>123</v>
      </c>
    </row>
    <row r="203" s="2" customFormat="1" ht="37.8" customHeight="1">
      <c r="A203" s="40"/>
      <c r="B203" s="41"/>
      <c r="C203" s="214" t="s">
        <v>360</v>
      </c>
      <c r="D203" s="214" t="s">
        <v>126</v>
      </c>
      <c r="E203" s="215" t="s">
        <v>361</v>
      </c>
      <c r="F203" s="216" t="s">
        <v>362</v>
      </c>
      <c r="G203" s="217" t="s">
        <v>190</v>
      </c>
      <c r="H203" s="218">
        <v>1154.1369999999999</v>
      </c>
      <c r="I203" s="219"/>
      <c r="J203" s="220">
        <f>ROUND(I203*H203,2)</f>
        <v>0</v>
      </c>
      <c r="K203" s="216" t="s">
        <v>130</v>
      </c>
      <c r="L203" s="46"/>
      <c r="M203" s="221" t="s">
        <v>19</v>
      </c>
      <c r="N203" s="222" t="s">
        <v>47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280</v>
      </c>
      <c r="AT203" s="225" t="s">
        <v>126</v>
      </c>
      <c r="AU203" s="225" t="s">
        <v>86</v>
      </c>
      <c r="AY203" s="19" t="s">
        <v>123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84</v>
      </c>
      <c r="BK203" s="226">
        <f>ROUND(I203*H203,2)</f>
        <v>0</v>
      </c>
      <c r="BL203" s="19" t="s">
        <v>280</v>
      </c>
      <c r="BM203" s="225" t="s">
        <v>363</v>
      </c>
    </row>
    <row r="204" s="2" customFormat="1">
      <c r="A204" s="40"/>
      <c r="B204" s="41"/>
      <c r="C204" s="42"/>
      <c r="D204" s="227" t="s">
        <v>133</v>
      </c>
      <c r="E204" s="42"/>
      <c r="F204" s="228" t="s">
        <v>364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133</v>
      </c>
      <c r="AU204" s="19" t="s">
        <v>86</v>
      </c>
    </row>
    <row r="205" s="15" customFormat="1">
      <c r="A205" s="15"/>
      <c r="B205" s="272"/>
      <c r="C205" s="273"/>
      <c r="D205" s="232" t="s">
        <v>193</v>
      </c>
      <c r="E205" s="274" t="s">
        <v>19</v>
      </c>
      <c r="F205" s="275" t="s">
        <v>365</v>
      </c>
      <c r="G205" s="273"/>
      <c r="H205" s="274" t="s">
        <v>19</v>
      </c>
      <c r="I205" s="276"/>
      <c r="J205" s="273"/>
      <c r="K205" s="273"/>
      <c r="L205" s="277"/>
      <c r="M205" s="278"/>
      <c r="N205" s="279"/>
      <c r="O205" s="279"/>
      <c r="P205" s="279"/>
      <c r="Q205" s="279"/>
      <c r="R205" s="279"/>
      <c r="S205" s="279"/>
      <c r="T205" s="280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81" t="s">
        <v>193</v>
      </c>
      <c r="AU205" s="281" t="s">
        <v>86</v>
      </c>
      <c r="AV205" s="15" t="s">
        <v>84</v>
      </c>
      <c r="AW205" s="15" t="s">
        <v>37</v>
      </c>
      <c r="AX205" s="15" t="s">
        <v>76</v>
      </c>
      <c r="AY205" s="281" t="s">
        <v>123</v>
      </c>
    </row>
    <row r="206" s="13" customFormat="1">
      <c r="A206" s="13"/>
      <c r="B206" s="240"/>
      <c r="C206" s="241"/>
      <c r="D206" s="232" t="s">
        <v>193</v>
      </c>
      <c r="E206" s="242" t="s">
        <v>19</v>
      </c>
      <c r="F206" s="243" t="s">
        <v>342</v>
      </c>
      <c r="G206" s="241"/>
      <c r="H206" s="244">
        <v>283.60000000000002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0" t="s">
        <v>193</v>
      </c>
      <c r="AU206" s="250" t="s">
        <v>86</v>
      </c>
      <c r="AV206" s="13" t="s">
        <v>86</v>
      </c>
      <c r="AW206" s="13" t="s">
        <v>37</v>
      </c>
      <c r="AX206" s="13" t="s">
        <v>76</v>
      </c>
      <c r="AY206" s="250" t="s">
        <v>123</v>
      </c>
    </row>
    <row r="207" s="13" customFormat="1">
      <c r="A207" s="13"/>
      <c r="B207" s="240"/>
      <c r="C207" s="241"/>
      <c r="D207" s="232" t="s">
        <v>193</v>
      </c>
      <c r="E207" s="242" t="s">
        <v>19</v>
      </c>
      <c r="F207" s="243" t="s">
        <v>343</v>
      </c>
      <c r="G207" s="241"/>
      <c r="H207" s="244">
        <v>20.100000000000001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0" t="s">
        <v>193</v>
      </c>
      <c r="AU207" s="250" t="s">
        <v>86</v>
      </c>
      <c r="AV207" s="13" t="s">
        <v>86</v>
      </c>
      <c r="AW207" s="13" t="s">
        <v>37</v>
      </c>
      <c r="AX207" s="13" t="s">
        <v>76</v>
      </c>
      <c r="AY207" s="250" t="s">
        <v>123</v>
      </c>
    </row>
    <row r="208" s="13" customFormat="1">
      <c r="A208" s="13"/>
      <c r="B208" s="240"/>
      <c r="C208" s="241"/>
      <c r="D208" s="232" t="s">
        <v>193</v>
      </c>
      <c r="E208" s="242" t="s">
        <v>19</v>
      </c>
      <c r="F208" s="243" t="s">
        <v>344</v>
      </c>
      <c r="G208" s="241"/>
      <c r="H208" s="244">
        <v>14.699999999999999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193</v>
      </c>
      <c r="AU208" s="250" t="s">
        <v>86</v>
      </c>
      <c r="AV208" s="13" t="s">
        <v>86</v>
      </c>
      <c r="AW208" s="13" t="s">
        <v>37</v>
      </c>
      <c r="AX208" s="13" t="s">
        <v>76</v>
      </c>
      <c r="AY208" s="250" t="s">
        <v>123</v>
      </c>
    </row>
    <row r="209" s="13" customFormat="1">
      <c r="A209" s="13"/>
      <c r="B209" s="240"/>
      <c r="C209" s="241"/>
      <c r="D209" s="232" t="s">
        <v>193</v>
      </c>
      <c r="E209" s="242" t="s">
        <v>19</v>
      </c>
      <c r="F209" s="243" t="s">
        <v>345</v>
      </c>
      <c r="G209" s="241"/>
      <c r="H209" s="244">
        <v>31.100000000000001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0" t="s">
        <v>193</v>
      </c>
      <c r="AU209" s="250" t="s">
        <v>86</v>
      </c>
      <c r="AV209" s="13" t="s">
        <v>86</v>
      </c>
      <c r="AW209" s="13" t="s">
        <v>37</v>
      </c>
      <c r="AX209" s="13" t="s">
        <v>76</v>
      </c>
      <c r="AY209" s="250" t="s">
        <v>123</v>
      </c>
    </row>
    <row r="210" s="13" customFormat="1">
      <c r="A210" s="13"/>
      <c r="B210" s="240"/>
      <c r="C210" s="241"/>
      <c r="D210" s="232" t="s">
        <v>193</v>
      </c>
      <c r="E210" s="242" t="s">
        <v>19</v>
      </c>
      <c r="F210" s="243" t="s">
        <v>346</v>
      </c>
      <c r="G210" s="241"/>
      <c r="H210" s="244">
        <v>27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0" t="s">
        <v>193</v>
      </c>
      <c r="AU210" s="250" t="s">
        <v>86</v>
      </c>
      <c r="AV210" s="13" t="s">
        <v>86</v>
      </c>
      <c r="AW210" s="13" t="s">
        <v>37</v>
      </c>
      <c r="AX210" s="13" t="s">
        <v>76</v>
      </c>
      <c r="AY210" s="250" t="s">
        <v>123</v>
      </c>
    </row>
    <row r="211" s="13" customFormat="1">
      <c r="A211" s="13"/>
      <c r="B211" s="240"/>
      <c r="C211" s="241"/>
      <c r="D211" s="232" t="s">
        <v>193</v>
      </c>
      <c r="E211" s="242" t="s">
        <v>19</v>
      </c>
      <c r="F211" s="243" t="s">
        <v>347</v>
      </c>
      <c r="G211" s="241"/>
      <c r="H211" s="244">
        <v>117.744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0" t="s">
        <v>193</v>
      </c>
      <c r="AU211" s="250" t="s">
        <v>86</v>
      </c>
      <c r="AV211" s="13" t="s">
        <v>86</v>
      </c>
      <c r="AW211" s="13" t="s">
        <v>37</v>
      </c>
      <c r="AX211" s="13" t="s">
        <v>76</v>
      </c>
      <c r="AY211" s="250" t="s">
        <v>123</v>
      </c>
    </row>
    <row r="212" s="13" customFormat="1">
      <c r="A212" s="13"/>
      <c r="B212" s="240"/>
      <c r="C212" s="241"/>
      <c r="D212" s="232" t="s">
        <v>193</v>
      </c>
      <c r="E212" s="242" t="s">
        <v>19</v>
      </c>
      <c r="F212" s="243" t="s">
        <v>348</v>
      </c>
      <c r="G212" s="241"/>
      <c r="H212" s="244">
        <v>3.6000000000000001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0" t="s">
        <v>193</v>
      </c>
      <c r="AU212" s="250" t="s">
        <v>86</v>
      </c>
      <c r="AV212" s="13" t="s">
        <v>86</v>
      </c>
      <c r="AW212" s="13" t="s">
        <v>37</v>
      </c>
      <c r="AX212" s="13" t="s">
        <v>76</v>
      </c>
      <c r="AY212" s="250" t="s">
        <v>123</v>
      </c>
    </row>
    <row r="213" s="13" customFormat="1">
      <c r="A213" s="13"/>
      <c r="B213" s="240"/>
      <c r="C213" s="241"/>
      <c r="D213" s="232" t="s">
        <v>193</v>
      </c>
      <c r="E213" s="242" t="s">
        <v>19</v>
      </c>
      <c r="F213" s="243" t="s">
        <v>349</v>
      </c>
      <c r="G213" s="241"/>
      <c r="H213" s="244">
        <v>4.2000000000000002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0" t="s">
        <v>193</v>
      </c>
      <c r="AU213" s="250" t="s">
        <v>86</v>
      </c>
      <c r="AV213" s="13" t="s">
        <v>86</v>
      </c>
      <c r="AW213" s="13" t="s">
        <v>37</v>
      </c>
      <c r="AX213" s="13" t="s">
        <v>76</v>
      </c>
      <c r="AY213" s="250" t="s">
        <v>123</v>
      </c>
    </row>
    <row r="214" s="13" customFormat="1">
      <c r="A214" s="13"/>
      <c r="B214" s="240"/>
      <c r="C214" s="241"/>
      <c r="D214" s="232" t="s">
        <v>193</v>
      </c>
      <c r="E214" s="242" t="s">
        <v>19</v>
      </c>
      <c r="F214" s="243" t="s">
        <v>350</v>
      </c>
      <c r="G214" s="241"/>
      <c r="H214" s="244">
        <v>2.5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0" t="s">
        <v>193</v>
      </c>
      <c r="AU214" s="250" t="s">
        <v>86</v>
      </c>
      <c r="AV214" s="13" t="s">
        <v>86</v>
      </c>
      <c r="AW214" s="13" t="s">
        <v>37</v>
      </c>
      <c r="AX214" s="13" t="s">
        <v>76</v>
      </c>
      <c r="AY214" s="250" t="s">
        <v>123</v>
      </c>
    </row>
    <row r="215" s="16" customFormat="1">
      <c r="A215" s="16"/>
      <c r="B215" s="282"/>
      <c r="C215" s="283"/>
      <c r="D215" s="232" t="s">
        <v>193</v>
      </c>
      <c r="E215" s="284" t="s">
        <v>19</v>
      </c>
      <c r="F215" s="285" t="s">
        <v>351</v>
      </c>
      <c r="G215" s="283"/>
      <c r="H215" s="286">
        <v>504.54399999999998</v>
      </c>
      <c r="I215" s="287"/>
      <c r="J215" s="283"/>
      <c r="K215" s="283"/>
      <c r="L215" s="288"/>
      <c r="M215" s="289"/>
      <c r="N215" s="290"/>
      <c r="O215" s="290"/>
      <c r="P215" s="290"/>
      <c r="Q215" s="290"/>
      <c r="R215" s="290"/>
      <c r="S215" s="290"/>
      <c r="T215" s="291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92" t="s">
        <v>193</v>
      </c>
      <c r="AU215" s="292" t="s">
        <v>86</v>
      </c>
      <c r="AV215" s="16" t="s">
        <v>142</v>
      </c>
      <c r="AW215" s="16" t="s">
        <v>37</v>
      </c>
      <c r="AX215" s="16" t="s">
        <v>76</v>
      </c>
      <c r="AY215" s="292" t="s">
        <v>123</v>
      </c>
    </row>
    <row r="216" s="13" customFormat="1">
      <c r="A216" s="13"/>
      <c r="B216" s="240"/>
      <c r="C216" s="241"/>
      <c r="D216" s="232" t="s">
        <v>193</v>
      </c>
      <c r="E216" s="242" t="s">
        <v>19</v>
      </c>
      <c r="F216" s="243" t="s">
        <v>352</v>
      </c>
      <c r="G216" s="241"/>
      <c r="H216" s="244">
        <v>560.34000000000003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0" t="s">
        <v>193</v>
      </c>
      <c r="AU216" s="250" t="s">
        <v>86</v>
      </c>
      <c r="AV216" s="13" t="s">
        <v>86</v>
      </c>
      <c r="AW216" s="13" t="s">
        <v>37</v>
      </c>
      <c r="AX216" s="13" t="s">
        <v>76</v>
      </c>
      <c r="AY216" s="250" t="s">
        <v>123</v>
      </c>
    </row>
    <row r="217" s="15" customFormat="1">
      <c r="A217" s="15"/>
      <c r="B217" s="272"/>
      <c r="C217" s="273"/>
      <c r="D217" s="232" t="s">
        <v>193</v>
      </c>
      <c r="E217" s="274" t="s">
        <v>19</v>
      </c>
      <c r="F217" s="275" t="s">
        <v>366</v>
      </c>
      <c r="G217" s="273"/>
      <c r="H217" s="274" t="s">
        <v>19</v>
      </c>
      <c r="I217" s="276"/>
      <c r="J217" s="273"/>
      <c r="K217" s="273"/>
      <c r="L217" s="277"/>
      <c r="M217" s="278"/>
      <c r="N217" s="279"/>
      <c r="O217" s="279"/>
      <c r="P217" s="279"/>
      <c r="Q217" s="279"/>
      <c r="R217" s="279"/>
      <c r="S217" s="279"/>
      <c r="T217" s="28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81" t="s">
        <v>193</v>
      </c>
      <c r="AU217" s="281" t="s">
        <v>86</v>
      </c>
      <c r="AV217" s="15" t="s">
        <v>84</v>
      </c>
      <c r="AW217" s="15" t="s">
        <v>37</v>
      </c>
      <c r="AX217" s="15" t="s">
        <v>76</v>
      </c>
      <c r="AY217" s="281" t="s">
        <v>123</v>
      </c>
    </row>
    <row r="218" s="13" customFormat="1">
      <c r="A218" s="13"/>
      <c r="B218" s="240"/>
      <c r="C218" s="241"/>
      <c r="D218" s="232" t="s">
        <v>193</v>
      </c>
      <c r="E218" s="242" t="s">
        <v>19</v>
      </c>
      <c r="F218" s="243" t="s">
        <v>354</v>
      </c>
      <c r="G218" s="241"/>
      <c r="H218" s="244">
        <v>0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0" t="s">
        <v>193</v>
      </c>
      <c r="AU218" s="250" t="s">
        <v>86</v>
      </c>
      <c r="AV218" s="13" t="s">
        <v>86</v>
      </c>
      <c r="AW218" s="13" t="s">
        <v>37</v>
      </c>
      <c r="AX218" s="13" t="s">
        <v>76</v>
      </c>
      <c r="AY218" s="250" t="s">
        <v>123</v>
      </c>
    </row>
    <row r="219" s="13" customFormat="1">
      <c r="A219" s="13"/>
      <c r="B219" s="240"/>
      <c r="C219" s="241"/>
      <c r="D219" s="232" t="s">
        <v>193</v>
      </c>
      <c r="E219" s="242" t="s">
        <v>19</v>
      </c>
      <c r="F219" s="243" t="s">
        <v>355</v>
      </c>
      <c r="G219" s="241"/>
      <c r="H219" s="244">
        <v>0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0" t="s">
        <v>193</v>
      </c>
      <c r="AU219" s="250" t="s">
        <v>86</v>
      </c>
      <c r="AV219" s="13" t="s">
        <v>86</v>
      </c>
      <c r="AW219" s="13" t="s">
        <v>37</v>
      </c>
      <c r="AX219" s="13" t="s">
        <v>76</v>
      </c>
      <c r="AY219" s="250" t="s">
        <v>123</v>
      </c>
    </row>
    <row r="220" s="13" customFormat="1">
      <c r="A220" s="13"/>
      <c r="B220" s="240"/>
      <c r="C220" s="241"/>
      <c r="D220" s="232" t="s">
        <v>193</v>
      </c>
      <c r="E220" s="242" t="s">
        <v>19</v>
      </c>
      <c r="F220" s="243" t="s">
        <v>356</v>
      </c>
      <c r="G220" s="241"/>
      <c r="H220" s="244">
        <v>0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0" t="s">
        <v>193</v>
      </c>
      <c r="AU220" s="250" t="s">
        <v>86</v>
      </c>
      <c r="AV220" s="13" t="s">
        <v>86</v>
      </c>
      <c r="AW220" s="13" t="s">
        <v>37</v>
      </c>
      <c r="AX220" s="13" t="s">
        <v>76</v>
      </c>
      <c r="AY220" s="250" t="s">
        <v>123</v>
      </c>
    </row>
    <row r="221" s="13" customFormat="1">
      <c r="A221" s="13"/>
      <c r="B221" s="240"/>
      <c r="C221" s="241"/>
      <c r="D221" s="232" t="s">
        <v>193</v>
      </c>
      <c r="E221" s="242" t="s">
        <v>19</v>
      </c>
      <c r="F221" s="243" t="s">
        <v>357</v>
      </c>
      <c r="G221" s="241"/>
      <c r="H221" s="244">
        <v>0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0" t="s">
        <v>193</v>
      </c>
      <c r="AU221" s="250" t="s">
        <v>86</v>
      </c>
      <c r="AV221" s="13" t="s">
        <v>86</v>
      </c>
      <c r="AW221" s="13" t="s">
        <v>37</v>
      </c>
      <c r="AX221" s="13" t="s">
        <v>76</v>
      </c>
      <c r="AY221" s="250" t="s">
        <v>123</v>
      </c>
    </row>
    <row r="222" s="13" customFormat="1">
      <c r="A222" s="13"/>
      <c r="B222" s="240"/>
      <c r="C222" s="241"/>
      <c r="D222" s="232" t="s">
        <v>193</v>
      </c>
      <c r="E222" s="242" t="s">
        <v>19</v>
      </c>
      <c r="F222" s="243" t="s">
        <v>358</v>
      </c>
      <c r="G222" s="241"/>
      <c r="H222" s="244">
        <v>89.253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0" t="s">
        <v>193</v>
      </c>
      <c r="AU222" s="250" t="s">
        <v>86</v>
      </c>
      <c r="AV222" s="13" t="s">
        <v>86</v>
      </c>
      <c r="AW222" s="13" t="s">
        <v>37</v>
      </c>
      <c r="AX222" s="13" t="s">
        <v>76</v>
      </c>
      <c r="AY222" s="250" t="s">
        <v>123</v>
      </c>
    </row>
    <row r="223" s="13" customFormat="1">
      <c r="A223" s="13"/>
      <c r="B223" s="240"/>
      <c r="C223" s="241"/>
      <c r="D223" s="232" t="s">
        <v>193</v>
      </c>
      <c r="E223" s="242" t="s">
        <v>19</v>
      </c>
      <c r="F223" s="243" t="s">
        <v>359</v>
      </c>
      <c r="G223" s="241"/>
      <c r="H223" s="244">
        <v>0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0" t="s">
        <v>193</v>
      </c>
      <c r="AU223" s="250" t="s">
        <v>86</v>
      </c>
      <c r="AV223" s="13" t="s">
        <v>86</v>
      </c>
      <c r="AW223" s="13" t="s">
        <v>37</v>
      </c>
      <c r="AX223" s="13" t="s">
        <v>76</v>
      </c>
      <c r="AY223" s="250" t="s">
        <v>123</v>
      </c>
    </row>
    <row r="224" s="14" customFormat="1">
      <c r="A224" s="14"/>
      <c r="B224" s="261"/>
      <c r="C224" s="262"/>
      <c r="D224" s="232" t="s">
        <v>193</v>
      </c>
      <c r="E224" s="263" t="s">
        <v>19</v>
      </c>
      <c r="F224" s="264" t="s">
        <v>243</v>
      </c>
      <c r="G224" s="262"/>
      <c r="H224" s="265">
        <v>1154.1369999999999</v>
      </c>
      <c r="I224" s="266"/>
      <c r="J224" s="262"/>
      <c r="K224" s="262"/>
      <c r="L224" s="267"/>
      <c r="M224" s="268"/>
      <c r="N224" s="269"/>
      <c r="O224" s="269"/>
      <c r="P224" s="269"/>
      <c r="Q224" s="269"/>
      <c r="R224" s="269"/>
      <c r="S224" s="269"/>
      <c r="T224" s="27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1" t="s">
        <v>193</v>
      </c>
      <c r="AU224" s="271" t="s">
        <v>86</v>
      </c>
      <c r="AV224" s="14" t="s">
        <v>147</v>
      </c>
      <c r="AW224" s="14" t="s">
        <v>37</v>
      </c>
      <c r="AX224" s="14" t="s">
        <v>84</v>
      </c>
      <c r="AY224" s="271" t="s">
        <v>123</v>
      </c>
    </row>
    <row r="225" s="2" customFormat="1" ht="16.5" customHeight="1">
      <c r="A225" s="40"/>
      <c r="B225" s="41"/>
      <c r="C225" s="251" t="s">
        <v>367</v>
      </c>
      <c r="D225" s="251" t="s">
        <v>219</v>
      </c>
      <c r="E225" s="252" t="s">
        <v>368</v>
      </c>
      <c r="F225" s="253" t="s">
        <v>369</v>
      </c>
      <c r="G225" s="254" t="s">
        <v>283</v>
      </c>
      <c r="H225" s="255">
        <v>0.46200000000000002</v>
      </c>
      <c r="I225" s="256"/>
      <c r="J225" s="257">
        <f>ROUND(I225*H225,2)</f>
        <v>0</v>
      </c>
      <c r="K225" s="253" t="s">
        <v>130</v>
      </c>
      <c r="L225" s="258"/>
      <c r="M225" s="259" t="s">
        <v>19</v>
      </c>
      <c r="N225" s="260" t="s">
        <v>47</v>
      </c>
      <c r="O225" s="86"/>
      <c r="P225" s="223">
        <f>O225*H225</f>
        <v>0</v>
      </c>
      <c r="Q225" s="223">
        <v>1</v>
      </c>
      <c r="R225" s="223">
        <f>Q225*H225</f>
        <v>0.46200000000000002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370</v>
      </c>
      <c r="AT225" s="225" t="s">
        <v>219</v>
      </c>
      <c r="AU225" s="225" t="s">
        <v>86</v>
      </c>
      <c r="AY225" s="19" t="s">
        <v>123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84</v>
      </c>
      <c r="BK225" s="226">
        <f>ROUND(I225*H225,2)</f>
        <v>0</v>
      </c>
      <c r="BL225" s="19" t="s">
        <v>280</v>
      </c>
      <c r="BM225" s="225" t="s">
        <v>371</v>
      </c>
    </row>
    <row r="226" s="15" customFormat="1">
      <c r="A226" s="15"/>
      <c r="B226" s="272"/>
      <c r="C226" s="273"/>
      <c r="D226" s="232" t="s">
        <v>193</v>
      </c>
      <c r="E226" s="274" t="s">
        <v>19</v>
      </c>
      <c r="F226" s="275" t="s">
        <v>365</v>
      </c>
      <c r="G226" s="273"/>
      <c r="H226" s="274" t="s">
        <v>19</v>
      </c>
      <c r="I226" s="276"/>
      <c r="J226" s="273"/>
      <c r="K226" s="273"/>
      <c r="L226" s="277"/>
      <c r="M226" s="278"/>
      <c r="N226" s="279"/>
      <c r="O226" s="279"/>
      <c r="P226" s="279"/>
      <c r="Q226" s="279"/>
      <c r="R226" s="279"/>
      <c r="S226" s="279"/>
      <c r="T226" s="280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81" t="s">
        <v>193</v>
      </c>
      <c r="AU226" s="281" t="s">
        <v>86</v>
      </c>
      <c r="AV226" s="15" t="s">
        <v>84</v>
      </c>
      <c r="AW226" s="15" t="s">
        <v>37</v>
      </c>
      <c r="AX226" s="15" t="s">
        <v>76</v>
      </c>
      <c r="AY226" s="281" t="s">
        <v>123</v>
      </c>
    </row>
    <row r="227" s="13" customFormat="1">
      <c r="A227" s="13"/>
      <c r="B227" s="240"/>
      <c r="C227" s="241"/>
      <c r="D227" s="232" t="s">
        <v>193</v>
      </c>
      <c r="E227" s="242" t="s">
        <v>19</v>
      </c>
      <c r="F227" s="243" t="s">
        <v>342</v>
      </c>
      <c r="G227" s="241"/>
      <c r="H227" s="244">
        <v>283.60000000000002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0" t="s">
        <v>193</v>
      </c>
      <c r="AU227" s="250" t="s">
        <v>86</v>
      </c>
      <c r="AV227" s="13" t="s">
        <v>86</v>
      </c>
      <c r="AW227" s="13" t="s">
        <v>37</v>
      </c>
      <c r="AX227" s="13" t="s">
        <v>76</v>
      </c>
      <c r="AY227" s="250" t="s">
        <v>123</v>
      </c>
    </row>
    <row r="228" s="13" customFormat="1">
      <c r="A228" s="13"/>
      <c r="B228" s="240"/>
      <c r="C228" s="241"/>
      <c r="D228" s="232" t="s">
        <v>193</v>
      </c>
      <c r="E228" s="242" t="s">
        <v>19</v>
      </c>
      <c r="F228" s="243" t="s">
        <v>343</v>
      </c>
      <c r="G228" s="241"/>
      <c r="H228" s="244">
        <v>20.100000000000001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0" t="s">
        <v>193</v>
      </c>
      <c r="AU228" s="250" t="s">
        <v>86</v>
      </c>
      <c r="AV228" s="13" t="s">
        <v>86</v>
      </c>
      <c r="AW228" s="13" t="s">
        <v>37</v>
      </c>
      <c r="AX228" s="13" t="s">
        <v>76</v>
      </c>
      <c r="AY228" s="250" t="s">
        <v>123</v>
      </c>
    </row>
    <row r="229" s="13" customFormat="1">
      <c r="A229" s="13"/>
      <c r="B229" s="240"/>
      <c r="C229" s="241"/>
      <c r="D229" s="232" t="s">
        <v>193</v>
      </c>
      <c r="E229" s="242" t="s">
        <v>19</v>
      </c>
      <c r="F229" s="243" t="s">
        <v>344</v>
      </c>
      <c r="G229" s="241"/>
      <c r="H229" s="244">
        <v>14.699999999999999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0" t="s">
        <v>193</v>
      </c>
      <c r="AU229" s="250" t="s">
        <v>86</v>
      </c>
      <c r="AV229" s="13" t="s">
        <v>86</v>
      </c>
      <c r="AW229" s="13" t="s">
        <v>37</v>
      </c>
      <c r="AX229" s="13" t="s">
        <v>76</v>
      </c>
      <c r="AY229" s="250" t="s">
        <v>123</v>
      </c>
    </row>
    <row r="230" s="13" customFormat="1">
      <c r="A230" s="13"/>
      <c r="B230" s="240"/>
      <c r="C230" s="241"/>
      <c r="D230" s="232" t="s">
        <v>193</v>
      </c>
      <c r="E230" s="242" t="s">
        <v>19</v>
      </c>
      <c r="F230" s="243" t="s">
        <v>345</v>
      </c>
      <c r="G230" s="241"/>
      <c r="H230" s="244">
        <v>31.100000000000001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0" t="s">
        <v>193</v>
      </c>
      <c r="AU230" s="250" t="s">
        <v>86</v>
      </c>
      <c r="AV230" s="13" t="s">
        <v>86</v>
      </c>
      <c r="AW230" s="13" t="s">
        <v>37</v>
      </c>
      <c r="AX230" s="13" t="s">
        <v>76</v>
      </c>
      <c r="AY230" s="250" t="s">
        <v>123</v>
      </c>
    </row>
    <row r="231" s="13" customFormat="1">
      <c r="A231" s="13"/>
      <c r="B231" s="240"/>
      <c r="C231" s="241"/>
      <c r="D231" s="232" t="s">
        <v>193</v>
      </c>
      <c r="E231" s="242" t="s">
        <v>19</v>
      </c>
      <c r="F231" s="243" t="s">
        <v>346</v>
      </c>
      <c r="G231" s="241"/>
      <c r="H231" s="244">
        <v>27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0" t="s">
        <v>193</v>
      </c>
      <c r="AU231" s="250" t="s">
        <v>86</v>
      </c>
      <c r="AV231" s="13" t="s">
        <v>86</v>
      </c>
      <c r="AW231" s="13" t="s">
        <v>37</v>
      </c>
      <c r="AX231" s="13" t="s">
        <v>76</v>
      </c>
      <c r="AY231" s="250" t="s">
        <v>123</v>
      </c>
    </row>
    <row r="232" s="13" customFormat="1">
      <c r="A232" s="13"/>
      <c r="B232" s="240"/>
      <c r="C232" s="241"/>
      <c r="D232" s="232" t="s">
        <v>193</v>
      </c>
      <c r="E232" s="242" t="s">
        <v>19</v>
      </c>
      <c r="F232" s="243" t="s">
        <v>347</v>
      </c>
      <c r="G232" s="241"/>
      <c r="H232" s="244">
        <v>117.744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0" t="s">
        <v>193</v>
      </c>
      <c r="AU232" s="250" t="s">
        <v>86</v>
      </c>
      <c r="AV232" s="13" t="s">
        <v>86</v>
      </c>
      <c r="AW232" s="13" t="s">
        <v>37</v>
      </c>
      <c r="AX232" s="13" t="s">
        <v>76</v>
      </c>
      <c r="AY232" s="250" t="s">
        <v>123</v>
      </c>
    </row>
    <row r="233" s="13" customFormat="1">
      <c r="A233" s="13"/>
      <c r="B233" s="240"/>
      <c r="C233" s="241"/>
      <c r="D233" s="232" t="s">
        <v>193</v>
      </c>
      <c r="E233" s="242" t="s">
        <v>19</v>
      </c>
      <c r="F233" s="243" t="s">
        <v>348</v>
      </c>
      <c r="G233" s="241"/>
      <c r="H233" s="244">
        <v>3.6000000000000001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0" t="s">
        <v>193</v>
      </c>
      <c r="AU233" s="250" t="s">
        <v>86</v>
      </c>
      <c r="AV233" s="13" t="s">
        <v>86</v>
      </c>
      <c r="AW233" s="13" t="s">
        <v>37</v>
      </c>
      <c r="AX233" s="13" t="s">
        <v>76</v>
      </c>
      <c r="AY233" s="250" t="s">
        <v>123</v>
      </c>
    </row>
    <row r="234" s="13" customFormat="1">
      <c r="A234" s="13"/>
      <c r="B234" s="240"/>
      <c r="C234" s="241"/>
      <c r="D234" s="232" t="s">
        <v>193</v>
      </c>
      <c r="E234" s="242" t="s">
        <v>19</v>
      </c>
      <c r="F234" s="243" t="s">
        <v>349</v>
      </c>
      <c r="G234" s="241"/>
      <c r="H234" s="244">
        <v>4.2000000000000002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193</v>
      </c>
      <c r="AU234" s="250" t="s">
        <v>86</v>
      </c>
      <c r="AV234" s="13" t="s">
        <v>86</v>
      </c>
      <c r="AW234" s="13" t="s">
        <v>37</v>
      </c>
      <c r="AX234" s="13" t="s">
        <v>76</v>
      </c>
      <c r="AY234" s="250" t="s">
        <v>123</v>
      </c>
    </row>
    <row r="235" s="13" customFormat="1">
      <c r="A235" s="13"/>
      <c r="B235" s="240"/>
      <c r="C235" s="241"/>
      <c r="D235" s="232" t="s">
        <v>193</v>
      </c>
      <c r="E235" s="242" t="s">
        <v>19</v>
      </c>
      <c r="F235" s="243" t="s">
        <v>350</v>
      </c>
      <c r="G235" s="241"/>
      <c r="H235" s="244">
        <v>2.5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0" t="s">
        <v>193</v>
      </c>
      <c r="AU235" s="250" t="s">
        <v>86</v>
      </c>
      <c r="AV235" s="13" t="s">
        <v>86</v>
      </c>
      <c r="AW235" s="13" t="s">
        <v>37</v>
      </c>
      <c r="AX235" s="13" t="s">
        <v>76</v>
      </c>
      <c r="AY235" s="250" t="s">
        <v>123</v>
      </c>
    </row>
    <row r="236" s="16" customFormat="1">
      <c r="A236" s="16"/>
      <c r="B236" s="282"/>
      <c r="C236" s="283"/>
      <c r="D236" s="232" t="s">
        <v>193</v>
      </c>
      <c r="E236" s="284" t="s">
        <v>19</v>
      </c>
      <c r="F236" s="285" t="s">
        <v>351</v>
      </c>
      <c r="G236" s="283"/>
      <c r="H236" s="286">
        <v>504.54399999999998</v>
      </c>
      <c r="I236" s="287"/>
      <c r="J236" s="283"/>
      <c r="K236" s="283"/>
      <c r="L236" s="288"/>
      <c r="M236" s="289"/>
      <c r="N236" s="290"/>
      <c r="O236" s="290"/>
      <c r="P236" s="290"/>
      <c r="Q236" s="290"/>
      <c r="R236" s="290"/>
      <c r="S236" s="290"/>
      <c r="T236" s="291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92" t="s">
        <v>193</v>
      </c>
      <c r="AU236" s="292" t="s">
        <v>86</v>
      </c>
      <c r="AV236" s="16" t="s">
        <v>142</v>
      </c>
      <c r="AW236" s="16" t="s">
        <v>37</v>
      </c>
      <c r="AX236" s="16" t="s">
        <v>76</v>
      </c>
      <c r="AY236" s="292" t="s">
        <v>123</v>
      </c>
    </row>
    <row r="237" s="13" customFormat="1">
      <c r="A237" s="13"/>
      <c r="B237" s="240"/>
      <c r="C237" s="241"/>
      <c r="D237" s="232" t="s">
        <v>193</v>
      </c>
      <c r="E237" s="242" t="s">
        <v>19</v>
      </c>
      <c r="F237" s="243" t="s">
        <v>352</v>
      </c>
      <c r="G237" s="241"/>
      <c r="H237" s="244">
        <v>560.34000000000003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0" t="s">
        <v>193</v>
      </c>
      <c r="AU237" s="250" t="s">
        <v>86</v>
      </c>
      <c r="AV237" s="13" t="s">
        <v>86</v>
      </c>
      <c r="AW237" s="13" t="s">
        <v>37</v>
      </c>
      <c r="AX237" s="13" t="s">
        <v>76</v>
      </c>
      <c r="AY237" s="250" t="s">
        <v>123</v>
      </c>
    </row>
    <row r="238" s="15" customFormat="1">
      <c r="A238" s="15"/>
      <c r="B238" s="272"/>
      <c r="C238" s="273"/>
      <c r="D238" s="232" t="s">
        <v>193</v>
      </c>
      <c r="E238" s="274" t="s">
        <v>19</v>
      </c>
      <c r="F238" s="275" t="s">
        <v>366</v>
      </c>
      <c r="G238" s="273"/>
      <c r="H238" s="274" t="s">
        <v>19</v>
      </c>
      <c r="I238" s="276"/>
      <c r="J238" s="273"/>
      <c r="K238" s="273"/>
      <c r="L238" s="277"/>
      <c r="M238" s="278"/>
      <c r="N238" s="279"/>
      <c r="O238" s="279"/>
      <c r="P238" s="279"/>
      <c r="Q238" s="279"/>
      <c r="R238" s="279"/>
      <c r="S238" s="279"/>
      <c r="T238" s="280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81" t="s">
        <v>193</v>
      </c>
      <c r="AU238" s="281" t="s">
        <v>86</v>
      </c>
      <c r="AV238" s="15" t="s">
        <v>84</v>
      </c>
      <c r="AW238" s="15" t="s">
        <v>37</v>
      </c>
      <c r="AX238" s="15" t="s">
        <v>76</v>
      </c>
      <c r="AY238" s="281" t="s">
        <v>123</v>
      </c>
    </row>
    <row r="239" s="13" customFormat="1">
      <c r="A239" s="13"/>
      <c r="B239" s="240"/>
      <c r="C239" s="241"/>
      <c r="D239" s="232" t="s">
        <v>193</v>
      </c>
      <c r="E239" s="242" t="s">
        <v>19</v>
      </c>
      <c r="F239" s="243" t="s">
        <v>354</v>
      </c>
      <c r="G239" s="241"/>
      <c r="H239" s="244">
        <v>0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0" t="s">
        <v>193</v>
      </c>
      <c r="AU239" s="250" t="s">
        <v>86</v>
      </c>
      <c r="AV239" s="13" t="s">
        <v>86</v>
      </c>
      <c r="AW239" s="13" t="s">
        <v>37</v>
      </c>
      <c r="AX239" s="13" t="s">
        <v>76</v>
      </c>
      <c r="AY239" s="250" t="s">
        <v>123</v>
      </c>
    </row>
    <row r="240" s="13" customFormat="1">
      <c r="A240" s="13"/>
      <c r="B240" s="240"/>
      <c r="C240" s="241"/>
      <c r="D240" s="232" t="s">
        <v>193</v>
      </c>
      <c r="E240" s="242" t="s">
        <v>19</v>
      </c>
      <c r="F240" s="243" t="s">
        <v>355</v>
      </c>
      <c r="G240" s="241"/>
      <c r="H240" s="244">
        <v>0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0" t="s">
        <v>193</v>
      </c>
      <c r="AU240" s="250" t="s">
        <v>86</v>
      </c>
      <c r="AV240" s="13" t="s">
        <v>86</v>
      </c>
      <c r="AW240" s="13" t="s">
        <v>37</v>
      </c>
      <c r="AX240" s="13" t="s">
        <v>76</v>
      </c>
      <c r="AY240" s="250" t="s">
        <v>123</v>
      </c>
    </row>
    <row r="241" s="13" customFormat="1">
      <c r="A241" s="13"/>
      <c r="B241" s="240"/>
      <c r="C241" s="241"/>
      <c r="D241" s="232" t="s">
        <v>193</v>
      </c>
      <c r="E241" s="242" t="s">
        <v>19</v>
      </c>
      <c r="F241" s="243" t="s">
        <v>356</v>
      </c>
      <c r="G241" s="241"/>
      <c r="H241" s="244">
        <v>0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0" t="s">
        <v>193</v>
      </c>
      <c r="AU241" s="250" t="s">
        <v>86</v>
      </c>
      <c r="AV241" s="13" t="s">
        <v>86</v>
      </c>
      <c r="AW241" s="13" t="s">
        <v>37</v>
      </c>
      <c r="AX241" s="13" t="s">
        <v>76</v>
      </c>
      <c r="AY241" s="250" t="s">
        <v>123</v>
      </c>
    </row>
    <row r="242" s="13" customFormat="1">
      <c r="A242" s="13"/>
      <c r="B242" s="240"/>
      <c r="C242" s="241"/>
      <c r="D242" s="232" t="s">
        <v>193</v>
      </c>
      <c r="E242" s="242" t="s">
        <v>19</v>
      </c>
      <c r="F242" s="243" t="s">
        <v>357</v>
      </c>
      <c r="G242" s="241"/>
      <c r="H242" s="244">
        <v>0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0" t="s">
        <v>193</v>
      </c>
      <c r="AU242" s="250" t="s">
        <v>86</v>
      </c>
      <c r="AV242" s="13" t="s">
        <v>86</v>
      </c>
      <c r="AW242" s="13" t="s">
        <v>37</v>
      </c>
      <c r="AX242" s="13" t="s">
        <v>76</v>
      </c>
      <c r="AY242" s="250" t="s">
        <v>123</v>
      </c>
    </row>
    <row r="243" s="13" customFormat="1">
      <c r="A243" s="13"/>
      <c r="B243" s="240"/>
      <c r="C243" s="241"/>
      <c r="D243" s="232" t="s">
        <v>193</v>
      </c>
      <c r="E243" s="242" t="s">
        <v>19</v>
      </c>
      <c r="F243" s="243" t="s">
        <v>358</v>
      </c>
      <c r="G243" s="241"/>
      <c r="H243" s="244">
        <v>89.253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0" t="s">
        <v>193</v>
      </c>
      <c r="AU243" s="250" t="s">
        <v>86</v>
      </c>
      <c r="AV243" s="13" t="s">
        <v>86</v>
      </c>
      <c r="AW243" s="13" t="s">
        <v>37</v>
      </c>
      <c r="AX243" s="13" t="s">
        <v>76</v>
      </c>
      <c r="AY243" s="250" t="s">
        <v>123</v>
      </c>
    </row>
    <row r="244" s="13" customFormat="1">
      <c r="A244" s="13"/>
      <c r="B244" s="240"/>
      <c r="C244" s="241"/>
      <c r="D244" s="232" t="s">
        <v>193</v>
      </c>
      <c r="E244" s="242" t="s">
        <v>19</v>
      </c>
      <c r="F244" s="243" t="s">
        <v>359</v>
      </c>
      <c r="G244" s="241"/>
      <c r="H244" s="244">
        <v>0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0" t="s">
        <v>193</v>
      </c>
      <c r="AU244" s="250" t="s">
        <v>86</v>
      </c>
      <c r="AV244" s="13" t="s">
        <v>86</v>
      </c>
      <c r="AW244" s="13" t="s">
        <v>37</v>
      </c>
      <c r="AX244" s="13" t="s">
        <v>76</v>
      </c>
      <c r="AY244" s="250" t="s">
        <v>123</v>
      </c>
    </row>
    <row r="245" s="14" customFormat="1">
      <c r="A245" s="14"/>
      <c r="B245" s="261"/>
      <c r="C245" s="262"/>
      <c r="D245" s="232" t="s">
        <v>193</v>
      </c>
      <c r="E245" s="263" t="s">
        <v>19</v>
      </c>
      <c r="F245" s="264" t="s">
        <v>243</v>
      </c>
      <c r="G245" s="262"/>
      <c r="H245" s="265">
        <v>1154.1369999999999</v>
      </c>
      <c r="I245" s="266"/>
      <c r="J245" s="262"/>
      <c r="K245" s="262"/>
      <c r="L245" s="267"/>
      <c r="M245" s="268"/>
      <c r="N245" s="269"/>
      <c r="O245" s="269"/>
      <c r="P245" s="269"/>
      <c r="Q245" s="269"/>
      <c r="R245" s="269"/>
      <c r="S245" s="269"/>
      <c r="T245" s="27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1" t="s">
        <v>193</v>
      </c>
      <c r="AU245" s="271" t="s">
        <v>86</v>
      </c>
      <c r="AV245" s="14" t="s">
        <v>147</v>
      </c>
      <c r="AW245" s="14" t="s">
        <v>37</v>
      </c>
      <c r="AX245" s="14" t="s">
        <v>84</v>
      </c>
      <c r="AY245" s="271" t="s">
        <v>123</v>
      </c>
    </row>
    <row r="246" s="13" customFormat="1">
      <c r="A246" s="13"/>
      <c r="B246" s="240"/>
      <c r="C246" s="241"/>
      <c r="D246" s="232" t="s">
        <v>193</v>
      </c>
      <c r="E246" s="241"/>
      <c r="F246" s="243" t="s">
        <v>372</v>
      </c>
      <c r="G246" s="241"/>
      <c r="H246" s="244">
        <v>0.46200000000000002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0" t="s">
        <v>193</v>
      </c>
      <c r="AU246" s="250" t="s">
        <v>86</v>
      </c>
      <c r="AV246" s="13" t="s">
        <v>86</v>
      </c>
      <c r="AW246" s="13" t="s">
        <v>4</v>
      </c>
      <c r="AX246" s="13" t="s">
        <v>84</v>
      </c>
      <c r="AY246" s="250" t="s">
        <v>123</v>
      </c>
    </row>
    <row r="247" s="2" customFormat="1" ht="33" customHeight="1">
      <c r="A247" s="40"/>
      <c r="B247" s="41"/>
      <c r="C247" s="214" t="s">
        <v>373</v>
      </c>
      <c r="D247" s="214" t="s">
        <v>126</v>
      </c>
      <c r="E247" s="215" t="s">
        <v>374</v>
      </c>
      <c r="F247" s="216" t="s">
        <v>375</v>
      </c>
      <c r="G247" s="217" t="s">
        <v>190</v>
      </c>
      <c r="H247" s="218">
        <v>1158.425</v>
      </c>
      <c r="I247" s="219"/>
      <c r="J247" s="220">
        <f>ROUND(I247*H247,2)</f>
        <v>0</v>
      </c>
      <c r="K247" s="216" t="s">
        <v>130</v>
      </c>
      <c r="L247" s="46"/>
      <c r="M247" s="221" t="s">
        <v>19</v>
      </c>
      <c r="N247" s="222" t="s">
        <v>47</v>
      </c>
      <c r="O247" s="86"/>
      <c r="P247" s="223">
        <f>O247*H247</f>
        <v>0</v>
      </c>
      <c r="Q247" s="223">
        <v>0</v>
      </c>
      <c r="R247" s="223">
        <f>Q247*H247</f>
        <v>0</v>
      </c>
      <c r="S247" s="223">
        <v>0.0054999999999999997</v>
      </c>
      <c r="T247" s="224">
        <f>S247*H247</f>
        <v>6.3713374999999992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280</v>
      </c>
      <c r="AT247" s="225" t="s">
        <v>126</v>
      </c>
      <c r="AU247" s="225" t="s">
        <v>86</v>
      </c>
      <c r="AY247" s="19" t="s">
        <v>123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84</v>
      </c>
      <c r="BK247" s="226">
        <f>ROUND(I247*H247,2)</f>
        <v>0</v>
      </c>
      <c r="BL247" s="19" t="s">
        <v>280</v>
      </c>
      <c r="BM247" s="225" t="s">
        <v>376</v>
      </c>
    </row>
    <row r="248" s="2" customFormat="1">
      <c r="A248" s="40"/>
      <c r="B248" s="41"/>
      <c r="C248" s="42"/>
      <c r="D248" s="227" t="s">
        <v>133</v>
      </c>
      <c r="E248" s="42"/>
      <c r="F248" s="228" t="s">
        <v>377</v>
      </c>
      <c r="G248" s="42"/>
      <c r="H248" s="42"/>
      <c r="I248" s="229"/>
      <c r="J248" s="42"/>
      <c r="K248" s="42"/>
      <c r="L248" s="46"/>
      <c r="M248" s="230"/>
      <c r="N248" s="231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133</v>
      </c>
      <c r="AU248" s="19" t="s">
        <v>86</v>
      </c>
    </row>
    <row r="249" s="15" customFormat="1">
      <c r="A249" s="15"/>
      <c r="B249" s="272"/>
      <c r="C249" s="273"/>
      <c r="D249" s="232" t="s">
        <v>193</v>
      </c>
      <c r="E249" s="274" t="s">
        <v>19</v>
      </c>
      <c r="F249" s="275" t="s">
        <v>378</v>
      </c>
      <c r="G249" s="273"/>
      <c r="H249" s="274" t="s">
        <v>19</v>
      </c>
      <c r="I249" s="276"/>
      <c r="J249" s="273"/>
      <c r="K249" s="273"/>
      <c r="L249" s="277"/>
      <c r="M249" s="278"/>
      <c r="N249" s="279"/>
      <c r="O249" s="279"/>
      <c r="P249" s="279"/>
      <c r="Q249" s="279"/>
      <c r="R249" s="279"/>
      <c r="S249" s="279"/>
      <c r="T249" s="28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81" t="s">
        <v>193</v>
      </c>
      <c r="AU249" s="281" t="s">
        <v>86</v>
      </c>
      <c r="AV249" s="15" t="s">
        <v>84</v>
      </c>
      <c r="AW249" s="15" t="s">
        <v>37</v>
      </c>
      <c r="AX249" s="15" t="s">
        <v>76</v>
      </c>
      <c r="AY249" s="281" t="s">
        <v>123</v>
      </c>
    </row>
    <row r="250" s="13" customFormat="1">
      <c r="A250" s="13"/>
      <c r="B250" s="240"/>
      <c r="C250" s="241"/>
      <c r="D250" s="232" t="s">
        <v>193</v>
      </c>
      <c r="E250" s="242" t="s">
        <v>19</v>
      </c>
      <c r="F250" s="243" t="s">
        <v>342</v>
      </c>
      <c r="G250" s="241"/>
      <c r="H250" s="244">
        <v>283.60000000000002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0" t="s">
        <v>193</v>
      </c>
      <c r="AU250" s="250" t="s">
        <v>86</v>
      </c>
      <c r="AV250" s="13" t="s">
        <v>86</v>
      </c>
      <c r="AW250" s="13" t="s">
        <v>37</v>
      </c>
      <c r="AX250" s="13" t="s">
        <v>76</v>
      </c>
      <c r="AY250" s="250" t="s">
        <v>123</v>
      </c>
    </row>
    <row r="251" s="13" customFormat="1">
      <c r="A251" s="13"/>
      <c r="B251" s="240"/>
      <c r="C251" s="241"/>
      <c r="D251" s="232" t="s">
        <v>193</v>
      </c>
      <c r="E251" s="242" t="s">
        <v>19</v>
      </c>
      <c r="F251" s="243" t="s">
        <v>343</v>
      </c>
      <c r="G251" s="241"/>
      <c r="H251" s="244">
        <v>20.100000000000001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0" t="s">
        <v>193</v>
      </c>
      <c r="AU251" s="250" t="s">
        <v>86</v>
      </c>
      <c r="AV251" s="13" t="s">
        <v>86</v>
      </c>
      <c r="AW251" s="13" t="s">
        <v>37</v>
      </c>
      <c r="AX251" s="13" t="s">
        <v>76</v>
      </c>
      <c r="AY251" s="250" t="s">
        <v>123</v>
      </c>
    </row>
    <row r="252" s="13" customFormat="1">
      <c r="A252" s="13"/>
      <c r="B252" s="240"/>
      <c r="C252" s="241"/>
      <c r="D252" s="232" t="s">
        <v>193</v>
      </c>
      <c r="E252" s="242" t="s">
        <v>19</v>
      </c>
      <c r="F252" s="243" t="s">
        <v>344</v>
      </c>
      <c r="G252" s="241"/>
      <c r="H252" s="244">
        <v>14.699999999999999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0" t="s">
        <v>193</v>
      </c>
      <c r="AU252" s="250" t="s">
        <v>86</v>
      </c>
      <c r="AV252" s="13" t="s">
        <v>86</v>
      </c>
      <c r="AW252" s="13" t="s">
        <v>37</v>
      </c>
      <c r="AX252" s="13" t="s">
        <v>76</v>
      </c>
      <c r="AY252" s="250" t="s">
        <v>123</v>
      </c>
    </row>
    <row r="253" s="13" customFormat="1">
      <c r="A253" s="13"/>
      <c r="B253" s="240"/>
      <c r="C253" s="241"/>
      <c r="D253" s="232" t="s">
        <v>193</v>
      </c>
      <c r="E253" s="242" t="s">
        <v>19</v>
      </c>
      <c r="F253" s="243" t="s">
        <v>345</v>
      </c>
      <c r="G253" s="241"/>
      <c r="H253" s="244">
        <v>31.100000000000001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0" t="s">
        <v>193</v>
      </c>
      <c r="AU253" s="250" t="s">
        <v>86</v>
      </c>
      <c r="AV253" s="13" t="s">
        <v>86</v>
      </c>
      <c r="AW253" s="13" t="s">
        <v>37</v>
      </c>
      <c r="AX253" s="13" t="s">
        <v>76</v>
      </c>
      <c r="AY253" s="250" t="s">
        <v>123</v>
      </c>
    </row>
    <row r="254" s="13" customFormat="1">
      <c r="A254" s="13"/>
      <c r="B254" s="240"/>
      <c r="C254" s="241"/>
      <c r="D254" s="232" t="s">
        <v>193</v>
      </c>
      <c r="E254" s="242" t="s">
        <v>19</v>
      </c>
      <c r="F254" s="243" t="s">
        <v>346</v>
      </c>
      <c r="G254" s="241"/>
      <c r="H254" s="244">
        <v>27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0" t="s">
        <v>193</v>
      </c>
      <c r="AU254" s="250" t="s">
        <v>86</v>
      </c>
      <c r="AV254" s="13" t="s">
        <v>86</v>
      </c>
      <c r="AW254" s="13" t="s">
        <v>37</v>
      </c>
      <c r="AX254" s="13" t="s">
        <v>76</v>
      </c>
      <c r="AY254" s="250" t="s">
        <v>123</v>
      </c>
    </row>
    <row r="255" s="13" customFormat="1">
      <c r="A255" s="13"/>
      <c r="B255" s="240"/>
      <c r="C255" s="241"/>
      <c r="D255" s="232" t="s">
        <v>193</v>
      </c>
      <c r="E255" s="242" t="s">
        <v>19</v>
      </c>
      <c r="F255" s="243" t="s">
        <v>347</v>
      </c>
      <c r="G255" s="241"/>
      <c r="H255" s="244">
        <v>117.744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0" t="s">
        <v>193</v>
      </c>
      <c r="AU255" s="250" t="s">
        <v>86</v>
      </c>
      <c r="AV255" s="13" t="s">
        <v>86</v>
      </c>
      <c r="AW255" s="13" t="s">
        <v>37</v>
      </c>
      <c r="AX255" s="13" t="s">
        <v>76</v>
      </c>
      <c r="AY255" s="250" t="s">
        <v>123</v>
      </c>
    </row>
    <row r="256" s="13" customFormat="1">
      <c r="A256" s="13"/>
      <c r="B256" s="240"/>
      <c r="C256" s="241"/>
      <c r="D256" s="232" t="s">
        <v>193</v>
      </c>
      <c r="E256" s="242" t="s">
        <v>19</v>
      </c>
      <c r="F256" s="243" t="s">
        <v>348</v>
      </c>
      <c r="G256" s="241"/>
      <c r="H256" s="244">
        <v>3.6000000000000001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0" t="s">
        <v>193</v>
      </c>
      <c r="AU256" s="250" t="s">
        <v>86</v>
      </c>
      <c r="AV256" s="13" t="s">
        <v>86</v>
      </c>
      <c r="AW256" s="13" t="s">
        <v>37</v>
      </c>
      <c r="AX256" s="13" t="s">
        <v>76</v>
      </c>
      <c r="AY256" s="250" t="s">
        <v>123</v>
      </c>
    </row>
    <row r="257" s="13" customFormat="1">
      <c r="A257" s="13"/>
      <c r="B257" s="240"/>
      <c r="C257" s="241"/>
      <c r="D257" s="232" t="s">
        <v>193</v>
      </c>
      <c r="E257" s="242" t="s">
        <v>19</v>
      </c>
      <c r="F257" s="243" t="s">
        <v>349</v>
      </c>
      <c r="G257" s="241"/>
      <c r="H257" s="244">
        <v>4.2000000000000002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0" t="s">
        <v>193</v>
      </c>
      <c r="AU257" s="250" t="s">
        <v>86</v>
      </c>
      <c r="AV257" s="13" t="s">
        <v>86</v>
      </c>
      <c r="AW257" s="13" t="s">
        <v>37</v>
      </c>
      <c r="AX257" s="13" t="s">
        <v>76</v>
      </c>
      <c r="AY257" s="250" t="s">
        <v>123</v>
      </c>
    </row>
    <row r="258" s="13" customFormat="1">
      <c r="A258" s="13"/>
      <c r="B258" s="240"/>
      <c r="C258" s="241"/>
      <c r="D258" s="232" t="s">
        <v>193</v>
      </c>
      <c r="E258" s="242" t="s">
        <v>19</v>
      </c>
      <c r="F258" s="243" t="s">
        <v>350</v>
      </c>
      <c r="G258" s="241"/>
      <c r="H258" s="244">
        <v>2.5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0" t="s">
        <v>193</v>
      </c>
      <c r="AU258" s="250" t="s">
        <v>86</v>
      </c>
      <c r="AV258" s="13" t="s">
        <v>86</v>
      </c>
      <c r="AW258" s="13" t="s">
        <v>37</v>
      </c>
      <c r="AX258" s="13" t="s">
        <v>76</v>
      </c>
      <c r="AY258" s="250" t="s">
        <v>123</v>
      </c>
    </row>
    <row r="259" s="16" customFormat="1">
      <c r="A259" s="16"/>
      <c r="B259" s="282"/>
      <c r="C259" s="283"/>
      <c r="D259" s="232" t="s">
        <v>193</v>
      </c>
      <c r="E259" s="284" t="s">
        <v>19</v>
      </c>
      <c r="F259" s="285" t="s">
        <v>351</v>
      </c>
      <c r="G259" s="283"/>
      <c r="H259" s="286">
        <v>504.54399999999998</v>
      </c>
      <c r="I259" s="287"/>
      <c r="J259" s="283"/>
      <c r="K259" s="283"/>
      <c r="L259" s="288"/>
      <c r="M259" s="289"/>
      <c r="N259" s="290"/>
      <c r="O259" s="290"/>
      <c r="P259" s="290"/>
      <c r="Q259" s="290"/>
      <c r="R259" s="290"/>
      <c r="S259" s="290"/>
      <c r="T259" s="291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92" t="s">
        <v>193</v>
      </c>
      <c r="AU259" s="292" t="s">
        <v>86</v>
      </c>
      <c r="AV259" s="16" t="s">
        <v>142</v>
      </c>
      <c r="AW259" s="16" t="s">
        <v>37</v>
      </c>
      <c r="AX259" s="16" t="s">
        <v>76</v>
      </c>
      <c r="AY259" s="292" t="s">
        <v>123</v>
      </c>
    </row>
    <row r="260" s="13" customFormat="1">
      <c r="A260" s="13"/>
      <c r="B260" s="240"/>
      <c r="C260" s="241"/>
      <c r="D260" s="232" t="s">
        <v>193</v>
      </c>
      <c r="E260" s="242" t="s">
        <v>19</v>
      </c>
      <c r="F260" s="243" t="s">
        <v>352</v>
      </c>
      <c r="G260" s="241"/>
      <c r="H260" s="244">
        <v>560.34000000000003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0" t="s">
        <v>193</v>
      </c>
      <c r="AU260" s="250" t="s">
        <v>86</v>
      </c>
      <c r="AV260" s="13" t="s">
        <v>86</v>
      </c>
      <c r="AW260" s="13" t="s">
        <v>37</v>
      </c>
      <c r="AX260" s="13" t="s">
        <v>76</v>
      </c>
      <c r="AY260" s="250" t="s">
        <v>123</v>
      </c>
    </row>
    <row r="261" s="15" customFormat="1">
      <c r="A261" s="15"/>
      <c r="B261" s="272"/>
      <c r="C261" s="273"/>
      <c r="D261" s="232" t="s">
        <v>193</v>
      </c>
      <c r="E261" s="274" t="s">
        <v>19</v>
      </c>
      <c r="F261" s="275" t="s">
        <v>379</v>
      </c>
      <c r="G261" s="273"/>
      <c r="H261" s="274" t="s">
        <v>19</v>
      </c>
      <c r="I261" s="276"/>
      <c r="J261" s="273"/>
      <c r="K261" s="273"/>
      <c r="L261" s="277"/>
      <c r="M261" s="278"/>
      <c r="N261" s="279"/>
      <c r="O261" s="279"/>
      <c r="P261" s="279"/>
      <c r="Q261" s="279"/>
      <c r="R261" s="279"/>
      <c r="S261" s="279"/>
      <c r="T261" s="28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81" t="s">
        <v>193</v>
      </c>
      <c r="AU261" s="281" t="s">
        <v>86</v>
      </c>
      <c r="AV261" s="15" t="s">
        <v>84</v>
      </c>
      <c r="AW261" s="15" t="s">
        <v>37</v>
      </c>
      <c r="AX261" s="15" t="s">
        <v>76</v>
      </c>
      <c r="AY261" s="281" t="s">
        <v>123</v>
      </c>
    </row>
    <row r="262" s="13" customFormat="1">
      <c r="A262" s="13"/>
      <c r="B262" s="240"/>
      <c r="C262" s="241"/>
      <c r="D262" s="232" t="s">
        <v>193</v>
      </c>
      <c r="E262" s="242" t="s">
        <v>19</v>
      </c>
      <c r="F262" s="243" t="s">
        <v>354</v>
      </c>
      <c r="G262" s="241"/>
      <c r="H262" s="244">
        <v>0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0" t="s">
        <v>193</v>
      </c>
      <c r="AU262" s="250" t="s">
        <v>86</v>
      </c>
      <c r="AV262" s="13" t="s">
        <v>86</v>
      </c>
      <c r="AW262" s="13" t="s">
        <v>37</v>
      </c>
      <c r="AX262" s="13" t="s">
        <v>76</v>
      </c>
      <c r="AY262" s="250" t="s">
        <v>123</v>
      </c>
    </row>
    <row r="263" s="13" customFormat="1">
      <c r="A263" s="13"/>
      <c r="B263" s="240"/>
      <c r="C263" s="241"/>
      <c r="D263" s="232" t="s">
        <v>193</v>
      </c>
      <c r="E263" s="242" t="s">
        <v>19</v>
      </c>
      <c r="F263" s="243" t="s">
        <v>380</v>
      </c>
      <c r="G263" s="241"/>
      <c r="H263" s="244">
        <v>2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0" t="s">
        <v>193</v>
      </c>
      <c r="AU263" s="250" t="s">
        <v>86</v>
      </c>
      <c r="AV263" s="13" t="s">
        <v>86</v>
      </c>
      <c r="AW263" s="13" t="s">
        <v>37</v>
      </c>
      <c r="AX263" s="13" t="s">
        <v>76</v>
      </c>
      <c r="AY263" s="250" t="s">
        <v>123</v>
      </c>
    </row>
    <row r="264" s="13" customFormat="1">
      <c r="A264" s="13"/>
      <c r="B264" s="240"/>
      <c r="C264" s="241"/>
      <c r="D264" s="232" t="s">
        <v>193</v>
      </c>
      <c r="E264" s="242" t="s">
        <v>19</v>
      </c>
      <c r="F264" s="243" t="s">
        <v>356</v>
      </c>
      <c r="G264" s="241"/>
      <c r="H264" s="244">
        <v>0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0" t="s">
        <v>193</v>
      </c>
      <c r="AU264" s="250" t="s">
        <v>86</v>
      </c>
      <c r="AV264" s="13" t="s">
        <v>86</v>
      </c>
      <c r="AW264" s="13" t="s">
        <v>37</v>
      </c>
      <c r="AX264" s="13" t="s">
        <v>76</v>
      </c>
      <c r="AY264" s="250" t="s">
        <v>123</v>
      </c>
    </row>
    <row r="265" s="13" customFormat="1">
      <c r="A265" s="13"/>
      <c r="B265" s="240"/>
      <c r="C265" s="241"/>
      <c r="D265" s="232" t="s">
        <v>193</v>
      </c>
      <c r="E265" s="242" t="s">
        <v>19</v>
      </c>
      <c r="F265" s="243" t="s">
        <v>381</v>
      </c>
      <c r="G265" s="241"/>
      <c r="H265" s="244">
        <v>2.2879999999999998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0" t="s">
        <v>193</v>
      </c>
      <c r="AU265" s="250" t="s">
        <v>86</v>
      </c>
      <c r="AV265" s="13" t="s">
        <v>86</v>
      </c>
      <c r="AW265" s="13" t="s">
        <v>37</v>
      </c>
      <c r="AX265" s="13" t="s">
        <v>76</v>
      </c>
      <c r="AY265" s="250" t="s">
        <v>123</v>
      </c>
    </row>
    <row r="266" s="13" customFormat="1">
      <c r="A266" s="13"/>
      <c r="B266" s="240"/>
      <c r="C266" s="241"/>
      <c r="D266" s="232" t="s">
        <v>193</v>
      </c>
      <c r="E266" s="242" t="s">
        <v>19</v>
      </c>
      <c r="F266" s="243" t="s">
        <v>358</v>
      </c>
      <c r="G266" s="241"/>
      <c r="H266" s="244">
        <v>89.253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0" t="s">
        <v>193</v>
      </c>
      <c r="AU266" s="250" t="s">
        <v>86</v>
      </c>
      <c r="AV266" s="13" t="s">
        <v>86</v>
      </c>
      <c r="AW266" s="13" t="s">
        <v>37</v>
      </c>
      <c r="AX266" s="13" t="s">
        <v>76</v>
      </c>
      <c r="AY266" s="250" t="s">
        <v>123</v>
      </c>
    </row>
    <row r="267" s="13" customFormat="1">
      <c r="A267" s="13"/>
      <c r="B267" s="240"/>
      <c r="C267" s="241"/>
      <c r="D267" s="232" t="s">
        <v>193</v>
      </c>
      <c r="E267" s="242" t="s">
        <v>19</v>
      </c>
      <c r="F267" s="243" t="s">
        <v>359</v>
      </c>
      <c r="G267" s="241"/>
      <c r="H267" s="244">
        <v>0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0" t="s">
        <v>193</v>
      </c>
      <c r="AU267" s="250" t="s">
        <v>86</v>
      </c>
      <c r="AV267" s="13" t="s">
        <v>86</v>
      </c>
      <c r="AW267" s="13" t="s">
        <v>37</v>
      </c>
      <c r="AX267" s="13" t="s">
        <v>76</v>
      </c>
      <c r="AY267" s="250" t="s">
        <v>123</v>
      </c>
    </row>
    <row r="268" s="14" customFormat="1">
      <c r="A268" s="14"/>
      <c r="B268" s="261"/>
      <c r="C268" s="262"/>
      <c r="D268" s="232" t="s">
        <v>193</v>
      </c>
      <c r="E268" s="263" t="s">
        <v>19</v>
      </c>
      <c r="F268" s="264" t="s">
        <v>243</v>
      </c>
      <c r="G268" s="262"/>
      <c r="H268" s="265">
        <v>1158.425</v>
      </c>
      <c r="I268" s="266"/>
      <c r="J268" s="262"/>
      <c r="K268" s="262"/>
      <c r="L268" s="267"/>
      <c r="M268" s="268"/>
      <c r="N268" s="269"/>
      <c r="O268" s="269"/>
      <c r="P268" s="269"/>
      <c r="Q268" s="269"/>
      <c r="R268" s="269"/>
      <c r="S268" s="269"/>
      <c r="T268" s="27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1" t="s">
        <v>193</v>
      </c>
      <c r="AU268" s="271" t="s">
        <v>86</v>
      </c>
      <c r="AV268" s="14" t="s">
        <v>147</v>
      </c>
      <c r="AW268" s="14" t="s">
        <v>37</v>
      </c>
      <c r="AX268" s="14" t="s">
        <v>84</v>
      </c>
      <c r="AY268" s="271" t="s">
        <v>123</v>
      </c>
    </row>
    <row r="269" s="2" customFormat="1" ht="24.15" customHeight="1">
      <c r="A269" s="40"/>
      <c r="B269" s="41"/>
      <c r="C269" s="214" t="s">
        <v>382</v>
      </c>
      <c r="D269" s="214" t="s">
        <v>126</v>
      </c>
      <c r="E269" s="215" t="s">
        <v>383</v>
      </c>
      <c r="F269" s="216" t="s">
        <v>384</v>
      </c>
      <c r="G269" s="217" t="s">
        <v>190</v>
      </c>
      <c r="H269" s="218">
        <v>8063.5569999999998</v>
      </c>
      <c r="I269" s="219"/>
      <c r="J269" s="220">
        <f>ROUND(I269*H269,2)</f>
        <v>0</v>
      </c>
      <c r="K269" s="216" t="s">
        <v>130</v>
      </c>
      <c r="L269" s="46"/>
      <c r="M269" s="221" t="s">
        <v>19</v>
      </c>
      <c r="N269" s="222" t="s">
        <v>47</v>
      </c>
      <c r="O269" s="86"/>
      <c r="P269" s="223">
        <f>O269*H269</f>
        <v>0</v>
      </c>
      <c r="Q269" s="223">
        <v>0.00088000000000000003</v>
      </c>
      <c r="R269" s="223">
        <f>Q269*H269</f>
        <v>7.09593016</v>
      </c>
      <c r="S269" s="223">
        <v>0</v>
      </c>
      <c r="T269" s="224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5" t="s">
        <v>280</v>
      </c>
      <c r="AT269" s="225" t="s">
        <v>126</v>
      </c>
      <c r="AU269" s="225" t="s">
        <v>86</v>
      </c>
      <c r="AY269" s="19" t="s">
        <v>123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9" t="s">
        <v>84</v>
      </c>
      <c r="BK269" s="226">
        <f>ROUND(I269*H269,2)</f>
        <v>0</v>
      </c>
      <c r="BL269" s="19" t="s">
        <v>280</v>
      </c>
      <c r="BM269" s="225" t="s">
        <v>385</v>
      </c>
    </row>
    <row r="270" s="2" customFormat="1">
      <c r="A270" s="40"/>
      <c r="B270" s="41"/>
      <c r="C270" s="42"/>
      <c r="D270" s="227" t="s">
        <v>133</v>
      </c>
      <c r="E270" s="42"/>
      <c r="F270" s="228" t="s">
        <v>386</v>
      </c>
      <c r="G270" s="42"/>
      <c r="H270" s="42"/>
      <c r="I270" s="229"/>
      <c r="J270" s="42"/>
      <c r="K270" s="42"/>
      <c r="L270" s="46"/>
      <c r="M270" s="230"/>
      <c r="N270" s="231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133</v>
      </c>
      <c r="AU270" s="19" t="s">
        <v>86</v>
      </c>
    </row>
    <row r="271" s="15" customFormat="1">
      <c r="A271" s="15"/>
      <c r="B271" s="272"/>
      <c r="C271" s="273"/>
      <c r="D271" s="232" t="s">
        <v>193</v>
      </c>
      <c r="E271" s="274" t="s">
        <v>19</v>
      </c>
      <c r="F271" s="275" t="s">
        <v>387</v>
      </c>
      <c r="G271" s="273"/>
      <c r="H271" s="274" t="s">
        <v>19</v>
      </c>
      <c r="I271" s="276"/>
      <c r="J271" s="273"/>
      <c r="K271" s="273"/>
      <c r="L271" s="277"/>
      <c r="M271" s="278"/>
      <c r="N271" s="279"/>
      <c r="O271" s="279"/>
      <c r="P271" s="279"/>
      <c r="Q271" s="279"/>
      <c r="R271" s="279"/>
      <c r="S271" s="279"/>
      <c r="T271" s="280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81" t="s">
        <v>193</v>
      </c>
      <c r="AU271" s="281" t="s">
        <v>86</v>
      </c>
      <c r="AV271" s="15" t="s">
        <v>84</v>
      </c>
      <c r="AW271" s="15" t="s">
        <v>37</v>
      </c>
      <c r="AX271" s="15" t="s">
        <v>76</v>
      </c>
      <c r="AY271" s="281" t="s">
        <v>123</v>
      </c>
    </row>
    <row r="272" s="13" customFormat="1">
      <c r="A272" s="13"/>
      <c r="B272" s="240"/>
      <c r="C272" s="241"/>
      <c r="D272" s="232" t="s">
        <v>193</v>
      </c>
      <c r="E272" s="242" t="s">
        <v>19</v>
      </c>
      <c r="F272" s="243" t="s">
        <v>342</v>
      </c>
      <c r="G272" s="241"/>
      <c r="H272" s="244">
        <v>283.60000000000002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0" t="s">
        <v>193</v>
      </c>
      <c r="AU272" s="250" t="s">
        <v>86</v>
      </c>
      <c r="AV272" s="13" t="s">
        <v>86</v>
      </c>
      <c r="AW272" s="13" t="s">
        <v>37</v>
      </c>
      <c r="AX272" s="13" t="s">
        <v>76</v>
      </c>
      <c r="AY272" s="250" t="s">
        <v>123</v>
      </c>
    </row>
    <row r="273" s="13" customFormat="1">
      <c r="A273" s="13"/>
      <c r="B273" s="240"/>
      <c r="C273" s="241"/>
      <c r="D273" s="232" t="s">
        <v>193</v>
      </c>
      <c r="E273" s="242" t="s">
        <v>19</v>
      </c>
      <c r="F273" s="243" t="s">
        <v>343</v>
      </c>
      <c r="G273" s="241"/>
      <c r="H273" s="244">
        <v>20.100000000000001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0" t="s">
        <v>193</v>
      </c>
      <c r="AU273" s="250" t="s">
        <v>86</v>
      </c>
      <c r="AV273" s="13" t="s">
        <v>86</v>
      </c>
      <c r="AW273" s="13" t="s">
        <v>37</v>
      </c>
      <c r="AX273" s="13" t="s">
        <v>76</v>
      </c>
      <c r="AY273" s="250" t="s">
        <v>123</v>
      </c>
    </row>
    <row r="274" s="13" customFormat="1">
      <c r="A274" s="13"/>
      <c r="B274" s="240"/>
      <c r="C274" s="241"/>
      <c r="D274" s="232" t="s">
        <v>193</v>
      </c>
      <c r="E274" s="242" t="s">
        <v>19</v>
      </c>
      <c r="F274" s="243" t="s">
        <v>344</v>
      </c>
      <c r="G274" s="241"/>
      <c r="H274" s="244">
        <v>14.699999999999999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0" t="s">
        <v>193</v>
      </c>
      <c r="AU274" s="250" t="s">
        <v>86</v>
      </c>
      <c r="AV274" s="13" t="s">
        <v>86</v>
      </c>
      <c r="AW274" s="13" t="s">
        <v>37</v>
      </c>
      <c r="AX274" s="13" t="s">
        <v>76</v>
      </c>
      <c r="AY274" s="250" t="s">
        <v>123</v>
      </c>
    </row>
    <row r="275" s="13" customFormat="1">
      <c r="A275" s="13"/>
      <c r="B275" s="240"/>
      <c r="C275" s="241"/>
      <c r="D275" s="232" t="s">
        <v>193</v>
      </c>
      <c r="E275" s="242" t="s">
        <v>19</v>
      </c>
      <c r="F275" s="243" t="s">
        <v>345</v>
      </c>
      <c r="G275" s="241"/>
      <c r="H275" s="244">
        <v>31.100000000000001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0" t="s">
        <v>193</v>
      </c>
      <c r="AU275" s="250" t="s">
        <v>86</v>
      </c>
      <c r="AV275" s="13" t="s">
        <v>86</v>
      </c>
      <c r="AW275" s="13" t="s">
        <v>37</v>
      </c>
      <c r="AX275" s="13" t="s">
        <v>76</v>
      </c>
      <c r="AY275" s="250" t="s">
        <v>123</v>
      </c>
    </row>
    <row r="276" s="13" customFormat="1">
      <c r="A276" s="13"/>
      <c r="B276" s="240"/>
      <c r="C276" s="241"/>
      <c r="D276" s="232" t="s">
        <v>193</v>
      </c>
      <c r="E276" s="242" t="s">
        <v>19</v>
      </c>
      <c r="F276" s="243" t="s">
        <v>346</v>
      </c>
      <c r="G276" s="241"/>
      <c r="H276" s="244">
        <v>27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0" t="s">
        <v>193</v>
      </c>
      <c r="AU276" s="250" t="s">
        <v>86</v>
      </c>
      <c r="AV276" s="13" t="s">
        <v>86</v>
      </c>
      <c r="AW276" s="13" t="s">
        <v>37</v>
      </c>
      <c r="AX276" s="13" t="s">
        <v>76</v>
      </c>
      <c r="AY276" s="250" t="s">
        <v>123</v>
      </c>
    </row>
    <row r="277" s="13" customFormat="1">
      <c r="A277" s="13"/>
      <c r="B277" s="240"/>
      <c r="C277" s="241"/>
      <c r="D277" s="232" t="s">
        <v>193</v>
      </c>
      <c r="E277" s="242" t="s">
        <v>19</v>
      </c>
      <c r="F277" s="243" t="s">
        <v>347</v>
      </c>
      <c r="G277" s="241"/>
      <c r="H277" s="244">
        <v>117.744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0" t="s">
        <v>193</v>
      </c>
      <c r="AU277" s="250" t="s">
        <v>86</v>
      </c>
      <c r="AV277" s="13" t="s">
        <v>86</v>
      </c>
      <c r="AW277" s="13" t="s">
        <v>37</v>
      </c>
      <c r="AX277" s="13" t="s">
        <v>76</v>
      </c>
      <c r="AY277" s="250" t="s">
        <v>123</v>
      </c>
    </row>
    <row r="278" s="13" customFormat="1">
      <c r="A278" s="13"/>
      <c r="B278" s="240"/>
      <c r="C278" s="241"/>
      <c r="D278" s="232" t="s">
        <v>193</v>
      </c>
      <c r="E278" s="242" t="s">
        <v>19</v>
      </c>
      <c r="F278" s="243" t="s">
        <v>348</v>
      </c>
      <c r="G278" s="241"/>
      <c r="H278" s="244">
        <v>3.6000000000000001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0" t="s">
        <v>193</v>
      </c>
      <c r="AU278" s="250" t="s">
        <v>86</v>
      </c>
      <c r="AV278" s="13" t="s">
        <v>86</v>
      </c>
      <c r="AW278" s="13" t="s">
        <v>37</v>
      </c>
      <c r="AX278" s="13" t="s">
        <v>76</v>
      </c>
      <c r="AY278" s="250" t="s">
        <v>123</v>
      </c>
    </row>
    <row r="279" s="13" customFormat="1">
      <c r="A279" s="13"/>
      <c r="B279" s="240"/>
      <c r="C279" s="241"/>
      <c r="D279" s="232" t="s">
        <v>193</v>
      </c>
      <c r="E279" s="242" t="s">
        <v>19</v>
      </c>
      <c r="F279" s="243" t="s">
        <v>349</v>
      </c>
      <c r="G279" s="241"/>
      <c r="H279" s="244">
        <v>4.2000000000000002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0" t="s">
        <v>193</v>
      </c>
      <c r="AU279" s="250" t="s">
        <v>86</v>
      </c>
      <c r="AV279" s="13" t="s">
        <v>86</v>
      </c>
      <c r="AW279" s="13" t="s">
        <v>37</v>
      </c>
      <c r="AX279" s="13" t="s">
        <v>76</v>
      </c>
      <c r="AY279" s="250" t="s">
        <v>123</v>
      </c>
    </row>
    <row r="280" s="13" customFormat="1">
      <c r="A280" s="13"/>
      <c r="B280" s="240"/>
      <c r="C280" s="241"/>
      <c r="D280" s="232" t="s">
        <v>193</v>
      </c>
      <c r="E280" s="242" t="s">
        <v>19</v>
      </c>
      <c r="F280" s="243" t="s">
        <v>350</v>
      </c>
      <c r="G280" s="241"/>
      <c r="H280" s="244">
        <v>2.5</v>
      </c>
      <c r="I280" s="245"/>
      <c r="J280" s="241"/>
      <c r="K280" s="241"/>
      <c r="L280" s="246"/>
      <c r="M280" s="247"/>
      <c r="N280" s="248"/>
      <c r="O280" s="248"/>
      <c r="P280" s="248"/>
      <c r="Q280" s="248"/>
      <c r="R280" s="248"/>
      <c r="S280" s="248"/>
      <c r="T280" s="24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0" t="s">
        <v>193</v>
      </c>
      <c r="AU280" s="250" t="s">
        <v>86</v>
      </c>
      <c r="AV280" s="13" t="s">
        <v>86</v>
      </c>
      <c r="AW280" s="13" t="s">
        <v>37</v>
      </c>
      <c r="AX280" s="13" t="s">
        <v>76</v>
      </c>
      <c r="AY280" s="250" t="s">
        <v>123</v>
      </c>
    </row>
    <row r="281" s="16" customFormat="1">
      <c r="A281" s="16"/>
      <c r="B281" s="282"/>
      <c r="C281" s="283"/>
      <c r="D281" s="232" t="s">
        <v>193</v>
      </c>
      <c r="E281" s="284" t="s">
        <v>19</v>
      </c>
      <c r="F281" s="285" t="s">
        <v>351</v>
      </c>
      <c r="G281" s="283"/>
      <c r="H281" s="286">
        <v>504.54399999999998</v>
      </c>
      <c r="I281" s="287"/>
      <c r="J281" s="283"/>
      <c r="K281" s="283"/>
      <c r="L281" s="288"/>
      <c r="M281" s="289"/>
      <c r="N281" s="290"/>
      <c r="O281" s="290"/>
      <c r="P281" s="290"/>
      <c r="Q281" s="290"/>
      <c r="R281" s="290"/>
      <c r="S281" s="290"/>
      <c r="T281" s="291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T281" s="292" t="s">
        <v>193</v>
      </c>
      <c r="AU281" s="292" t="s">
        <v>86</v>
      </c>
      <c r="AV281" s="16" t="s">
        <v>142</v>
      </c>
      <c r="AW281" s="16" t="s">
        <v>37</v>
      </c>
      <c r="AX281" s="16" t="s">
        <v>76</v>
      </c>
      <c r="AY281" s="292" t="s">
        <v>123</v>
      </c>
    </row>
    <row r="282" s="13" customFormat="1">
      <c r="A282" s="13"/>
      <c r="B282" s="240"/>
      <c r="C282" s="241"/>
      <c r="D282" s="232" t="s">
        <v>193</v>
      </c>
      <c r="E282" s="242" t="s">
        <v>19</v>
      </c>
      <c r="F282" s="243" t="s">
        <v>352</v>
      </c>
      <c r="G282" s="241"/>
      <c r="H282" s="244">
        <v>560.34000000000003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0" t="s">
        <v>193</v>
      </c>
      <c r="AU282" s="250" t="s">
        <v>86</v>
      </c>
      <c r="AV282" s="13" t="s">
        <v>86</v>
      </c>
      <c r="AW282" s="13" t="s">
        <v>37</v>
      </c>
      <c r="AX282" s="13" t="s">
        <v>76</v>
      </c>
      <c r="AY282" s="250" t="s">
        <v>123</v>
      </c>
    </row>
    <row r="283" s="15" customFormat="1">
      <c r="A283" s="15"/>
      <c r="B283" s="272"/>
      <c r="C283" s="273"/>
      <c r="D283" s="232" t="s">
        <v>193</v>
      </c>
      <c r="E283" s="274" t="s">
        <v>19</v>
      </c>
      <c r="F283" s="275" t="s">
        <v>388</v>
      </c>
      <c r="G283" s="273"/>
      <c r="H283" s="274" t="s">
        <v>19</v>
      </c>
      <c r="I283" s="276"/>
      <c r="J283" s="273"/>
      <c r="K283" s="273"/>
      <c r="L283" s="277"/>
      <c r="M283" s="278"/>
      <c r="N283" s="279"/>
      <c r="O283" s="279"/>
      <c r="P283" s="279"/>
      <c r="Q283" s="279"/>
      <c r="R283" s="279"/>
      <c r="S283" s="279"/>
      <c r="T283" s="280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81" t="s">
        <v>193</v>
      </c>
      <c r="AU283" s="281" t="s">
        <v>86</v>
      </c>
      <c r="AV283" s="15" t="s">
        <v>84</v>
      </c>
      <c r="AW283" s="15" t="s">
        <v>37</v>
      </c>
      <c r="AX283" s="15" t="s">
        <v>76</v>
      </c>
      <c r="AY283" s="281" t="s">
        <v>123</v>
      </c>
    </row>
    <row r="284" s="13" customFormat="1">
      <c r="A284" s="13"/>
      <c r="B284" s="240"/>
      <c r="C284" s="241"/>
      <c r="D284" s="232" t="s">
        <v>193</v>
      </c>
      <c r="E284" s="242" t="s">
        <v>19</v>
      </c>
      <c r="F284" s="243" t="s">
        <v>354</v>
      </c>
      <c r="G284" s="241"/>
      <c r="H284" s="244">
        <v>0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0" t="s">
        <v>193</v>
      </c>
      <c r="AU284" s="250" t="s">
        <v>86</v>
      </c>
      <c r="AV284" s="13" t="s">
        <v>86</v>
      </c>
      <c r="AW284" s="13" t="s">
        <v>37</v>
      </c>
      <c r="AX284" s="13" t="s">
        <v>76</v>
      </c>
      <c r="AY284" s="250" t="s">
        <v>123</v>
      </c>
    </row>
    <row r="285" s="13" customFormat="1">
      <c r="A285" s="13"/>
      <c r="B285" s="240"/>
      <c r="C285" s="241"/>
      <c r="D285" s="232" t="s">
        <v>193</v>
      </c>
      <c r="E285" s="242" t="s">
        <v>19</v>
      </c>
      <c r="F285" s="243" t="s">
        <v>355</v>
      </c>
      <c r="G285" s="241"/>
      <c r="H285" s="244">
        <v>0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0" t="s">
        <v>193</v>
      </c>
      <c r="AU285" s="250" t="s">
        <v>86</v>
      </c>
      <c r="AV285" s="13" t="s">
        <v>86</v>
      </c>
      <c r="AW285" s="13" t="s">
        <v>37</v>
      </c>
      <c r="AX285" s="13" t="s">
        <v>76</v>
      </c>
      <c r="AY285" s="250" t="s">
        <v>123</v>
      </c>
    </row>
    <row r="286" s="13" customFormat="1">
      <c r="A286" s="13"/>
      <c r="B286" s="240"/>
      <c r="C286" s="241"/>
      <c r="D286" s="232" t="s">
        <v>193</v>
      </c>
      <c r="E286" s="242" t="s">
        <v>19</v>
      </c>
      <c r="F286" s="243" t="s">
        <v>356</v>
      </c>
      <c r="G286" s="241"/>
      <c r="H286" s="244">
        <v>0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0" t="s">
        <v>193</v>
      </c>
      <c r="AU286" s="250" t="s">
        <v>86</v>
      </c>
      <c r="AV286" s="13" t="s">
        <v>86</v>
      </c>
      <c r="AW286" s="13" t="s">
        <v>37</v>
      </c>
      <c r="AX286" s="13" t="s">
        <v>76</v>
      </c>
      <c r="AY286" s="250" t="s">
        <v>123</v>
      </c>
    </row>
    <row r="287" s="13" customFormat="1">
      <c r="A287" s="13"/>
      <c r="B287" s="240"/>
      <c r="C287" s="241"/>
      <c r="D287" s="232" t="s">
        <v>193</v>
      </c>
      <c r="E287" s="242" t="s">
        <v>19</v>
      </c>
      <c r="F287" s="243" t="s">
        <v>357</v>
      </c>
      <c r="G287" s="241"/>
      <c r="H287" s="244">
        <v>0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0" t="s">
        <v>193</v>
      </c>
      <c r="AU287" s="250" t="s">
        <v>86</v>
      </c>
      <c r="AV287" s="13" t="s">
        <v>86</v>
      </c>
      <c r="AW287" s="13" t="s">
        <v>37</v>
      </c>
      <c r="AX287" s="13" t="s">
        <v>76</v>
      </c>
      <c r="AY287" s="250" t="s">
        <v>123</v>
      </c>
    </row>
    <row r="288" s="13" customFormat="1">
      <c r="A288" s="13"/>
      <c r="B288" s="240"/>
      <c r="C288" s="241"/>
      <c r="D288" s="232" t="s">
        <v>193</v>
      </c>
      <c r="E288" s="242" t="s">
        <v>19</v>
      </c>
      <c r="F288" s="243" t="s">
        <v>358</v>
      </c>
      <c r="G288" s="241"/>
      <c r="H288" s="244">
        <v>89.253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0" t="s">
        <v>193</v>
      </c>
      <c r="AU288" s="250" t="s">
        <v>86</v>
      </c>
      <c r="AV288" s="13" t="s">
        <v>86</v>
      </c>
      <c r="AW288" s="13" t="s">
        <v>37</v>
      </c>
      <c r="AX288" s="13" t="s">
        <v>76</v>
      </c>
      <c r="AY288" s="250" t="s">
        <v>123</v>
      </c>
    </row>
    <row r="289" s="13" customFormat="1">
      <c r="A289" s="13"/>
      <c r="B289" s="240"/>
      <c r="C289" s="241"/>
      <c r="D289" s="232" t="s">
        <v>193</v>
      </c>
      <c r="E289" s="242" t="s">
        <v>19</v>
      </c>
      <c r="F289" s="243" t="s">
        <v>359</v>
      </c>
      <c r="G289" s="241"/>
      <c r="H289" s="244">
        <v>0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0" t="s">
        <v>193</v>
      </c>
      <c r="AU289" s="250" t="s">
        <v>86</v>
      </c>
      <c r="AV289" s="13" t="s">
        <v>86</v>
      </c>
      <c r="AW289" s="13" t="s">
        <v>37</v>
      </c>
      <c r="AX289" s="13" t="s">
        <v>76</v>
      </c>
      <c r="AY289" s="250" t="s">
        <v>123</v>
      </c>
    </row>
    <row r="290" s="13" customFormat="1">
      <c r="A290" s="13"/>
      <c r="B290" s="240"/>
      <c r="C290" s="241"/>
      <c r="D290" s="232" t="s">
        <v>193</v>
      </c>
      <c r="E290" s="242" t="s">
        <v>19</v>
      </c>
      <c r="F290" s="243" t="s">
        <v>389</v>
      </c>
      <c r="G290" s="241"/>
      <c r="H290" s="244">
        <v>396.68000000000001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0" t="s">
        <v>193</v>
      </c>
      <c r="AU290" s="250" t="s">
        <v>86</v>
      </c>
      <c r="AV290" s="13" t="s">
        <v>86</v>
      </c>
      <c r="AW290" s="13" t="s">
        <v>37</v>
      </c>
      <c r="AX290" s="13" t="s">
        <v>76</v>
      </c>
      <c r="AY290" s="250" t="s">
        <v>123</v>
      </c>
    </row>
    <row r="291" s="15" customFormat="1">
      <c r="A291" s="15"/>
      <c r="B291" s="272"/>
      <c r="C291" s="273"/>
      <c r="D291" s="232" t="s">
        <v>193</v>
      </c>
      <c r="E291" s="274" t="s">
        <v>19</v>
      </c>
      <c r="F291" s="275" t="s">
        <v>390</v>
      </c>
      <c r="G291" s="273"/>
      <c r="H291" s="274" t="s">
        <v>19</v>
      </c>
      <c r="I291" s="276"/>
      <c r="J291" s="273"/>
      <c r="K291" s="273"/>
      <c r="L291" s="277"/>
      <c r="M291" s="278"/>
      <c r="N291" s="279"/>
      <c r="O291" s="279"/>
      <c r="P291" s="279"/>
      <c r="Q291" s="279"/>
      <c r="R291" s="279"/>
      <c r="S291" s="279"/>
      <c r="T291" s="280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81" t="s">
        <v>193</v>
      </c>
      <c r="AU291" s="281" t="s">
        <v>86</v>
      </c>
      <c r="AV291" s="15" t="s">
        <v>84</v>
      </c>
      <c r="AW291" s="15" t="s">
        <v>37</v>
      </c>
      <c r="AX291" s="15" t="s">
        <v>76</v>
      </c>
      <c r="AY291" s="281" t="s">
        <v>123</v>
      </c>
    </row>
    <row r="292" s="13" customFormat="1">
      <c r="A292" s="13"/>
      <c r="B292" s="240"/>
      <c r="C292" s="241"/>
      <c r="D292" s="232" t="s">
        <v>193</v>
      </c>
      <c r="E292" s="242" t="s">
        <v>19</v>
      </c>
      <c r="F292" s="243" t="s">
        <v>391</v>
      </c>
      <c r="G292" s="241"/>
      <c r="H292" s="244">
        <v>6107.8999999999996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0" t="s">
        <v>193</v>
      </c>
      <c r="AU292" s="250" t="s">
        <v>86</v>
      </c>
      <c r="AV292" s="13" t="s">
        <v>86</v>
      </c>
      <c r="AW292" s="13" t="s">
        <v>37</v>
      </c>
      <c r="AX292" s="13" t="s">
        <v>76</v>
      </c>
      <c r="AY292" s="250" t="s">
        <v>123</v>
      </c>
    </row>
    <row r="293" s="15" customFormat="1">
      <c r="A293" s="15"/>
      <c r="B293" s="272"/>
      <c r="C293" s="273"/>
      <c r="D293" s="232" t="s">
        <v>193</v>
      </c>
      <c r="E293" s="274" t="s">
        <v>19</v>
      </c>
      <c r="F293" s="275" t="s">
        <v>392</v>
      </c>
      <c r="G293" s="273"/>
      <c r="H293" s="274" t="s">
        <v>19</v>
      </c>
      <c r="I293" s="276"/>
      <c r="J293" s="273"/>
      <c r="K293" s="273"/>
      <c r="L293" s="277"/>
      <c r="M293" s="278"/>
      <c r="N293" s="279"/>
      <c r="O293" s="279"/>
      <c r="P293" s="279"/>
      <c r="Q293" s="279"/>
      <c r="R293" s="279"/>
      <c r="S293" s="279"/>
      <c r="T293" s="280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81" t="s">
        <v>193</v>
      </c>
      <c r="AU293" s="281" t="s">
        <v>86</v>
      </c>
      <c r="AV293" s="15" t="s">
        <v>84</v>
      </c>
      <c r="AW293" s="15" t="s">
        <v>37</v>
      </c>
      <c r="AX293" s="15" t="s">
        <v>76</v>
      </c>
      <c r="AY293" s="281" t="s">
        <v>123</v>
      </c>
    </row>
    <row r="294" s="13" customFormat="1">
      <c r="A294" s="13"/>
      <c r="B294" s="240"/>
      <c r="C294" s="241"/>
      <c r="D294" s="232" t="s">
        <v>193</v>
      </c>
      <c r="E294" s="242" t="s">
        <v>19</v>
      </c>
      <c r="F294" s="243" t="s">
        <v>393</v>
      </c>
      <c r="G294" s="241"/>
      <c r="H294" s="244">
        <v>396.68000000000001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0" t="s">
        <v>193</v>
      </c>
      <c r="AU294" s="250" t="s">
        <v>86</v>
      </c>
      <c r="AV294" s="13" t="s">
        <v>86</v>
      </c>
      <c r="AW294" s="13" t="s">
        <v>37</v>
      </c>
      <c r="AX294" s="13" t="s">
        <v>76</v>
      </c>
      <c r="AY294" s="250" t="s">
        <v>123</v>
      </c>
    </row>
    <row r="295" s="13" customFormat="1">
      <c r="A295" s="13"/>
      <c r="B295" s="240"/>
      <c r="C295" s="241"/>
      <c r="D295" s="232" t="s">
        <v>193</v>
      </c>
      <c r="E295" s="242" t="s">
        <v>19</v>
      </c>
      <c r="F295" s="243" t="s">
        <v>394</v>
      </c>
      <c r="G295" s="241"/>
      <c r="H295" s="244">
        <v>0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0" t="s">
        <v>193</v>
      </c>
      <c r="AU295" s="250" t="s">
        <v>86</v>
      </c>
      <c r="AV295" s="13" t="s">
        <v>86</v>
      </c>
      <c r="AW295" s="13" t="s">
        <v>37</v>
      </c>
      <c r="AX295" s="13" t="s">
        <v>76</v>
      </c>
      <c r="AY295" s="250" t="s">
        <v>123</v>
      </c>
    </row>
    <row r="296" s="13" customFormat="1">
      <c r="A296" s="13"/>
      <c r="B296" s="240"/>
      <c r="C296" s="241"/>
      <c r="D296" s="232" t="s">
        <v>193</v>
      </c>
      <c r="E296" s="242" t="s">
        <v>19</v>
      </c>
      <c r="F296" s="243" t="s">
        <v>395</v>
      </c>
      <c r="G296" s="241"/>
      <c r="H296" s="244">
        <v>8.1600000000000001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0" t="s">
        <v>193</v>
      </c>
      <c r="AU296" s="250" t="s">
        <v>86</v>
      </c>
      <c r="AV296" s="13" t="s">
        <v>86</v>
      </c>
      <c r="AW296" s="13" t="s">
        <v>37</v>
      </c>
      <c r="AX296" s="13" t="s">
        <v>76</v>
      </c>
      <c r="AY296" s="250" t="s">
        <v>123</v>
      </c>
    </row>
    <row r="297" s="13" customFormat="1">
      <c r="A297" s="13"/>
      <c r="B297" s="240"/>
      <c r="C297" s="241"/>
      <c r="D297" s="232" t="s">
        <v>193</v>
      </c>
      <c r="E297" s="242" t="s">
        <v>19</v>
      </c>
      <c r="F297" s="243" t="s">
        <v>396</v>
      </c>
      <c r="G297" s="241"/>
      <c r="H297" s="244">
        <v>0</v>
      </c>
      <c r="I297" s="245"/>
      <c r="J297" s="241"/>
      <c r="K297" s="241"/>
      <c r="L297" s="246"/>
      <c r="M297" s="247"/>
      <c r="N297" s="248"/>
      <c r="O297" s="248"/>
      <c r="P297" s="248"/>
      <c r="Q297" s="248"/>
      <c r="R297" s="248"/>
      <c r="S297" s="248"/>
      <c r="T297" s="24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0" t="s">
        <v>193</v>
      </c>
      <c r="AU297" s="250" t="s">
        <v>86</v>
      </c>
      <c r="AV297" s="13" t="s">
        <v>86</v>
      </c>
      <c r="AW297" s="13" t="s">
        <v>37</v>
      </c>
      <c r="AX297" s="13" t="s">
        <v>76</v>
      </c>
      <c r="AY297" s="250" t="s">
        <v>123</v>
      </c>
    </row>
    <row r="298" s="13" customFormat="1">
      <c r="A298" s="13"/>
      <c r="B298" s="240"/>
      <c r="C298" s="241"/>
      <c r="D298" s="232" t="s">
        <v>193</v>
      </c>
      <c r="E298" s="242" t="s">
        <v>19</v>
      </c>
      <c r="F298" s="243" t="s">
        <v>357</v>
      </c>
      <c r="G298" s="241"/>
      <c r="H298" s="244">
        <v>0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0" t="s">
        <v>193</v>
      </c>
      <c r="AU298" s="250" t="s">
        <v>86</v>
      </c>
      <c r="AV298" s="13" t="s">
        <v>86</v>
      </c>
      <c r="AW298" s="13" t="s">
        <v>37</v>
      </c>
      <c r="AX298" s="13" t="s">
        <v>76</v>
      </c>
      <c r="AY298" s="250" t="s">
        <v>123</v>
      </c>
    </row>
    <row r="299" s="13" customFormat="1">
      <c r="A299" s="13"/>
      <c r="B299" s="240"/>
      <c r="C299" s="241"/>
      <c r="D299" s="232" t="s">
        <v>193</v>
      </c>
      <c r="E299" s="242" t="s">
        <v>19</v>
      </c>
      <c r="F299" s="243" t="s">
        <v>397</v>
      </c>
      <c r="G299" s="241"/>
      <c r="H299" s="244">
        <v>0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0" t="s">
        <v>193</v>
      </c>
      <c r="AU299" s="250" t="s">
        <v>86</v>
      </c>
      <c r="AV299" s="13" t="s">
        <v>86</v>
      </c>
      <c r="AW299" s="13" t="s">
        <v>37</v>
      </c>
      <c r="AX299" s="13" t="s">
        <v>76</v>
      </c>
      <c r="AY299" s="250" t="s">
        <v>123</v>
      </c>
    </row>
    <row r="300" s="13" customFormat="1">
      <c r="A300" s="13"/>
      <c r="B300" s="240"/>
      <c r="C300" s="241"/>
      <c r="D300" s="232" t="s">
        <v>193</v>
      </c>
      <c r="E300" s="242" t="s">
        <v>19</v>
      </c>
      <c r="F300" s="243" t="s">
        <v>359</v>
      </c>
      <c r="G300" s="241"/>
      <c r="H300" s="244">
        <v>0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0" t="s">
        <v>193</v>
      </c>
      <c r="AU300" s="250" t="s">
        <v>86</v>
      </c>
      <c r="AV300" s="13" t="s">
        <v>86</v>
      </c>
      <c r="AW300" s="13" t="s">
        <v>37</v>
      </c>
      <c r="AX300" s="13" t="s">
        <v>76</v>
      </c>
      <c r="AY300" s="250" t="s">
        <v>123</v>
      </c>
    </row>
    <row r="301" s="14" customFormat="1">
      <c r="A301" s="14"/>
      <c r="B301" s="261"/>
      <c r="C301" s="262"/>
      <c r="D301" s="232" t="s">
        <v>193</v>
      </c>
      <c r="E301" s="263" t="s">
        <v>19</v>
      </c>
      <c r="F301" s="264" t="s">
        <v>243</v>
      </c>
      <c r="G301" s="262"/>
      <c r="H301" s="265">
        <v>8063.5569999999998</v>
      </c>
      <c r="I301" s="266"/>
      <c r="J301" s="262"/>
      <c r="K301" s="262"/>
      <c r="L301" s="267"/>
      <c r="M301" s="268"/>
      <c r="N301" s="269"/>
      <c r="O301" s="269"/>
      <c r="P301" s="269"/>
      <c r="Q301" s="269"/>
      <c r="R301" s="269"/>
      <c r="S301" s="269"/>
      <c r="T301" s="27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1" t="s">
        <v>193</v>
      </c>
      <c r="AU301" s="271" t="s">
        <v>86</v>
      </c>
      <c r="AV301" s="14" t="s">
        <v>147</v>
      </c>
      <c r="AW301" s="14" t="s">
        <v>37</v>
      </c>
      <c r="AX301" s="14" t="s">
        <v>84</v>
      </c>
      <c r="AY301" s="271" t="s">
        <v>123</v>
      </c>
    </row>
    <row r="302" s="2" customFormat="1" ht="55.5" customHeight="1">
      <c r="A302" s="40"/>
      <c r="B302" s="41"/>
      <c r="C302" s="214" t="s">
        <v>398</v>
      </c>
      <c r="D302" s="214" t="s">
        <v>126</v>
      </c>
      <c r="E302" s="215" t="s">
        <v>399</v>
      </c>
      <c r="F302" s="216" t="s">
        <v>400</v>
      </c>
      <c r="G302" s="217" t="s">
        <v>401</v>
      </c>
      <c r="H302" s="218">
        <v>88</v>
      </c>
      <c r="I302" s="219"/>
      <c r="J302" s="220">
        <f>ROUND(I302*H302,2)</f>
        <v>0</v>
      </c>
      <c r="K302" s="216" t="s">
        <v>130</v>
      </c>
      <c r="L302" s="46"/>
      <c r="M302" s="221" t="s">
        <v>19</v>
      </c>
      <c r="N302" s="222" t="s">
        <v>47</v>
      </c>
      <c r="O302" s="86"/>
      <c r="P302" s="223">
        <f>O302*H302</f>
        <v>0</v>
      </c>
      <c r="Q302" s="223">
        <v>0.00108</v>
      </c>
      <c r="R302" s="223">
        <f>Q302*H302</f>
        <v>0.095039999999999999</v>
      </c>
      <c r="S302" s="223">
        <v>0</v>
      </c>
      <c r="T302" s="22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5" t="s">
        <v>280</v>
      </c>
      <c r="AT302" s="225" t="s">
        <v>126</v>
      </c>
      <c r="AU302" s="225" t="s">
        <v>86</v>
      </c>
      <c r="AY302" s="19" t="s">
        <v>123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9" t="s">
        <v>84</v>
      </c>
      <c r="BK302" s="226">
        <f>ROUND(I302*H302,2)</f>
        <v>0</v>
      </c>
      <c r="BL302" s="19" t="s">
        <v>280</v>
      </c>
      <c r="BM302" s="225" t="s">
        <v>402</v>
      </c>
    </row>
    <row r="303" s="2" customFormat="1">
      <c r="A303" s="40"/>
      <c r="B303" s="41"/>
      <c r="C303" s="42"/>
      <c r="D303" s="227" t="s">
        <v>133</v>
      </c>
      <c r="E303" s="42"/>
      <c r="F303" s="228" t="s">
        <v>403</v>
      </c>
      <c r="G303" s="42"/>
      <c r="H303" s="42"/>
      <c r="I303" s="229"/>
      <c r="J303" s="42"/>
      <c r="K303" s="42"/>
      <c r="L303" s="46"/>
      <c r="M303" s="230"/>
      <c r="N303" s="231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133</v>
      </c>
      <c r="AU303" s="19" t="s">
        <v>86</v>
      </c>
    </row>
    <row r="304" s="13" customFormat="1">
      <c r="A304" s="13"/>
      <c r="B304" s="240"/>
      <c r="C304" s="241"/>
      <c r="D304" s="232" t="s">
        <v>193</v>
      </c>
      <c r="E304" s="242" t="s">
        <v>19</v>
      </c>
      <c r="F304" s="243" t="s">
        <v>404</v>
      </c>
      <c r="G304" s="241"/>
      <c r="H304" s="244">
        <v>13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0" t="s">
        <v>193</v>
      </c>
      <c r="AU304" s="250" t="s">
        <v>86</v>
      </c>
      <c r="AV304" s="13" t="s">
        <v>86</v>
      </c>
      <c r="AW304" s="13" t="s">
        <v>37</v>
      </c>
      <c r="AX304" s="13" t="s">
        <v>76</v>
      </c>
      <c r="AY304" s="250" t="s">
        <v>123</v>
      </c>
    </row>
    <row r="305" s="13" customFormat="1">
      <c r="A305" s="13"/>
      <c r="B305" s="240"/>
      <c r="C305" s="241"/>
      <c r="D305" s="232" t="s">
        <v>193</v>
      </c>
      <c r="E305" s="242" t="s">
        <v>19</v>
      </c>
      <c r="F305" s="243" t="s">
        <v>405</v>
      </c>
      <c r="G305" s="241"/>
      <c r="H305" s="244">
        <v>75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0" t="s">
        <v>193</v>
      </c>
      <c r="AU305" s="250" t="s">
        <v>86</v>
      </c>
      <c r="AV305" s="13" t="s">
        <v>86</v>
      </c>
      <c r="AW305" s="13" t="s">
        <v>37</v>
      </c>
      <c r="AX305" s="13" t="s">
        <v>76</v>
      </c>
      <c r="AY305" s="250" t="s">
        <v>123</v>
      </c>
    </row>
    <row r="306" s="14" customFormat="1">
      <c r="A306" s="14"/>
      <c r="B306" s="261"/>
      <c r="C306" s="262"/>
      <c r="D306" s="232" t="s">
        <v>193</v>
      </c>
      <c r="E306" s="263" t="s">
        <v>19</v>
      </c>
      <c r="F306" s="264" t="s">
        <v>243</v>
      </c>
      <c r="G306" s="262"/>
      <c r="H306" s="265">
        <v>88</v>
      </c>
      <c r="I306" s="266"/>
      <c r="J306" s="262"/>
      <c r="K306" s="262"/>
      <c r="L306" s="267"/>
      <c r="M306" s="268"/>
      <c r="N306" s="269"/>
      <c r="O306" s="269"/>
      <c r="P306" s="269"/>
      <c r="Q306" s="269"/>
      <c r="R306" s="269"/>
      <c r="S306" s="269"/>
      <c r="T306" s="27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1" t="s">
        <v>193</v>
      </c>
      <c r="AU306" s="271" t="s">
        <v>86</v>
      </c>
      <c r="AV306" s="14" t="s">
        <v>147</v>
      </c>
      <c r="AW306" s="14" t="s">
        <v>37</v>
      </c>
      <c r="AX306" s="14" t="s">
        <v>84</v>
      </c>
      <c r="AY306" s="271" t="s">
        <v>123</v>
      </c>
    </row>
    <row r="307" s="2" customFormat="1" ht="62.7" customHeight="1">
      <c r="A307" s="40"/>
      <c r="B307" s="41"/>
      <c r="C307" s="214" t="s">
        <v>406</v>
      </c>
      <c r="D307" s="214" t="s">
        <v>126</v>
      </c>
      <c r="E307" s="215" t="s">
        <v>407</v>
      </c>
      <c r="F307" s="216" t="s">
        <v>408</v>
      </c>
      <c r="G307" s="217" t="s">
        <v>401</v>
      </c>
      <c r="H307" s="218">
        <v>59</v>
      </c>
      <c r="I307" s="219"/>
      <c r="J307" s="220">
        <f>ROUND(I307*H307,2)</f>
        <v>0</v>
      </c>
      <c r="K307" s="216" t="s">
        <v>130</v>
      </c>
      <c r="L307" s="46"/>
      <c r="M307" s="221" t="s">
        <v>19</v>
      </c>
      <c r="N307" s="222" t="s">
        <v>47</v>
      </c>
      <c r="O307" s="86"/>
      <c r="P307" s="223">
        <f>O307*H307</f>
        <v>0</v>
      </c>
      <c r="Q307" s="223">
        <v>0.0013799999999999999</v>
      </c>
      <c r="R307" s="223">
        <f>Q307*H307</f>
        <v>0.081419999999999992</v>
      </c>
      <c r="S307" s="223">
        <v>0</v>
      </c>
      <c r="T307" s="22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5" t="s">
        <v>280</v>
      </c>
      <c r="AT307" s="225" t="s">
        <v>126</v>
      </c>
      <c r="AU307" s="225" t="s">
        <v>86</v>
      </c>
      <c r="AY307" s="19" t="s">
        <v>123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9" t="s">
        <v>84</v>
      </c>
      <c r="BK307" s="226">
        <f>ROUND(I307*H307,2)</f>
        <v>0</v>
      </c>
      <c r="BL307" s="19" t="s">
        <v>280</v>
      </c>
      <c r="BM307" s="225" t="s">
        <v>409</v>
      </c>
    </row>
    <row r="308" s="2" customFormat="1">
      <c r="A308" s="40"/>
      <c r="B308" s="41"/>
      <c r="C308" s="42"/>
      <c r="D308" s="227" t="s">
        <v>133</v>
      </c>
      <c r="E308" s="42"/>
      <c r="F308" s="228" t="s">
        <v>410</v>
      </c>
      <c r="G308" s="42"/>
      <c r="H308" s="42"/>
      <c r="I308" s="229"/>
      <c r="J308" s="42"/>
      <c r="K308" s="42"/>
      <c r="L308" s="46"/>
      <c r="M308" s="230"/>
      <c r="N308" s="231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133</v>
      </c>
      <c r="AU308" s="19" t="s">
        <v>86</v>
      </c>
    </row>
    <row r="309" s="13" customFormat="1">
      <c r="A309" s="13"/>
      <c r="B309" s="240"/>
      <c r="C309" s="241"/>
      <c r="D309" s="232" t="s">
        <v>193</v>
      </c>
      <c r="E309" s="242" t="s">
        <v>19</v>
      </c>
      <c r="F309" s="243" t="s">
        <v>411</v>
      </c>
      <c r="G309" s="241"/>
      <c r="H309" s="244">
        <v>59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0" t="s">
        <v>193</v>
      </c>
      <c r="AU309" s="250" t="s">
        <v>86</v>
      </c>
      <c r="AV309" s="13" t="s">
        <v>86</v>
      </c>
      <c r="AW309" s="13" t="s">
        <v>37</v>
      </c>
      <c r="AX309" s="13" t="s">
        <v>84</v>
      </c>
      <c r="AY309" s="250" t="s">
        <v>123</v>
      </c>
    </row>
    <row r="310" s="2" customFormat="1" ht="49.05" customHeight="1">
      <c r="A310" s="40"/>
      <c r="B310" s="41"/>
      <c r="C310" s="251" t="s">
        <v>370</v>
      </c>
      <c r="D310" s="251" t="s">
        <v>219</v>
      </c>
      <c r="E310" s="252" t="s">
        <v>412</v>
      </c>
      <c r="F310" s="253" t="s">
        <v>413</v>
      </c>
      <c r="G310" s="254" t="s">
        <v>190</v>
      </c>
      <c r="H310" s="255">
        <v>1938.521</v>
      </c>
      <c r="I310" s="256"/>
      <c r="J310" s="257">
        <f>ROUND(I310*H310,2)</f>
        <v>0</v>
      </c>
      <c r="K310" s="253" t="s">
        <v>130</v>
      </c>
      <c r="L310" s="258"/>
      <c r="M310" s="259" t="s">
        <v>19</v>
      </c>
      <c r="N310" s="260" t="s">
        <v>47</v>
      </c>
      <c r="O310" s="86"/>
      <c r="P310" s="223">
        <f>O310*H310</f>
        <v>0</v>
      </c>
      <c r="Q310" s="223">
        <v>0.0054000000000000003</v>
      </c>
      <c r="R310" s="223">
        <f>Q310*H310</f>
        <v>10.4680134</v>
      </c>
      <c r="S310" s="223">
        <v>0</v>
      </c>
      <c r="T310" s="224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5" t="s">
        <v>370</v>
      </c>
      <c r="AT310" s="225" t="s">
        <v>219</v>
      </c>
      <c r="AU310" s="225" t="s">
        <v>86</v>
      </c>
      <c r="AY310" s="19" t="s">
        <v>123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9" t="s">
        <v>84</v>
      </c>
      <c r="BK310" s="226">
        <f>ROUND(I310*H310,2)</f>
        <v>0</v>
      </c>
      <c r="BL310" s="19" t="s">
        <v>280</v>
      </c>
      <c r="BM310" s="225" t="s">
        <v>414</v>
      </c>
    </row>
    <row r="311" s="15" customFormat="1">
      <c r="A311" s="15"/>
      <c r="B311" s="272"/>
      <c r="C311" s="273"/>
      <c r="D311" s="232" t="s">
        <v>193</v>
      </c>
      <c r="E311" s="274" t="s">
        <v>19</v>
      </c>
      <c r="F311" s="275" t="s">
        <v>387</v>
      </c>
      <c r="G311" s="273"/>
      <c r="H311" s="274" t="s">
        <v>19</v>
      </c>
      <c r="I311" s="276"/>
      <c r="J311" s="273"/>
      <c r="K311" s="273"/>
      <c r="L311" s="277"/>
      <c r="M311" s="278"/>
      <c r="N311" s="279"/>
      <c r="O311" s="279"/>
      <c r="P311" s="279"/>
      <c r="Q311" s="279"/>
      <c r="R311" s="279"/>
      <c r="S311" s="279"/>
      <c r="T311" s="280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81" t="s">
        <v>193</v>
      </c>
      <c r="AU311" s="281" t="s">
        <v>86</v>
      </c>
      <c r="AV311" s="15" t="s">
        <v>84</v>
      </c>
      <c r="AW311" s="15" t="s">
        <v>37</v>
      </c>
      <c r="AX311" s="15" t="s">
        <v>76</v>
      </c>
      <c r="AY311" s="281" t="s">
        <v>123</v>
      </c>
    </row>
    <row r="312" s="13" customFormat="1">
      <c r="A312" s="13"/>
      <c r="B312" s="240"/>
      <c r="C312" s="241"/>
      <c r="D312" s="232" t="s">
        <v>193</v>
      </c>
      <c r="E312" s="242" t="s">
        <v>19</v>
      </c>
      <c r="F312" s="243" t="s">
        <v>342</v>
      </c>
      <c r="G312" s="241"/>
      <c r="H312" s="244">
        <v>283.60000000000002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0" t="s">
        <v>193</v>
      </c>
      <c r="AU312" s="250" t="s">
        <v>86</v>
      </c>
      <c r="AV312" s="13" t="s">
        <v>86</v>
      </c>
      <c r="AW312" s="13" t="s">
        <v>37</v>
      </c>
      <c r="AX312" s="13" t="s">
        <v>76</v>
      </c>
      <c r="AY312" s="250" t="s">
        <v>123</v>
      </c>
    </row>
    <row r="313" s="13" customFormat="1">
      <c r="A313" s="13"/>
      <c r="B313" s="240"/>
      <c r="C313" s="241"/>
      <c r="D313" s="232" t="s">
        <v>193</v>
      </c>
      <c r="E313" s="242" t="s">
        <v>19</v>
      </c>
      <c r="F313" s="243" t="s">
        <v>343</v>
      </c>
      <c r="G313" s="241"/>
      <c r="H313" s="244">
        <v>20.100000000000001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0" t="s">
        <v>193</v>
      </c>
      <c r="AU313" s="250" t="s">
        <v>86</v>
      </c>
      <c r="AV313" s="13" t="s">
        <v>86</v>
      </c>
      <c r="AW313" s="13" t="s">
        <v>37</v>
      </c>
      <c r="AX313" s="13" t="s">
        <v>76</v>
      </c>
      <c r="AY313" s="250" t="s">
        <v>123</v>
      </c>
    </row>
    <row r="314" s="13" customFormat="1">
      <c r="A314" s="13"/>
      <c r="B314" s="240"/>
      <c r="C314" s="241"/>
      <c r="D314" s="232" t="s">
        <v>193</v>
      </c>
      <c r="E314" s="242" t="s">
        <v>19</v>
      </c>
      <c r="F314" s="243" t="s">
        <v>344</v>
      </c>
      <c r="G314" s="241"/>
      <c r="H314" s="244">
        <v>14.699999999999999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0" t="s">
        <v>193</v>
      </c>
      <c r="AU314" s="250" t="s">
        <v>86</v>
      </c>
      <c r="AV314" s="13" t="s">
        <v>86</v>
      </c>
      <c r="AW314" s="13" t="s">
        <v>37</v>
      </c>
      <c r="AX314" s="13" t="s">
        <v>76</v>
      </c>
      <c r="AY314" s="250" t="s">
        <v>123</v>
      </c>
    </row>
    <row r="315" s="13" customFormat="1">
      <c r="A315" s="13"/>
      <c r="B315" s="240"/>
      <c r="C315" s="241"/>
      <c r="D315" s="232" t="s">
        <v>193</v>
      </c>
      <c r="E315" s="242" t="s">
        <v>19</v>
      </c>
      <c r="F315" s="243" t="s">
        <v>345</v>
      </c>
      <c r="G315" s="241"/>
      <c r="H315" s="244">
        <v>31.100000000000001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0" t="s">
        <v>193</v>
      </c>
      <c r="AU315" s="250" t="s">
        <v>86</v>
      </c>
      <c r="AV315" s="13" t="s">
        <v>86</v>
      </c>
      <c r="AW315" s="13" t="s">
        <v>37</v>
      </c>
      <c r="AX315" s="13" t="s">
        <v>76</v>
      </c>
      <c r="AY315" s="250" t="s">
        <v>123</v>
      </c>
    </row>
    <row r="316" s="13" customFormat="1">
      <c r="A316" s="13"/>
      <c r="B316" s="240"/>
      <c r="C316" s="241"/>
      <c r="D316" s="232" t="s">
        <v>193</v>
      </c>
      <c r="E316" s="242" t="s">
        <v>19</v>
      </c>
      <c r="F316" s="243" t="s">
        <v>346</v>
      </c>
      <c r="G316" s="241"/>
      <c r="H316" s="244">
        <v>27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0" t="s">
        <v>193</v>
      </c>
      <c r="AU316" s="250" t="s">
        <v>86</v>
      </c>
      <c r="AV316" s="13" t="s">
        <v>86</v>
      </c>
      <c r="AW316" s="13" t="s">
        <v>37</v>
      </c>
      <c r="AX316" s="13" t="s">
        <v>76</v>
      </c>
      <c r="AY316" s="250" t="s">
        <v>123</v>
      </c>
    </row>
    <row r="317" s="13" customFormat="1">
      <c r="A317" s="13"/>
      <c r="B317" s="240"/>
      <c r="C317" s="241"/>
      <c r="D317" s="232" t="s">
        <v>193</v>
      </c>
      <c r="E317" s="242" t="s">
        <v>19</v>
      </c>
      <c r="F317" s="243" t="s">
        <v>347</v>
      </c>
      <c r="G317" s="241"/>
      <c r="H317" s="244">
        <v>117.744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0" t="s">
        <v>193</v>
      </c>
      <c r="AU317" s="250" t="s">
        <v>86</v>
      </c>
      <c r="AV317" s="13" t="s">
        <v>86</v>
      </c>
      <c r="AW317" s="13" t="s">
        <v>37</v>
      </c>
      <c r="AX317" s="13" t="s">
        <v>76</v>
      </c>
      <c r="AY317" s="250" t="s">
        <v>123</v>
      </c>
    </row>
    <row r="318" s="13" customFormat="1">
      <c r="A318" s="13"/>
      <c r="B318" s="240"/>
      <c r="C318" s="241"/>
      <c r="D318" s="232" t="s">
        <v>193</v>
      </c>
      <c r="E318" s="242" t="s">
        <v>19</v>
      </c>
      <c r="F318" s="243" t="s">
        <v>348</v>
      </c>
      <c r="G318" s="241"/>
      <c r="H318" s="244">
        <v>3.6000000000000001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0" t="s">
        <v>193</v>
      </c>
      <c r="AU318" s="250" t="s">
        <v>86</v>
      </c>
      <c r="AV318" s="13" t="s">
        <v>86</v>
      </c>
      <c r="AW318" s="13" t="s">
        <v>37</v>
      </c>
      <c r="AX318" s="13" t="s">
        <v>76</v>
      </c>
      <c r="AY318" s="250" t="s">
        <v>123</v>
      </c>
    </row>
    <row r="319" s="13" customFormat="1">
      <c r="A319" s="13"/>
      <c r="B319" s="240"/>
      <c r="C319" s="241"/>
      <c r="D319" s="232" t="s">
        <v>193</v>
      </c>
      <c r="E319" s="242" t="s">
        <v>19</v>
      </c>
      <c r="F319" s="243" t="s">
        <v>349</v>
      </c>
      <c r="G319" s="241"/>
      <c r="H319" s="244">
        <v>4.2000000000000002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0" t="s">
        <v>193</v>
      </c>
      <c r="AU319" s="250" t="s">
        <v>86</v>
      </c>
      <c r="AV319" s="13" t="s">
        <v>86</v>
      </c>
      <c r="AW319" s="13" t="s">
        <v>37</v>
      </c>
      <c r="AX319" s="13" t="s">
        <v>76</v>
      </c>
      <c r="AY319" s="250" t="s">
        <v>123</v>
      </c>
    </row>
    <row r="320" s="13" customFormat="1">
      <c r="A320" s="13"/>
      <c r="B320" s="240"/>
      <c r="C320" s="241"/>
      <c r="D320" s="232" t="s">
        <v>193</v>
      </c>
      <c r="E320" s="242" t="s">
        <v>19</v>
      </c>
      <c r="F320" s="243" t="s">
        <v>350</v>
      </c>
      <c r="G320" s="241"/>
      <c r="H320" s="244">
        <v>2.5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0" t="s">
        <v>193</v>
      </c>
      <c r="AU320" s="250" t="s">
        <v>86</v>
      </c>
      <c r="AV320" s="13" t="s">
        <v>86</v>
      </c>
      <c r="AW320" s="13" t="s">
        <v>37</v>
      </c>
      <c r="AX320" s="13" t="s">
        <v>76</v>
      </c>
      <c r="AY320" s="250" t="s">
        <v>123</v>
      </c>
    </row>
    <row r="321" s="16" customFormat="1">
      <c r="A321" s="16"/>
      <c r="B321" s="282"/>
      <c r="C321" s="283"/>
      <c r="D321" s="232" t="s">
        <v>193</v>
      </c>
      <c r="E321" s="284" t="s">
        <v>19</v>
      </c>
      <c r="F321" s="285" t="s">
        <v>351</v>
      </c>
      <c r="G321" s="283"/>
      <c r="H321" s="286">
        <v>504.54399999999998</v>
      </c>
      <c r="I321" s="287"/>
      <c r="J321" s="283"/>
      <c r="K321" s="283"/>
      <c r="L321" s="288"/>
      <c r="M321" s="289"/>
      <c r="N321" s="290"/>
      <c r="O321" s="290"/>
      <c r="P321" s="290"/>
      <c r="Q321" s="290"/>
      <c r="R321" s="290"/>
      <c r="S321" s="290"/>
      <c r="T321" s="291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92" t="s">
        <v>193</v>
      </c>
      <c r="AU321" s="292" t="s">
        <v>86</v>
      </c>
      <c r="AV321" s="16" t="s">
        <v>142</v>
      </c>
      <c r="AW321" s="16" t="s">
        <v>37</v>
      </c>
      <c r="AX321" s="16" t="s">
        <v>76</v>
      </c>
      <c r="AY321" s="292" t="s">
        <v>123</v>
      </c>
    </row>
    <row r="322" s="13" customFormat="1">
      <c r="A322" s="13"/>
      <c r="B322" s="240"/>
      <c r="C322" s="241"/>
      <c r="D322" s="232" t="s">
        <v>193</v>
      </c>
      <c r="E322" s="242" t="s">
        <v>19</v>
      </c>
      <c r="F322" s="243" t="s">
        <v>352</v>
      </c>
      <c r="G322" s="241"/>
      <c r="H322" s="244">
        <v>560.34000000000003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0" t="s">
        <v>193</v>
      </c>
      <c r="AU322" s="250" t="s">
        <v>86</v>
      </c>
      <c r="AV322" s="13" t="s">
        <v>86</v>
      </c>
      <c r="AW322" s="13" t="s">
        <v>37</v>
      </c>
      <c r="AX322" s="13" t="s">
        <v>76</v>
      </c>
      <c r="AY322" s="250" t="s">
        <v>123</v>
      </c>
    </row>
    <row r="323" s="15" customFormat="1">
      <c r="A323" s="15"/>
      <c r="B323" s="272"/>
      <c r="C323" s="273"/>
      <c r="D323" s="232" t="s">
        <v>193</v>
      </c>
      <c r="E323" s="274" t="s">
        <v>19</v>
      </c>
      <c r="F323" s="275" t="s">
        <v>388</v>
      </c>
      <c r="G323" s="273"/>
      <c r="H323" s="274" t="s">
        <v>19</v>
      </c>
      <c r="I323" s="276"/>
      <c r="J323" s="273"/>
      <c r="K323" s="273"/>
      <c r="L323" s="277"/>
      <c r="M323" s="278"/>
      <c r="N323" s="279"/>
      <c r="O323" s="279"/>
      <c r="P323" s="279"/>
      <c r="Q323" s="279"/>
      <c r="R323" s="279"/>
      <c r="S323" s="279"/>
      <c r="T323" s="280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81" t="s">
        <v>193</v>
      </c>
      <c r="AU323" s="281" t="s">
        <v>86</v>
      </c>
      <c r="AV323" s="15" t="s">
        <v>84</v>
      </c>
      <c r="AW323" s="15" t="s">
        <v>37</v>
      </c>
      <c r="AX323" s="15" t="s">
        <v>76</v>
      </c>
      <c r="AY323" s="281" t="s">
        <v>123</v>
      </c>
    </row>
    <row r="324" s="13" customFormat="1">
      <c r="A324" s="13"/>
      <c r="B324" s="240"/>
      <c r="C324" s="241"/>
      <c r="D324" s="232" t="s">
        <v>193</v>
      </c>
      <c r="E324" s="242" t="s">
        <v>19</v>
      </c>
      <c r="F324" s="243" t="s">
        <v>354</v>
      </c>
      <c r="G324" s="241"/>
      <c r="H324" s="244">
        <v>0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0" t="s">
        <v>193</v>
      </c>
      <c r="AU324" s="250" t="s">
        <v>86</v>
      </c>
      <c r="AV324" s="13" t="s">
        <v>86</v>
      </c>
      <c r="AW324" s="13" t="s">
        <v>37</v>
      </c>
      <c r="AX324" s="13" t="s">
        <v>76</v>
      </c>
      <c r="AY324" s="250" t="s">
        <v>123</v>
      </c>
    </row>
    <row r="325" s="13" customFormat="1">
      <c r="A325" s="13"/>
      <c r="B325" s="240"/>
      <c r="C325" s="241"/>
      <c r="D325" s="232" t="s">
        <v>193</v>
      </c>
      <c r="E325" s="242" t="s">
        <v>19</v>
      </c>
      <c r="F325" s="243" t="s">
        <v>355</v>
      </c>
      <c r="G325" s="241"/>
      <c r="H325" s="244">
        <v>0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0" t="s">
        <v>193</v>
      </c>
      <c r="AU325" s="250" t="s">
        <v>86</v>
      </c>
      <c r="AV325" s="13" t="s">
        <v>86</v>
      </c>
      <c r="AW325" s="13" t="s">
        <v>37</v>
      </c>
      <c r="AX325" s="13" t="s">
        <v>76</v>
      </c>
      <c r="AY325" s="250" t="s">
        <v>123</v>
      </c>
    </row>
    <row r="326" s="13" customFormat="1">
      <c r="A326" s="13"/>
      <c r="B326" s="240"/>
      <c r="C326" s="241"/>
      <c r="D326" s="232" t="s">
        <v>193</v>
      </c>
      <c r="E326" s="242" t="s">
        <v>19</v>
      </c>
      <c r="F326" s="243" t="s">
        <v>356</v>
      </c>
      <c r="G326" s="241"/>
      <c r="H326" s="244">
        <v>0</v>
      </c>
      <c r="I326" s="245"/>
      <c r="J326" s="241"/>
      <c r="K326" s="241"/>
      <c r="L326" s="246"/>
      <c r="M326" s="247"/>
      <c r="N326" s="248"/>
      <c r="O326" s="248"/>
      <c r="P326" s="248"/>
      <c r="Q326" s="248"/>
      <c r="R326" s="248"/>
      <c r="S326" s="248"/>
      <c r="T326" s="24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0" t="s">
        <v>193</v>
      </c>
      <c r="AU326" s="250" t="s">
        <v>86</v>
      </c>
      <c r="AV326" s="13" t="s">
        <v>86</v>
      </c>
      <c r="AW326" s="13" t="s">
        <v>37</v>
      </c>
      <c r="AX326" s="13" t="s">
        <v>76</v>
      </c>
      <c r="AY326" s="250" t="s">
        <v>123</v>
      </c>
    </row>
    <row r="327" s="13" customFormat="1">
      <c r="A327" s="13"/>
      <c r="B327" s="240"/>
      <c r="C327" s="241"/>
      <c r="D327" s="232" t="s">
        <v>193</v>
      </c>
      <c r="E327" s="242" t="s">
        <v>19</v>
      </c>
      <c r="F327" s="243" t="s">
        <v>357</v>
      </c>
      <c r="G327" s="241"/>
      <c r="H327" s="244">
        <v>0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0" t="s">
        <v>193</v>
      </c>
      <c r="AU327" s="250" t="s">
        <v>86</v>
      </c>
      <c r="AV327" s="13" t="s">
        <v>86</v>
      </c>
      <c r="AW327" s="13" t="s">
        <v>37</v>
      </c>
      <c r="AX327" s="13" t="s">
        <v>76</v>
      </c>
      <c r="AY327" s="250" t="s">
        <v>123</v>
      </c>
    </row>
    <row r="328" s="13" customFormat="1">
      <c r="A328" s="13"/>
      <c r="B328" s="240"/>
      <c r="C328" s="241"/>
      <c r="D328" s="232" t="s">
        <v>193</v>
      </c>
      <c r="E328" s="242" t="s">
        <v>19</v>
      </c>
      <c r="F328" s="243" t="s">
        <v>358</v>
      </c>
      <c r="G328" s="241"/>
      <c r="H328" s="244">
        <v>89.253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0" t="s">
        <v>193</v>
      </c>
      <c r="AU328" s="250" t="s">
        <v>86</v>
      </c>
      <c r="AV328" s="13" t="s">
        <v>86</v>
      </c>
      <c r="AW328" s="13" t="s">
        <v>37</v>
      </c>
      <c r="AX328" s="13" t="s">
        <v>76</v>
      </c>
      <c r="AY328" s="250" t="s">
        <v>123</v>
      </c>
    </row>
    <row r="329" s="13" customFormat="1">
      <c r="A329" s="13"/>
      <c r="B329" s="240"/>
      <c r="C329" s="241"/>
      <c r="D329" s="232" t="s">
        <v>193</v>
      </c>
      <c r="E329" s="242" t="s">
        <v>19</v>
      </c>
      <c r="F329" s="243" t="s">
        <v>359</v>
      </c>
      <c r="G329" s="241"/>
      <c r="H329" s="244">
        <v>0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0" t="s">
        <v>193</v>
      </c>
      <c r="AU329" s="250" t="s">
        <v>86</v>
      </c>
      <c r="AV329" s="13" t="s">
        <v>86</v>
      </c>
      <c r="AW329" s="13" t="s">
        <v>37</v>
      </c>
      <c r="AX329" s="13" t="s">
        <v>76</v>
      </c>
      <c r="AY329" s="250" t="s">
        <v>123</v>
      </c>
    </row>
    <row r="330" s="13" customFormat="1">
      <c r="A330" s="13"/>
      <c r="B330" s="240"/>
      <c r="C330" s="241"/>
      <c r="D330" s="232" t="s">
        <v>193</v>
      </c>
      <c r="E330" s="242" t="s">
        <v>19</v>
      </c>
      <c r="F330" s="243" t="s">
        <v>389</v>
      </c>
      <c r="G330" s="241"/>
      <c r="H330" s="244">
        <v>396.68000000000001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0" t="s">
        <v>193</v>
      </c>
      <c r="AU330" s="250" t="s">
        <v>86</v>
      </c>
      <c r="AV330" s="13" t="s">
        <v>86</v>
      </c>
      <c r="AW330" s="13" t="s">
        <v>37</v>
      </c>
      <c r="AX330" s="13" t="s">
        <v>76</v>
      </c>
      <c r="AY330" s="250" t="s">
        <v>123</v>
      </c>
    </row>
    <row r="331" s="14" customFormat="1">
      <c r="A331" s="14"/>
      <c r="B331" s="261"/>
      <c r="C331" s="262"/>
      <c r="D331" s="232" t="s">
        <v>193</v>
      </c>
      <c r="E331" s="263" t="s">
        <v>19</v>
      </c>
      <c r="F331" s="264" t="s">
        <v>243</v>
      </c>
      <c r="G331" s="262"/>
      <c r="H331" s="265">
        <v>1550.817</v>
      </c>
      <c r="I331" s="266"/>
      <c r="J331" s="262"/>
      <c r="K331" s="262"/>
      <c r="L331" s="267"/>
      <c r="M331" s="268"/>
      <c r="N331" s="269"/>
      <c r="O331" s="269"/>
      <c r="P331" s="269"/>
      <c r="Q331" s="269"/>
      <c r="R331" s="269"/>
      <c r="S331" s="269"/>
      <c r="T331" s="27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1" t="s">
        <v>193</v>
      </c>
      <c r="AU331" s="271" t="s">
        <v>86</v>
      </c>
      <c r="AV331" s="14" t="s">
        <v>147</v>
      </c>
      <c r="AW331" s="14" t="s">
        <v>37</v>
      </c>
      <c r="AX331" s="14" t="s">
        <v>84</v>
      </c>
      <c r="AY331" s="271" t="s">
        <v>123</v>
      </c>
    </row>
    <row r="332" s="13" customFormat="1">
      <c r="A332" s="13"/>
      <c r="B332" s="240"/>
      <c r="C332" s="241"/>
      <c r="D332" s="232" t="s">
        <v>193</v>
      </c>
      <c r="E332" s="241"/>
      <c r="F332" s="243" t="s">
        <v>415</v>
      </c>
      <c r="G332" s="241"/>
      <c r="H332" s="244">
        <v>1938.521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0" t="s">
        <v>193</v>
      </c>
      <c r="AU332" s="250" t="s">
        <v>86</v>
      </c>
      <c r="AV332" s="13" t="s">
        <v>86</v>
      </c>
      <c r="AW332" s="13" t="s">
        <v>4</v>
      </c>
      <c r="AX332" s="13" t="s">
        <v>84</v>
      </c>
      <c r="AY332" s="250" t="s">
        <v>123</v>
      </c>
    </row>
    <row r="333" s="2" customFormat="1" ht="49.05" customHeight="1">
      <c r="A333" s="40"/>
      <c r="B333" s="41"/>
      <c r="C333" s="251" t="s">
        <v>416</v>
      </c>
      <c r="D333" s="251" t="s">
        <v>219</v>
      </c>
      <c r="E333" s="252" t="s">
        <v>417</v>
      </c>
      <c r="F333" s="253" t="s">
        <v>418</v>
      </c>
      <c r="G333" s="254" t="s">
        <v>190</v>
      </c>
      <c r="H333" s="255">
        <v>8150.1859999999997</v>
      </c>
      <c r="I333" s="256"/>
      <c r="J333" s="257">
        <f>ROUND(I333*H333,2)</f>
        <v>0</v>
      </c>
      <c r="K333" s="253" t="s">
        <v>130</v>
      </c>
      <c r="L333" s="258"/>
      <c r="M333" s="259" t="s">
        <v>19</v>
      </c>
      <c r="N333" s="260" t="s">
        <v>47</v>
      </c>
      <c r="O333" s="86"/>
      <c r="P333" s="223">
        <f>O333*H333</f>
        <v>0</v>
      </c>
      <c r="Q333" s="223">
        <v>0.0064000000000000003</v>
      </c>
      <c r="R333" s="223">
        <f>Q333*H333</f>
        <v>52.161190400000002</v>
      </c>
      <c r="S333" s="223">
        <v>0</v>
      </c>
      <c r="T333" s="22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5" t="s">
        <v>370</v>
      </c>
      <c r="AT333" s="225" t="s">
        <v>219</v>
      </c>
      <c r="AU333" s="225" t="s">
        <v>86</v>
      </c>
      <c r="AY333" s="19" t="s">
        <v>123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9" t="s">
        <v>84</v>
      </c>
      <c r="BK333" s="226">
        <f>ROUND(I333*H333,2)</f>
        <v>0</v>
      </c>
      <c r="BL333" s="19" t="s">
        <v>280</v>
      </c>
      <c r="BM333" s="225" t="s">
        <v>419</v>
      </c>
    </row>
    <row r="334" s="15" customFormat="1">
      <c r="A334" s="15"/>
      <c r="B334" s="272"/>
      <c r="C334" s="273"/>
      <c r="D334" s="232" t="s">
        <v>193</v>
      </c>
      <c r="E334" s="274" t="s">
        <v>19</v>
      </c>
      <c r="F334" s="275" t="s">
        <v>390</v>
      </c>
      <c r="G334" s="273"/>
      <c r="H334" s="274" t="s">
        <v>19</v>
      </c>
      <c r="I334" s="276"/>
      <c r="J334" s="273"/>
      <c r="K334" s="273"/>
      <c r="L334" s="277"/>
      <c r="M334" s="278"/>
      <c r="N334" s="279"/>
      <c r="O334" s="279"/>
      <c r="P334" s="279"/>
      <c r="Q334" s="279"/>
      <c r="R334" s="279"/>
      <c r="S334" s="279"/>
      <c r="T334" s="280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81" t="s">
        <v>193</v>
      </c>
      <c r="AU334" s="281" t="s">
        <v>86</v>
      </c>
      <c r="AV334" s="15" t="s">
        <v>84</v>
      </c>
      <c r="AW334" s="15" t="s">
        <v>37</v>
      </c>
      <c r="AX334" s="15" t="s">
        <v>76</v>
      </c>
      <c r="AY334" s="281" t="s">
        <v>123</v>
      </c>
    </row>
    <row r="335" s="13" customFormat="1">
      <c r="A335" s="13"/>
      <c r="B335" s="240"/>
      <c r="C335" s="241"/>
      <c r="D335" s="232" t="s">
        <v>193</v>
      </c>
      <c r="E335" s="242" t="s">
        <v>19</v>
      </c>
      <c r="F335" s="243" t="s">
        <v>391</v>
      </c>
      <c r="G335" s="241"/>
      <c r="H335" s="244">
        <v>6107.8999999999996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0" t="s">
        <v>193</v>
      </c>
      <c r="AU335" s="250" t="s">
        <v>86</v>
      </c>
      <c r="AV335" s="13" t="s">
        <v>86</v>
      </c>
      <c r="AW335" s="13" t="s">
        <v>37</v>
      </c>
      <c r="AX335" s="13" t="s">
        <v>76</v>
      </c>
      <c r="AY335" s="250" t="s">
        <v>123</v>
      </c>
    </row>
    <row r="336" s="15" customFormat="1">
      <c r="A336" s="15"/>
      <c r="B336" s="272"/>
      <c r="C336" s="273"/>
      <c r="D336" s="232" t="s">
        <v>193</v>
      </c>
      <c r="E336" s="274" t="s">
        <v>19</v>
      </c>
      <c r="F336" s="275" t="s">
        <v>392</v>
      </c>
      <c r="G336" s="273"/>
      <c r="H336" s="274" t="s">
        <v>19</v>
      </c>
      <c r="I336" s="276"/>
      <c r="J336" s="273"/>
      <c r="K336" s="273"/>
      <c r="L336" s="277"/>
      <c r="M336" s="278"/>
      <c r="N336" s="279"/>
      <c r="O336" s="279"/>
      <c r="P336" s="279"/>
      <c r="Q336" s="279"/>
      <c r="R336" s="279"/>
      <c r="S336" s="279"/>
      <c r="T336" s="280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81" t="s">
        <v>193</v>
      </c>
      <c r="AU336" s="281" t="s">
        <v>86</v>
      </c>
      <c r="AV336" s="15" t="s">
        <v>84</v>
      </c>
      <c r="AW336" s="15" t="s">
        <v>37</v>
      </c>
      <c r="AX336" s="15" t="s">
        <v>76</v>
      </c>
      <c r="AY336" s="281" t="s">
        <v>123</v>
      </c>
    </row>
    <row r="337" s="13" customFormat="1">
      <c r="A337" s="13"/>
      <c r="B337" s="240"/>
      <c r="C337" s="241"/>
      <c r="D337" s="232" t="s">
        <v>193</v>
      </c>
      <c r="E337" s="242" t="s">
        <v>19</v>
      </c>
      <c r="F337" s="243" t="s">
        <v>393</v>
      </c>
      <c r="G337" s="241"/>
      <c r="H337" s="244">
        <v>396.68000000000001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0" t="s">
        <v>193</v>
      </c>
      <c r="AU337" s="250" t="s">
        <v>86</v>
      </c>
      <c r="AV337" s="13" t="s">
        <v>86</v>
      </c>
      <c r="AW337" s="13" t="s">
        <v>37</v>
      </c>
      <c r="AX337" s="13" t="s">
        <v>76</v>
      </c>
      <c r="AY337" s="250" t="s">
        <v>123</v>
      </c>
    </row>
    <row r="338" s="13" customFormat="1">
      <c r="A338" s="13"/>
      <c r="B338" s="240"/>
      <c r="C338" s="241"/>
      <c r="D338" s="232" t="s">
        <v>193</v>
      </c>
      <c r="E338" s="242" t="s">
        <v>19</v>
      </c>
      <c r="F338" s="243" t="s">
        <v>420</v>
      </c>
      <c r="G338" s="241"/>
      <c r="H338" s="244">
        <v>4.96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0" t="s">
        <v>193</v>
      </c>
      <c r="AU338" s="250" t="s">
        <v>86</v>
      </c>
      <c r="AV338" s="13" t="s">
        <v>86</v>
      </c>
      <c r="AW338" s="13" t="s">
        <v>37</v>
      </c>
      <c r="AX338" s="13" t="s">
        <v>76</v>
      </c>
      <c r="AY338" s="250" t="s">
        <v>123</v>
      </c>
    </row>
    <row r="339" s="13" customFormat="1">
      <c r="A339" s="13"/>
      <c r="B339" s="240"/>
      <c r="C339" s="241"/>
      <c r="D339" s="232" t="s">
        <v>193</v>
      </c>
      <c r="E339" s="242" t="s">
        <v>19</v>
      </c>
      <c r="F339" s="243" t="s">
        <v>421</v>
      </c>
      <c r="G339" s="241"/>
      <c r="H339" s="244">
        <v>10.609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0" t="s">
        <v>193</v>
      </c>
      <c r="AU339" s="250" t="s">
        <v>86</v>
      </c>
      <c r="AV339" s="13" t="s">
        <v>86</v>
      </c>
      <c r="AW339" s="13" t="s">
        <v>37</v>
      </c>
      <c r="AX339" s="13" t="s">
        <v>76</v>
      </c>
      <c r="AY339" s="250" t="s">
        <v>123</v>
      </c>
    </row>
    <row r="340" s="13" customFormat="1">
      <c r="A340" s="13"/>
      <c r="B340" s="240"/>
      <c r="C340" s="241"/>
      <c r="D340" s="232" t="s">
        <v>193</v>
      </c>
      <c r="E340" s="242" t="s">
        <v>19</v>
      </c>
      <c r="F340" s="243" t="s">
        <v>396</v>
      </c>
      <c r="G340" s="241"/>
      <c r="H340" s="244">
        <v>0</v>
      </c>
      <c r="I340" s="245"/>
      <c r="J340" s="241"/>
      <c r="K340" s="241"/>
      <c r="L340" s="246"/>
      <c r="M340" s="247"/>
      <c r="N340" s="248"/>
      <c r="O340" s="248"/>
      <c r="P340" s="248"/>
      <c r="Q340" s="248"/>
      <c r="R340" s="248"/>
      <c r="S340" s="248"/>
      <c r="T340" s="24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0" t="s">
        <v>193</v>
      </c>
      <c r="AU340" s="250" t="s">
        <v>86</v>
      </c>
      <c r="AV340" s="13" t="s">
        <v>86</v>
      </c>
      <c r="AW340" s="13" t="s">
        <v>37</v>
      </c>
      <c r="AX340" s="13" t="s">
        <v>76</v>
      </c>
      <c r="AY340" s="250" t="s">
        <v>123</v>
      </c>
    </row>
    <row r="341" s="13" customFormat="1">
      <c r="A341" s="13"/>
      <c r="B341" s="240"/>
      <c r="C341" s="241"/>
      <c r="D341" s="232" t="s">
        <v>193</v>
      </c>
      <c r="E341" s="242" t="s">
        <v>19</v>
      </c>
      <c r="F341" s="243" t="s">
        <v>357</v>
      </c>
      <c r="G341" s="241"/>
      <c r="H341" s="244">
        <v>0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0" t="s">
        <v>193</v>
      </c>
      <c r="AU341" s="250" t="s">
        <v>86</v>
      </c>
      <c r="AV341" s="13" t="s">
        <v>86</v>
      </c>
      <c r="AW341" s="13" t="s">
        <v>37</v>
      </c>
      <c r="AX341" s="13" t="s">
        <v>76</v>
      </c>
      <c r="AY341" s="250" t="s">
        <v>123</v>
      </c>
    </row>
    <row r="342" s="13" customFormat="1">
      <c r="A342" s="13"/>
      <c r="B342" s="240"/>
      <c r="C342" s="241"/>
      <c r="D342" s="232" t="s">
        <v>193</v>
      </c>
      <c r="E342" s="242" t="s">
        <v>19</v>
      </c>
      <c r="F342" s="243" t="s">
        <v>397</v>
      </c>
      <c r="G342" s="241"/>
      <c r="H342" s="244">
        <v>0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0" t="s">
        <v>193</v>
      </c>
      <c r="AU342" s="250" t="s">
        <v>86</v>
      </c>
      <c r="AV342" s="13" t="s">
        <v>86</v>
      </c>
      <c r="AW342" s="13" t="s">
        <v>37</v>
      </c>
      <c r="AX342" s="13" t="s">
        <v>76</v>
      </c>
      <c r="AY342" s="250" t="s">
        <v>123</v>
      </c>
    </row>
    <row r="343" s="13" customFormat="1">
      <c r="A343" s="13"/>
      <c r="B343" s="240"/>
      <c r="C343" s="241"/>
      <c r="D343" s="232" t="s">
        <v>193</v>
      </c>
      <c r="E343" s="242" t="s">
        <v>19</v>
      </c>
      <c r="F343" s="243" t="s">
        <v>359</v>
      </c>
      <c r="G343" s="241"/>
      <c r="H343" s="244">
        <v>0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0" t="s">
        <v>193</v>
      </c>
      <c r="AU343" s="250" t="s">
        <v>86</v>
      </c>
      <c r="AV343" s="13" t="s">
        <v>86</v>
      </c>
      <c r="AW343" s="13" t="s">
        <v>37</v>
      </c>
      <c r="AX343" s="13" t="s">
        <v>76</v>
      </c>
      <c r="AY343" s="250" t="s">
        <v>123</v>
      </c>
    </row>
    <row r="344" s="14" customFormat="1">
      <c r="A344" s="14"/>
      <c r="B344" s="261"/>
      <c r="C344" s="262"/>
      <c r="D344" s="232" t="s">
        <v>193</v>
      </c>
      <c r="E344" s="263" t="s">
        <v>19</v>
      </c>
      <c r="F344" s="264" t="s">
        <v>243</v>
      </c>
      <c r="G344" s="262"/>
      <c r="H344" s="265">
        <v>6520.1490000000003</v>
      </c>
      <c r="I344" s="266"/>
      <c r="J344" s="262"/>
      <c r="K344" s="262"/>
      <c r="L344" s="267"/>
      <c r="M344" s="268"/>
      <c r="N344" s="269"/>
      <c r="O344" s="269"/>
      <c r="P344" s="269"/>
      <c r="Q344" s="269"/>
      <c r="R344" s="269"/>
      <c r="S344" s="269"/>
      <c r="T344" s="27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1" t="s">
        <v>193</v>
      </c>
      <c r="AU344" s="271" t="s">
        <v>86</v>
      </c>
      <c r="AV344" s="14" t="s">
        <v>147</v>
      </c>
      <c r="AW344" s="14" t="s">
        <v>37</v>
      </c>
      <c r="AX344" s="14" t="s">
        <v>84</v>
      </c>
      <c r="AY344" s="271" t="s">
        <v>123</v>
      </c>
    </row>
    <row r="345" s="13" customFormat="1">
      <c r="A345" s="13"/>
      <c r="B345" s="240"/>
      <c r="C345" s="241"/>
      <c r="D345" s="232" t="s">
        <v>193</v>
      </c>
      <c r="E345" s="241"/>
      <c r="F345" s="243" t="s">
        <v>422</v>
      </c>
      <c r="G345" s="241"/>
      <c r="H345" s="244">
        <v>8150.1859999999997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0" t="s">
        <v>193</v>
      </c>
      <c r="AU345" s="250" t="s">
        <v>86</v>
      </c>
      <c r="AV345" s="13" t="s">
        <v>86</v>
      </c>
      <c r="AW345" s="13" t="s">
        <v>4</v>
      </c>
      <c r="AX345" s="13" t="s">
        <v>84</v>
      </c>
      <c r="AY345" s="250" t="s">
        <v>123</v>
      </c>
    </row>
    <row r="346" s="2" customFormat="1" ht="24.15" customHeight="1">
      <c r="A346" s="40"/>
      <c r="B346" s="41"/>
      <c r="C346" s="214" t="s">
        <v>423</v>
      </c>
      <c r="D346" s="214" t="s">
        <v>126</v>
      </c>
      <c r="E346" s="215" t="s">
        <v>424</v>
      </c>
      <c r="F346" s="216" t="s">
        <v>425</v>
      </c>
      <c r="G346" s="217" t="s">
        <v>258</v>
      </c>
      <c r="H346" s="218">
        <v>2578.4200000000001</v>
      </c>
      <c r="I346" s="219"/>
      <c r="J346" s="220">
        <f>ROUND(I346*H346,2)</f>
        <v>0</v>
      </c>
      <c r="K346" s="216" t="s">
        <v>19</v>
      </c>
      <c r="L346" s="46"/>
      <c r="M346" s="221" t="s">
        <v>19</v>
      </c>
      <c r="N346" s="222" t="s">
        <v>47</v>
      </c>
      <c r="O346" s="86"/>
      <c r="P346" s="223">
        <f>O346*H346</f>
        <v>0</v>
      </c>
      <c r="Q346" s="223">
        <v>0</v>
      </c>
      <c r="R346" s="223">
        <f>Q346*H346</f>
        <v>0</v>
      </c>
      <c r="S346" s="223">
        <v>0</v>
      </c>
      <c r="T346" s="224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5" t="s">
        <v>280</v>
      </c>
      <c r="AT346" s="225" t="s">
        <v>126</v>
      </c>
      <c r="AU346" s="225" t="s">
        <v>86</v>
      </c>
      <c r="AY346" s="19" t="s">
        <v>123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9" t="s">
        <v>84</v>
      </c>
      <c r="BK346" s="226">
        <f>ROUND(I346*H346,2)</f>
        <v>0</v>
      </c>
      <c r="BL346" s="19" t="s">
        <v>280</v>
      </c>
      <c r="BM346" s="225" t="s">
        <v>426</v>
      </c>
    </row>
    <row r="347" s="13" customFormat="1">
      <c r="A347" s="13"/>
      <c r="B347" s="240"/>
      <c r="C347" s="241"/>
      <c r="D347" s="232" t="s">
        <v>193</v>
      </c>
      <c r="E347" s="242" t="s">
        <v>19</v>
      </c>
      <c r="F347" s="243" t="s">
        <v>427</v>
      </c>
      <c r="G347" s="241"/>
      <c r="H347" s="244">
        <v>1983.4000000000001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0" t="s">
        <v>193</v>
      </c>
      <c r="AU347" s="250" t="s">
        <v>86</v>
      </c>
      <c r="AV347" s="13" t="s">
        <v>86</v>
      </c>
      <c r="AW347" s="13" t="s">
        <v>37</v>
      </c>
      <c r="AX347" s="13" t="s">
        <v>76</v>
      </c>
      <c r="AY347" s="250" t="s">
        <v>123</v>
      </c>
    </row>
    <row r="348" s="13" customFormat="1">
      <c r="A348" s="13"/>
      <c r="B348" s="240"/>
      <c r="C348" s="241"/>
      <c r="D348" s="232" t="s">
        <v>193</v>
      </c>
      <c r="E348" s="242" t="s">
        <v>19</v>
      </c>
      <c r="F348" s="243" t="s">
        <v>428</v>
      </c>
      <c r="G348" s="241"/>
      <c r="H348" s="244">
        <v>595.01999999999998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0" t="s">
        <v>193</v>
      </c>
      <c r="AU348" s="250" t="s">
        <v>86</v>
      </c>
      <c r="AV348" s="13" t="s">
        <v>86</v>
      </c>
      <c r="AW348" s="13" t="s">
        <v>37</v>
      </c>
      <c r="AX348" s="13" t="s">
        <v>76</v>
      </c>
      <c r="AY348" s="250" t="s">
        <v>123</v>
      </c>
    </row>
    <row r="349" s="14" customFormat="1">
      <c r="A349" s="14"/>
      <c r="B349" s="261"/>
      <c r="C349" s="262"/>
      <c r="D349" s="232" t="s">
        <v>193</v>
      </c>
      <c r="E349" s="263" t="s">
        <v>19</v>
      </c>
      <c r="F349" s="264" t="s">
        <v>243</v>
      </c>
      <c r="G349" s="262"/>
      <c r="H349" s="265">
        <v>2578.4200000000001</v>
      </c>
      <c r="I349" s="266"/>
      <c r="J349" s="262"/>
      <c r="K349" s="262"/>
      <c r="L349" s="267"/>
      <c r="M349" s="268"/>
      <c r="N349" s="269"/>
      <c r="O349" s="269"/>
      <c r="P349" s="269"/>
      <c r="Q349" s="269"/>
      <c r="R349" s="269"/>
      <c r="S349" s="269"/>
      <c r="T349" s="27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71" t="s">
        <v>193</v>
      </c>
      <c r="AU349" s="271" t="s">
        <v>86</v>
      </c>
      <c r="AV349" s="14" t="s">
        <v>147</v>
      </c>
      <c r="AW349" s="14" t="s">
        <v>37</v>
      </c>
      <c r="AX349" s="14" t="s">
        <v>84</v>
      </c>
      <c r="AY349" s="271" t="s">
        <v>123</v>
      </c>
    </row>
    <row r="350" s="2" customFormat="1" ht="37.8" customHeight="1">
      <c r="A350" s="40"/>
      <c r="B350" s="41"/>
      <c r="C350" s="214" t="s">
        <v>429</v>
      </c>
      <c r="D350" s="214" t="s">
        <v>126</v>
      </c>
      <c r="E350" s="215" t="s">
        <v>430</v>
      </c>
      <c r="F350" s="216" t="s">
        <v>431</v>
      </c>
      <c r="G350" s="217" t="s">
        <v>190</v>
      </c>
      <c r="H350" s="218">
        <v>1550.817</v>
      </c>
      <c r="I350" s="219"/>
      <c r="J350" s="220">
        <f>ROUND(I350*H350,2)</f>
        <v>0</v>
      </c>
      <c r="K350" s="216" t="s">
        <v>130</v>
      </c>
      <c r="L350" s="46"/>
      <c r="M350" s="221" t="s">
        <v>19</v>
      </c>
      <c r="N350" s="222" t="s">
        <v>47</v>
      </c>
      <c r="O350" s="86"/>
      <c r="P350" s="223">
        <f>O350*H350</f>
        <v>0</v>
      </c>
      <c r="Q350" s="223">
        <v>0</v>
      </c>
      <c r="R350" s="223">
        <f>Q350*H350</f>
        <v>0</v>
      </c>
      <c r="S350" s="223">
        <v>0</v>
      </c>
      <c r="T350" s="224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5" t="s">
        <v>280</v>
      </c>
      <c r="AT350" s="225" t="s">
        <v>126</v>
      </c>
      <c r="AU350" s="225" t="s">
        <v>86</v>
      </c>
      <c r="AY350" s="19" t="s">
        <v>123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9" t="s">
        <v>84</v>
      </c>
      <c r="BK350" s="226">
        <f>ROUND(I350*H350,2)</f>
        <v>0</v>
      </c>
      <c r="BL350" s="19" t="s">
        <v>280</v>
      </c>
      <c r="BM350" s="225" t="s">
        <v>432</v>
      </c>
    </row>
    <row r="351" s="2" customFormat="1">
      <c r="A351" s="40"/>
      <c r="B351" s="41"/>
      <c r="C351" s="42"/>
      <c r="D351" s="227" t="s">
        <v>133</v>
      </c>
      <c r="E351" s="42"/>
      <c r="F351" s="228" t="s">
        <v>433</v>
      </c>
      <c r="G351" s="42"/>
      <c r="H351" s="42"/>
      <c r="I351" s="229"/>
      <c r="J351" s="42"/>
      <c r="K351" s="42"/>
      <c r="L351" s="46"/>
      <c r="M351" s="230"/>
      <c r="N351" s="231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133</v>
      </c>
      <c r="AU351" s="19" t="s">
        <v>86</v>
      </c>
    </row>
    <row r="352" s="15" customFormat="1">
      <c r="A352" s="15"/>
      <c r="B352" s="272"/>
      <c r="C352" s="273"/>
      <c r="D352" s="232" t="s">
        <v>193</v>
      </c>
      <c r="E352" s="274" t="s">
        <v>19</v>
      </c>
      <c r="F352" s="275" t="s">
        <v>387</v>
      </c>
      <c r="G352" s="273"/>
      <c r="H352" s="274" t="s">
        <v>19</v>
      </c>
      <c r="I352" s="276"/>
      <c r="J352" s="273"/>
      <c r="K352" s="273"/>
      <c r="L352" s="277"/>
      <c r="M352" s="278"/>
      <c r="N352" s="279"/>
      <c r="O352" s="279"/>
      <c r="P352" s="279"/>
      <c r="Q352" s="279"/>
      <c r="R352" s="279"/>
      <c r="S352" s="279"/>
      <c r="T352" s="280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81" t="s">
        <v>193</v>
      </c>
      <c r="AU352" s="281" t="s">
        <v>86</v>
      </c>
      <c r="AV352" s="15" t="s">
        <v>84</v>
      </c>
      <c r="AW352" s="15" t="s">
        <v>37</v>
      </c>
      <c r="AX352" s="15" t="s">
        <v>76</v>
      </c>
      <c r="AY352" s="281" t="s">
        <v>123</v>
      </c>
    </row>
    <row r="353" s="13" customFormat="1">
      <c r="A353" s="13"/>
      <c r="B353" s="240"/>
      <c r="C353" s="241"/>
      <c r="D353" s="232" t="s">
        <v>193</v>
      </c>
      <c r="E353" s="242" t="s">
        <v>19</v>
      </c>
      <c r="F353" s="243" t="s">
        <v>342</v>
      </c>
      <c r="G353" s="241"/>
      <c r="H353" s="244">
        <v>283.60000000000002</v>
      </c>
      <c r="I353" s="245"/>
      <c r="J353" s="241"/>
      <c r="K353" s="241"/>
      <c r="L353" s="246"/>
      <c r="M353" s="247"/>
      <c r="N353" s="248"/>
      <c r="O353" s="248"/>
      <c r="P353" s="248"/>
      <c r="Q353" s="248"/>
      <c r="R353" s="248"/>
      <c r="S353" s="248"/>
      <c r="T353" s="249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0" t="s">
        <v>193</v>
      </c>
      <c r="AU353" s="250" t="s">
        <v>86</v>
      </c>
      <c r="AV353" s="13" t="s">
        <v>86</v>
      </c>
      <c r="AW353" s="13" t="s">
        <v>37</v>
      </c>
      <c r="AX353" s="13" t="s">
        <v>76</v>
      </c>
      <c r="AY353" s="250" t="s">
        <v>123</v>
      </c>
    </row>
    <row r="354" s="13" customFormat="1">
      <c r="A354" s="13"/>
      <c r="B354" s="240"/>
      <c r="C354" s="241"/>
      <c r="D354" s="232" t="s">
        <v>193</v>
      </c>
      <c r="E354" s="242" t="s">
        <v>19</v>
      </c>
      <c r="F354" s="243" t="s">
        <v>343</v>
      </c>
      <c r="G354" s="241"/>
      <c r="H354" s="244">
        <v>20.100000000000001</v>
      </c>
      <c r="I354" s="245"/>
      <c r="J354" s="241"/>
      <c r="K354" s="241"/>
      <c r="L354" s="246"/>
      <c r="M354" s="247"/>
      <c r="N354" s="248"/>
      <c r="O354" s="248"/>
      <c r="P354" s="248"/>
      <c r="Q354" s="248"/>
      <c r="R354" s="248"/>
      <c r="S354" s="248"/>
      <c r="T354" s="24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0" t="s">
        <v>193</v>
      </c>
      <c r="AU354" s="250" t="s">
        <v>86</v>
      </c>
      <c r="AV354" s="13" t="s">
        <v>86</v>
      </c>
      <c r="AW354" s="13" t="s">
        <v>37</v>
      </c>
      <c r="AX354" s="13" t="s">
        <v>76</v>
      </c>
      <c r="AY354" s="250" t="s">
        <v>123</v>
      </c>
    </row>
    <row r="355" s="13" customFormat="1">
      <c r="A355" s="13"/>
      <c r="B355" s="240"/>
      <c r="C355" s="241"/>
      <c r="D355" s="232" t="s">
        <v>193</v>
      </c>
      <c r="E355" s="242" t="s">
        <v>19</v>
      </c>
      <c r="F355" s="243" t="s">
        <v>344</v>
      </c>
      <c r="G355" s="241"/>
      <c r="H355" s="244">
        <v>14.699999999999999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0" t="s">
        <v>193</v>
      </c>
      <c r="AU355" s="250" t="s">
        <v>86</v>
      </c>
      <c r="AV355" s="13" t="s">
        <v>86</v>
      </c>
      <c r="AW355" s="13" t="s">
        <v>37</v>
      </c>
      <c r="AX355" s="13" t="s">
        <v>76</v>
      </c>
      <c r="AY355" s="250" t="s">
        <v>123</v>
      </c>
    </row>
    <row r="356" s="13" customFormat="1">
      <c r="A356" s="13"/>
      <c r="B356" s="240"/>
      <c r="C356" s="241"/>
      <c r="D356" s="232" t="s">
        <v>193</v>
      </c>
      <c r="E356" s="242" t="s">
        <v>19</v>
      </c>
      <c r="F356" s="243" t="s">
        <v>345</v>
      </c>
      <c r="G356" s="241"/>
      <c r="H356" s="244">
        <v>31.100000000000001</v>
      </c>
      <c r="I356" s="245"/>
      <c r="J356" s="241"/>
      <c r="K356" s="241"/>
      <c r="L356" s="246"/>
      <c r="M356" s="247"/>
      <c r="N356" s="248"/>
      <c r="O356" s="248"/>
      <c r="P356" s="248"/>
      <c r="Q356" s="248"/>
      <c r="R356" s="248"/>
      <c r="S356" s="248"/>
      <c r="T356" s="24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0" t="s">
        <v>193</v>
      </c>
      <c r="AU356" s="250" t="s">
        <v>86</v>
      </c>
      <c r="AV356" s="13" t="s">
        <v>86</v>
      </c>
      <c r="AW356" s="13" t="s">
        <v>37</v>
      </c>
      <c r="AX356" s="13" t="s">
        <v>76</v>
      </c>
      <c r="AY356" s="250" t="s">
        <v>123</v>
      </c>
    </row>
    <row r="357" s="13" customFormat="1">
      <c r="A357" s="13"/>
      <c r="B357" s="240"/>
      <c r="C357" s="241"/>
      <c r="D357" s="232" t="s">
        <v>193</v>
      </c>
      <c r="E357" s="242" t="s">
        <v>19</v>
      </c>
      <c r="F357" s="243" t="s">
        <v>346</v>
      </c>
      <c r="G357" s="241"/>
      <c r="H357" s="244">
        <v>27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0" t="s">
        <v>193</v>
      </c>
      <c r="AU357" s="250" t="s">
        <v>86</v>
      </c>
      <c r="AV357" s="13" t="s">
        <v>86</v>
      </c>
      <c r="AW357" s="13" t="s">
        <v>37</v>
      </c>
      <c r="AX357" s="13" t="s">
        <v>76</v>
      </c>
      <c r="AY357" s="250" t="s">
        <v>123</v>
      </c>
    </row>
    <row r="358" s="13" customFormat="1">
      <c r="A358" s="13"/>
      <c r="B358" s="240"/>
      <c r="C358" s="241"/>
      <c r="D358" s="232" t="s">
        <v>193</v>
      </c>
      <c r="E358" s="242" t="s">
        <v>19</v>
      </c>
      <c r="F358" s="243" t="s">
        <v>347</v>
      </c>
      <c r="G358" s="241"/>
      <c r="H358" s="244">
        <v>117.744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0" t="s">
        <v>193</v>
      </c>
      <c r="AU358" s="250" t="s">
        <v>86</v>
      </c>
      <c r="AV358" s="13" t="s">
        <v>86</v>
      </c>
      <c r="AW358" s="13" t="s">
        <v>37</v>
      </c>
      <c r="AX358" s="13" t="s">
        <v>76</v>
      </c>
      <c r="AY358" s="250" t="s">
        <v>123</v>
      </c>
    </row>
    <row r="359" s="13" customFormat="1">
      <c r="A359" s="13"/>
      <c r="B359" s="240"/>
      <c r="C359" s="241"/>
      <c r="D359" s="232" t="s">
        <v>193</v>
      </c>
      <c r="E359" s="242" t="s">
        <v>19</v>
      </c>
      <c r="F359" s="243" t="s">
        <v>348</v>
      </c>
      <c r="G359" s="241"/>
      <c r="H359" s="244">
        <v>3.6000000000000001</v>
      </c>
      <c r="I359" s="245"/>
      <c r="J359" s="241"/>
      <c r="K359" s="241"/>
      <c r="L359" s="246"/>
      <c r="M359" s="247"/>
      <c r="N359" s="248"/>
      <c r="O359" s="248"/>
      <c r="P359" s="248"/>
      <c r="Q359" s="248"/>
      <c r="R359" s="248"/>
      <c r="S359" s="248"/>
      <c r="T359" s="24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0" t="s">
        <v>193</v>
      </c>
      <c r="AU359" s="250" t="s">
        <v>86</v>
      </c>
      <c r="AV359" s="13" t="s">
        <v>86</v>
      </c>
      <c r="AW359" s="13" t="s">
        <v>37</v>
      </c>
      <c r="AX359" s="13" t="s">
        <v>76</v>
      </c>
      <c r="AY359" s="250" t="s">
        <v>123</v>
      </c>
    </row>
    <row r="360" s="13" customFormat="1">
      <c r="A360" s="13"/>
      <c r="B360" s="240"/>
      <c r="C360" s="241"/>
      <c r="D360" s="232" t="s">
        <v>193</v>
      </c>
      <c r="E360" s="242" t="s">
        <v>19</v>
      </c>
      <c r="F360" s="243" t="s">
        <v>349</v>
      </c>
      <c r="G360" s="241"/>
      <c r="H360" s="244">
        <v>4.2000000000000002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0" t="s">
        <v>193</v>
      </c>
      <c r="AU360" s="250" t="s">
        <v>86</v>
      </c>
      <c r="AV360" s="13" t="s">
        <v>86</v>
      </c>
      <c r="AW360" s="13" t="s">
        <v>37</v>
      </c>
      <c r="AX360" s="13" t="s">
        <v>76</v>
      </c>
      <c r="AY360" s="250" t="s">
        <v>123</v>
      </c>
    </row>
    <row r="361" s="13" customFormat="1">
      <c r="A361" s="13"/>
      <c r="B361" s="240"/>
      <c r="C361" s="241"/>
      <c r="D361" s="232" t="s">
        <v>193</v>
      </c>
      <c r="E361" s="242" t="s">
        <v>19</v>
      </c>
      <c r="F361" s="243" t="s">
        <v>350</v>
      </c>
      <c r="G361" s="241"/>
      <c r="H361" s="244">
        <v>2.5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0" t="s">
        <v>193</v>
      </c>
      <c r="AU361" s="250" t="s">
        <v>86</v>
      </c>
      <c r="AV361" s="13" t="s">
        <v>86</v>
      </c>
      <c r="AW361" s="13" t="s">
        <v>37</v>
      </c>
      <c r="AX361" s="13" t="s">
        <v>76</v>
      </c>
      <c r="AY361" s="250" t="s">
        <v>123</v>
      </c>
    </row>
    <row r="362" s="16" customFormat="1">
      <c r="A362" s="16"/>
      <c r="B362" s="282"/>
      <c r="C362" s="283"/>
      <c r="D362" s="232" t="s">
        <v>193</v>
      </c>
      <c r="E362" s="284" t="s">
        <v>19</v>
      </c>
      <c r="F362" s="285" t="s">
        <v>351</v>
      </c>
      <c r="G362" s="283"/>
      <c r="H362" s="286">
        <v>504.54399999999998</v>
      </c>
      <c r="I362" s="287"/>
      <c r="J362" s="283"/>
      <c r="K362" s="283"/>
      <c r="L362" s="288"/>
      <c r="M362" s="289"/>
      <c r="N362" s="290"/>
      <c r="O362" s="290"/>
      <c r="P362" s="290"/>
      <c r="Q362" s="290"/>
      <c r="R362" s="290"/>
      <c r="S362" s="290"/>
      <c r="T362" s="291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T362" s="292" t="s">
        <v>193</v>
      </c>
      <c r="AU362" s="292" t="s">
        <v>86</v>
      </c>
      <c r="AV362" s="16" t="s">
        <v>142</v>
      </c>
      <c r="AW362" s="16" t="s">
        <v>37</v>
      </c>
      <c r="AX362" s="16" t="s">
        <v>76</v>
      </c>
      <c r="AY362" s="292" t="s">
        <v>123</v>
      </c>
    </row>
    <row r="363" s="13" customFormat="1">
      <c r="A363" s="13"/>
      <c r="B363" s="240"/>
      <c r="C363" s="241"/>
      <c r="D363" s="232" t="s">
        <v>193</v>
      </c>
      <c r="E363" s="242" t="s">
        <v>19</v>
      </c>
      <c r="F363" s="243" t="s">
        <v>352</v>
      </c>
      <c r="G363" s="241"/>
      <c r="H363" s="244">
        <v>560.34000000000003</v>
      </c>
      <c r="I363" s="245"/>
      <c r="J363" s="241"/>
      <c r="K363" s="241"/>
      <c r="L363" s="246"/>
      <c r="M363" s="247"/>
      <c r="N363" s="248"/>
      <c r="O363" s="248"/>
      <c r="P363" s="248"/>
      <c r="Q363" s="248"/>
      <c r="R363" s="248"/>
      <c r="S363" s="248"/>
      <c r="T363" s="24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0" t="s">
        <v>193</v>
      </c>
      <c r="AU363" s="250" t="s">
        <v>86</v>
      </c>
      <c r="AV363" s="13" t="s">
        <v>86</v>
      </c>
      <c r="AW363" s="13" t="s">
        <v>37</v>
      </c>
      <c r="AX363" s="13" t="s">
        <v>76</v>
      </c>
      <c r="AY363" s="250" t="s">
        <v>123</v>
      </c>
    </row>
    <row r="364" s="15" customFormat="1">
      <c r="A364" s="15"/>
      <c r="B364" s="272"/>
      <c r="C364" s="273"/>
      <c r="D364" s="232" t="s">
        <v>193</v>
      </c>
      <c r="E364" s="274" t="s">
        <v>19</v>
      </c>
      <c r="F364" s="275" t="s">
        <v>388</v>
      </c>
      <c r="G364" s="273"/>
      <c r="H364" s="274" t="s">
        <v>19</v>
      </c>
      <c r="I364" s="276"/>
      <c r="J364" s="273"/>
      <c r="K364" s="273"/>
      <c r="L364" s="277"/>
      <c r="M364" s="278"/>
      <c r="N364" s="279"/>
      <c r="O364" s="279"/>
      <c r="P364" s="279"/>
      <c r="Q364" s="279"/>
      <c r="R364" s="279"/>
      <c r="S364" s="279"/>
      <c r="T364" s="280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81" t="s">
        <v>193</v>
      </c>
      <c r="AU364" s="281" t="s">
        <v>86</v>
      </c>
      <c r="AV364" s="15" t="s">
        <v>84</v>
      </c>
      <c r="AW364" s="15" t="s">
        <v>37</v>
      </c>
      <c r="AX364" s="15" t="s">
        <v>76</v>
      </c>
      <c r="AY364" s="281" t="s">
        <v>123</v>
      </c>
    </row>
    <row r="365" s="13" customFormat="1">
      <c r="A365" s="13"/>
      <c r="B365" s="240"/>
      <c r="C365" s="241"/>
      <c r="D365" s="232" t="s">
        <v>193</v>
      </c>
      <c r="E365" s="242" t="s">
        <v>19</v>
      </c>
      <c r="F365" s="243" t="s">
        <v>358</v>
      </c>
      <c r="G365" s="241"/>
      <c r="H365" s="244">
        <v>89.253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0" t="s">
        <v>193</v>
      </c>
      <c r="AU365" s="250" t="s">
        <v>86</v>
      </c>
      <c r="AV365" s="13" t="s">
        <v>86</v>
      </c>
      <c r="AW365" s="13" t="s">
        <v>37</v>
      </c>
      <c r="AX365" s="13" t="s">
        <v>76</v>
      </c>
      <c r="AY365" s="250" t="s">
        <v>123</v>
      </c>
    </row>
    <row r="366" s="15" customFormat="1">
      <c r="A366" s="15"/>
      <c r="B366" s="272"/>
      <c r="C366" s="273"/>
      <c r="D366" s="232" t="s">
        <v>193</v>
      </c>
      <c r="E366" s="274" t="s">
        <v>19</v>
      </c>
      <c r="F366" s="275" t="s">
        <v>392</v>
      </c>
      <c r="G366" s="273"/>
      <c r="H366" s="274" t="s">
        <v>19</v>
      </c>
      <c r="I366" s="276"/>
      <c r="J366" s="273"/>
      <c r="K366" s="273"/>
      <c r="L366" s="277"/>
      <c r="M366" s="278"/>
      <c r="N366" s="279"/>
      <c r="O366" s="279"/>
      <c r="P366" s="279"/>
      <c r="Q366" s="279"/>
      <c r="R366" s="279"/>
      <c r="S366" s="279"/>
      <c r="T366" s="280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81" t="s">
        <v>193</v>
      </c>
      <c r="AU366" s="281" t="s">
        <v>86</v>
      </c>
      <c r="AV366" s="15" t="s">
        <v>84</v>
      </c>
      <c r="AW366" s="15" t="s">
        <v>37</v>
      </c>
      <c r="AX366" s="15" t="s">
        <v>76</v>
      </c>
      <c r="AY366" s="281" t="s">
        <v>123</v>
      </c>
    </row>
    <row r="367" s="13" customFormat="1">
      <c r="A367" s="13"/>
      <c r="B367" s="240"/>
      <c r="C367" s="241"/>
      <c r="D367" s="232" t="s">
        <v>193</v>
      </c>
      <c r="E367" s="242" t="s">
        <v>19</v>
      </c>
      <c r="F367" s="243" t="s">
        <v>393</v>
      </c>
      <c r="G367" s="241"/>
      <c r="H367" s="244">
        <v>396.68000000000001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0" t="s">
        <v>193</v>
      </c>
      <c r="AU367" s="250" t="s">
        <v>86</v>
      </c>
      <c r="AV367" s="13" t="s">
        <v>86</v>
      </c>
      <c r="AW367" s="13" t="s">
        <v>37</v>
      </c>
      <c r="AX367" s="13" t="s">
        <v>76</v>
      </c>
      <c r="AY367" s="250" t="s">
        <v>123</v>
      </c>
    </row>
    <row r="368" s="14" customFormat="1">
      <c r="A368" s="14"/>
      <c r="B368" s="261"/>
      <c r="C368" s="262"/>
      <c r="D368" s="232" t="s">
        <v>193</v>
      </c>
      <c r="E368" s="263" t="s">
        <v>19</v>
      </c>
      <c r="F368" s="264" t="s">
        <v>243</v>
      </c>
      <c r="G368" s="262"/>
      <c r="H368" s="265">
        <v>1550.817</v>
      </c>
      <c r="I368" s="266"/>
      <c r="J368" s="262"/>
      <c r="K368" s="262"/>
      <c r="L368" s="267"/>
      <c r="M368" s="268"/>
      <c r="N368" s="269"/>
      <c r="O368" s="269"/>
      <c r="P368" s="269"/>
      <c r="Q368" s="269"/>
      <c r="R368" s="269"/>
      <c r="S368" s="269"/>
      <c r="T368" s="27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71" t="s">
        <v>193</v>
      </c>
      <c r="AU368" s="271" t="s">
        <v>86</v>
      </c>
      <c r="AV368" s="14" t="s">
        <v>147</v>
      </c>
      <c r="AW368" s="14" t="s">
        <v>37</v>
      </c>
      <c r="AX368" s="14" t="s">
        <v>84</v>
      </c>
      <c r="AY368" s="271" t="s">
        <v>123</v>
      </c>
    </row>
    <row r="369" s="2" customFormat="1" ht="21.75" customHeight="1">
      <c r="A369" s="40"/>
      <c r="B369" s="41"/>
      <c r="C369" s="214" t="s">
        <v>434</v>
      </c>
      <c r="D369" s="214" t="s">
        <v>126</v>
      </c>
      <c r="E369" s="215" t="s">
        <v>435</v>
      </c>
      <c r="F369" s="216" t="s">
        <v>436</v>
      </c>
      <c r="G369" s="217" t="s">
        <v>190</v>
      </c>
      <c r="H369" s="218">
        <v>30</v>
      </c>
      <c r="I369" s="219"/>
      <c r="J369" s="220">
        <f>ROUND(I369*H369,2)</f>
        <v>0</v>
      </c>
      <c r="K369" s="216" t="s">
        <v>19</v>
      </c>
      <c r="L369" s="46"/>
      <c r="M369" s="221" t="s">
        <v>19</v>
      </c>
      <c r="N369" s="222" t="s">
        <v>47</v>
      </c>
      <c r="O369" s="86"/>
      <c r="P369" s="223">
        <f>O369*H369</f>
        <v>0</v>
      </c>
      <c r="Q369" s="223">
        <v>0</v>
      </c>
      <c r="R369" s="223">
        <f>Q369*H369</f>
        <v>0</v>
      </c>
      <c r="S369" s="223">
        <v>0</v>
      </c>
      <c r="T369" s="224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5" t="s">
        <v>280</v>
      </c>
      <c r="AT369" s="225" t="s">
        <v>126</v>
      </c>
      <c r="AU369" s="225" t="s">
        <v>86</v>
      </c>
      <c r="AY369" s="19" t="s">
        <v>123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9" t="s">
        <v>84</v>
      </c>
      <c r="BK369" s="226">
        <f>ROUND(I369*H369,2)</f>
        <v>0</v>
      </c>
      <c r="BL369" s="19" t="s">
        <v>280</v>
      </c>
      <c r="BM369" s="225" t="s">
        <v>437</v>
      </c>
    </row>
    <row r="370" s="13" customFormat="1">
      <c r="A370" s="13"/>
      <c r="B370" s="240"/>
      <c r="C370" s="241"/>
      <c r="D370" s="232" t="s">
        <v>193</v>
      </c>
      <c r="E370" s="242" t="s">
        <v>19</v>
      </c>
      <c r="F370" s="243" t="s">
        <v>438</v>
      </c>
      <c r="G370" s="241"/>
      <c r="H370" s="244">
        <v>30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0" t="s">
        <v>193</v>
      </c>
      <c r="AU370" s="250" t="s">
        <v>86</v>
      </c>
      <c r="AV370" s="13" t="s">
        <v>86</v>
      </c>
      <c r="AW370" s="13" t="s">
        <v>37</v>
      </c>
      <c r="AX370" s="13" t="s">
        <v>84</v>
      </c>
      <c r="AY370" s="250" t="s">
        <v>123</v>
      </c>
    </row>
    <row r="371" s="2" customFormat="1" ht="37.8" customHeight="1">
      <c r="A371" s="40"/>
      <c r="B371" s="41"/>
      <c r="C371" s="214" t="s">
        <v>439</v>
      </c>
      <c r="D371" s="214" t="s">
        <v>126</v>
      </c>
      <c r="E371" s="215" t="s">
        <v>440</v>
      </c>
      <c r="F371" s="216" t="s">
        <v>441</v>
      </c>
      <c r="G371" s="217" t="s">
        <v>258</v>
      </c>
      <c r="H371" s="218">
        <v>595.01999999999998</v>
      </c>
      <c r="I371" s="219"/>
      <c r="J371" s="220">
        <f>ROUND(I371*H371,2)</f>
        <v>0</v>
      </c>
      <c r="K371" s="216" t="s">
        <v>19</v>
      </c>
      <c r="L371" s="46"/>
      <c r="M371" s="221" t="s">
        <v>19</v>
      </c>
      <c r="N371" s="222" t="s">
        <v>47</v>
      </c>
      <c r="O371" s="86"/>
      <c r="P371" s="223">
        <f>O371*H371</f>
        <v>0</v>
      </c>
      <c r="Q371" s="223">
        <v>0</v>
      </c>
      <c r="R371" s="223">
        <f>Q371*H371</f>
        <v>0</v>
      </c>
      <c r="S371" s="223">
        <v>0</v>
      </c>
      <c r="T371" s="224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25" t="s">
        <v>280</v>
      </c>
      <c r="AT371" s="225" t="s">
        <v>126</v>
      </c>
      <c r="AU371" s="225" t="s">
        <v>86</v>
      </c>
      <c r="AY371" s="19" t="s">
        <v>123</v>
      </c>
      <c r="BE371" s="226">
        <f>IF(N371="základní",J371,0)</f>
        <v>0</v>
      </c>
      <c r="BF371" s="226">
        <f>IF(N371="snížená",J371,0)</f>
        <v>0</v>
      </c>
      <c r="BG371" s="226">
        <f>IF(N371="zákl. přenesená",J371,0)</f>
        <v>0</v>
      </c>
      <c r="BH371" s="226">
        <f>IF(N371="sníž. přenesená",J371,0)</f>
        <v>0</v>
      </c>
      <c r="BI371" s="226">
        <f>IF(N371="nulová",J371,0)</f>
        <v>0</v>
      </c>
      <c r="BJ371" s="19" t="s">
        <v>84</v>
      </c>
      <c r="BK371" s="226">
        <f>ROUND(I371*H371,2)</f>
        <v>0</v>
      </c>
      <c r="BL371" s="19" t="s">
        <v>280</v>
      </c>
      <c r="BM371" s="225" t="s">
        <v>442</v>
      </c>
    </row>
    <row r="372" s="13" customFormat="1">
      <c r="A372" s="13"/>
      <c r="B372" s="240"/>
      <c r="C372" s="241"/>
      <c r="D372" s="232" t="s">
        <v>193</v>
      </c>
      <c r="E372" s="242" t="s">
        <v>19</v>
      </c>
      <c r="F372" s="243" t="s">
        <v>428</v>
      </c>
      <c r="G372" s="241"/>
      <c r="H372" s="244">
        <v>595.01999999999998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0" t="s">
        <v>193</v>
      </c>
      <c r="AU372" s="250" t="s">
        <v>86</v>
      </c>
      <c r="AV372" s="13" t="s">
        <v>86</v>
      </c>
      <c r="AW372" s="13" t="s">
        <v>37</v>
      </c>
      <c r="AX372" s="13" t="s">
        <v>84</v>
      </c>
      <c r="AY372" s="250" t="s">
        <v>123</v>
      </c>
    </row>
    <row r="373" s="2" customFormat="1" ht="44.25" customHeight="1">
      <c r="A373" s="40"/>
      <c r="B373" s="41"/>
      <c r="C373" s="214" t="s">
        <v>443</v>
      </c>
      <c r="D373" s="214" t="s">
        <v>126</v>
      </c>
      <c r="E373" s="215" t="s">
        <v>444</v>
      </c>
      <c r="F373" s="216" t="s">
        <v>445</v>
      </c>
      <c r="G373" s="217" t="s">
        <v>283</v>
      </c>
      <c r="H373" s="218">
        <v>70.364000000000004</v>
      </c>
      <c r="I373" s="219"/>
      <c r="J373" s="220">
        <f>ROUND(I373*H373,2)</f>
        <v>0</v>
      </c>
      <c r="K373" s="216" t="s">
        <v>130</v>
      </c>
      <c r="L373" s="46"/>
      <c r="M373" s="221" t="s">
        <v>19</v>
      </c>
      <c r="N373" s="222" t="s">
        <v>47</v>
      </c>
      <c r="O373" s="86"/>
      <c r="P373" s="223">
        <f>O373*H373</f>
        <v>0</v>
      </c>
      <c r="Q373" s="223">
        <v>0</v>
      </c>
      <c r="R373" s="223">
        <f>Q373*H373</f>
        <v>0</v>
      </c>
      <c r="S373" s="223">
        <v>0</v>
      </c>
      <c r="T373" s="224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25" t="s">
        <v>280</v>
      </c>
      <c r="AT373" s="225" t="s">
        <v>126</v>
      </c>
      <c r="AU373" s="225" t="s">
        <v>86</v>
      </c>
      <c r="AY373" s="19" t="s">
        <v>123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9" t="s">
        <v>84</v>
      </c>
      <c r="BK373" s="226">
        <f>ROUND(I373*H373,2)</f>
        <v>0</v>
      </c>
      <c r="BL373" s="19" t="s">
        <v>280</v>
      </c>
      <c r="BM373" s="225" t="s">
        <v>446</v>
      </c>
    </row>
    <row r="374" s="2" customFormat="1">
      <c r="A374" s="40"/>
      <c r="B374" s="41"/>
      <c r="C374" s="42"/>
      <c r="D374" s="227" t="s">
        <v>133</v>
      </c>
      <c r="E374" s="42"/>
      <c r="F374" s="228" t="s">
        <v>447</v>
      </c>
      <c r="G374" s="42"/>
      <c r="H374" s="42"/>
      <c r="I374" s="229"/>
      <c r="J374" s="42"/>
      <c r="K374" s="42"/>
      <c r="L374" s="46"/>
      <c r="M374" s="230"/>
      <c r="N374" s="231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133</v>
      </c>
      <c r="AU374" s="19" t="s">
        <v>86</v>
      </c>
    </row>
    <row r="375" s="12" customFormat="1" ht="22.8" customHeight="1">
      <c r="A375" s="12"/>
      <c r="B375" s="198"/>
      <c r="C375" s="199"/>
      <c r="D375" s="200" t="s">
        <v>75</v>
      </c>
      <c r="E375" s="212" t="s">
        <v>448</v>
      </c>
      <c r="F375" s="212" t="s">
        <v>449</v>
      </c>
      <c r="G375" s="199"/>
      <c r="H375" s="199"/>
      <c r="I375" s="202"/>
      <c r="J375" s="213">
        <f>BK375</f>
        <v>0</v>
      </c>
      <c r="K375" s="199"/>
      <c r="L375" s="204"/>
      <c r="M375" s="205"/>
      <c r="N375" s="206"/>
      <c r="O375" s="206"/>
      <c r="P375" s="207">
        <f>SUM(P376:P378)</f>
        <v>0</v>
      </c>
      <c r="Q375" s="206"/>
      <c r="R375" s="207">
        <f>SUM(R376:R378)</f>
        <v>0</v>
      </c>
      <c r="S375" s="206"/>
      <c r="T375" s="208">
        <f>SUM(T376:T378)</f>
        <v>0.30087504000000004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9" t="s">
        <v>86</v>
      </c>
      <c r="AT375" s="210" t="s">
        <v>75</v>
      </c>
      <c r="AU375" s="210" t="s">
        <v>84</v>
      </c>
      <c r="AY375" s="209" t="s">
        <v>123</v>
      </c>
      <c r="BK375" s="211">
        <f>SUM(BK376:BK378)</f>
        <v>0</v>
      </c>
    </row>
    <row r="376" s="2" customFormat="1" ht="49.05" customHeight="1">
      <c r="A376" s="40"/>
      <c r="B376" s="41"/>
      <c r="C376" s="214" t="s">
        <v>450</v>
      </c>
      <c r="D376" s="214" t="s">
        <v>126</v>
      </c>
      <c r="E376" s="215" t="s">
        <v>451</v>
      </c>
      <c r="F376" s="216" t="s">
        <v>452</v>
      </c>
      <c r="G376" s="217" t="s">
        <v>258</v>
      </c>
      <c r="H376" s="218">
        <v>55.512</v>
      </c>
      <c r="I376" s="219"/>
      <c r="J376" s="220">
        <f>ROUND(I376*H376,2)</f>
        <v>0</v>
      </c>
      <c r="K376" s="216" t="s">
        <v>130</v>
      </c>
      <c r="L376" s="46"/>
      <c r="M376" s="221" t="s">
        <v>19</v>
      </c>
      <c r="N376" s="222" t="s">
        <v>47</v>
      </c>
      <c r="O376" s="86"/>
      <c r="P376" s="223">
        <f>O376*H376</f>
        <v>0</v>
      </c>
      <c r="Q376" s="223">
        <v>0</v>
      </c>
      <c r="R376" s="223">
        <f>Q376*H376</f>
        <v>0</v>
      </c>
      <c r="S376" s="223">
        <v>0.0054200000000000003</v>
      </c>
      <c r="T376" s="224">
        <f>S376*H376</f>
        <v>0.30087504000000004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25" t="s">
        <v>280</v>
      </c>
      <c r="AT376" s="225" t="s">
        <v>126</v>
      </c>
      <c r="AU376" s="225" t="s">
        <v>86</v>
      </c>
      <c r="AY376" s="19" t="s">
        <v>123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9" t="s">
        <v>84</v>
      </c>
      <c r="BK376" s="226">
        <f>ROUND(I376*H376,2)</f>
        <v>0</v>
      </c>
      <c r="BL376" s="19" t="s">
        <v>280</v>
      </c>
      <c r="BM376" s="225" t="s">
        <v>453</v>
      </c>
    </row>
    <row r="377" s="2" customFormat="1">
      <c r="A377" s="40"/>
      <c r="B377" s="41"/>
      <c r="C377" s="42"/>
      <c r="D377" s="227" t="s">
        <v>133</v>
      </c>
      <c r="E377" s="42"/>
      <c r="F377" s="228" t="s">
        <v>454</v>
      </c>
      <c r="G377" s="42"/>
      <c r="H377" s="42"/>
      <c r="I377" s="229"/>
      <c r="J377" s="42"/>
      <c r="K377" s="42"/>
      <c r="L377" s="46"/>
      <c r="M377" s="230"/>
      <c r="N377" s="231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133</v>
      </c>
      <c r="AU377" s="19" t="s">
        <v>86</v>
      </c>
    </row>
    <row r="378" s="13" customFormat="1">
      <c r="A378" s="13"/>
      <c r="B378" s="240"/>
      <c r="C378" s="241"/>
      <c r="D378" s="232" t="s">
        <v>193</v>
      </c>
      <c r="E378" s="242" t="s">
        <v>19</v>
      </c>
      <c r="F378" s="243" t="s">
        <v>455</v>
      </c>
      <c r="G378" s="241"/>
      <c r="H378" s="244">
        <v>55.512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0" t="s">
        <v>193</v>
      </c>
      <c r="AU378" s="250" t="s">
        <v>86</v>
      </c>
      <c r="AV378" s="13" t="s">
        <v>86</v>
      </c>
      <c r="AW378" s="13" t="s">
        <v>37</v>
      </c>
      <c r="AX378" s="13" t="s">
        <v>84</v>
      </c>
      <c r="AY378" s="250" t="s">
        <v>123</v>
      </c>
    </row>
    <row r="379" s="12" customFormat="1" ht="22.8" customHeight="1">
      <c r="A379" s="12"/>
      <c r="B379" s="198"/>
      <c r="C379" s="199"/>
      <c r="D379" s="200" t="s">
        <v>75</v>
      </c>
      <c r="E379" s="212" t="s">
        <v>456</v>
      </c>
      <c r="F379" s="212" t="s">
        <v>457</v>
      </c>
      <c r="G379" s="199"/>
      <c r="H379" s="199"/>
      <c r="I379" s="202"/>
      <c r="J379" s="213">
        <f>BK379</f>
        <v>0</v>
      </c>
      <c r="K379" s="199"/>
      <c r="L379" s="204"/>
      <c r="M379" s="205"/>
      <c r="N379" s="206"/>
      <c r="O379" s="206"/>
      <c r="P379" s="207">
        <f>SUM(P380:P385)</f>
        <v>0</v>
      </c>
      <c r="Q379" s="206"/>
      <c r="R379" s="207">
        <f>SUM(R380:R385)</f>
        <v>0.13484000000000002</v>
      </c>
      <c r="S379" s="206"/>
      <c r="T379" s="208">
        <f>SUM(T380:T385)</f>
        <v>5.1046000000000005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9" t="s">
        <v>86</v>
      </c>
      <c r="AT379" s="210" t="s">
        <v>75</v>
      </c>
      <c r="AU379" s="210" t="s">
        <v>84</v>
      </c>
      <c r="AY379" s="209" t="s">
        <v>123</v>
      </c>
      <c r="BK379" s="211">
        <f>SUM(BK380:BK385)</f>
        <v>0</v>
      </c>
    </row>
    <row r="380" s="2" customFormat="1" ht="21.75" customHeight="1">
      <c r="A380" s="40"/>
      <c r="B380" s="41"/>
      <c r="C380" s="214" t="s">
        <v>458</v>
      </c>
      <c r="D380" s="214" t="s">
        <v>126</v>
      </c>
      <c r="E380" s="215" t="s">
        <v>459</v>
      </c>
      <c r="F380" s="216" t="s">
        <v>460</v>
      </c>
      <c r="G380" s="217" t="s">
        <v>258</v>
      </c>
      <c r="H380" s="218">
        <v>116</v>
      </c>
      <c r="I380" s="219"/>
      <c r="J380" s="220">
        <f>ROUND(I380*H380,2)</f>
        <v>0</v>
      </c>
      <c r="K380" s="216" t="s">
        <v>130</v>
      </c>
      <c r="L380" s="46"/>
      <c r="M380" s="221" t="s">
        <v>19</v>
      </c>
      <c r="N380" s="222" t="s">
        <v>47</v>
      </c>
      <c r="O380" s="86"/>
      <c r="P380" s="223">
        <f>O380*H380</f>
        <v>0</v>
      </c>
      <c r="Q380" s="223">
        <v>4.0000000000000003E-05</v>
      </c>
      <c r="R380" s="223">
        <f>Q380*H380</f>
        <v>0.00464</v>
      </c>
      <c r="S380" s="223">
        <v>0.0025400000000000002</v>
      </c>
      <c r="T380" s="224">
        <f>S380*H380</f>
        <v>0.29464000000000001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25" t="s">
        <v>280</v>
      </c>
      <c r="AT380" s="225" t="s">
        <v>126</v>
      </c>
      <c r="AU380" s="225" t="s">
        <v>86</v>
      </c>
      <c r="AY380" s="19" t="s">
        <v>123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9" t="s">
        <v>84</v>
      </c>
      <c r="BK380" s="226">
        <f>ROUND(I380*H380,2)</f>
        <v>0</v>
      </c>
      <c r="BL380" s="19" t="s">
        <v>280</v>
      </c>
      <c r="BM380" s="225" t="s">
        <v>461</v>
      </c>
    </row>
    <row r="381" s="2" customFormat="1">
      <c r="A381" s="40"/>
      <c r="B381" s="41"/>
      <c r="C381" s="42"/>
      <c r="D381" s="227" t="s">
        <v>133</v>
      </c>
      <c r="E381" s="42"/>
      <c r="F381" s="228" t="s">
        <v>462</v>
      </c>
      <c r="G381" s="42"/>
      <c r="H381" s="42"/>
      <c r="I381" s="229"/>
      <c r="J381" s="42"/>
      <c r="K381" s="42"/>
      <c r="L381" s="46"/>
      <c r="M381" s="230"/>
      <c r="N381" s="231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133</v>
      </c>
      <c r="AU381" s="19" t="s">
        <v>86</v>
      </c>
    </row>
    <row r="382" s="13" customFormat="1">
      <c r="A382" s="13"/>
      <c r="B382" s="240"/>
      <c r="C382" s="241"/>
      <c r="D382" s="232" t="s">
        <v>193</v>
      </c>
      <c r="E382" s="242" t="s">
        <v>19</v>
      </c>
      <c r="F382" s="243" t="s">
        <v>463</v>
      </c>
      <c r="G382" s="241"/>
      <c r="H382" s="244">
        <v>116</v>
      </c>
      <c r="I382" s="245"/>
      <c r="J382" s="241"/>
      <c r="K382" s="241"/>
      <c r="L382" s="246"/>
      <c r="M382" s="247"/>
      <c r="N382" s="248"/>
      <c r="O382" s="248"/>
      <c r="P382" s="248"/>
      <c r="Q382" s="248"/>
      <c r="R382" s="248"/>
      <c r="S382" s="248"/>
      <c r="T382" s="24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0" t="s">
        <v>193</v>
      </c>
      <c r="AU382" s="250" t="s">
        <v>86</v>
      </c>
      <c r="AV382" s="13" t="s">
        <v>86</v>
      </c>
      <c r="AW382" s="13" t="s">
        <v>37</v>
      </c>
      <c r="AX382" s="13" t="s">
        <v>84</v>
      </c>
      <c r="AY382" s="250" t="s">
        <v>123</v>
      </c>
    </row>
    <row r="383" s="2" customFormat="1" ht="21.75" customHeight="1">
      <c r="A383" s="40"/>
      <c r="B383" s="41"/>
      <c r="C383" s="214" t="s">
        <v>464</v>
      </c>
      <c r="D383" s="214" t="s">
        <v>126</v>
      </c>
      <c r="E383" s="215" t="s">
        <v>465</v>
      </c>
      <c r="F383" s="216" t="s">
        <v>466</v>
      </c>
      <c r="G383" s="217" t="s">
        <v>258</v>
      </c>
      <c r="H383" s="218">
        <v>46.5</v>
      </c>
      <c r="I383" s="219"/>
      <c r="J383" s="220">
        <f>ROUND(I383*H383,2)</f>
        <v>0</v>
      </c>
      <c r="K383" s="216" t="s">
        <v>130</v>
      </c>
      <c r="L383" s="46"/>
      <c r="M383" s="221" t="s">
        <v>19</v>
      </c>
      <c r="N383" s="222" t="s">
        <v>47</v>
      </c>
      <c r="O383" s="86"/>
      <c r="P383" s="223">
        <f>O383*H383</f>
        <v>0</v>
      </c>
      <c r="Q383" s="223">
        <v>0.0028</v>
      </c>
      <c r="R383" s="223">
        <f>Q383*H383</f>
        <v>0.13020000000000001</v>
      </c>
      <c r="S383" s="223">
        <v>0.10344</v>
      </c>
      <c r="T383" s="224">
        <f>S383*H383</f>
        <v>4.8099600000000002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25" t="s">
        <v>280</v>
      </c>
      <c r="AT383" s="225" t="s">
        <v>126</v>
      </c>
      <c r="AU383" s="225" t="s">
        <v>86</v>
      </c>
      <c r="AY383" s="19" t="s">
        <v>123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9" t="s">
        <v>84</v>
      </c>
      <c r="BK383" s="226">
        <f>ROUND(I383*H383,2)</f>
        <v>0</v>
      </c>
      <c r="BL383" s="19" t="s">
        <v>280</v>
      </c>
      <c r="BM383" s="225" t="s">
        <v>467</v>
      </c>
    </row>
    <row r="384" s="2" customFormat="1">
      <c r="A384" s="40"/>
      <c r="B384" s="41"/>
      <c r="C384" s="42"/>
      <c r="D384" s="227" t="s">
        <v>133</v>
      </c>
      <c r="E384" s="42"/>
      <c r="F384" s="228" t="s">
        <v>468</v>
      </c>
      <c r="G384" s="42"/>
      <c r="H384" s="42"/>
      <c r="I384" s="229"/>
      <c r="J384" s="42"/>
      <c r="K384" s="42"/>
      <c r="L384" s="46"/>
      <c r="M384" s="230"/>
      <c r="N384" s="231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133</v>
      </c>
      <c r="AU384" s="19" t="s">
        <v>86</v>
      </c>
    </row>
    <row r="385" s="13" customFormat="1">
      <c r="A385" s="13"/>
      <c r="B385" s="240"/>
      <c r="C385" s="241"/>
      <c r="D385" s="232" t="s">
        <v>193</v>
      </c>
      <c r="E385" s="242" t="s">
        <v>19</v>
      </c>
      <c r="F385" s="243" t="s">
        <v>469</v>
      </c>
      <c r="G385" s="241"/>
      <c r="H385" s="244">
        <v>46.5</v>
      </c>
      <c r="I385" s="245"/>
      <c r="J385" s="241"/>
      <c r="K385" s="241"/>
      <c r="L385" s="246"/>
      <c r="M385" s="247"/>
      <c r="N385" s="248"/>
      <c r="O385" s="248"/>
      <c r="P385" s="248"/>
      <c r="Q385" s="248"/>
      <c r="R385" s="248"/>
      <c r="S385" s="248"/>
      <c r="T385" s="24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0" t="s">
        <v>193</v>
      </c>
      <c r="AU385" s="250" t="s">
        <v>86</v>
      </c>
      <c r="AV385" s="13" t="s">
        <v>86</v>
      </c>
      <c r="AW385" s="13" t="s">
        <v>37</v>
      </c>
      <c r="AX385" s="13" t="s">
        <v>84</v>
      </c>
      <c r="AY385" s="250" t="s">
        <v>123</v>
      </c>
    </row>
    <row r="386" s="12" customFormat="1" ht="22.8" customHeight="1">
      <c r="A386" s="12"/>
      <c r="B386" s="198"/>
      <c r="C386" s="199"/>
      <c r="D386" s="200" t="s">
        <v>75</v>
      </c>
      <c r="E386" s="212" t="s">
        <v>470</v>
      </c>
      <c r="F386" s="212" t="s">
        <v>471</v>
      </c>
      <c r="G386" s="199"/>
      <c r="H386" s="199"/>
      <c r="I386" s="202"/>
      <c r="J386" s="213">
        <f>BK386</f>
        <v>0</v>
      </c>
      <c r="K386" s="199"/>
      <c r="L386" s="204"/>
      <c r="M386" s="205"/>
      <c r="N386" s="206"/>
      <c r="O386" s="206"/>
      <c r="P386" s="207">
        <f>SUM(P387:P388)</f>
        <v>0</v>
      </c>
      <c r="Q386" s="206"/>
      <c r="R386" s="207">
        <f>SUM(R387:R388)</f>
        <v>0</v>
      </c>
      <c r="S386" s="206"/>
      <c r="T386" s="208">
        <f>SUM(T387:T388)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09" t="s">
        <v>86</v>
      </c>
      <c r="AT386" s="210" t="s">
        <v>75</v>
      </c>
      <c r="AU386" s="210" t="s">
        <v>84</v>
      </c>
      <c r="AY386" s="209" t="s">
        <v>123</v>
      </c>
      <c r="BK386" s="211">
        <f>SUM(BK387:BK388)</f>
        <v>0</v>
      </c>
    </row>
    <row r="387" s="2" customFormat="1" ht="16.5" customHeight="1">
      <c r="A387" s="40"/>
      <c r="B387" s="41"/>
      <c r="C387" s="214" t="s">
        <v>472</v>
      </c>
      <c r="D387" s="214" t="s">
        <v>126</v>
      </c>
      <c r="E387" s="215" t="s">
        <v>473</v>
      </c>
      <c r="F387" s="216" t="s">
        <v>474</v>
      </c>
      <c r="G387" s="217" t="s">
        <v>190</v>
      </c>
      <c r="H387" s="218">
        <v>2740.4000000000001</v>
      </c>
      <c r="I387" s="219"/>
      <c r="J387" s="220">
        <f>ROUND(I387*H387,2)</f>
        <v>0</v>
      </c>
      <c r="K387" s="216" t="s">
        <v>19</v>
      </c>
      <c r="L387" s="46"/>
      <c r="M387" s="221" t="s">
        <v>19</v>
      </c>
      <c r="N387" s="222" t="s">
        <v>47</v>
      </c>
      <c r="O387" s="86"/>
      <c r="P387" s="223">
        <f>O387*H387</f>
        <v>0</v>
      </c>
      <c r="Q387" s="223">
        <v>0</v>
      </c>
      <c r="R387" s="223">
        <f>Q387*H387</f>
        <v>0</v>
      </c>
      <c r="S387" s="223">
        <v>0</v>
      </c>
      <c r="T387" s="224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25" t="s">
        <v>280</v>
      </c>
      <c r="AT387" s="225" t="s">
        <v>126</v>
      </c>
      <c r="AU387" s="225" t="s">
        <v>86</v>
      </c>
      <c r="AY387" s="19" t="s">
        <v>123</v>
      </c>
      <c r="BE387" s="226">
        <f>IF(N387="základní",J387,0)</f>
        <v>0</v>
      </c>
      <c r="BF387" s="226">
        <f>IF(N387="snížená",J387,0)</f>
        <v>0</v>
      </c>
      <c r="BG387" s="226">
        <f>IF(N387="zákl. přenesená",J387,0)</f>
        <v>0</v>
      </c>
      <c r="BH387" s="226">
        <f>IF(N387="sníž. přenesená",J387,0)</f>
        <v>0</v>
      </c>
      <c r="BI387" s="226">
        <f>IF(N387="nulová",J387,0)</f>
        <v>0</v>
      </c>
      <c r="BJ387" s="19" t="s">
        <v>84</v>
      </c>
      <c r="BK387" s="226">
        <f>ROUND(I387*H387,2)</f>
        <v>0</v>
      </c>
      <c r="BL387" s="19" t="s">
        <v>280</v>
      </c>
      <c r="BM387" s="225" t="s">
        <v>475</v>
      </c>
    </row>
    <row r="388" s="13" customFormat="1">
      <c r="A388" s="13"/>
      <c r="B388" s="240"/>
      <c r="C388" s="241"/>
      <c r="D388" s="232" t="s">
        <v>193</v>
      </c>
      <c r="E388" s="242" t="s">
        <v>19</v>
      </c>
      <c r="F388" s="243" t="s">
        <v>476</v>
      </c>
      <c r="G388" s="241"/>
      <c r="H388" s="244">
        <v>2740.4000000000001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0" t="s">
        <v>193</v>
      </c>
      <c r="AU388" s="250" t="s">
        <v>86</v>
      </c>
      <c r="AV388" s="13" t="s">
        <v>86</v>
      </c>
      <c r="AW388" s="13" t="s">
        <v>37</v>
      </c>
      <c r="AX388" s="13" t="s">
        <v>84</v>
      </c>
      <c r="AY388" s="250" t="s">
        <v>123</v>
      </c>
    </row>
    <row r="389" s="12" customFormat="1" ht="22.8" customHeight="1">
      <c r="A389" s="12"/>
      <c r="B389" s="198"/>
      <c r="C389" s="199"/>
      <c r="D389" s="200" t="s">
        <v>75</v>
      </c>
      <c r="E389" s="212" t="s">
        <v>477</v>
      </c>
      <c r="F389" s="212" t="s">
        <v>478</v>
      </c>
      <c r="G389" s="199"/>
      <c r="H389" s="199"/>
      <c r="I389" s="202"/>
      <c r="J389" s="213">
        <f>BK389</f>
        <v>0</v>
      </c>
      <c r="K389" s="199"/>
      <c r="L389" s="204"/>
      <c r="M389" s="205"/>
      <c r="N389" s="206"/>
      <c r="O389" s="206"/>
      <c r="P389" s="207">
        <f>SUM(P390:P469)</f>
        <v>0</v>
      </c>
      <c r="Q389" s="206"/>
      <c r="R389" s="207">
        <f>SUM(R390:R469)</f>
        <v>0.48426491999999999</v>
      </c>
      <c r="S389" s="206"/>
      <c r="T389" s="208">
        <f>SUM(T390:T469)</f>
        <v>0.33489439999999998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09" t="s">
        <v>86</v>
      </c>
      <c r="AT389" s="210" t="s">
        <v>75</v>
      </c>
      <c r="AU389" s="210" t="s">
        <v>84</v>
      </c>
      <c r="AY389" s="209" t="s">
        <v>123</v>
      </c>
      <c r="BK389" s="211">
        <f>SUM(BK390:BK469)</f>
        <v>0</v>
      </c>
    </row>
    <row r="390" s="2" customFormat="1" ht="24.15" customHeight="1">
      <c r="A390" s="40"/>
      <c r="B390" s="41"/>
      <c r="C390" s="214" t="s">
        <v>479</v>
      </c>
      <c r="D390" s="214" t="s">
        <v>126</v>
      </c>
      <c r="E390" s="215" t="s">
        <v>480</v>
      </c>
      <c r="F390" s="216" t="s">
        <v>481</v>
      </c>
      <c r="G390" s="217" t="s">
        <v>258</v>
      </c>
      <c r="H390" s="218">
        <v>157.40000000000001</v>
      </c>
      <c r="I390" s="219"/>
      <c r="J390" s="220">
        <f>ROUND(I390*H390,2)</f>
        <v>0</v>
      </c>
      <c r="K390" s="216" t="s">
        <v>19</v>
      </c>
      <c r="L390" s="46"/>
      <c r="M390" s="221" t="s">
        <v>19</v>
      </c>
      <c r="N390" s="222" t="s">
        <v>47</v>
      </c>
      <c r="O390" s="86"/>
      <c r="P390" s="223">
        <f>O390*H390</f>
        <v>0</v>
      </c>
      <c r="Q390" s="223">
        <v>0</v>
      </c>
      <c r="R390" s="223">
        <f>Q390*H390</f>
        <v>0</v>
      </c>
      <c r="S390" s="223">
        <v>0.00067000000000000002</v>
      </c>
      <c r="T390" s="224">
        <f>S390*H390</f>
        <v>0.10545800000000001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25" t="s">
        <v>280</v>
      </c>
      <c r="AT390" s="225" t="s">
        <v>126</v>
      </c>
      <c r="AU390" s="225" t="s">
        <v>86</v>
      </c>
      <c r="AY390" s="19" t="s">
        <v>123</v>
      </c>
      <c r="BE390" s="226">
        <f>IF(N390="základní",J390,0)</f>
        <v>0</v>
      </c>
      <c r="BF390" s="226">
        <f>IF(N390="snížená",J390,0)</f>
        <v>0</v>
      </c>
      <c r="BG390" s="226">
        <f>IF(N390="zákl. přenesená",J390,0)</f>
        <v>0</v>
      </c>
      <c r="BH390" s="226">
        <f>IF(N390="sníž. přenesená",J390,0)</f>
        <v>0</v>
      </c>
      <c r="BI390" s="226">
        <f>IF(N390="nulová",J390,0)</f>
        <v>0</v>
      </c>
      <c r="BJ390" s="19" t="s">
        <v>84</v>
      </c>
      <c r="BK390" s="226">
        <f>ROUND(I390*H390,2)</f>
        <v>0</v>
      </c>
      <c r="BL390" s="19" t="s">
        <v>280</v>
      </c>
      <c r="BM390" s="225" t="s">
        <v>482</v>
      </c>
    </row>
    <row r="391" s="13" customFormat="1">
      <c r="A391" s="13"/>
      <c r="B391" s="240"/>
      <c r="C391" s="241"/>
      <c r="D391" s="232" t="s">
        <v>193</v>
      </c>
      <c r="E391" s="242" t="s">
        <v>19</v>
      </c>
      <c r="F391" s="243" t="s">
        <v>483</v>
      </c>
      <c r="G391" s="241"/>
      <c r="H391" s="244">
        <v>157.40000000000001</v>
      </c>
      <c r="I391" s="245"/>
      <c r="J391" s="241"/>
      <c r="K391" s="241"/>
      <c r="L391" s="246"/>
      <c r="M391" s="247"/>
      <c r="N391" s="248"/>
      <c r="O391" s="248"/>
      <c r="P391" s="248"/>
      <c r="Q391" s="248"/>
      <c r="R391" s="248"/>
      <c r="S391" s="248"/>
      <c r="T391" s="249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0" t="s">
        <v>193</v>
      </c>
      <c r="AU391" s="250" t="s">
        <v>86</v>
      </c>
      <c r="AV391" s="13" t="s">
        <v>86</v>
      </c>
      <c r="AW391" s="13" t="s">
        <v>37</v>
      </c>
      <c r="AX391" s="13" t="s">
        <v>84</v>
      </c>
      <c r="AY391" s="250" t="s">
        <v>123</v>
      </c>
    </row>
    <row r="392" s="2" customFormat="1" ht="24.15" customHeight="1">
      <c r="A392" s="40"/>
      <c r="B392" s="41"/>
      <c r="C392" s="214" t="s">
        <v>484</v>
      </c>
      <c r="D392" s="214" t="s">
        <v>126</v>
      </c>
      <c r="E392" s="215" t="s">
        <v>485</v>
      </c>
      <c r="F392" s="216" t="s">
        <v>486</v>
      </c>
      <c r="G392" s="217" t="s">
        <v>401</v>
      </c>
      <c r="H392" s="218">
        <v>25</v>
      </c>
      <c r="I392" s="219"/>
      <c r="J392" s="220">
        <f>ROUND(I392*H392,2)</f>
        <v>0</v>
      </c>
      <c r="K392" s="216" t="s">
        <v>130</v>
      </c>
      <c r="L392" s="46"/>
      <c r="M392" s="221" t="s">
        <v>19</v>
      </c>
      <c r="N392" s="222" t="s">
        <v>47</v>
      </c>
      <c r="O392" s="86"/>
      <c r="P392" s="223">
        <f>O392*H392</f>
        <v>0</v>
      </c>
      <c r="Q392" s="223">
        <v>0</v>
      </c>
      <c r="R392" s="223">
        <f>Q392*H392</f>
        <v>0</v>
      </c>
      <c r="S392" s="223">
        <v>0</v>
      </c>
      <c r="T392" s="224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25" t="s">
        <v>280</v>
      </c>
      <c r="AT392" s="225" t="s">
        <v>126</v>
      </c>
      <c r="AU392" s="225" t="s">
        <v>86</v>
      </c>
      <c r="AY392" s="19" t="s">
        <v>123</v>
      </c>
      <c r="BE392" s="226">
        <f>IF(N392="základní",J392,0)</f>
        <v>0</v>
      </c>
      <c r="BF392" s="226">
        <f>IF(N392="snížená",J392,0)</f>
        <v>0</v>
      </c>
      <c r="BG392" s="226">
        <f>IF(N392="zákl. přenesená",J392,0)</f>
        <v>0</v>
      </c>
      <c r="BH392" s="226">
        <f>IF(N392="sníž. přenesená",J392,0)</f>
        <v>0</v>
      </c>
      <c r="BI392" s="226">
        <f>IF(N392="nulová",J392,0)</f>
        <v>0</v>
      </c>
      <c r="BJ392" s="19" t="s">
        <v>84</v>
      </c>
      <c r="BK392" s="226">
        <f>ROUND(I392*H392,2)</f>
        <v>0</v>
      </c>
      <c r="BL392" s="19" t="s">
        <v>280</v>
      </c>
      <c r="BM392" s="225" t="s">
        <v>487</v>
      </c>
    </row>
    <row r="393" s="2" customFormat="1">
      <c r="A393" s="40"/>
      <c r="B393" s="41"/>
      <c r="C393" s="42"/>
      <c r="D393" s="227" t="s">
        <v>133</v>
      </c>
      <c r="E393" s="42"/>
      <c r="F393" s="228" t="s">
        <v>488</v>
      </c>
      <c r="G393" s="42"/>
      <c r="H393" s="42"/>
      <c r="I393" s="229"/>
      <c r="J393" s="42"/>
      <c r="K393" s="42"/>
      <c r="L393" s="46"/>
      <c r="M393" s="230"/>
      <c r="N393" s="231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133</v>
      </c>
      <c r="AU393" s="19" t="s">
        <v>86</v>
      </c>
    </row>
    <row r="394" s="13" customFormat="1">
      <c r="A394" s="13"/>
      <c r="B394" s="240"/>
      <c r="C394" s="241"/>
      <c r="D394" s="232" t="s">
        <v>193</v>
      </c>
      <c r="E394" s="242" t="s">
        <v>19</v>
      </c>
      <c r="F394" s="243" t="s">
        <v>489</v>
      </c>
      <c r="G394" s="241"/>
      <c r="H394" s="244">
        <v>1</v>
      </c>
      <c r="I394" s="245"/>
      <c r="J394" s="241"/>
      <c r="K394" s="241"/>
      <c r="L394" s="246"/>
      <c r="M394" s="247"/>
      <c r="N394" s="248"/>
      <c r="O394" s="248"/>
      <c r="P394" s="248"/>
      <c r="Q394" s="248"/>
      <c r="R394" s="248"/>
      <c r="S394" s="248"/>
      <c r="T394" s="24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0" t="s">
        <v>193</v>
      </c>
      <c r="AU394" s="250" t="s">
        <v>86</v>
      </c>
      <c r="AV394" s="13" t="s">
        <v>86</v>
      </c>
      <c r="AW394" s="13" t="s">
        <v>37</v>
      </c>
      <c r="AX394" s="13" t="s">
        <v>76</v>
      </c>
      <c r="AY394" s="250" t="s">
        <v>123</v>
      </c>
    </row>
    <row r="395" s="13" customFormat="1">
      <c r="A395" s="13"/>
      <c r="B395" s="240"/>
      <c r="C395" s="241"/>
      <c r="D395" s="232" t="s">
        <v>193</v>
      </c>
      <c r="E395" s="242" t="s">
        <v>19</v>
      </c>
      <c r="F395" s="243" t="s">
        <v>490</v>
      </c>
      <c r="G395" s="241"/>
      <c r="H395" s="244">
        <v>4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0" t="s">
        <v>193</v>
      </c>
      <c r="AU395" s="250" t="s">
        <v>86</v>
      </c>
      <c r="AV395" s="13" t="s">
        <v>86</v>
      </c>
      <c r="AW395" s="13" t="s">
        <v>37</v>
      </c>
      <c r="AX395" s="13" t="s">
        <v>76</v>
      </c>
      <c r="AY395" s="250" t="s">
        <v>123</v>
      </c>
    </row>
    <row r="396" s="13" customFormat="1">
      <c r="A396" s="13"/>
      <c r="B396" s="240"/>
      <c r="C396" s="241"/>
      <c r="D396" s="232" t="s">
        <v>193</v>
      </c>
      <c r="E396" s="242" t="s">
        <v>19</v>
      </c>
      <c r="F396" s="243" t="s">
        <v>491</v>
      </c>
      <c r="G396" s="241"/>
      <c r="H396" s="244">
        <v>4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0" t="s">
        <v>193</v>
      </c>
      <c r="AU396" s="250" t="s">
        <v>86</v>
      </c>
      <c r="AV396" s="13" t="s">
        <v>86</v>
      </c>
      <c r="AW396" s="13" t="s">
        <v>37</v>
      </c>
      <c r="AX396" s="13" t="s">
        <v>76</v>
      </c>
      <c r="AY396" s="250" t="s">
        <v>123</v>
      </c>
    </row>
    <row r="397" s="13" customFormat="1">
      <c r="A397" s="13"/>
      <c r="B397" s="240"/>
      <c r="C397" s="241"/>
      <c r="D397" s="232" t="s">
        <v>193</v>
      </c>
      <c r="E397" s="242" t="s">
        <v>19</v>
      </c>
      <c r="F397" s="243" t="s">
        <v>492</v>
      </c>
      <c r="G397" s="241"/>
      <c r="H397" s="244">
        <v>2</v>
      </c>
      <c r="I397" s="245"/>
      <c r="J397" s="241"/>
      <c r="K397" s="241"/>
      <c r="L397" s="246"/>
      <c r="M397" s="247"/>
      <c r="N397" s="248"/>
      <c r="O397" s="248"/>
      <c r="P397" s="248"/>
      <c r="Q397" s="248"/>
      <c r="R397" s="248"/>
      <c r="S397" s="248"/>
      <c r="T397" s="24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0" t="s">
        <v>193</v>
      </c>
      <c r="AU397" s="250" t="s">
        <v>86</v>
      </c>
      <c r="AV397" s="13" t="s">
        <v>86</v>
      </c>
      <c r="AW397" s="13" t="s">
        <v>37</v>
      </c>
      <c r="AX397" s="13" t="s">
        <v>76</v>
      </c>
      <c r="AY397" s="250" t="s">
        <v>123</v>
      </c>
    </row>
    <row r="398" s="13" customFormat="1">
      <c r="A398" s="13"/>
      <c r="B398" s="240"/>
      <c r="C398" s="241"/>
      <c r="D398" s="232" t="s">
        <v>193</v>
      </c>
      <c r="E398" s="242" t="s">
        <v>19</v>
      </c>
      <c r="F398" s="243" t="s">
        <v>493</v>
      </c>
      <c r="G398" s="241"/>
      <c r="H398" s="244">
        <v>4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0" t="s">
        <v>193</v>
      </c>
      <c r="AU398" s="250" t="s">
        <v>86</v>
      </c>
      <c r="AV398" s="13" t="s">
        <v>86</v>
      </c>
      <c r="AW398" s="13" t="s">
        <v>37</v>
      </c>
      <c r="AX398" s="13" t="s">
        <v>76</v>
      </c>
      <c r="AY398" s="250" t="s">
        <v>123</v>
      </c>
    </row>
    <row r="399" s="13" customFormat="1">
      <c r="A399" s="13"/>
      <c r="B399" s="240"/>
      <c r="C399" s="241"/>
      <c r="D399" s="232" t="s">
        <v>193</v>
      </c>
      <c r="E399" s="242" t="s">
        <v>19</v>
      </c>
      <c r="F399" s="243" t="s">
        <v>494</v>
      </c>
      <c r="G399" s="241"/>
      <c r="H399" s="244">
        <v>8</v>
      </c>
      <c r="I399" s="245"/>
      <c r="J399" s="241"/>
      <c r="K399" s="241"/>
      <c r="L399" s="246"/>
      <c r="M399" s="247"/>
      <c r="N399" s="248"/>
      <c r="O399" s="248"/>
      <c r="P399" s="248"/>
      <c r="Q399" s="248"/>
      <c r="R399" s="248"/>
      <c r="S399" s="248"/>
      <c r="T399" s="24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0" t="s">
        <v>193</v>
      </c>
      <c r="AU399" s="250" t="s">
        <v>86</v>
      </c>
      <c r="AV399" s="13" t="s">
        <v>86</v>
      </c>
      <c r="AW399" s="13" t="s">
        <v>37</v>
      </c>
      <c r="AX399" s="13" t="s">
        <v>76</v>
      </c>
      <c r="AY399" s="250" t="s">
        <v>123</v>
      </c>
    </row>
    <row r="400" s="13" customFormat="1">
      <c r="A400" s="13"/>
      <c r="B400" s="240"/>
      <c r="C400" s="241"/>
      <c r="D400" s="232" t="s">
        <v>193</v>
      </c>
      <c r="E400" s="242" t="s">
        <v>19</v>
      </c>
      <c r="F400" s="243" t="s">
        <v>495</v>
      </c>
      <c r="G400" s="241"/>
      <c r="H400" s="244">
        <v>2</v>
      </c>
      <c r="I400" s="245"/>
      <c r="J400" s="241"/>
      <c r="K400" s="241"/>
      <c r="L400" s="246"/>
      <c r="M400" s="247"/>
      <c r="N400" s="248"/>
      <c r="O400" s="248"/>
      <c r="P400" s="248"/>
      <c r="Q400" s="248"/>
      <c r="R400" s="248"/>
      <c r="S400" s="248"/>
      <c r="T400" s="24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0" t="s">
        <v>193</v>
      </c>
      <c r="AU400" s="250" t="s">
        <v>86</v>
      </c>
      <c r="AV400" s="13" t="s">
        <v>86</v>
      </c>
      <c r="AW400" s="13" t="s">
        <v>37</v>
      </c>
      <c r="AX400" s="13" t="s">
        <v>76</v>
      </c>
      <c r="AY400" s="250" t="s">
        <v>123</v>
      </c>
    </row>
    <row r="401" s="14" customFormat="1">
      <c r="A401" s="14"/>
      <c r="B401" s="261"/>
      <c r="C401" s="262"/>
      <c r="D401" s="232" t="s">
        <v>193</v>
      </c>
      <c r="E401" s="263" t="s">
        <v>19</v>
      </c>
      <c r="F401" s="264" t="s">
        <v>243</v>
      </c>
      <c r="G401" s="262"/>
      <c r="H401" s="265">
        <v>25</v>
      </c>
      <c r="I401" s="266"/>
      <c r="J401" s="262"/>
      <c r="K401" s="262"/>
      <c r="L401" s="267"/>
      <c r="M401" s="268"/>
      <c r="N401" s="269"/>
      <c r="O401" s="269"/>
      <c r="P401" s="269"/>
      <c r="Q401" s="269"/>
      <c r="R401" s="269"/>
      <c r="S401" s="269"/>
      <c r="T401" s="27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1" t="s">
        <v>193</v>
      </c>
      <c r="AU401" s="271" t="s">
        <v>86</v>
      </c>
      <c r="AV401" s="14" t="s">
        <v>147</v>
      </c>
      <c r="AW401" s="14" t="s">
        <v>37</v>
      </c>
      <c r="AX401" s="14" t="s">
        <v>84</v>
      </c>
      <c r="AY401" s="271" t="s">
        <v>123</v>
      </c>
    </row>
    <row r="402" s="2" customFormat="1" ht="24.15" customHeight="1">
      <c r="A402" s="40"/>
      <c r="B402" s="41"/>
      <c r="C402" s="214" t="s">
        <v>496</v>
      </c>
      <c r="D402" s="214" t="s">
        <v>126</v>
      </c>
      <c r="E402" s="215" t="s">
        <v>497</v>
      </c>
      <c r="F402" s="216" t="s">
        <v>498</v>
      </c>
      <c r="G402" s="217" t="s">
        <v>258</v>
      </c>
      <c r="H402" s="218">
        <v>7.2000000000000002</v>
      </c>
      <c r="I402" s="219"/>
      <c r="J402" s="220">
        <f>ROUND(I402*H402,2)</f>
        <v>0</v>
      </c>
      <c r="K402" s="216" t="s">
        <v>130</v>
      </c>
      <c r="L402" s="46"/>
      <c r="M402" s="221" t="s">
        <v>19</v>
      </c>
      <c r="N402" s="222" t="s">
        <v>47</v>
      </c>
      <c r="O402" s="86"/>
      <c r="P402" s="223">
        <f>O402*H402</f>
        <v>0</v>
      </c>
      <c r="Q402" s="223">
        <v>0</v>
      </c>
      <c r="R402" s="223">
        <f>Q402*H402</f>
        <v>0</v>
      </c>
      <c r="S402" s="223">
        <v>0</v>
      </c>
      <c r="T402" s="224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25" t="s">
        <v>280</v>
      </c>
      <c r="AT402" s="225" t="s">
        <v>126</v>
      </c>
      <c r="AU402" s="225" t="s">
        <v>86</v>
      </c>
      <c r="AY402" s="19" t="s">
        <v>123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9" t="s">
        <v>84</v>
      </c>
      <c r="BK402" s="226">
        <f>ROUND(I402*H402,2)</f>
        <v>0</v>
      </c>
      <c r="BL402" s="19" t="s">
        <v>280</v>
      </c>
      <c r="BM402" s="225" t="s">
        <v>499</v>
      </c>
    </row>
    <row r="403" s="2" customFormat="1">
      <c r="A403" s="40"/>
      <c r="B403" s="41"/>
      <c r="C403" s="42"/>
      <c r="D403" s="227" t="s">
        <v>133</v>
      </c>
      <c r="E403" s="42"/>
      <c r="F403" s="228" t="s">
        <v>500</v>
      </c>
      <c r="G403" s="42"/>
      <c r="H403" s="42"/>
      <c r="I403" s="229"/>
      <c r="J403" s="42"/>
      <c r="K403" s="42"/>
      <c r="L403" s="46"/>
      <c r="M403" s="230"/>
      <c r="N403" s="231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133</v>
      </c>
      <c r="AU403" s="19" t="s">
        <v>86</v>
      </c>
    </row>
    <row r="404" s="13" customFormat="1">
      <c r="A404" s="13"/>
      <c r="B404" s="240"/>
      <c r="C404" s="241"/>
      <c r="D404" s="232" t="s">
        <v>193</v>
      </c>
      <c r="E404" s="242" t="s">
        <v>19</v>
      </c>
      <c r="F404" s="243" t="s">
        <v>501</v>
      </c>
      <c r="G404" s="241"/>
      <c r="H404" s="244">
        <v>7.2000000000000002</v>
      </c>
      <c r="I404" s="245"/>
      <c r="J404" s="241"/>
      <c r="K404" s="241"/>
      <c r="L404" s="246"/>
      <c r="M404" s="247"/>
      <c r="N404" s="248"/>
      <c r="O404" s="248"/>
      <c r="P404" s="248"/>
      <c r="Q404" s="248"/>
      <c r="R404" s="248"/>
      <c r="S404" s="248"/>
      <c r="T404" s="24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0" t="s">
        <v>193</v>
      </c>
      <c r="AU404" s="250" t="s">
        <v>86</v>
      </c>
      <c r="AV404" s="13" t="s">
        <v>86</v>
      </c>
      <c r="AW404" s="13" t="s">
        <v>37</v>
      </c>
      <c r="AX404" s="13" t="s">
        <v>84</v>
      </c>
      <c r="AY404" s="250" t="s">
        <v>123</v>
      </c>
    </row>
    <row r="405" s="2" customFormat="1" ht="21.75" customHeight="1">
      <c r="A405" s="40"/>
      <c r="B405" s="41"/>
      <c r="C405" s="214" t="s">
        <v>502</v>
      </c>
      <c r="D405" s="214" t="s">
        <v>126</v>
      </c>
      <c r="E405" s="215" t="s">
        <v>503</v>
      </c>
      <c r="F405" s="216" t="s">
        <v>504</v>
      </c>
      <c r="G405" s="217" t="s">
        <v>258</v>
      </c>
      <c r="H405" s="218">
        <v>0.85999999999999999</v>
      </c>
      <c r="I405" s="219"/>
      <c r="J405" s="220">
        <f>ROUND(I405*H405,2)</f>
        <v>0</v>
      </c>
      <c r="K405" s="216" t="s">
        <v>130</v>
      </c>
      <c r="L405" s="46"/>
      <c r="M405" s="221" t="s">
        <v>19</v>
      </c>
      <c r="N405" s="222" t="s">
        <v>47</v>
      </c>
      <c r="O405" s="86"/>
      <c r="P405" s="223">
        <f>O405*H405</f>
        <v>0</v>
      </c>
      <c r="Q405" s="223">
        <v>0</v>
      </c>
      <c r="R405" s="223">
        <f>Q405*H405</f>
        <v>0</v>
      </c>
      <c r="S405" s="223">
        <v>0.0016999999999999999</v>
      </c>
      <c r="T405" s="224">
        <f>S405*H405</f>
        <v>0.001462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25" t="s">
        <v>280</v>
      </c>
      <c r="AT405" s="225" t="s">
        <v>126</v>
      </c>
      <c r="AU405" s="225" t="s">
        <v>86</v>
      </c>
      <c r="AY405" s="19" t="s">
        <v>123</v>
      </c>
      <c r="BE405" s="226">
        <f>IF(N405="základní",J405,0)</f>
        <v>0</v>
      </c>
      <c r="BF405" s="226">
        <f>IF(N405="snížená",J405,0)</f>
        <v>0</v>
      </c>
      <c r="BG405" s="226">
        <f>IF(N405="zákl. přenesená",J405,0)</f>
        <v>0</v>
      </c>
      <c r="BH405" s="226">
        <f>IF(N405="sníž. přenesená",J405,0)</f>
        <v>0</v>
      </c>
      <c r="BI405" s="226">
        <f>IF(N405="nulová",J405,0)</f>
        <v>0</v>
      </c>
      <c r="BJ405" s="19" t="s">
        <v>84</v>
      </c>
      <c r="BK405" s="226">
        <f>ROUND(I405*H405,2)</f>
        <v>0</v>
      </c>
      <c r="BL405" s="19" t="s">
        <v>280</v>
      </c>
      <c r="BM405" s="225" t="s">
        <v>505</v>
      </c>
    </row>
    <row r="406" s="2" customFormat="1">
      <c r="A406" s="40"/>
      <c r="B406" s="41"/>
      <c r="C406" s="42"/>
      <c r="D406" s="227" t="s">
        <v>133</v>
      </c>
      <c r="E406" s="42"/>
      <c r="F406" s="228" t="s">
        <v>506</v>
      </c>
      <c r="G406" s="42"/>
      <c r="H406" s="42"/>
      <c r="I406" s="229"/>
      <c r="J406" s="42"/>
      <c r="K406" s="42"/>
      <c r="L406" s="46"/>
      <c r="M406" s="230"/>
      <c r="N406" s="231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133</v>
      </c>
      <c r="AU406" s="19" t="s">
        <v>86</v>
      </c>
    </row>
    <row r="407" s="13" customFormat="1">
      <c r="A407" s="13"/>
      <c r="B407" s="240"/>
      <c r="C407" s="241"/>
      <c r="D407" s="232" t="s">
        <v>193</v>
      </c>
      <c r="E407" s="242" t="s">
        <v>19</v>
      </c>
      <c r="F407" s="243" t="s">
        <v>507</v>
      </c>
      <c r="G407" s="241"/>
      <c r="H407" s="244">
        <v>0.85999999999999999</v>
      </c>
      <c r="I407" s="245"/>
      <c r="J407" s="241"/>
      <c r="K407" s="241"/>
      <c r="L407" s="246"/>
      <c r="M407" s="247"/>
      <c r="N407" s="248"/>
      <c r="O407" s="248"/>
      <c r="P407" s="248"/>
      <c r="Q407" s="248"/>
      <c r="R407" s="248"/>
      <c r="S407" s="248"/>
      <c r="T407" s="24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0" t="s">
        <v>193</v>
      </c>
      <c r="AU407" s="250" t="s">
        <v>86</v>
      </c>
      <c r="AV407" s="13" t="s">
        <v>86</v>
      </c>
      <c r="AW407" s="13" t="s">
        <v>37</v>
      </c>
      <c r="AX407" s="13" t="s">
        <v>84</v>
      </c>
      <c r="AY407" s="250" t="s">
        <v>123</v>
      </c>
    </row>
    <row r="408" s="2" customFormat="1" ht="24.15" customHeight="1">
      <c r="A408" s="40"/>
      <c r="B408" s="41"/>
      <c r="C408" s="214" t="s">
        <v>508</v>
      </c>
      <c r="D408" s="214" t="s">
        <v>126</v>
      </c>
      <c r="E408" s="215" t="s">
        <v>509</v>
      </c>
      <c r="F408" s="216" t="s">
        <v>510</v>
      </c>
      <c r="G408" s="217" t="s">
        <v>258</v>
      </c>
      <c r="H408" s="218">
        <v>15.58</v>
      </c>
      <c r="I408" s="219"/>
      <c r="J408" s="220">
        <f>ROUND(I408*H408,2)</f>
        <v>0</v>
      </c>
      <c r="K408" s="216" t="s">
        <v>130</v>
      </c>
      <c r="L408" s="46"/>
      <c r="M408" s="221" t="s">
        <v>19</v>
      </c>
      <c r="N408" s="222" t="s">
        <v>47</v>
      </c>
      <c r="O408" s="86"/>
      <c r="P408" s="223">
        <f>O408*H408</f>
        <v>0</v>
      </c>
      <c r="Q408" s="223">
        <v>0</v>
      </c>
      <c r="R408" s="223">
        <f>Q408*H408</f>
        <v>0</v>
      </c>
      <c r="S408" s="223">
        <v>0.0017700000000000001</v>
      </c>
      <c r="T408" s="224">
        <f>S408*H408</f>
        <v>0.027576600000000003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25" t="s">
        <v>280</v>
      </c>
      <c r="AT408" s="225" t="s">
        <v>126</v>
      </c>
      <c r="AU408" s="225" t="s">
        <v>86</v>
      </c>
      <c r="AY408" s="19" t="s">
        <v>123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9" t="s">
        <v>84</v>
      </c>
      <c r="BK408" s="226">
        <f>ROUND(I408*H408,2)</f>
        <v>0</v>
      </c>
      <c r="BL408" s="19" t="s">
        <v>280</v>
      </c>
      <c r="BM408" s="225" t="s">
        <v>511</v>
      </c>
    </row>
    <row r="409" s="2" customFormat="1">
      <c r="A409" s="40"/>
      <c r="B409" s="41"/>
      <c r="C409" s="42"/>
      <c r="D409" s="227" t="s">
        <v>133</v>
      </c>
      <c r="E409" s="42"/>
      <c r="F409" s="228" t="s">
        <v>512</v>
      </c>
      <c r="G409" s="42"/>
      <c r="H409" s="42"/>
      <c r="I409" s="229"/>
      <c r="J409" s="42"/>
      <c r="K409" s="42"/>
      <c r="L409" s="46"/>
      <c r="M409" s="230"/>
      <c r="N409" s="231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133</v>
      </c>
      <c r="AU409" s="19" t="s">
        <v>86</v>
      </c>
    </row>
    <row r="410" s="13" customFormat="1">
      <c r="A410" s="13"/>
      <c r="B410" s="240"/>
      <c r="C410" s="241"/>
      <c r="D410" s="232" t="s">
        <v>193</v>
      </c>
      <c r="E410" s="242" t="s">
        <v>19</v>
      </c>
      <c r="F410" s="243" t="s">
        <v>513</v>
      </c>
      <c r="G410" s="241"/>
      <c r="H410" s="244">
        <v>15.58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0" t="s">
        <v>193</v>
      </c>
      <c r="AU410" s="250" t="s">
        <v>86</v>
      </c>
      <c r="AV410" s="13" t="s">
        <v>86</v>
      </c>
      <c r="AW410" s="13" t="s">
        <v>37</v>
      </c>
      <c r="AX410" s="13" t="s">
        <v>84</v>
      </c>
      <c r="AY410" s="250" t="s">
        <v>123</v>
      </c>
    </row>
    <row r="411" s="2" customFormat="1" ht="24.15" customHeight="1">
      <c r="A411" s="40"/>
      <c r="B411" s="41"/>
      <c r="C411" s="214" t="s">
        <v>514</v>
      </c>
      <c r="D411" s="214" t="s">
        <v>126</v>
      </c>
      <c r="E411" s="215" t="s">
        <v>515</v>
      </c>
      <c r="F411" s="216" t="s">
        <v>516</v>
      </c>
      <c r="G411" s="217" t="s">
        <v>258</v>
      </c>
      <c r="H411" s="218">
        <v>35.710000000000001</v>
      </c>
      <c r="I411" s="219"/>
      <c r="J411" s="220">
        <f>ROUND(I411*H411,2)</f>
        <v>0</v>
      </c>
      <c r="K411" s="216" t="s">
        <v>130</v>
      </c>
      <c r="L411" s="46"/>
      <c r="M411" s="221" t="s">
        <v>19</v>
      </c>
      <c r="N411" s="222" t="s">
        <v>47</v>
      </c>
      <c r="O411" s="86"/>
      <c r="P411" s="223">
        <f>O411*H411</f>
        <v>0</v>
      </c>
      <c r="Q411" s="223">
        <v>0</v>
      </c>
      <c r="R411" s="223">
        <f>Q411*H411</f>
        <v>0</v>
      </c>
      <c r="S411" s="223">
        <v>0.00191</v>
      </c>
      <c r="T411" s="224">
        <f>S411*H411</f>
        <v>0.068206100000000006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25" t="s">
        <v>280</v>
      </c>
      <c r="AT411" s="225" t="s">
        <v>126</v>
      </c>
      <c r="AU411" s="225" t="s">
        <v>86</v>
      </c>
      <c r="AY411" s="19" t="s">
        <v>123</v>
      </c>
      <c r="BE411" s="226">
        <f>IF(N411="základní",J411,0)</f>
        <v>0</v>
      </c>
      <c r="BF411" s="226">
        <f>IF(N411="snížená",J411,0)</f>
        <v>0</v>
      </c>
      <c r="BG411" s="226">
        <f>IF(N411="zákl. přenesená",J411,0)</f>
        <v>0</v>
      </c>
      <c r="BH411" s="226">
        <f>IF(N411="sníž. přenesená",J411,0)</f>
        <v>0</v>
      </c>
      <c r="BI411" s="226">
        <f>IF(N411="nulová",J411,0)</f>
        <v>0</v>
      </c>
      <c r="BJ411" s="19" t="s">
        <v>84</v>
      </c>
      <c r="BK411" s="226">
        <f>ROUND(I411*H411,2)</f>
        <v>0</v>
      </c>
      <c r="BL411" s="19" t="s">
        <v>280</v>
      </c>
      <c r="BM411" s="225" t="s">
        <v>517</v>
      </c>
    </row>
    <row r="412" s="2" customFormat="1">
      <c r="A412" s="40"/>
      <c r="B412" s="41"/>
      <c r="C412" s="42"/>
      <c r="D412" s="227" t="s">
        <v>133</v>
      </c>
      <c r="E412" s="42"/>
      <c r="F412" s="228" t="s">
        <v>518</v>
      </c>
      <c r="G412" s="42"/>
      <c r="H412" s="42"/>
      <c r="I412" s="229"/>
      <c r="J412" s="42"/>
      <c r="K412" s="42"/>
      <c r="L412" s="46"/>
      <c r="M412" s="230"/>
      <c r="N412" s="231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133</v>
      </c>
      <c r="AU412" s="19" t="s">
        <v>86</v>
      </c>
    </row>
    <row r="413" s="13" customFormat="1">
      <c r="A413" s="13"/>
      <c r="B413" s="240"/>
      <c r="C413" s="241"/>
      <c r="D413" s="232" t="s">
        <v>193</v>
      </c>
      <c r="E413" s="242" t="s">
        <v>19</v>
      </c>
      <c r="F413" s="243" t="s">
        <v>519</v>
      </c>
      <c r="G413" s="241"/>
      <c r="H413" s="244">
        <v>27.25</v>
      </c>
      <c r="I413" s="245"/>
      <c r="J413" s="241"/>
      <c r="K413" s="241"/>
      <c r="L413" s="246"/>
      <c r="M413" s="247"/>
      <c r="N413" s="248"/>
      <c r="O413" s="248"/>
      <c r="P413" s="248"/>
      <c r="Q413" s="248"/>
      <c r="R413" s="248"/>
      <c r="S413" s="248"/>
      <c r="T413" s="249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0" t="s">
        <v>193</v>
      </c>
      <c r="AU413" s="250" t="s">
        <v>86</v>
      </c>
      <c r="AV413" s="13" t="s">
        <v>86</v>
      </c>
      <c r="AW413" s="13" t="s">
        <v>37</v>
      </c>
      <c r="AX413" s="13" t="s">
        <v>76</v>
      </c>
      <c r="AY413" s="250" t="s">
        <v>123</v>
      </c>
    </row>
    <row r="414" s="13" customFormat="1">
      <c r="A414" s="13"/>
      <c r="B414" s="240"/>
      <c r="C414" s="241"/>
      <c r="D414" s="232" t="s">
        <v>193</v>
      </c>
      <c r="E414" s="242" t="s">
        <v>19</v>
      </c>
      <c r="F414" s="243" t="s">
        <v>520</v>
      </c>
      <c r="G414" s="241"/>
      <c r="H414" s="244">
        <v>2.1000000000000001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0" t="s">
        <v>193</v>
      </c>
      <c r="AU414" s="250" t="s">
        <v>86</v>
      </c>
      <c r="AV414" s="13" t="s">
        <v>86</v>
      </c>
      <c r="AW414" s="13" t="s">
        <v>37</v>
      </c>
      <c r="AX414" s="13" t="s">
        <v>76</v>
      </c>
      <c r="AY414" s="250" t="s">
        <v>123</v>
      </c>
    </row>
    <row r="415" s="13" customFormat="1">
      <c r="A415" s="13"/>
      <c r="B415" s="240"/>
      <c r="C415" s="241"/>
      <c r="D415" s="232" t="s">
        <v>193</v>
      </c>
      <c r="E415" s="242" t="s">
        <v>19</v>
      </c>
      <c r="F415" s="243" t="s">
        <v>521</v>
      </c>
      <c r="G415" s="241"/>
      <c r="H415" s="244">
        <v>6.3600000000000003</v>
      </c>
      <c r="I415" s="245"/>
      <c r="J415" s="241"/>
      <c r="K415" s="241"/>
      <c r="L415" s="246"/>
      <c r="M415" s="247"/>
      <c r="N415" s="248"/>
      <c r="O415" s="248"/>
      <c r="P415" s="248"/>
      <c r="Q415" s="248"/>
      <c r="R415" s="248"/>
      <c r="S415" s="248"/>
      <c r="T415" s="24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0" t="s">
        <v>193</v>
      </c>
      <c r="AU415" s="250" t="s">
        <v>86</v>
      </c>
      <c r="AV415" s="13" t="s">
        <v>86</v>
      </c>
      <c r="AW415" s="13" t="s">
        <v>37</v>
      </c>
      <c r="AX415" s="13" t="s">
        <v>76</v>
      </c>
      <c r="AY415" s="250" t="s">
        <v>123</v>
      </c>
    </row>
    <row r="416" s="14" customFormat="1">
      <c r="A416" s="14"/>
      <c r="B416" s="261"/>
      <c r="C416" s="262"/>
      <c r="D416" s="232" t="s">
        <v>193</v>
      </c>
      <c r="E416" s="263" t="s">
        <v>19</v>
      </c>
      <c r="F416" s="264" t="s">
        <v>243</v>
      </c>
      <c r="G416" s="262"/>
      <c r="H416" s="265">
        <v>35.710000000000001</v>
      </c>
      <c r="I416" s="266"/>
      <c r="J416" s="262"/>
      <c r="K416" s="262"/>
      <c r="L416" s="267"/>
      <c r="M416" s="268"/>
      <c r="N416" s="269"/>
      <c r="O416" s="269"/>
      <c r="P416" s="269"/>
      <c r="Q416" s="269"/>
      <c r="R416" s="269"/>
      <c r="S416" s="269"/>
      <c r="T416" s="270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71" t="s">
        <v>193</v>
      </c>
      <c r="AU416" s="271" t="s">
        <v>86</v>
      </c>
      <c r="AV416" s="14" t="s">
        <v>147</v>
      </c>
      <c r="AW416" s="14" t="s">
        <v>37</v>
      </c>
      <c r="AX416" s="14" t="s">
        <v>84</v>
      </c>
      <c r="AY416" s="271" t="s">
        <v>123</v>
      </c>
    </row>
    <row r="417" s="2" customFormat="1" ht="24.15" customHeight="1">
      <c r="A417" s="40"/>
      <c r="B417" s="41"/>
      <c r="C417" s="214" t="s">
        <v>522</v>
      </c>
      <c r="D417" s="214" t="s">
        <v>126</v>
      </c>
      <c r="E417" s="215" t="s">
        <v>523</v>
      </c>
      <c r="F417" s="216" t="s">
        <v>524</v>
      </c>
      <c r="G417" s="217" t="s">
        <v>258</v>
      </c>
      <c r="H417" s="218">
        <v>11.289999999999999</v>
      </c>
      <c r="I417" s="219"/>
      <c r="J417" s="220">
        <f>ROUND(I417*H417,2)</f>
        <v>0</v>
      </c>
      <c r="K417" s="216" t="s">
        <v>130</v>
      </c>
      <c r="L417" s="46"/>
      <c r="M417" s="221" t="s">
        <v>19</v>
      </c>
      <c r="N417" s="222" t="s">
        <v>47</v>
      </c>
      <c r="O417" s="86"/>
      <c r="P417" s="223">
        <f>O417*H417</f>
        <v>0</v>
      </c>
      <c r="Q417" s="223">
        <v>0</v>
      </c>
      <c r="R417" s="223">
        <f>Q417*H417</f>
        <v>0</v>
      </c>
      <c r="S417" s="223">
        <v>0.0022300000000000002</v>
      </c>
      <c r="T417" s="224">
        <f>S417*H417</f>
        <v>0.0251767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25" t="s">
        <v>280</v>
      </c>
      <c r="AT417" s="225" t="s">
        <v>126</v>
      </c>
      <c r="AU417" s="225" t="s">
        <v>86</v>
      </c>
      <c r="AY417" s="19" t="s">
        <v>123</v>
      </c>
      <c r="BE417" s="226">
        <f>IF(N417="základní",J417,0)</f>
        <v>0</v>
      </c>
      <c r="BF417" s="226">
        <f>IF(N417="snížená",J417,0)</f>
        <v>0</v>
      </c>
      <c r="BG417" s="226">
        <f>IF(N417="zákl. přenesená",J417,0)</f>
        <v>0</v>
      </c>
      <c r="BH417" s="226">
        <f>IF(N417="sníž. přenesená",J417,0)</f>
        <v>0</v>
      </c>
      <c r="BI417" s="226">
        <f>IF(N417="nulová",J417,0)</f>
        <v>0</v>
      </c>
      <c r="BJ417" s="19" t="s">
        <v>84</v>
      </c>
      <c r="BK417" s="226">
        <f>ROUND(I417*H417,2)</f>
        <v>0</v>
      </c>
      <c r="BL417" s="19" t="s">
        <v>280</v>
      </c>
      <c r="BM417" s="225" t="s">
        <v>525</v>
      </c>
    </row>
    <row r="418" s="2" customFormat="1">
      <c r="A418" s="40"/>
      <c r="B418" s="41"/>
      <c r="C418" s="42"/>
      <c r="D418" s="227" t="s">
        <v>133</v>
      </c>
      <c r="E418" s="42"/>
      <c r="F418" s="228" t="s">
        <v>526</v>
      </c>
      <c r="G418" s="42"/>
      <c r="H418" s="42"/>
      <c r="I418" s="229"/>
      <c r="J418" s="42"/>
      <c r="K418" s="42"/>
      <c r="L418" s="46"/>
      <c r="M418" s="230"/>
      <c r="N418" s="231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133</v>
      </c>
      <c r="AU418" s="19" t="s">
        <v>86</v>
      </c>
    </row>
    <row r="419" s="13" customFormat="1">
      <c r="A419" s="13"/>
      <c r="B419" s="240"/>
      <c r="C419" s="241"/>
      <c r="D419" s="232" t="s">
        <v>193</v>
      </c>
      <c r="E419" s="242" t="s">
        <v>19</v>
      </c>
      <c r="F419" s="243" t="s">
        <v>527</v>
      </c>
      <c r="G419" s="241"/>
      <c r="H419" s="244">
        <v>11.289999999999999</v>
      </c>
      <c r="I419" s="245"/>
      <c r="J419" s="241"/>
      <c r="K419" s="241"/>
      <c r="L419" s="246"/>
      <c r="M419" s="247"/>
      <c r="N419" s="248"/>
      <c r="O419" s="248"/>
      <c r="P419" s="248"/>
      <c r="Q419" s="248"/>
      <c r="R419" s="248"/>
      <c r="S419" s="248"/>
      <c r="T419" s="249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0" t="s">
        <v>193</v>
      </c>
      <c r="AU419" s="250" t="s">
        <v>86</v>
      </c>
      <c r="AV419" s="13" t="s">
        <v>86</v>
      </c>
      <c r="AW419" s="13" t="s">
        <v>37</v>
      </c>
      <c r="AX419" s="13" t="s">
        <v>84</v>
      </c>
      <c r="AY419" s="250" t="s">
        <v>123</v>
      </c>
    </row>
    <row r="420" s="2" customFormat="1" ht="21.75" customHeight="1">
      <c r="A420" s="40"/>
      <c r="B420" s="41"/>
      <c r="C420" s="214" t="s">
        <v>528</v>
      </c>
      <c r="D420" s="214" t="s">
        <v>126</v>
      </c>
      <c r="E420" s="215" t="s">
        <v>529</v>
      </c>
      <c r="F420" s="216" t="s">
        <v>530</v>
      </c>
      <c r="G420" s="217" t="s">
        <v>258</v>
      </c>
      <c r="H420" s="218">
        <v>21.420000000000002</v>
      </c>
      <c r="I420" s="219"/>
      <c r="J420" s="220">
        <f>ROUND(I420*H420,2)</f>
        <v>0</v>
      </c>
      <c r="K420" s="216" t="s">
        <v>130</v>
      </c>
      <c r="L420" s="46"/>
      <c r="M420" s="221" t="s">
        <v>19</v>
      </c>
      <c r="N420" s="222" t="s">
        <v>47</v>
      </c>
      <c r="O420" s="86"/>
      <c r="P420" s="223">
        <f>O420*H420</f>
        <v>0</v>
      </c>
      <c r="Q420" s="223">
        <v>0</v>
      </c>
      <c r="R420" s="223">
        <f>Q420*H420</f>
        <v>0</v>
      </c>
      <c r="S420" s="223">
        <v>0.00175</v>
      </c>
      <c r="T420" s="224">
        <f>S420*H420</f>
        <v>0.037485000000000004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25" t="s">
        <v>280</v>
      </c>
      <c r="AT420" s="225" t="s">
        <v>126</v>
      </c>
      <c r="AU420" s="225" t="s">
        <v>86</v>
      </c>
      <c r="AY420" s="19" t="s">
        <v>123</v>
      </c>
      <c r="BE420" s="226">
        <f>IF(N420="základní",J420,0)</f>
        <v>0</v>
      </c>
      <c r="BF420" s="226">
        <f>IF(N420="snížená",J420,0)</f>
        <v>0</v>
      </c>
      <c r="BG420" s="226">
        <f>IF(N420="zákl. přenesená",J420,0)</f>
        <v>0</v>
      </c>
      <c r="BH420" s="226">
        <f>IF(N420="sníž. přenesená",J420,0)</f>
        <v>0</v>
      </c>
      <c r="BI420" s="226">
        <f>IF(N420="nulová",J420,0)</f>
        <v>0</v>
      </c>
      <c r="BJ420" s="19" t="s">
        <v>84</v>
      </c>
      <c r="BK420" s="226">
        <f>ROUND(I420*H420,2)</f>
        <v>0</v>
      </c>
      <c r="BL420" s="19" t="s">
        <v>280</v>
      </c>
      <c r="BM420" s="225" t="s">
        <v>531</v>
      </c>
    </row>
    <row r="421" s="2" customFormat="1">
      <c r="A421" s="40"/>
      <c r="B421" s="41"/>
      <c r="C421" s="42"/>
      <c r="D421" s="227" t="s">
        <v>133</v>
      </c>
      <c r="E421" s="42"/>
      <c r="F421" s="228" t="s">
        <v>532</v>
      </c>
      <c r="G421" s="42"/>
      <c r="H421" s="42"/>
      <c r="I421" s="229"/>
      <c r="J421" s="42"/>
      <c r="K421" s="42"/>
      <c r="L421" s="46"/>
      <c r="M421" s="230"/>
      <c r="N421" s="231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133</v>
      </c>
      <c r="AU421" s="19" t="s">
        <v>86</v>
      </c>
    </row>
    <row r="422" s="13" customFormat="1">
      <c r="A422" s="13"/>
      <c r="B422" s="240"/>
      <c r="C422" s="241"/>
      <c r="D422" s="232" t="s">
        <v>193</v>
      </c>
      <c r="E422" s="242" t="s">
        <v>19</v>
      </c>
      <c r="F422" s="243" t="s">
        <v>533</v>
      </c>
      <c r="G422" s="241"/>
      <c r="H422" s="244">
        <v>15.300000000000001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0" t="s">
        <v>193</v>
      </c>
      <c r="AU422" s="250" t="s">
        <v>86</v>
      </c>
      <c r="AV422" s="13" t="s">
        <v>86</v>
      </c>
      <c r="AW422" s="13" t="s">
        <v>37</v>
      </c>
      <c r="AX422" s="13" t="s">
        <v>76</v>
      </c>
      <c r="AY422" s="250" t="s">
        <v>123</v>
      </c>
    </row>
    <row r="423" s="13" customFormat="1">
      <c r="A423" s="13"/>
      <c r="B423" s="240"/>
      <c r="C423" s="241"/>
      <c r="D423" s="232" t="s">
        <v>193</v>
      </c>
      <c r="E423" s="242" t="s">
        <v>19</v>
      </c>
      <c r="F423" s="243" t="s">
        <v>534</v>
      </c>
      <c r="G423" s="241"/>
      <c r="H423" s="244">
        <v>6.1200000000000001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0" t="s">
        <v>193</v>
      </c>
      <c r="AU423" s="250" t="s">
        <v>86</v>
      </c>
      <c r="AV423" s="13" t="s">
        <v>86</v>
      </c>
      <c r="AW423" s="13" t="s">
        <v>37</v>
      </c>
      <c r="AX423" s="13" t="s">
        <v>76</v>
      </c>
      <c r="AY423" s="250" t="s">
        <v>123</v>
      </c>
    </row>
    <row r="424" s="14" customFormat="1">
      <c r="A424" s="14"/>
      <c r="B424" s="261"/>
      <c r="C424" s="262"/>
      <c r="D424" s="232" t="s">
        <v>193</v>
      </c>
      <c r="E424" s="263" t="s">
        <v>19</v>
      </c>
      <c r="F424" s="264" t="s">
        <v>243</v>
      </c>
      <c r="G424" s="262"/>
      <c r="H424" s="265">
        <v>21.420000000000002</v>
      </c>
      <c r="I424" s="266"/>
      <c r="J424" s="262"/>
      <c r="K424" s="262"/>
      <c r="L424" s="267"/>
      <c r="M424" s="268"/>
      <c r="N424" s="269"/>
      <c r="O424" s="269"/>
      <c r="P424" s="269"/>
      <c r="Q424" s="269"/>
      <c r="R424" s="269"/>
      <c r="S424" s="269"/>
      <c r="T424" s="27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71" t="s">
        <v>193</v>
      </c>
      <c r="AU424" s="271" t="s">
        <v>86</v>
      </c>
      <c r="AV424" s="14" t="s">
        <v>147</v>
      </c>
      <c r="AW424" s="14" t="s">
        <v>37</v>
      </c>
      <c r="AX424" s="14" t="s">
        <v>84</v>
      </c>
      <c r="AY424" s="271" t="s">
        <v>123</v>
      </c>
    </row>
    <row r="425" s="2" customFormat="1" ht="24.15" customHeight="1">
      <c r="A425" s="40"/>
      <c r="B425" s="41"/>
      <c r="C425" s="214" t="s">
        <v>535</v>
      </c>
      <c r="D425" s="214" t="s">
        <v>126</v>
      </c>
      <c r="E425" s="215" t="s">
        <v>536</v>
      </c>
      <c r="F425" s="216" t="s">
        <v>537</v>
      </c>
      <c r="G425" s="217" t="s">
        <v>258</v>
      </c>
      <c r="H425" s="218">
        <v>17.649999999999999</v>
      </c>
      <c r="I425" s="219"/>
      <c r="J425" s="220">
        <f>ROUND(I425*H425,2)</f>
        <v>0</v>
      </c>
      <c r="K425" s="216" t="s">
        <v>130</v>
      </c>
      <c r="L425" s="46"/>
      <c r="M425" s="221" t="s">
        <v>19</v>
      </c>
      <c r="N425" s="222" t="s">
        <v>47</v>
      </c>
      <c r="O425" s="86"/>
      <c r="P425" s="223">
        <f>O425*H425</f>
        <v>0</v>
      </c>
      <c r="Q425" s="223">
        <v>0</v>
      </c>
      <c r="R425" s="223">
        <f>Q425*H425</f>
        <v>0</v>
      </c>
      <c r="S425" s="223">
        <v>0.0025999999999999999</v>
      </c>
      <c r="T425" s="224">
        <f>S425*H425</f>
        <v>0.045889999999999993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25" t="s">
        <v>280</v>
      </c>
      <c r="AT425" s="225" t="s">
        <v>126</v>
      </c>
      <c r="AU425" s="225" t="s">
        <v>86</v>
      </c>
      <c r="AY425" s="19" t="s">
        <v>123</v>
      </c>
      <c r="BE425" s="226">
        <f>IF(N425="základní",J425,0)</f>
        <v>0</v>
      </c>
      <c r="BF425" s="226">
        <f>IF(N425="snížená",J425,0)</f>
        <v>0</v>
      </c>
      <c r="BG425" s="226">
        <f>IF(N425="zákl. přenesená",J425,0)</f>
        <v>0</v>
      </c>
      <c r="BH425" s="226">
        <f>IF(N425="sníž. přenesená",J425,0)</f>
        <v>0</v>
      </c>
      <c r="BI425" s="226">
        <f>IF(N425="nulová",J425,0)</f>
        <v>0</v>
      </c>
      <c r="BJ425" s="19" t="s">
        <v>84</v>
      </c>
      <c r="BK425" s="226">
        <f>ROUND(I425*H425,2)</f>
        <v>0</v>
      </c>
      <c r="BL425" s="19" t="s">
        <v>280</v>
      </c>
      <c r="BM425" s="225" t="s">
        <v>538</v>
      </c>
    </row>
    <row r="426" s="2" customFormat="1">
      <c r="A426" s="40"/>
      <c r="B426" s="41"/>
      <c r="C426" s="42"/>
      <c r="D426" s="227" t="s">
        <v>133</v>
      </c>
      <c r="E426" s="42"/>
      <c r="F426" s="228" t="s">
        <v>539</v>
      </c>
      <c r="G426" s="42"/>
      <c r="H426" s="42"/>
      <c r="I426" s="229"/>
      <c r="J426" s="42"/>
      <c r="K426" s="42"/>
      <c r="L426" s="46"/>
      <c r="M426" s="230"/>
      <c r="N426" s="231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133</v>
      </c>
      <c r="AU426" s="19" t="s">
        <v>86</v>
      </c>
    </row>
    <row r="427" s="13" customFormat="1">
      <c r="A427" s="13"/>
      <c r="B427" s="240"/>
      <c r="C427" s="241"/>
      <c r="D427" s="232" t="s">
        <v>193</v>
      </c>
      <c r="E427" s="242" t="s">
        <v>19</v>
      </c>
      <c r="F427" s="243" t="s">
        <v>540</v>
      </c>
      <c r="G427" s="241"/>
      <c r="H427" s="244">
        <v>17.649999999999999</v>
      </c>
      <c r="I427" s="245"/>
      <c r="J427" s="241"/>
      <c r="K427" s="241"/>
      <c r="L427" s="246"/>
      <c r="M427" s="247"/>
      <c r="N427" s="248"/>
      <c r="O427" s="248"/>
      <c r="P427" s="248"/>
      <c r="Q427" s="248"/>
      <c r="R427" s="248"/>
      <c r="S427" s="248"/>
      <c r="T427" s="249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0" t="s">
        <v>193</v>
      </c>
      <c r="AU427" s="250" t="s">
        <v>86</v>
      </c>
      <c r="AV427" s="13" t="s">
        <v>86</v>
      </c>
      <c r="AW427" s="13" t="s">
        <v>37</v>
      </c>
      <c r="AX427" s="13" t="s">
        <v>84</v>
      </c>
      <c r="AY427" s="250" t="s">
        <v>123</v>
      </c>
    </row>
    <row r="428" s="2" customFormat="1" ht="16.5" customHeight="1">
      <c r="A428" s="40"/>
      <c r="B428" s="41"/>
      <c r="C428" s="214" t="s">
        <v>541</v>
      </c>
      <c r="D428" s="214" t="s">
        <v>126</v>
      </c>
      <c r="E428" s="215" t="s">
        <v>542</v>
      </c>
      <c r="F428" s="216" t="s">
        <v>543</v>
      </c>
      <c r="G428" s="217" t="s">
        <v>258</v>
      </c>
      <c r="H428" s="218">
        <v>6</v>
      </c>
      <c r="I428" s="219"/>
      <c r="J428" s="220">
        <f>ROUND(I428*H428,2)</f>
        <v>0</v>
      </c>
      <c r="K428" s="216" t="s">
        <v>130</v>
      </c>
      <c r="L428" s="46"/>
      <c r="M428" s="221" t="s">
        <v>19</v>
      </c>
      <c r="N428" s="222" t="s">
        <v>47</v>
      </c>
      <c r="O428" s="86"/>
      <c r="P428" s="223">
        <f>O428*H428</f>
        <v>0</v>
      </c>
      <c r="Q428" s="223">
        <v>0</v>
      </c>
      <c r="R428" s="223">
        <f>Q428*H428</f>
        <v>0</v>
      </c>
      <c r="S428" s="223">
        <v>0.0039399999999999999</v>
      </c>
      <c r="T428" s="224">
        <f>S428*H428</f>
        <v>0.023640000000000001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25" t="s">
        <v>280</v>
      </c>
      <c r="AT428" s="225" t="s">
        <v>126</v>
      </c>
      <c r="AU428" s="225" t="s">
        <v>86</v>
      </c>
      <c r="AY428" s="19" t="s">
        <v>123</v>
      </c>
      <c r="BE428" s="226">
        <f>IF(N428="základní",J428,0)</f>
        <v>0</v>
      </c>
      <c r="BF428" s="226">
        <f>IF(N428="snížená",J428,0)</f>
        <v>0</v>
      </c>
      <c r="BG428" s="226">
        <f>IF(N428="zákl. přenesená",J428,0)</f>
        <v>0</v>
      </c>
      <c r="BH428" s="226">
        <f>IF(N428="sníž. přenesená",J428,0)</f>
        <v>0</v>
      </c>
      <c r="BI428" s="226">
        <f>IF(N428="nulová",J428,0)</f>
        <v>0</v>
      </c>
      <c r="BJ428" s="19" t="s">
        <v>84</v>
      </c>
      <c r="BK428" s="226">
        <f>ROUND(I428*H428,2)</f>
        <v>0</v>
      </c>
      <c r="BL428" s="19" t="s">
        <v>280</v>
      </c>
      <c r="BM428" s="225" t="s">
        <v>544</v>
      </c>
    </row>
    <row r="429" s="2" customFormat="1">
      <c r="A429" s="40"/>
      <c r="B429" s="41"/>
      <c r="C429" s="42"/>
      <c r="D429" s="227" t="s">
        <v>133</v>
      </c>
      <c r="E429" s="42"/>
      <c r="F429" s="228" t="s">
        <v>545</v>
      </c>
      <c r="G429" s="42"/>
      <c r="H429" s="42"/>
      <c r="I429" s="229"/>
      <c r="J429" s="42"/>
      <c r="K429" s="42"/>
      <c r="L429" s="46"/>
      <c r="M429" s="230"/>
      <c r="N429" s="231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133</v>
      </c>
      <c r="AU429" s="19" t="s">
        <v>86</v>
      </c>
    </row>
    <row r="430" s="13" customFormat="1">
      <c r="A430" s="13"/>
      <c r="B430" s="240"/>
      <c r="C430" s="241"/>
      <c r="D430" s="232" t="s">
        <v>193</v>
      </c>
      <c r="E430" s="242" t="s">
        <v>19</v>
      </c>
      <c r="F430" s="243" t="s">
        <v>546</v>
      </c>
      <c r="G430" s="241"/>
      <c r="H430" s="244">
        <v>6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0" t="s">
        <v>193</v>
      </c>
      <c r="AU430" s="250" t="s">
        <v>86</v>
      </c>
      <c r="AV430" s="13" t="s">
        <v>86</v>
      </c>
      <c r="AW430" s="13" t="s">
        <v>37</v>
      </c>
      <c r="AX430" s="13" t="s">
        <v>84</v>
      </c>
      <c r="AY430" s="250" t="s">
        <v>123</v>
      </c>
    </row>
    <row r="431" s="2" customFormat="1" ht="24.15" customHeight="1">
      <c r="A431" s="40"/>
      <c r="B431" s="41"/>
      <c r="C431" s="214" t="s">
        <v>547</v>
      </c>
      <c r="D431" s="214" t="s">
        <v>126</v>
      </c>
      <c r="E431" s="215" t="s">
        <v>548</v>
      </c>
      <c r="F431" s="216" t="s">
        <v>549</v>
      </c>
      <c r="G431" s="217" t="s">
        <v>258</v>
      </c>
      <c r="H431" s="218">
        <v>241.36600000000001</v>
      </c>
      <c r="I431" s="219"/>
      <c r="J431" s="220">
        <f>ROUND(I431*H431,2)</f>
        <v>0</v>
      </c>
      <c r="K431" s="216" t="s">
        <v>19</v>
      </c>
      <c r="L431" s="46"/>
      <c r="M431" s="221" t="s">
        <v>19</v>
      </c>
      <c r="N431" s="222" t="s">
        <v>47</v>
      </c>
      <c r="O431" s="86"/>
      <c r="P431" s="223">
        <f>O431*H431</f>
        <v>0</v>
      </c>
      <c r="Q431" s="223">
        <v>0.00084000000000000003</v>
      </c>
      <c r="R431" s="223">
        <f>Q431*H431</f>
        <v>0.20274744000000003</v>
      </c>
      <c r="S431" s="223">
        <v>0</v>
      </c>
      <c r="T431" s="224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25" t="s">
        <v>280</v>
      </c>
      <c r="AT431" s="225" t="s">
        <v>126</v>
      </c>
      <c r="AU431" s="225" t="s">
        <v>86</v>
      </c>
      <c r="AY431" s="19" t="s">
        <v>123</v>
      </c>
      <c r="BE431" s="226">
        <f>IF(N431="základní",J431,0)</f>
        <v>0</v>
      </c>
      <c r="BF431" s="226">
        <f>IF(N431="snížená",J431,0)</f>
        <v>0</v>
      </c>
      <c r="BG431" s="226">
        <f>IF(N431="zákl. přenesená",J431,0)</f>
        <v>0</v>
      </c>
      <c r="BH431" s="226">
        <f>IF(N431="sníž. přenesená",J431,0)</f>
        <v>0</v>
      </c>
      <c r="BI431" s="226">
        <f>IF(N431="nulová",J431,0)</f>
        <v>0</v>
      </c>
      <c r="BJ431" s="19" t="s">
        <v>84</v>
      </c>
      <c r="BK431" s="226">
        <f>ROUND(I431*H431,2)</f>
        <v>0</v>
      </c>
      <c r="BL431" s="19" t="s">
        <v>280</v>
      </c>
      <c r="BM431" s="225" t="s">
        <v>550</v>
      </c>
    </row>
    <row r="432" s="13" customFormat="1">
      <c r="A432" s="13"/>
      <c r="B432" s="240"/>
      <c r="C432" s="241"/>
      <c r="D432" s="232" t="s">
        <v>193</v>
      </c>
      <c r="E432" s="242" t="s">
        <v>19</v>
      </c>
      <c r="F432" s="243" t="s">
        <v>483</v>
      </c>
      <c r="G432" s="241"/>
      <c r="H432" s="244">
        <v>157.40000000000001</v>
      </c>
      <c r="I432" s="245"/>
      <c r="J432" s="241"/>
      <c r="K432" s="241"/>
      <c r="L432" s="246"/>
      <c r="M432" s="247"/>
      <c r="N432" s="248"/>
      <c r="O432" s="248"/>
      <c r="P432" s="248"/>
      <c r="Q432" s="248"/>
      <c r="R432" s="248"/>
      <c r="S432" s="248"/>
      <c r="T432" s="24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0" t="s">
        <v>193</v>
      </c>
      <c r="AU432" s="250" t="s">
        <v>86</v>
      </c>
      <c r="AV432" s="13" t="s">
        <v>86</v>
      </c>
      <c r="AW432" s="13" t="s">
        <v>37</v>
      </c>
      <c r="AX432" s="13" t="s">
        <v>76</v>
      </c>
      <c r="AY432" s="250" t="s">
        <v>123</v>
      </c>
    </row>
    <row r="433" s="13" customFormat="1">
      <c r="A433" s="13"/>
      <c r="B433" s="240"/>
      <c r="C433" s="241"/>
      <c r="D433" s="232" t="s">
        <v>193</v>
      </c>
      <c r="E433" s="242" t="s">
        <v>19</v>
      </c>
      <c r="F433" s="243" t="s">
        <v>534</v>
      </c>
      <c r="G433" s="241"/>
      <c r="H433" s="244">
        <v>6.1200000000000001</v>
      </c>
      <c r="I433" s="245"/>
      <c r="J433" s="241"/>
      <c r="K433" s="241"/>
      <c r="L433" s="246"/>
      <c r="M433" s="247"/>
      <c r="N433" s="248"/>
      <c r="O433" s="248"/>
      <c r="P433" s="248"/>
      <c r="Q433" s="248"/>
      <c r="R433" s="248"/>
      <c r="S433" s="248"/>
      <c r="T433" s="24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0" t="s">
        <v>193</v>
      </c>
      <c r="AU433" s="250" t="s">
        <v>86</v>
      </c>
      <c r="AV433" s="13" t="s">
        <v>86</v>
      </c>
      <c r="AW433" s="13" t="s">
        <v>37</v>
      </c>
      <c r="AX433" s="13" t="s">
        <v>76</v>
      </c>
      <c r="AY433" s="250" t="s">
        <v>123</v>
      </c>
    </row>
    <row r="434" s="13" customFormat="1">
      <c r="A434" s="13"/>
      <c r="B434" s="240"/>
      <c r="C434" s="241"/>
      <c r="D434" s="232" t="s">
        <v>193</v>
      </c>
      <c r="E434" s="242" t="s">
        <v>19</v>
      </c>
      <c r="F434" s="243" t="s">
        <v>551</v>
      </c>
      <c r="G434" s="241"/>
      <c r="H434" s="244">
        <v>24.800000000000001</v>
      </c>
      <c r="I434" s="245"/>
      <c r="J434" s="241"/>
      <c r="K434" s="241"/>
      <c r="L434" s="246"/>
      <c r="M434" s="247"/>
      <c r="N434" s="248"/>
      <c r="O434" s="248"/>
      <c r="P434" s="248"/>
      <c r="Q434" s="248"/>
      <c r="R434" s="248"/>
      <c r="S434" s="248"/>
      <c r="T434" s="249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0" t="s">
        <v>193</v>
      </c>
      <c r="AU434" s="250" t="s">
        <v>86</v>
      </c>
      <c r="AV434" s="13" t="s">
        <v>86</v>
      </c>
      <c r="AW434" s="13" t="s">
        <v>37</v>
      </c>
      <c r="AX434" s="13" t="s">
        <v>76</v>
      </c>
      <c r="AY434" s="250" t="s">
        <v>123</v>
      </c>
    </row>
    <row r="435" s="13" customFormat="1">
      <c r="A435" s="13"/>
      <c r="B435" s="240"/>
      <c r="C435" s="241"/>
      <c r="D435" s="232" t="s">
        <v>193</v>
      </c>
      <c r="E435" s="242" t="s">
        <v>19</v>
      </c>
      <c r="F435" s="243" t="s">
        <v>552</v>
      </c>
      <c r="G435" s="241"/>
      <c r="H435" s="244">
        <v>53.045999999999999</v>
      </c>
      <c r="I435" s="245"/>
      <c r="J435" s="241"/>
      <c r="K435" s="241"/>
      <c r="L435" s="246"/>
      <c r="M435" s="247"/>
      <c r="N435" s="248"/>
      <c r="O435" s="248"/>
      <c r="P435" s="248"/>
      <c r="Q435" s="248"/>
      <c r="R435" s="248"/>
      <c r="S435" s="248"/>
      <c r="T435" s="24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0" t="s">
        <v>193</v>
      </c>
      <c r="AU435" s="250" t="s">
        <v>86</v>
      </c>
      <c r="AV435" s="13" t="s">
        <v>86</v>
      </c>
      <c r="AW435" s="13" t="s">
        <v>37</v>
      </c>
      <c r="AX435" s="13" t="s">
        <v>76</v>
      </c>
      <c r="AY435" s="250" t="s">
        <v>123</v>
      </c>
    </row>
    <row r="436" s="14" customFormat="1">
      <c r="A436" s="14"/>
      <c r="B436" s="261"/>
      <c r="C436" s="262"/>
      <c r="D436" s="232" t="s">
        <v>193</v>
      </c>
      <c r="E436" s="263" t="s">
        <v>19</v>
      </c>
      <c r="F436" s="264" t="s">
        <v>243</v>
      </c>
      <c r="G436" s="262"/>
      <c r="H436" s="265">
        <v>241.36600000000001</v>
      </c>
      <c r="I436" s="266"/>
      <c r="J436" s="262"/>
      <c r="K436" s="262"/>
      <c r="L436" s="267"/>
      <c r="M436" s="268"/>
      <c r="N436" s="269"/>
      <c r="O436" s="269"/>
      <c r="P436" s="269"/>
      <c r="Q436" s="269"/>
      <c r="R436" s="269"/>
      <c r="S436" s="269"/>
      <c r="T436" s="27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71" t="s">
        <v>193</v>
      </c>
      <c r="AU436" s="271" t="s">
        <v>86</v>
      </c>
      <c r="AV436" s="14" t="s">
        <v>147</v>
      </c>
      <c r="AW436" s="14" t="s">
        <v>37</v>
      </c>
      <c r="AX436" s="14" t="s">
        <v>84</v>
      </c>
      <c r="AY436" s="271" t="s">
        <v>123</v>
      </c>
    </row>
    <row r="437" s="2" customFormat="1" ht="24.15" customHeight="1">
      <c r="A437" s="40"/>
      <c r="B437" s="41"/>
      <c r="C437" s="214" t="s">
        <v>553</v>
      </c>
      <c r="D437" s="214" t="s">
        <v>126</v>
      </c>
      <c r="E437" s="215" t="s">
        <v>554</v>
      </c>
      <c r="F437" s="216" t="s">
        <v>555</v>
      </c>
      <c r="G437" s="217" t="s">
        <v>258</v>
      </c>
      <c r="H437" s="218">
        <v>0.85999999999999999</v>
      </c>
      <c r="I437" s="219"/>
      <c r="J437" s="220">
        <f>ROUND(I437*H437,2)</f>
        <v>0</v>
      </c>
      <c r="K437" s="216" t="s">
        <v>130</v>
      </c>
      <c r="L437" s="46"/>
      <c r="M437" s="221" t="s">
        <v>19</v>
      </c>
      <c r="N437" s="222" t="s">
        <v>47</v>
      </c>
      <c r="O437" s="86"/>
      <c r="P437" s="223">
        <f>O437*H437</f>
        <v>0</v>
      </c>
      <c r="Q437" s="223">
        <v>0.0012700000000000001</v>
      </c>
      <c r="R437" s="223">
        <f>Q437*H437</f>
        <v>0.0010922</v>
      </c>
      <c r="S437" s="223">
        <v>0</v>
      </c>
      <c r="T437" s="224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25" t="s">
        <v>280</v>
      </c>
      <c r="AT437" s="225" t="s">
        <v>126</v>
      </c>
      <c r="AU437" s="225" t="s">
        <v>86</v>
      </c>
      <c r="AY437" s="19" t="s">
        <v>123</v>
      </c>
      <c r="BE437" s="226">
        <f>IF(N437="základní",J437,0)</f>
        <v>0</v>
      </c>
      <c r="BF437" s="226">
        <f>IF(N437="snížená",J437,0)</f>
        <v>0</v>
      </c>
      <c r="BG437" s="226">
        <f>IF(N437="zákl. přenesená",J437,0)</f>
        <v>0</v>
      </c>
      <c r="BH437" s="226">
        <f>IF(N437="sníž. přenesená",J437,0)</f>
        <v>0</v>
      </c>
      <c r="BI437" s="226">
        <f>IF(N437="nulová",J437,0)</f>
        <v>0</v>
      </c>
      <c r="BJ437" s="19" t="s">
        <v>84</v>
      </c>
      <c r="BK437" s="226">
        <f>ROUND(I437*H437,2)</f>
        <v>0</v>
      </c>
      <c r="BL437" s="19" t="s">
        <v>280</v>
      </c>
      <c r="BM437" s="225" t="s">
        <v>556</v>
      </c>
    </row>
    <row r="438" s="2" customFormat="1">
      <c r="A438" s="40"/>
      <c r="B438" s="41"/>
      <c r="C438" s="42"/>
      <c r="D438" s="227" t="s">
        <v>133</v>
      </c>
      <c r="E438" s="42"/>
      <c r="F438" s="228" t="s">
        <v>557</v>
      </c>
      <c r="G438" s="42"/>
      <c r="H438" s="42"/>
      <c r="I438" s="229"/>
      <c r="J438" s="42"/>
      <c r="K438" s="42"/>
      <c r="L438" s="46"/>
      <c r="M438" s="230"/>
      <c r="N438" s="231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133</v>
      </c>
      <c r="AU438" s="19" t="s">
        <v>86</v>
      </c>
    </row>
    <row r="439" s="13" customFormat="1">
      <c r="A439" s="13"/>
      <c r="B439" s="240"/>
      <c r="C439" s="241"/>
      <c r="D439" s="232" t="s">
        <v>193</v>
      </c>
      <c r="E439" s="242" t="s">
        <v>19</v>
      </c>
      <c r="F439" s="243" t="s">
        <v>507</v>
      </c>
      <c r="G439" s="241"/>
      <c r="H439" s="244">
        <v>0.85999999999999999</v>
      </c>
      <c r="I439" s="245"/>
      <c r="J439" s="241"/>
      <c r="K439" s="241"/>
      <c r="L439" s="246"/>
      <c r="M439" s="247"/>
      <c r="N439" s="248"/>
      <c r="O439" s="248"/>
      <c r="P439" s="248"/>
      <c r="Q439" s="248"/>
      <c r="R439" s="248"/>
      <c r="S439" s="248"/>
      <c r="T439" s="249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0" t="s">
        <v>193</v>
      </c>
      <c r="AU439" s="250" t="s">
        <v>86</v>
      </c>
      <c r="AV439" s="13" t="s">
        <v>86</v>
      </c>
      <c r="AW439" s="13" t="s">
        <v>37</v>
      </c>
      <c r="AX439" s="13" t="s">
        <v>84</v>
      </c>
      <c r="AY439" s="250" t="s">
        <v>123</v>
      </c>
    </row>
    <row r="440" s="2" customFormat="1" ht="33" customHeight="1">
      <c r="A440" s="40"/>
      <c r="B440" s="41"/>
      <c r="C440" s="214" t="s">
        <v>558</v>
      </c>
      <c r="D440" s="214" t="s">
        <v>126</v>
      </c>
      <c r="E440" s="215" t="s">
        <v>559</v>
      </c>
      <c r="F440" s="216" t="s">
        <v>560</v>
      </c>
      <c r="G440" s="217" t="s">
        <v>258</v>
      </c>
      <c r="H440" s="218">
        <v>15.58</v>
      </c>
      <c r="I440" s="219"/>
      <c r="J440" s="220">
        <f>ROUND(I440*H440,2)</f>
        <v>0</v>
      </c>
      <c r="K440" s="216" t="s">
        <v>130</v>
      </c>
      <c r="L440" s="46"/>
      <c r="M440" s="221" t="s">
        <v>19</v>
      </c>
      <c r="N440" s="222" t="s">
        <v>47</v>
      </c>
      <c r="O440" s="86"/>
      <c r="P440" s="223">
        <f>O440*H440</f>
        <v>0</v>
      </c>
      <c r="Q440" s="223">
        <v>0.00081999999999999998</v>
      </c>
      <c r="R440" s="223">
        <f>Q440*H440</f>
        <v>0.0127756</v>
      </c>
      <c r="S440" s="223">
        <v>0</v>
      </c>
      <c r="T440" s="224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25" t="s">
        <v>280</v>
      </c>
      <c r="AT440" s="225" t="s">
        <v>126</v>
      </c>
      <c r="AU440" s="225" t="s">
        <v>86</v>
      </c>
      <c r="AY440" s="19" t="s">
        <v>123</v>
      </c>
      <c r="BE440" s="226">
        <f>IF(N440="základní",J440,0)</f>
        <v>0</v>
      </c>
      <c r="BF440" s="226">
        <f>IF(N440="snížená",J440,0)</f>
        <v>0</v>
      </c>
      <c r="BG440" s="226">
        <f>IF(N440="zákl. přenesená",J440,0)</f>
        <v>0</v>
      </c>
      <c r="BH440" s="226">
        <f>IF(N440="sníž. přenesená",J440,0)</f>
        <v>0</v>
      </c>
      <c r="BI440" s="226">
        <f>IF(N440="nulová",J440,0)</f>
        <v>0</v>
      </c>
      <c r="BJ440" s="19" t="s">
        <v>84</v>
      </c>
      <c r="BK440" s="226">
        <f>ROUND(I440*H440,2)</f>
        <v>0</v>
      </c>
      <c r="BL440" s="19" t="s">
        <v>280</v>
      </c>
      <c r="BM440" s="225" t="s">
        <v>561</v>
      </c>
    </row>
    <row r="441" s="2" customFormat="1">
      <c r="A441" s="40"/>
      <c r="B441" s="41"/>
      <c r="C441" s="42"/>
      <c r="D441" s="227" t="s">
        <v>133</v>
      </c>
      <c r="E441" s="42"/>
      <c r="F441" s="228" t="s">
        <v>562</v>
      </c>
      <c r="G441" s="42"/>
      <c r="H441" s="42"/>
      <c r="I441" s="229"/>
      <c r="J441" s="42"/>
      <c r="K441" s="42"/>
      <c r="L441" s="46"/>
      <c r="M441" s="230"/>
      <c r="N441" s="231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133</v>
      </c>
      <c r="AU441" s="19" t="s">
        <v>86</v>
      </c>
    </row>
    <row r="442" s="13" customFormat="1">
      <c r="A442" s="13"/>
      <c r="B442" s="240"/>
      <c r="C442" s="241"/>
      <c r="D442" s="232" t="s">
        <v>193</v>
      </c>
      <c r="E442" s="242" t="s">
        <v>19</v>
      </c>
      <c r="F442" s="243" t="s">
        <v>513</v>
      </c>
      <c r="G442" s="241"/>
      <c r="H442" s="244">
        <v>15.58</v>
      </c>
      <c r="I442" s="245"/>
      <c r="J442" s="241"/>
      <c r="K442" s="241"/>
      <c r="L442" s="246"/>
      <c r="M442" s="247"/>
      <c r="N442" s="248"/>
      <c r="O442" s="248"/>
      <c r="P442" s="248"/>
      <c r="Q442" s="248"/>
      <c r="R442" s="248"/>
      <c r="S442" s="248"/>
      <c r="T442" s="24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0" t="s">
        <v>193</v>
      </c>
      <c r="AU442" s="250" t="s">
        <v>86</v>
      </c>
      <c r="AV442" s="13" t="s">
        <v>86</v>
      </c>
      <c r="AW442" s="13" t="s">
        <v>37</v>
      </c>
      <c r="AX442" s="13" t="s">
        <v>84</v>
      </c>
      <c r="AY442" s="250" t="s">
        <v>123</v>
      </c>
    </row>
    <row r="443" s="2" customFormat="1" ht="33" customHeight="1">
      <c r="A443" s="40"/>
      <c r="B443" s="41"/>
      <c r="C443" s="214" t="s">
        <v>563</v>
      </c>
      <c r="D443" s="214" t="s">
        <v>126</v>
      </c>
      <c r="E443" s="215" t="s">
        <v>564</v>
      </c>
      <c r="F443" s="216" t="s">
        <v>565</v>
      </c>
      <c r="G443" s="217" t="s">
        <v>258</v>
      </c>
      <c r="H443" s="218">
        <v>27.25</v>
      </c>
      <c r="I443" s="219"/>
      <c r="J443" s="220">
        <f>ROUND(I443*H443,2)</f>
        <v>0</v>
      </c>
      <c r="K443" s="216" t="s">
        <v>130</v>
      </c>
      <c r="L443" s="46"/>
      <c r="M443" s="221" t="s">
        <v>19</v>
      </c>
      <c r="N443" s="222" t="s">
        <v>47</v>
      </c>
      <c r="O443" s="86"/>
      <c r="P443" s="223">
        <f>O443*H443</f>
        <v>0</v>
      </c>
      <c r="Q443" s="223">
        <v>0.0018</v>
      </c>
      <c r="R443" s="223">
        <f>Q443*H443</f>
        <v>0.049049999999999996</v>
      </c>
      <c r="S443" s="223">
        <v>0</v>
      </c>
      <c r="T443" s="224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25" t="s">
        <v>280</v>
      </c>
      <c r="AT443" s="225" t="s">
        <v>126</v>
      </c>
      <c r="AU443" s="225" t="s">
        <v>86</v>
      </c>
      <c r="AY443" s="19" t="s">
        <v>123</v>
      </c>
      <c r="BE443" s="226">
        <f>IF(N443="základní",J443,0)</f>
        <v>0</v>
      </c>
      <c r="BF443" s="226">
        <f>IF(N443="snížená",J443,0)</f>
        <v>0</v>
      </c>
      <c r="BG443" s="226">
        <f>IF(N443="zákl. přenesená",J443,0)</f>
        <v>0</v>
      </c>
      <c r="BH443" s="226">
        <f>IF(N443="sníž. přenesená",J443,0)</f>
        <v>0</v>
      </c>
      <c r="BI443" s="226">
        <f>IF(N443="nulová",J443,0)</f>
        <v>0</v>
      </c>
      <c r="BJ443" s="19" t="s">
        <v>84</v>
      </c>
      <c r="BK443" s="226">
        <f>ROUND(I443*H443,2)</f>
        <v>0</v>
      </c>
      <c r="BL443" s="19" t="s">
        <v>280</v>
      </c>
      <c r="BM443" s="225" t="s">
        <v>566</v>
      </c>
    </row>
    <row r="444" s="2" customFormat="1">
      <c r="A444" s="40"/>
      <c r="B444" s="41"/>
      <c r="C444" s="42"/>
      <c r="D444" s="227" t="s">
        <v>133</v>
      </c>
      <c r="E444" s="42"/>
      <c r="F444" s="228" t="s">
        <v>567</v>
      </c>
      <c r="G444" s="42"/>
      <c r="H444" s="42"/>
      <c r="I444" s="229"/>
      <c r="J444" s="42"/>
      <c r="K444" s="42"/>
      <c r="L444" s="46"/>
      <c r="M444" s="230"/>
      <c r="N444" s="231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133</v>
      </c>
      <c r="AU444" s="19" t="s">
        <v>86</v>
      </c>
    </row>
    <row r="445" s="13" customFormat="1">
      <c r="A445" s="13"/>
      <c r="B445" s="240"/>
      <c r="C445" s="241"/>
      <c r="D445" s="232" t="s">
        <v>193</v>
      </c>
      <c r="E445" s="242" t="s">
        <v>19</v>
      </c>
      <c r="F445" s="243" t="s">
        <v>519</v>
      </c>
      <c r="G445" s="241"/>
      <c r="H445" s="244">
        <v>27.25</v>
      </c>
      <c r="I445" s="245"/>
      <c r="J445" s="241"/>
      <c r="K445" s="241"/>
      <c r="L445" s="246"/>
      <c r="M445" s="247"/>
      <c r="N445" s="248"/>
      <c r="O445" s="248"/>
      <c r="P445" s="248"/>
      <c r="Q445" s="248"/>
      <c r="R445" s="248"/>
      <c r="S445" s="248"/>
      <c r="T445" s="249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0" t="s">
        <v>193</v>
      </c>
      <c r="AU445" s="250" t="s">
        <v>86</v>
      </c>
      <c r="AV445" s="13" t="s">
        <v>86</v>
      </c>
      <c r="AW445" s="13" t="s">
        <v>37</v>
      </c>
      <c r="AX445" s="13" t="s">
        <v>84</v>
      </c>
      <c r="AY445" s="250" t="s">
        <v>123</v>
      </c>
    </row>
    <row r="446" s="2" customFormat="1" ht="33" customHeight="1">
      <c r="A446" s="40"/>
      <c r="B446" s="41"/>
      <c r="C446" s="214" t="s">
        <v>568</v>
      </c>
      <c r="D446" s="214" t="s">
        <v>126</v>
      </c>
      <c r="E446" s="215" t="s">
        <v>569</v>
      </c>
      <c r="F446" s="216" t="s">
        <v>570</v>
      </c>
      <c r="G446" s="217" t="s">
        <v>258</v>
      </c>
      <c r="H446" s="218">
        <v>2.1000000000000001</v>
      </c>
      <c r="I446" s="219"/>
      <c r="J446" s="220">
        <f>ROUND(I446*H446,2)</f>
        <v>0</v>
      </c>
      <c r="K446" s="216" t="s">
        <v>130</v>
      </c>
      <c r="L446" s="46"/>
      <c r="M446" s="221" t="s">
        <v>19</v>
      </c>
      <c r="N446" s="222" t="s">
        <v>47</v>
      </c>
      <c r="O446" s="86"/>
      <c r="P446" s="223">
        <f>O446*H446</f>
        <v>0</v>
      </c>
      <c r="Q446" s="223">
        <v>0.0028</v>
      </c>
      <c r="R446" s="223">
        <f>Q446*H446</f>
        <v>0.0058799999999999998</v>
      </c>
      <c r="S446" s="223">
        <v>0</v>
      </c>
      <c r="T446" s="224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25" t="s">
        <v>280</v>
      </c>
      <c r="AT446" s="225" t="s">
        <v>126</v>
      </c>
      <c r="AU446" s="225" t="s">
        <v>86</v>
      </c>
      <c r="AY446" s="19" t="s">
        <v>123</v>
      </c>
      <c r="BE446" s="226">
        <f>IF(N446="základní",J446,0)</f>
        <v>0</v>
      </c>
      <c r="BF446" s="226">
        <f>IF(N446="snížená",J446,0)</f>
        <v>0</v>
      </c>
      <c r="BG446" s="226">
        <f>IF(N446="zákl. přenesená",J446,0)</f>
        <v>0</v>
      </c>
      <c r="BH446" s="226">
        <f>IF(N446="sníž. přenesená",J446,0)</f>
        <v>0</v>
      </c>
      <c r="BI446" s="226">
        <f>IF(N446="nulová",J446,0)</f>
        <v>0</v>
      </c>
      <c r="BJ446" s="19" t="s">
        <v>84</v>
      </c>
      <c r="BK446" s="226">
        <f>ROUND(I446*H446,2)</f>
        <v>0</v>
      </c>
      <c r="BL446" s="19" t="s">
        <v>280</v>
      </c>
      <c r="BM446" s="225" t="s">
        <v>571</v>
      </c>
    </row>
    <row r="447" s="2" customFormat="1">
      <c r="A447" s="40"/>
      <c r="B447" s="41"/>
      <c r="C447" s="42"/>
      <c r="D447" s="227" t="s">
        <v>133</v>
      </c>
      <c r="E447" s="42"/>
      <c r="F447" s="228" t="s">
        <v>572</v>
      </c>
      <c r="G447" s="42"/>
      <c r="H447" s="42"/>
      <c r="I447" s="229"/>
      <c r="J447" s="42"/>
      <c r="K447" s="42"/>
      <c r="L447" s="46"/>
      <c r="M447" s="230"/>
      <c r="N447" s="231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133</v>
      </c>
      <c r="AU447" s="19" t="s">
        <v>86</v>
      </c>
    </row>
    <row r="448" s="13" customFormat="1">
      <c r="A448" s="13"/>
      <c r="B448" s="240"/>
      <c r="C448" s="241"/>
      <c r="D448" s="232" t="s">
        <v>193</v>
      </c>
      <c r="E448" s="242" t="s">
        <v>19</v>
      </c>
      <c r="F448" s="243" t="s">
        <v>520</v>
      </c>
      <c r="G448" s="241"/>
      <c r="H448" s="244">
        <v>2.1000000000000001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0" t="s">
        <v>193</v>
      </c>
      <c r="AU448" s="250" t="s">
        <v>86</v>
      </c>
      <c r="AV448" s="13" t="s">
        <v>86</v>
      </c>
      <c r="AW448" s="13" t="s">
        <v>37</v>
      </c>
      <c r="AX448" s="13" t="s">
        <v>84</v>
      </c>
      <c r="AY448" s="250" t="s">
        <v>123</v>
      </c>
    </row>
    <row r="449" s="2" customFormat="1" ht="33" customHeight="1">
      <c r="A449" s="40"/>
      <c r="B449" s="41"/>
      <c r="C449" s="214" t="s">
        <v>573</v>
      </c>
      <c r="D449" s="214" t="s">
        <v>126</v>
      </c>
      <c r="E449" s="215" t="s">
        <v>574</v>
      </c>
      <c r="F449" s="216" t="s">
        <v>575</v>
      </c>
      <c r="G449" s="217" t="s">
        <v>258</v>
      </c>
      <c r="H449" s="218">
        <v>6.3600000000000003</v>
      </c>
      <c r="I449" s="219"/>
      <c r="J449" s="220">
        <f>ROUND(I449*H449,2)</f>
        <v>0</v>
      </c>
      <c r="K449" s="216" t="s">
        <v>130</v>
      </c>
      <c r="L449" s="46"/>
      <c r="M449" s="221" t="s">
        <v>19</v>
      </c>
      <c r="N449" s="222" t="s">
        <v>47</v>
      </c>
      <c r="O449" s="86"/>
      <c r="P449" s="223">
        <f>O449*H449</f>
        <v>0</v>
      </c>
      <c r="Q449" s="223">
        <v>0.0038400000000000001</v>
      </c>
      <c r="R449" s="223">
        <f>Q449*H449</f>
        <v>0.0244224</v>
      </c>
      <c r="S449" s="223">
        <v>0</v>
      </c>
      <c r="T449" s="224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25" t="s">
        <v>280</v>
      </c>
      <c r="AT449" s="225" t="s">
        <v>126</v>
      </c>
      <c r="AU449" s="225" t="s">
        <v>86</v>
      </c>
      <c r="AY449" s="19" t="s">
        <v>123</v>
      </c>
      <c r="BE449" s="226">
        <f>IF(N449="základní",J449,0)</f>
        <v>0</v>
      </c>
      <c r="BF449" s="226">
        <f>IF(N449="snížená",J449,0)</f>
        <v>0</v>
      </c>
      <c r="BG449" s="226">
        <f>IF(N449="zákl. přenesená",J449,0)</f>
        <v>0</v>
      </c>
      <c r="BH449" s="226">
        <f>IF(N449="sníž. přenesená",J449,0)</f>
        <v>0</v>
      </c>
      <c r="BI449" s="226">
        <f>IF(N449="nulová",J449,0)</f>
        <v>0</v>
      </c>
      <c r="BJ449" s="19" t="s">
        <v>84</v>
      </c>
      <c r="BK449" s="226">
        <f>ROUND(I449*H449,2)</f>
        <v>0</v>
      </c>
      <c r="BL449" s="19" t="s">
        <v>280</v>
      </c>
      <c r="BM449" s="225" t="s">
        <v>576</v>
      </c>
    </row>
    <row r="450" s="2" customFormat="1">
      <c r="A450" s="40"/>
      <c r="B450" s="41"/>
      <c r="C450" s="42"/>
      <c r="D450" s="227" t="s">
        <v>133</v>
      </c>
      <c r="E450" s="42"/>
      <c r="F450" s="228" t="s">
        <v>577</v>
      </c>
      <c r="G450" s="42"/>
      <c r="H450" s="42"/>
      <c r="I450" s="229"/>
      <c r="J450" s="42"/>
      <c r="K450" s="42"/>
      <c r="L450" s="46"/>
      <c r="M450" s="230"/>
      <c r="N450" s="231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133</v>
      </c>
      <c r="AU450" s="19" t="s">
        <v>86</v>
      </c>
    </row>
    <row r="451" s="13" customFormat="1">
      <c r="A451" s="13"/>
      <c r="B451" s="240"/>
      <c r="C451" s="241"/>
      <c r="D451" s="232" t="s">
        <v>193</v>
      </c>
      <c r="E451" s="242" t="s">
        <v>19</v>
      </c>
      <c r="F451" s="243" t="s">
        <v>521</v>
      </c>
      <c r="G451" s="241"/>
      <c r="H451" s="244">
        <v>6.3600000000000003</v>
      </c>
      <c r="I451" s="245"/>
      <c r="J451" s="241"/>
      <c r="K451" s="241"/>
      <c r="L451" s="246"/>
      <c r="M451" s="247"/>
      <c r="N451" s="248"/>
      <c r="O451" s="248"/>
      <c r="P451" s="248"/>
      <c r="Q451" s="248"/>
      <c r="R451" s="248"/>
      <c r="S451" s="248"/>
      <c r="T451" s="249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0" t="s">
        <v>193</v>
      </c>
      <c r="AU451" s="250" t="s">
        <v>86</v>
      </c>
      <c r="AV451" s="13" t="s">
        <v>86</v>
      </c>
      <c r="AW451" s="13" t="s">
        <v>37</v>
      </c>
      <c r="AX451" s="13" t="s">
        <v>84</v>
      </c>
      <c r="AY451" s="250" t="s">
        <v>123</v>
      </c>
    </row>
    <row r="452" s="2" customFormat="1" ht="37.8" customHeight="1">
      <c r="A452" s="40"/>
      <c r="B452" s="41"/>
      <c r="C452" s="214" t="s">
        <v>578</v>
      </c>
      <c r="D452" s="214" t="s">
        <v>126</v>
      </c>
      <c r="E452" s="215" t="s">
        <v>579</v>
      </c>
      <c r="F452" s="216" t="s">
        <v>580</v>
      </c>
      <c r="G452" s="217" t="s">
        <v>190</v>
      </c>
      <c r="H452" s="218">
        <v>13.548</v>
      </c>
      <c r="I452" s="219"/>
      <c r="J452" s="220">
        <f>ROUND(I452*H452,2)</f>
        <v>0</v>
      </c>
      <c r="K452" s="216" t="s">
        <v>130</v>
      </c>
      <c r="L452" s="46"/>
      <c r="M452" s="221" t="s">
        <v>19</v>
      </c>
      <c r="N452" s="222" t="s">
        <v>47</v>
      </c>
      <c r="O452" s="86"/>
      <c r="P452" s="223">
        <f>O452*H452</f>
        <v>0</v>
      </c>
      <c r="Q452" s="223">
        <v>0.0053600000000000002</v>
      </c>
      <c r="R452" s="223">
        <f>Q452*H452</f>
        <v>0.072617280000000006</v>
      </c>
      <c r="S452" s="223">
        <v>0</v>
      </c>
      <c r="T452" s="224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25" t="s">
        <v>280</v>
      </c>
      <c r="AT452" s="225" t="s">
        <v>126</v>
      </c>
      <c r="AU452" s="225" t="s">
        <v>86</v>
      </c>
      <c r="AY452" s="19" t="s">
        <v>123</v>
      </c>
      <c r="BE452" s="226">
        <f>IF(N452="základní",J452,0)</f>
        <v>0</v>
      </c>
      <c r="BF452" s="226">
        <f>IF(N452="snížená",J452,0)</f>
        <v>0</v>
      </c>
      <c r="BG452" s="226">
        <f>IF(N452="zákl. přenesená",J452,0)</f>
        <v>0</v>
      </c>
      <c r="BH452" s="226">
        <f>IF(N452="sníž. přenesená",J452,0)</f>
        <v>0</v>
      </c>
      <c r="BI452" s="226">
        <f>IF(N452="nulová",J452,0)</f>
        <v>0</v>
      </c>
      <c r="BJ452" s="19" t="s">
        <v>84</v>
      </c>
      <c r="BK452" s="226">
        <f>ROUND(I452*H452,2)</f>
        <v>0</v>
      </c>
      <c r="BL452" s="19" t="s">
        <v>280</v>
      </c>
      <c r="BM452" s="225" t="s">
        <v>581</v>
      </c>
    </row>
    <row r="453" s="2" customFormat="1">
      <c r="A453" s="40"/>
      <c r="B453" s="41"/>
      <c r="C453" s="42"/>
      <c r="D453" s="227" t="s">
        <v>133</v>
      </c>
      <c r="E453" s="42"/>
      <c r="F453" s="228" t="s">
        <v>582</v>
      </c>
      <c r="G453" s="42"/>
      <c r="H453" s="42"/>
      <c r="I453" s="229"/>
      <c r="J453" s="42"/>
      <c r="K453" s="42"/>
      <c r="L453" s="46"/>
      <c r="M453" s="230"/>
      <c r="N453" s="231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133</v>
      </c>
      <c r="AU453" s="19" t="s">
        <v>86</v>
      </c>
    </row>
    <row r="454" s="13" customFormat="1">
      <c r="A454" s="13"/>
      <c r="B454" s="240"/>
      <c r="C454" s="241"/>
      <c r="D454" s="232" t="s">
        <v>193</v>
      </c>
      <c r="E454" s="242" t="s">
        <v>19</v>
      </c>
      <c r="F454" s="243" t="s">
        <v>583</v>
      </c>
      <c r="G454" s="241"/>
      <c r="H454" s="244">
        <v>13.548</v>
      </c>
      <c r="I454" s="245"/>
      <c r="J454" s="241"/>
      <c r="K454" s="241"/>
      <c r="L454" s="246"/>
      <c r="M454" s="247"/>
      <c r="N454" s="248"/>
      <c r="O454" s="248"/>
      <c r="P454" s="248"/>
      <c r="Q454" s="248"/>
      <c r="R454" s="248"/>
      <c r="S454" s="248"/>
      <c r="T454" s="249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0" t="s">
        <v>193</v>
      </c>
      <c r="AU454" s="250" t="s">
        <v>86</v>
      </c>
      <c r="AV454" s="13" t="s">
        <v>86</v>
      </c>
      <c r="AW454" s="13" t="s">
        <v>37</v>
      </c>
      <c r="AX454" s="13" t="s">
        <v>84</v>
      </c>
      <c r="AY454" s="250" t="s">
        <v>123</v>
      </c>
    </row>
    <row r="455" s="2" customFormat="1" ht="24.15" customHeight="1">
      <c r="A455" s="40"/>
      <c r="B455" s="41"/>
      <c r="C455" s="214" t="s">
        <v>584</v>
      </c>
      <c r="D455" s="214" t="s">
        <v>126</v>
      </c>
      <c r="E455" s="215" t="s">
        <v>585</v>
      </c>
      <c r="F455" s="216" t="s">
        <v>586</v>
      </c>
      <c r="G455" s="217" t="s">
        <v>258</v>
      </c>
      <c r="H455" s="218">
        <v>17.649999999999999</v>
      </c>
      <c r="I455" s="219"/>
      <c r="J455" s="220">
        <f>ROUND(I455*H455,2)</f>
        <v>0</v>
      </c>
      <c r="K455" s="216" t="s">
        <v>130</v>
      </c>
      <c r="L455" s="46"/>
      <c r="M455" s="221" t="s">
        <v>19</v>
      </c>
      <c r="N455" s="222" t="s">
        <v>47</v>
      </c>
      <c r="O455" s="86"/>
      <c r="P455" s="223">
        <f>O455*H455</f>
        <v>0</v>
      </c>
      <c r="Q455" s="223">
        <v>0.0038</v>
      </c>
      <c r="R455" s="223">
        <f>Q455*H455</f>
        <v>0.067069999999999991</v>
      </c>
      <c r="S455" s="223">
        <v>0</v>
      </c>
      <c r="T455" s="224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25" t="s">
        <v>280</v>
      </c>
      <c r="AT455" s="225" t="s">
        <v>126</v>
      </c>
      <c r="AU455" s="225" t="s">
        <v>86</v>
      </c>
      <c r="AY455" s="19" t="s">
        <v>123</v>
      </c>
      <c r="BE455" s="226">
        <f>IF(N455="základní",J455,0)</f>
        <v>0</v>
      </c>
      <c r="BF455" s="226">
        <f>IF(N455="snížená",J455,0)</f>
        <v>0</v>
      </c>
      <c r="BG455" s="226">
        <f>IF(N455="zákl. přenesená",J455,0)</f>
        <v>0</v>
      </c>
      <c r="BH455" s="226">
        <f>IF(N455="sníž. přenesená",J455,0)</f>
        <v>0</v>
      </c>
      <c r="BI455" s="226">
        <f>IF(N455="nulová",J455,0)</f>
        <v>0</v>
      </c>
      <c r="BJ455" s="19" t="s">
        <v>84</v>
      </c>
      <c r="BK455" s="226">
        <f>ROUND(I455*H455,2)</f>
        <v>0</v>
      </c>
      <c r="BL455" s="19" t="s">
        <v>280</v>
      </c>
      <c r="BM455" s="225" t="s">
        <v>587</v>
      </c>
    </row>
    <row r="456" s="2" customFormat="1">
      <c r="A456" s="40"/>
      <c r="B456" s="41"/>
      <c r="C456" s="42"/>
      <c r="D456" s="227" t="s">
        <v>133</v>
      </c>
      <c r="E456" s="42"/>
      <c r="F456" s="228" t="s">
        <v>588</v>
      </c>
      <c r="G456" s="42"/>
      <c r="H456" s="42"/>
      <c r="I456" s="229"/>
      <c r="J456" s="42"/>
      <c r="K456" s="42"/>
      <c r="L456" s="46"/>
      <c r="M456" s="230"/>
      <c r="N456" s="231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133</v>
      </c>
      <c r="AU456" s="19" t="s">
        <v>86</v>
      </c>
    </row>
    <row r="457" s="13" customFormat="1">
      <c r="A457" s="13"/>
      <c r="B457" s="240"/>
      <c r="C457" s="241"/>
      <c r="D457" s="232" t="s">
        <v>193</v>
      </c>
      <c r="E457" s="242" t="s">
        <v>19</v>
      </c>
      <c r="F457" s="243" t="s">
        <v>540</v>
      </c>
      <c r="G457" s="241"/>
      <c r="H457" s="244">
        <v>17.649999999999999</v>
      </c>
      <c r="I457" s="245"/>
      <c r="J457" s="241"/>
      <c r="K457" s="241"/>
      <c r="L457" s="246"/>
      <c r="M457" s="247"/>
      <c r="N457" s="248"/>
      <c r="O457" s="248"/>
      <c r="P457" s="248"/>
      <c r="Q457" s="248"/>
      <c r="R457" s="248"/>
      <c r="S457" s="248"/>
      <c r="T457" s="249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0" t="s">
        <v>193</v>
      </c>
      <c r="AU457" s="250" t="s">
        <v>86</v>
      </c>
      <c r="AV457" s="13" t="s">
        <v>86</v>
      </c>
      <c r="AW457" s="13" t="s">
        <v>37</v>
      </c>
      <c r="AX457" s="13" t="s">
        <v>84</v>
      </c>
      <c r="AY457" s="250" t="s">
        <v>123</v>
      </c>
    </row>
    <row r="458" s="2" customFormat="1" ht="37.8" customHeight="1">
      <c r="A458" s="40"/>
      <c r="B458" s="41"/>
      <c r="C458" s="214" t="s">
        <v>589</v>
      </c>
      <c r="D458" s="214" t="s">
        <v>126</v>
      </c>
      <c r="E458" s="215" t="s">
        <v>590</v>
      </c>
      <c r="F458" s="216" t="s">
        <v>591</v>
      </c>
      <c r="G458" s="217" t="s">
        <v>401</v>
      </c>
      <c r="H458" s="218">
        <v>2</v>
      </c>
      <c r="I458" s="219"/>
      <c r="J458" s="220">
        <f>ROUND(I458*H458,2)</f>
        <v>0</v>
      </c>
      <c r="K458" s="216" t="s">
        <v>130</v>
      </c>
      <c r="L458" s="46"/>
      <c r="M458" s="221" t="s">
        <v>19</v>
      </c>
      <c r="N458" s="222" t="s">
        <v>47</v>
      </c>
      <c r="O458" s="86"/>
      <c r="P458" s="223">
        <f>O458*H458</f>
        <v>0</v>
      </c>
      <c r="Q458" s="223">
        <v>0.0035699999999999998</v>
      </c>
      <c r="R458" s="223">
        <f>Q458*H458</f>
        <v>0.0071399999999999996</v>
      </c>
      <c r="S458" s="223">
        <v>0</v>
      </c>
      <c r="T458" s="224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25" t="s">
        <v>280</v>
      </c>
      <c r="AT458" s="225" t="s">
        <v>126</v>
      </c>
      <c r="AU458" s="225" t="s">
        <v>86</v>
      </c>
      <c r="AY458" s="19" t="s">
        <v>123</v>
      </c>
      <c r="BE458" s="226">
        <f>IF(N458="základní",J458,0)</f>
        <v>0</v>
      </c>
      <c r="BF458" s="226">
        <f>IF(N458="snížená",J458,0)</f>
        <v>0</v>
      </c>
      <c r="BG458" s="226">
        <f>IF(N458="zákl. přenesená",J458,0)</f>
        <v>0</v>
      </c>
      <c r="BH458" s="226">
        <f>IF(N458="sníž. přenesená",J458,0)</f>
        <v>0</v>
      </c>
      <c r="BI458" s="226">
        <f>IF(N458="nulová",J458,0)</f>
        <v>0</v>
      </c>
      <c r="BJ458" s="19" t="s">
        <v>84</v>
      </c>
      <c r="BK458" s="226">
        <f>ROUND(I458*H458,2)</f>
        <v>0</v>
      </c>
      <c r="BL458" s="19" t="s">
        <v>280</v>
      </c>
      <c r="BM458" s="225" t="s">
        <v>592</v>
      </c>
    </row>
    <row r="459" s="2" customFormat="1">
      <c r="A459" s="40"/>
      <c r="B459" s="41"/>
      <c r="C459" s="42"/>
      <c r="D459" s="227" t="s">
        <v>133</v>
      </c>
      <c r="E459" s="42"/>
      <c r="F459" s="228" t="s">
        <v>593</v>
      </c>
      <c r="G459" s="42"/>
      <c r="H459" s="42"/>
      <c r="I459" s="229"/>
      <c r="J459" s="42"/>
      <c r="K459" s="42"/>
      <c r="L459" s="46"/>
      <c r="M459" s="230"/>
      <c r="N459" s="231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133</v>
      </c>
      <c r="AU459" s="19" t="s">
        <v>86</v>
      </c>
    </row>
    <row r="460" s="13" customFormat="1">
      <c r="A460" s="13"/>
      <c r="B460" s="240"/>
      <c r="C460" s="241"/>
      <c r="D460" s="232" t="s">
        <v>193</v>
      </c>
      <c r="E460" s="242" t="s">
        <v>19</v>
      </c>
      <c r="F460" s="243" t="s">
        <v>594</v>
      </c>
      <c r="G460" s="241"/>
      <c r="H460" s="244">
        <v>1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0" t="s">
        <v>193</v>
      </c>
      <c r="AU460" s="250" t="s">
        <v>86</v>
      </c>
      <c r="AV460" s="13" t="s">
        <v>86</v>
      </c>
      <c r="AW460" s="13" t="s">
        <v>37</v>
      </c>
      <c r="AX460" s="13" t="s">
        <v>76</v>
      </c>
      <c r="AY460" s="250" t="s">
        <v>123</v>
      </c>
    </row>
    <row r="461" s="13" customFormat="1">
      <c r="A461" s="13"/>
      <c r="B461" s="240"/>
      <c r="C461" s="241"/>
      <c r="D461" s="232" t="s">
        <v>193</v>
      </c>
      <c r="E461" s="242" t="s">
        <v>19</v>
      </c>
      <c r="F461" s="243" t="s">
        <v>595</v>
      </c>
      <c r="G461" s="241"/>
      <c r="H461" s="244">
        <v>1</v>
      </c>
      <c r="I461" s="245"/>
      <c r="J461" s="241"/>
      <c r="K461" s="241"/>
      <c r="L461" s="246"/>
      <c r="M461" s="247"/>
      <c r="N461" s="248"/>
      <c r="O461" s="248"/>
      <c r="P461" s="248"/>
      <c r="Q461" s="248"/>
      <c r="R461" s="248"/>
      <c r="S461" s="248"/>
      <c r="T461" s="249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0" t="s">
        <v>193</v>
      </c>
      <c r="AU461" s="250" t="s">
        <v>86</v>
      </c>
      <c r="AV461" s="13" t="s">
        <v>86</v>
      </c>
      <c r="AW461" s="13" t="s">
        <v>37</v>
      </c>
      <c r="AX461" s="13" t="s">
        <v>76</v>
      </c>
      <c r="AY461" s="250" t="s">
        <v>123</v>
      </c>
    </row>
    <row r="462" s="14" customFormat="1">
      <c r="A462" s="14"/>
      <c r="B462" s="261"/>
      <c r="C462" s="262"/>
      <c r="D462" s="232" t="s">
        <v>193</v>
      </c>
      <c r="E462" s="263" t="s">
        <v>19</v>
      </c>
      <c r="F462" s="264" t="s">
        <v>243</v>
      </c>
      <c r="G462" s="262"/>
      <c r="H462" s="265">
        <v>2</v>
      </c>
      <c r="I462" s="266"/>
      <c r="J462" s="262"/>
      <c r="K462" s="262"/>
      <c r="L462" s="267"/>
      <c r="M462" s="268"/>
      <c r="N462" s="269"/>
      <c r="O462" s="269"/>
      <c r="P462" s="269"/>
      <c r="Q462" s="269"/>
      <c r="R462" s="269"/>
      <c r="S462" s="269"/>
      <c r="T462" s="270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71" t="s">
        <v>193</v>
      </c>
      <c r="AU462" s="271" t="s">
        <v>86</v>
      </c>
      <c r="AV462" s="14" t="s">
        <v>147</v>
      </c>
      <c r="AW462" s="14" t="s">
        <v>37</v>
      </c>
      <c r="AX462" s="14" t="s">
        <v>84</v>
      </c>
      <c r="AY462" s="271" t="s">
        <v>123</v>
      </c>
    </row>
    <row r="463" s="2" customFormat="1" ht="24.15" customHeight="1">
      <c r="A463" s="40"/>
      <c r="B463" s="41"/>
      <c r="C463" s="214" t="s">
        <v>596</v>
      </c>
      <c r="D463" s="214" t="s">
        <v>126</v>
      </c>
      <c r="E463" s="215" t="s">
        <v>597</v>
      </c>
      <c r="F463" s="216" t="s">
        <v>598</v>
      </c>
      <c r="G463" s="217" t="s">
        <v>258</v>
      </c>
      <c r="H463" s="218">
        <v>11</v>
      </c>
      <c r="I463" s="219"/>
      <c r="J463" s="220">
        <f>ROUND(I463*H463,2)</f>
        <v>0</v>
      </c>
      <c r="K463" s="216" t="s">
        <v>130</v>
      </c>
      <c r="L463" s="46"/>
      <c r="M463" s="221" t="s">
        <v>19</v>
      </c>
      <c r="N463" s="222" t="s">
        <v>47</v>
      </c>
      <c r="O463" s="86"/>
      <c r="P463" s="223">
        <f>O463*H463</f>
        <v>0</v>
      </c>
      <c r="Q463" s="223">
        <v>0.0037699999999999999</v>
      </c>
      <c r="R463" s="223">
        <f>Q463*H463</f>
        <v>0.04147</v>
      </c>
      <c r="S463" s="223">
        <v>0</v>
      </c>
      <c r="T463" s="224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25" t="s">
        <v>280</v>
      </c>
      <c r="AT463" s="225" t="s">
        <v>126</v>
      </c>
      <c r="AU463" s="225" t="s">
        <v>86</v>
      </c>
      <c r="AY463" s="19" t="s">
        <v>123</v>
      </c>
      <c r="BE463" s="226">
        <f>IF(N463="základní",J463,0)</f>
        <v>0</v>
      </c>
      <c r="BF463" s="226">
        <f>IF(N463="snížená",J463,0)</f>
        <v>0</v>
      </c>
      <c r="BG463" s="226">
        <f>IF(N463="zákl. přenesená",J463,0)</f>
        <v>0</v>
      </c>
      <c r="BH463" s="226">
        <f>IF(N463="sníž. přenesená",J463,0)</f>
        <v>0</v>
      </c>
      <c r="BI463" s="226">
        <f>IF(N463="nulová",J463,0)</f>
        <v>0</v>
      </c>
      <c r="BJ463" s="19" t="s">
        <v>84</v>
      </c>
      <c r="BK463" s="226">
        <f>ROUND(I463*H463,2)</f>
        <v>0</v>
      </c>
      <c r="BL463" s="19" t="s">
        <v>280</v>
      </c>
      <c r="BM463" s="225" t="s">
        <v>599</v>
      </c>
    </row>
    <row r="464" s="2" customFormat="1">
      <c r="A464" s="40"/>
      <c r="B464" s="41"/>
      <c r="C464" s="42"/>
      <c r="D464" s="227" t="s">
        <v>133</v>
      </c>
      <c r="E464" s="42"/>
      <c r="F464" s="228" t="s">
        <v>600</v>
      </c>
      <c r="G464" s="42"/>
      <c r="H464" s="42"/>
      <c r="I464" s="229"/>
      <c r="J464" s="42"/>
      <c r="K464" s="42"/>
      <c r="L464" s="46"/>
      <c r="M464" s="230"/>
      <c r="N464" s="231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133</v>
      </c>
      <c r="AU464" s="19" t="s">
        <v>86</v>
      </c>
    </row>
    <row r="465" s="13" customFormat="1">
      <c r="A465" s="13"/>
      <c r="B465" s="240"/>
      <c r="C465" s="241"/>
      <c r="D465" s="232" t="s">
        <v>193</v>
      </c>
      <c r="E465" s="242" t="s">
        <v>19</v>
      </c>
      <c r="F465" s="243" t="s">
        <v>546</v>
      </c>
      <c r="G465" s="241"/>
      <c r="H465" s="244">
        <v>6</v>
      </c>
      <c r="I465" s="245"/>
      <c r="J465" s="241"/>
      <c r="K465" s="241"/>
      <c r="L465" s="246"/>
      <c r="M465" s="247"/>
      <c r="N465" s="248"/>
      <c r="O465" s="248"/>
      <c r="P465" s="248"/>
      <c r="Q465" s="248"/>
      <c r="R465" s="248"/>
      <c r="S465" s="248"/>
      <c r="T465" s="249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0" t="s">
        <v>193</v>
      </c>
      <c r="AU465" s="250" t="s">
        <v>86</v>
      </c>
      <c r="AV465" s="13" t="s">
        <v>86</v>
      </c>
      <c r="AW465" s="13" t="s">
        <v>37</v>
      </c>
      <c r="AX465" s="13" t="s">
        <v>76</v>
      </c>
      <c r="AY465" s="250" t="s">
        <v>123</v>
      </c>
    </row>
    <row r="466" s="13" customFormat="1">
      <c r="A466" s="13"/>
      <c r="B466" s="240"/>
      <c r="C466" s="241"/>
      <c r="D466" s="232" t="s">
        <v>193</v>
      </c>
      <c r="E466" s="242" t="s">
        <v>19</v>
      </c>
      <c r="F466" s="243" t="s">
        <v>601</v>
      </c>
      <c r="G466" s="241"/>
      <c r="H466" s="244">
        <v>5</v>
      </c>
      <c r="I466" s="245"/>
      <c r="J466" s="241"/>
      <c r="K466" s="241"/>
      <c r="L466" s="246"/>
      <c r="M466" s="247"/>
      <c r="N466" s="248"/>
      <c r="O466" s="248"/>
      <c r="P466" s="248"/>
      <c r="Q466" s="248"/>
      <c r="R466" s="248"/>
      <c r="S466" s="248"/>
      <c r="T466" s="249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0" t="s">
        <v>193</v>
      </c>
      <c r="AU466" s="250" t="s">
        <v>86</v>
      </c>
      <c r="AV466" s="13" t="s">
        <v>86</v>
      </c>
      <c r="AW466" s="13" t="s">
        <v>37</v>
      </c>
      <c r="AX466" s="13" t="s">
        <v>76</v>
      </c>
      <c r="AY466" s="250" t="s">
        <v>123</v>
      </c>
    </row>
    <row r="467" s="14" customFormat="1">
      <c r="A467" s="14"/>
      <c r="B467" s="261"/>
      <c r="C467" s="262"/>
      <c r="D467" s="232" t="s">
        <v>193</v>
      </c>
      <c r="E467" s="263" t="s">
        <v>19</v>
      </c>
      <c r="F467" s="264" t="s">
        <v>243</v>
      </c>
      <c r="G467" s="262"/>
      <c r="H467" s="265">
        <v>11</v>
      </c>
      <c r="I467" s="266"/>
      <c r="J467" s="262"/>
      <c r="K467" s="262"/>
      <c r="L467" s="267"/>
      <c r="M467" s="268"/>
      <c r="N467" s="269"/>
      <c r="O467" s="269"/>
      <c r="P467" s="269"/>
      <c r="Q467" s="269"/>
      <c r="R467" s="269"/>
      <c r="S467" s="269"/>
      <c r="T467" s="270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71" t="s">
        <v>193</v>
      </c>
      <c r="AU467" s="271" t="s">
        <v>86</v>
      </c>
      <c r="AV467" s="14" t="s">
        <v>147</v>
      </c>
      <c r="AW467" s="14" t="s">
        <v>37</v>
      </c>
      <c r="AX467" s="14" t="s">
        <v>84</v>
      </c>
      <c r="AY467" s="271" t="s">
        <v>123</v>
      </c>
    </row>
    <row r="468" s="2" customFormat="1" ht="44.25" customHeight="1">
      <c r="A468" s="40"/>
      <c r="B468" s="41"/>
      <c r="C468" s="214" t="s">
        <v>602</v>
      </c>
      <c r="D468" s="214" t="s">
        <v>126</v>
      </c>
      <c r="E468" s="215" t="s">
        <v>603</v>
      </c>
      <c r="F468" s="216" t="s">
        <v>604</v>
      </c>
      <c r="G468" s="217" t="s">
        <v>283</v>
      </c>
      <c r="H468" s="218">
        <v>0.48399999999999999</v>
      </c>
      <c r="I468" s="219"/>
      <c r="J468" s="220">
        <f>ROUND(I468*H468,2)</f>
        <v>0</v>
      </c>
      <c r="K468" s="216" t="s">
        <v>130</v>
      </c>
      <c r="L468" s="46"/>
      <c r="M468" s="221" t="s">
        <v>19</v>
      </c>
      <c r="N468" s="222" t="s">
        <v>47</v>
      </c>
      <c r="O468" s="86"/>
      <c r="P468" s="223">
        <f>O468*H468</f>
        <v>0</v>
      </c>
      <c r="Q468" s="223">
        <v>0</v>
      </c>
      <c r="R468" s="223">
        <f>Q468*H468</f>
        <v>0</v>
      </c>
      <c r="S468" s="223">
        <v>0</v>
      </c>
      <c r="T468" s="224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25" t="s">
        <v>280</v>
      </c>
      <c r="AT468" s="225" t="s">
        <v>126</v>
      </c>
      <c r="AU468" s="225" t="s">
        <v>86</v>
      </c>
      <c r="AY468" s="19" t="s">
        <v>123</v>
      </c>
      <c r="BE468" s="226">
        <f>IF(N468="základní",J468,0)</f>
        <v>0</v>
      </c>
      <c r="BF468" s="226">
        <f>IF(N468="snížená",J468,0)</f>
        <v>0</v>
      </c>
      <c r="BG468" s="226">
        <f>IF(N468="zákl. přenesená",J468,0)</f>
        <v>0</v>
      </c>
      <c r="BH468" s="226">
        <f>IF(N468="sníž. přenesená",J468,0)</f>
        <v>0</v>
      </c>
      <c r="BI468" s="226">
        <f>IF(N468="nulová",J468,0)</f>
        <v>0</v>
      </c>
      <c r="BJ468" s="19" t="s">
        <v>84</v>
      </c>
      <c r="BK468" s="226">
        <f>ROUND(I468*H468,2)</f>
        <v>0</v>
      </c>
      <c r="BL468" s="19" t="s">
        <v>280</v>
      </c>
      <c r="BM468" s="225" t="s">
        <v>605</v>
      </c>
    </row>
    <row r="469" s="2" customFormat="1">
      <c r="A469" s="40"/>
      <c r="B469" s="41"/>
      <c r="C469" s="42"/>
      <c r="D469" s="227" t="s">
        <v>133</v>
      </c>
      <c r="E469" s="42"/>
      <c r="F469" s="228" t="s">
        <v>606</v>
      </c>
      <c r="G469" s="42"/>
      <c r="H469" s="42"/>
      <c r="I469" s="229"/>
      <c r="J469" s="42"/>
      <c r="K469" s="42"/>
      <c r="L469" s="46"/>
      <c r="M469" s="230"/>
      <c r="N469" s="231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133</v>
      </c>
      <c r="AU469" s="19" t="s">
        <v>86</v>
      </c>
    </row>
    <row r="470" s="12" customFormat="1" ht="22.8" customHeight="1">
      <c r="A470" s="12"/>
      <c r="B470" s="198"/>
      <c r="C470" s="199"/>
      <c r="D470" s="200" t="s">
        <v>75</v>
      </c>
      <c r="E470" s="212" t="s">
        <v>607</v>
      </c>
      <c r="F470" s="212" t="s">
        <v>608</v>
      </c>
      <c r="G470" s="199"/>
      <c r="H470" s="199"/>
      <c r="I470" s="202"/>
      <c r="J470" s="213">
        <f>BK470</f>
        <v>0</v>
      </c>
      <c r="K470" s="199"/>
      <c r="L470" s="204"/>
      <c r="M470" s="205"/>
      <c r="N470" s="206"/>
      <c r="O470" s="206"/>
      <c r="P470" s="207">
        <f>SUM(P471:P480)</f>
        <v>0</v>
      </c>
      <c r="Q470" s="206"/>
      <c r="R470" s="207">
        <f>SUM(R471:R480)</f>
        <v>0</v>
      </c>
      <c r="S470" s="206"/>
      <c r="T470" s="208">
        <f>SUM(T471:T480)</f>
        <v>0.68900000000000006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09" t="s">
        <v>86</v>
      </c>
      <c r="AT470" s="210" t="s">
        <v>75</v>
      </c>
      <c r="AU470" s="210" t="s">
        <v>84</v>
      </c>
      <c r="AY470" s="209" t="s">
        <v>123</v>
      </c>
      <c r="BK470" s="211">
        <f>SUM(BK471:BK480)</f>
        <v>0</v>
      </c>
    </row>
    <row r="471" s="2" customFormat="1" ht="24.15" customHeight="1">
      <c r="A471" s="40"/>
      <c r="B471" s="41"/>
      <c r="C471" s="214" t="s">
        <v>609</v>
      </c>
      <c r="D471" s="214" t="s">
        <v>126</v>
      </c>
      <c r="E471" s="215" t="s">
        <v>610</v>
      </c>
      <c r="F471" s="216" t="s">
        <v>611</v>
      </c>
      <c r="G471" s="217" t="s">
        <v>612</v>
      </c>
      <c r="H471" s="218">
        <v>535</v>
      </c>
      <c r="I471" s="219"/>
      <c r="J471" s="220">
        <f>ROUND(I471*H471,2)</f>
        <v>0</v>
      </c>
      <c r="K471" s="216" t="s">
        <v>130</v>
      </c>
      <c r="L471" s="46"/>
      <c r="M471" s="221" t="s">
        <v>19</v>
      </c>
      <c r="N471" s="222" t="s">
        <v>47</v>
      </c>
      <c r="O471" s="86"/>
      <c r="P471" s="223">
        <f>O471*H471</f>
        <v>0</v>
      </c>
      <c r="Q471" s="223">
        <v>0</v>
      </c>
      <c r="R471" s="223">
        <f>Q471*H471</f>
        <v>0</v>
      </c>
      <c r="S471" s="223">
        <v>0.001</v>
      </c>
      <c r="T471" s="224">
        <f>S471*H471</f>
        <v>0.53500000000000003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25" t="s">
        <v>280</v>
      </c>
      <c r="AT471" s="225" t="s">
        <v>126</v>
      </c>
      <c r="AU471" s="225" t="s">
        <v>86</v>
      </c>
      <c r="AY471" s="19" t="s">
        <v>123</v>
      </c>
      <c r="BE471" s="226">
        <f>IF(N471="základní",J471,0)</f>
        <v>0</v>
      </c>
      <c r="BF471" s="226">
        <f>IF(N471="snížená",J471,0)</f>
        <v>0</v>
      </c>
      <c r="BG471" s="226">
        <f>IF(N471="zákl. přenesená",J471,0)</f>
        <v>0</v>
      </c>
      <c r="BH471" s="226">
        <f>IF(N471="sníž. přenesená",J471,0)</f>
        <v>0</v>
      </c>
      <c r="BI471" s="226">
        <f>IF(N471="nulová",J471,0)</f>
        <v>0</v>
      </c>
      <c r="BJ471" s="19" t="s">
        <v>84</v>
      </c>
      <c r="BK471" s="226">
        <f>ROUND(I471*H471,2)</f>
        <v>0</v>
      </c>
      <c r="BL471" s="19" t="s">
        <v>280</v>
      </c>
      <c r="BM471" s="225" t="s">
        <v>613</v>
      </c>
    </row>
    <row r="472" s="2" customFormat="1">
      <c r="A472" s="40"/>
      <c r="B472" s="41"/>
      <c r="C472" s="42"/>
      <c r="D472" s="227" t="s">
        <v>133</v>
      </c>
      <c r="E472" s="42"/>
      <c r="F472" s="228" t="s">
        <v>614</v>
      </c>
      <c r="G472" s="42"/>
      <c r="H472" s="42"/>
      <c r="I472" s="229"/>
      <c r="J472" s="42"/>
      <c r="K472" s="42"/>
      <c r="L472" s="46"/>
      <c r="M472" s="230"/>
      <c r="N472" s="231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133</v>
      </c>
      <c r="AU472" s="19" t="s">
        <v>86</v>
      </c>
    </row>
    <row r="473" s="13" customFormat="1">
      <c r="A473" s="13"/>
      <c r="B473" s="240"/>
      <c r="C473" s="241"/>
      <c r="D473" s="232" t="s">
        <v>193</v>
      </c>
      <c r="E473" s="242" t="s">
        <v>19</v>
      </c>
      <c r="F473" s="243" t="s">
        <v>615</v>
      </c>
      <c r="G473" s="241"/>
      <c r="H473" s="244">
        <v>230</v>
      </c>
      <c r="I473" s="245"/>
      <c r="J473" s="241"/>
      <c r="K473" s="241"/>
      <c r="L473" s="246"/>
      <c r="M473" s="247"/>
      <c r="N473" s="248"/>
      <c r="O473" s="248"/>
      <c r="P473" s="248"/>
      <c r="Q473" s="248"/>
      <c r="R473" s="248"/>
      <c r="S473" s="248"/>
      <c r="T473" s="249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0" t="s">
        <v>193</v>
      </c>
      <c r="AU473" s="250" t="s">
        <v>86</v>
      </c>
      <c r="AV473" s="13" t="s">
        <v>86</v>
      </c>
      <c r="AW473" s="13" t="s">
        <v>37</v>
      </c>
      <c r="AX473" s="13" t="s">
        <v>76</v>
      </c>
      <c r="AY473" s="250" t="s">
        <v>123</v>
      </c>
    </row>
    <row r="474" s="13" customFormat="1">
      <c r="A474" s="13"/>
      <c r="B474" s="240"/>
      <c r="C474" s="241"/>
      <c r="D474" s="232" t="s">
        <v>193</v>
      </c>
      <c r="E474" s="242" t="s">
        <v>19</v>
      </c>
      <c r="F474" s="243" t="s">
        <v>616</v>
      </c>
      <c r="G474" s="241"/>
      <c r="H474" s="244">
        <v>305</v>
      </c>
      <c r="I474" s="245"/>
      <c r="J474" s="241"/>
      <c r="K474" s="241"/>
      <c r="L474" s="246"/>
      <c r="M474" s="247"/>
      <c r="N474" s="248"/>
      <c r="O474" s="248"/>
      <c r="P474" s="248"/>
      <c r="Q474" s="248"/>
      <c r="R474" s="248"/>
      <c r="S474" s="248"/>
      <c r="T474" s="249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0" t="s">
        <v>193</v>
      </c>
      <c r="AU474" s="250" t="s">
        <v>86</v>
      </c>
      <c r="AV474" s="13" t="s">
        <v>86</v>
      </c>
      <c r="AW474" s="13" t="s">
        <v>37</v>
      </c>
      <c r="AX474" s="13" t="s">
        <v>76</v>
      </c>
      <c r="AY474" s="250" t="s">
        <v>123</v>
      </c>
    </row>
    <row r="475" s="14" customFormat="1">
      <c r="A475" s="14"/>
      <c r="B475" s="261"/>
      <c r="C475" s="262"/>
      <c r="D475" s="232" t="s">
        <v>193</v>
      </c>
      <c r="E475" s="263" t="s">
        <v>19</v>
      </c>
      <c r="F475" s="264" t="s">
        <v>243</v>
      </c>
      <c r="G475" s="262"/>
      <c r="H475" s="265">
        <v>535</v>
      </c>
      <c r="I475" s="266"/>
      <c r="J475" s="262"/>
      <c r="K475" s="262"/>
      <c r="L475" s="267"/>
      <c r="M475" s="268"/>
      <c r="N475" s="269"/>
      <c r="O475" s="269"/>
      <c r="P475" s="269"/>
      <c r="Q475" s="269"/>
      <c r="R475" s="269"/>
      <c r="S475" s="269"/>
      <c r="T475" s="270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71" t="s">
        <v>193</v>
      </c>
      <c r="AU475" s="271" t="s">
        <v>86</v>
      </c>
      <c r="AV475" s="14" t="s">
        <v>147</v>
      </c>
      <c r="AW475" s="14" t="s">
        <v>37</v>
      </c>
      <c r="AX475" s="14" t="s">
        <v>84</v>
      </c>
      <c r="AY475" s="271" t="s">
        <v>123</v>
      </c>
    </row>
    <row r="476" s="2" customFormat="1" ht="37.8" customHeight="1">
      <c r="A476" s="40"/>
      <c r="B476" s="41"/>
      <c r="C476" s="214" t="s">
        <v>617</v>
      </c>
      <c r="D476" s="214" t="s">
        <v>126</v>
      </c>
      <c r="E476" s="215" t="s">
        <v>618</v>
      </c>
      <c r="F476" s="216" t="s">
        <v>619</v>
      </c>
      <c r="G476" s="217" t="s">
        <v>612</v>
      </c>
      <c r="H476" s="218">
        <v>154</v>
      </c>
      <c r="I476" s="219"/>
      <c r="J476" s="220">
        <f>ROUND(I476*H476,2)</f>
        <v>0</v>
      </c>
      <c r="K476" s="216" t="s">
        <v>130</v>
      </c>
      <c r="L476" s="46"/>
      <c r="M476" s="221" t="s">
        <v>19</v>
      </c>
      <c r="N476" s="222" t="s">
        <v>47</v>
      </c>
      <c r="O476" s="86"/>
      <c r="P476" s="223">
        <f>O476*H476</f>
        <v>0</v>
      </c>
      <c r="Q476" s="223">
        <v>0</v>
      </c>
      <c r="R476" s="223">
        <f>Q476*H476</f>
        <v>0</v>
      </c>
      <c r="S476" s="223">
        <v>0.001</v>
      </c>
      <c r="T476" s="224">
        <f>S476*H476</f>
        <v>0.154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25" t="s">
        <v>280</v>
      </c>
      <c r="AT476" s="225" t="s">
        <v>126</v>
      </c>
      <c r="AU476" s="225" t="s">
        <v>86</v>
      </c>
      <c r="AY476" s="19" t="s">
        <v>123</v>
      </c>
      <c r="BE476" s="226">
        <f>IF(N476="základní",J476,0)</f>
        <v>0</v>
      </c>
      <c r="BF476" s="226">
        <f>IF(N476="snížená",J476,0)</f>
        <v>0</v>
      </c>
      <c r="BG476" s="226">
        <f>IF(N476="zákl. přenesená",J476,0)</f>
        <v>0</v>
      </c>
      <c r="BH476" s="226">
        <f>IF(N476="sníž. přenesená",J476,0)</f>
        <v>0</v>
      </c>
      <c r="BI476" s="226">
        <f>IF(N476="nulová",J476,0)</f>
        <v>0</v>
      </c>
      <c r="BJ476" s="19" t="s">
        <v>84</v>
      </c>
      <c r="BK476" s="226">
        <f>ROUND(I476*H476,2)</f>
        <v>0</v>
      </c>
      <c r="BL476" s="19" t="s">
        <v>280</v>
      </c>
      <c r="BM476" s="225" t="s">
        <v>620</v>
      </c>
    </row>
    <row r="477" s="2" customFormat="1">
      <c r="A477" s="40"/>
      <c r="B477" s="41"/>
      <c r="C477" s="42"/>
      <c r="D477" s="227" t="s">
        <v>133</v>
      </c>
      <c r="E477" s="42"/>
      <c r="F477" s="228" t="s">
        <v>621</v>
      </c>
      <c r="G477" s="42"/>
      <c r="H477" s="42"/>
      <c r="I477" s="229"/>
      <c r="J477" s="42"/>
      <c r="K477" s="42"/>
      <c r="L477" s="46"/>
      <c r="M477" s="230"/>
      <c r="N477" s="231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133</v>
      </c>
      <c r="AU477" s="19" t="s">
        <v>86</v>
      </c>
    </row>
    <row r="478" s="13" customFormat="1">
      <c r="A478" s="13"/>
      <c r="B478" s="240"/>
      <c r="C478" s="241"/>
      <c r="D478" s="232" t="s">
        <v>193</v>
      </c>
      <c r="E478" s="242" t="s">
        <v>19</v>
      </c>
      <c r="F478" s="243" t="s">
        <v>622</v>
      </c>
      <c r="G478" s="241"/>
      <c r="H478" s="244">
        <v>154</v>
      </c>
      <c r="I478" s="245"/>
      <c r="J478" s="241"/>
      <c r="K478" s="241"/>
      <c r="L478" s="246"/>
      <c r="M478" s="247"/>
      <c r="N478" s="248"/>
      <c r="O478" s="248"/>
      <c r="P478" s="248"/>
      <c r="Q478" s="248"/>
      <c r="R478" s="248"/>
      <c r="S478" s="248"/>
      <c r="T478" s="249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0" t="s">
        <v>193</v>
      </c>
      <c r="AU478" s="250" t="s">
        <v>86</v>
      </c>
      <c r="AV478" s="13" t="s">
        <v>86</v>
      </c>
      <c r="AW478" s="13" t="s">
        <v>37</v>
      </c>
      <c r="AX478" s="13" t="s">
        <v>84</v>
      </c>
      <c r="AY478" s="250" t="s">
        <v>123</v>
      </c>
    </row>
    <row r="479" s="2" customFormat="1" ht="37.8" customHeight="1">
      <c r="A479" s="40"/>
      <c r="B479" s="41"/>
      <c r="C479" s="214" t="s">
        <v>623</v>
      </c>
      <c r="D479" s="214" t="s">
        <v>126</v>
      </c>
      <c r="E479" s="215" t="s">
        <v>624</v>
      </c>
      <c r="F479" s="216" t="s">
        <v>625</v>
      </c>
      <c r="G479" s="217" t="s">
        <v>401</v>
      </c>
      <c r="H479" s="218">
        <v>26</v>
      </c>
      <c r="I479" s="219"/>
      <c r="J479" s="220">
        <f>ROUND(I479*H479,2)</f>
        <v>0</v>
      </c>
      <c r="K479" s="216" t="s">
        <v>19</v>
      </c>
      <c r="L479" s="46"/>
      <c r="M479" s="221" t="s">
        <v>19</v>
      </c>
      <c r="N479" s="222" t="s">
        <v>47</v>
      </c>
      <c r="O479" s="86"/>
      <c r="P479" s="223">
        <f>O479*H479</f>
        <v>0</v>
      </c>
      <c r="Q479" s="223">
        <v>0</v>
      </c>
      <c r="R479" s="223">
        <f>Q479*H479</f>
        <v>0</v>
      </c>
      <c r="S479" s="223">
        <v>0</v>
      </c>
      <c r="T479" s="224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25" t="s">
        <v>280</v>
      </c>
      <c r="AT479" s="225" t="s">
        <v>126</v>
      </c>
      <c r="AU479" s="225" t="s">
        <v>86</v>
      </c>
      <c r="AY479" s="19" t="s">
        <v>123</v>
      </c>
      <c r="BE479" s="226">
        <f>IF(N479="základní",J479,0)</f>
        <v>0</v>
      </c>
      <c r="BF479" s="226">
        <f>IF(N479="snížená",J479,0)</f>
        <v>0</v>
      </c>
      <c r="BG479" s="226">
        <f>IF(N479="zákl. přenesená",J479,0)</f>
        <v>0</v>
      </c>
      <c r="BH479" s="226">
        <f>IF(N479="sníž. přenesená",J479,0)</f>
        <v>0</v>
      </c>
      <c r="BI479" s="226">
        <f>IF(N479="nulová",J479,0)</f>
        <v>0</v>
      </c>
      <c r="BJ479" s="19" t="s">
        <v>84</v>
      </c>
      <c r="BK479" s="226">
        <f>ROUND(I479*H479,2)</f>
        <v>0</v>
      </c>
      <c r="BL479" s="19" t="s">
        <v>280</v>
      </c>
      <c r="BM479" s="225" t="s">
        <v>626</v>
      </c>
    </row>
    <row r="480" s="13" customFormat="1">
      <c r="A480" s="13"/>
      <c r="B480" s="240"/>
      <c r="C480" s="241"/>
      <c r="D480" s="232" t="s">
        <v>193</v>
      </c>
      <c r="E480" s="242" t="s">
        <v>19</v>
      </c>
      <c r="F480" s="243" t="s">
        <v>627</v>
      </c>
      <c r="G480" s="241"/>
      <c r="H480" s="244">
        <v>26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0" t="s">
        <v>193</v>
      </c>
      <c r="AU480" s="250" t="s">
        <v>86</v>
      </c>
      <c r="AV480" s="13" t="s">
        <v>86</v>
      </c>
      <c r="AW480" s="13" t="s">
        <v>37</v>
      </c>
      <c r="AX480" s="13" t="s">
        <v>84</v>
      </c>
      <c r="AY480" s="250" t="s">
        <v>123</v>
      </c>
    </row>
    <row r="481" s="12" customFormat="1" ht="22.8" customHeight="1">
      <c r="A481" s="12"/>
      <c r="B481" s="198"/>
      <c r="C481" s="199"/>
      <c r="D481" s="200" t="s">
        <v>75</v>
      </c>
      <c r="E481" s="212" t="s">
        <v>628</v>
      </c>
      <c r="F481" s="212" t="s">
        <v>629</v>
      </c>
      <c r="G481" s="199"/>
      <c r="H481" s="199"/>
      <c r="I481" s="202"/>
      <c r="J481" s="213">
        <f>BK481</f>
        <v>0</v>
      </c>
      <c r="K481" s="199"/>
      <c r="L481" s="204"/>
      <c r="M481" s="205"/>
      <c r="N481" s="206"/>
      <c r="O481" s="206"/>
      <c r="P481" s="207">
        <f>SUM(P482:P616)</f>
        <v>0</v>
      </c>
      <c r="Q481" s="206"/>
      <c r="R481" s="207">
        <f>SUM(R482:R616)</f>
        <v>0.37413021000000002</v>
      </c>
      <c r="S481" s="206"/>
      <c r="T481" s="208">
        <f>SUM(T482:T616)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09" t="s">
        <v>86</v>
      </c>
      <c r="AT481" s="210" t="s">
        <v>75</v>
      </c>
      <c r="AU481" s="210" t="s">
        <v>84</v>
      </c>
      <c r="AY481" s="209" t="s">
        <v>123</v>
      </c>
      <c r="BK481" s="211">
        <f>SUM(BK482:BK616)</f>
        <v>0</v>
      </c>
    </row>
    <row r="482" s="2" customFormat="1" ht="37.8" customHeight="1">
      <c r="A482" s="40"/>
      <c r="B482" s="41"/>
      <c r="C482" s="214" t="s">
        <v>630</v>
      </c>
      <c r="D482" s="214" t="s">
        <v>126</v>
      </c>
      <c r="E482" s="215" t="s">
        <v>631</v>
      </c>
      <c r="F482" s="216" t="s">
        <v>632</v>
      </c>
      <c r="G482" s="217" t="s">
        <v>190</v>
      </c>
      <c r="H482" s="218">
        <v>619.97000000000003</v>
      </c>
      <c r="I482" s="219"/>
      <c r="J482" s="220">
        <f>ROUND(I482*H482,2)</f>
        <v>0</v>
      </c>
      <c r="K482" s="216" t="s">
        <v>130</v>
      </c>
      <c r="L482" s="46"/>
      <c r="M482" s="221" t="s">
        <v>19</v>
      </c>
      <c r="N482" s="222" t="s">
        <v>47</v>
      </c>
      <c r="O482" s="86"/>
      <c r="P482" s="223">
        <f>O482*H482</f>
        <v>0</v>
      </c>
      <c r="Q482" s="223">
        <v>6.9999999999999994E-05</v>
      </c>
      <c r="R482" s="223">
        <f>Q482*H482</f>
        <v>0.043397899999999996</v>
      </c>
      <c r="S482" s="223">
        <v>0</v>
      </c>
      <c r="T482" s="224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25" t="s">
        <v>280</v>
      </c>
      <c r="AT482" s="225" t="s">
        <v>126</v>
      </c>
      <c r="AU482" s="225" t="s">
        <v>86</v>
      </c>
      <c r="AY482" s="19" t="s">
        <v>123</v>
      </c>
      <c r="BE482" s="226">
        <f>IF(N482="základní",J482,0)</f>
        <v>0</v>
      </c>
      <c r="BF482" s="226">
        <f>IF(N482="snížená",J482,0)</f>
        <v>0</v>
      </c>
      <c r="BG482" s="226">
        <f>IF(N482="zákl. přenesená",J482,0)</f>
        <v>0</v>
      </c>
      <c r="BH482" s="226">
        <f>IF(N482="sníž. přenesená",J482,0)</f>
        <v>0</v>
      </c>
      <c r="BI482" s="226">
        <f>IF(N482="nulová",J482,0)</f>
        <v>0</v>
      </c>
      <c r="BJ482" s="19" t="s">
        <v>84</v>
      </c>
      <c r="BK482" s="226">
        <f>ROUND(I482*H482,2)</f>
        <v>0</v>
      </c>
      <c r="BL482" s="19" t="s">
        <v>280</v>
      </c>
      <c r="BM482" s="225" t="s">
        <v>633</v>
      </c>
    </row>
    <row r="483" s="2" customFormat="1">
      <c r="A483" s="40"/>
      <c r="B483" s="41"/>
      <c r="C483" s="42"/>
      <c r="D483" s="227" t="s">
        <v>133</v>
      </c>
      <c r="E483" s="42"/>
      <c r="F483" s="228" t="s">
        <v>634</v>
      </c>
      <c r="G483" s="42"/>
      <c r="H483" s="42"/>
      <c r="I483" s="229"/>
      <c r="J483" s="42"/>
      <c r="K483" s="42"/>
      <c r="L483" s="46"/>
      <c r="M483" s="230"/>
      <c r="N483" s="231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133</v>
      </c>
      <c r="AU483" s="19" t="s">
        <v>86</v>
      </c>
    </row>
    <row r="484" s="13" customFormat="1">
      <c r="A484" s="13"/>
      <c r="B484" s="240"/>
      <c r="C484" s="241"/>
      <c r="D484" s="232" t="s">
        <v>193</v>
      </c>
      <c r="E484" s="242" t="s">
        <v>19</v>
      </c>
      <c r="F484" s="243" t="s">
        <v>635</v>
      </c>
      <c r="G484" s="241"/>
      <c r="H484" s="244">
        <v>70.459999999999994</v>
      </c>
      <c r="I484" s="245"/>
      <c r="J484" s="241"/>
      <c r="K484" s="241"/>
      <c r="L484" s="246"/>
      <c r="M484" s="247"/>
      <c r="N484" s="248"/>
      <c r="O484" s="248"/>
      <c r="P484" s="248"/>
      <c r="Q484" s="248"/>
      <c r="R484" s="248"/>
      <c r="S484" s="248"/>
      <c r="T484" s="249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0" t="s">
        <v>193</v>
      </c>
      <c r="AU484" s="250" t="s">
        <v>86</v>
      </c>
      <c r="AV484" s="13" t="s">
        <v>86</v>
      </c>
      <c r="AW484" s="13" t="s">
        <v>37</v>
      </c>
      <c r="AX484" s="13" t="s">
        <v>76</v>
      </c>
      <c r="AY484" s="250" t="s">
        <v>123</v>
      </c>
    </row>
    <row r="485" s="15" customFormat="1">
      <c r="A485" s="15"/>
      <c r="B485" s="272"/>
      <c r="C485" s="273"/>
      <c r="D485" s="232" t="s">
        <v>193</v>
      </c>
      <c r="E485" s="274" t="s">
        <v>19</v>
      </c>
      <c r="F485" s="275" t="s">
        <v>636</v>
      </c>
      <c r="G485" s="273"/>
      <c r="H485" s="274" t="s">
        <v>19</v>
      </c>
      <c r="I485" s="276"/>
      <c r="J485" s="273"/>
      <c r="K485" s="273"/>
      <c r="L485" s="277"/>
      <c r="M485" s="278"/>
      <c r="N485" s="279"/>
      <c r="O485" s="279"/>
      <c r="P485" s="279"/>
      <c r="Q485" s="279"/>
      <c r="R485" s="279"/>
      <c r="S485" s="279"/>
      <c r="T485" s="280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81" t="s">
        <v>193</v>
      </c>
      <c r="AU485" s="281" t="s">
        <v>86</v>
      </c>
      <c r="AV485" s="15" t="s">
        <v>84</v>
      </c>
      <c r="AW485" s="15" t="s">
        <v>37</v>
      </c>
      <c r="AX485" s="15" t="s">
        <v>76</v>
      </c>
      <c r="AY485" s="281" t="s">
        <v>123</v>
      </c>
    </row>
    <row r="486" s="13" customFormat="1">
      <c r="A486" s="13"/>
      <c r="B486" s="240"/>
      <c r="C486" s="241"/>
      <c r="D486" s="232" t="s">
        <v>193</v>
      </c>
      <c r="E486" s="242" t="s">
        <v>19</v>
      </c>
      <c r="F486" s="243" t="s">
        <v>637</v>
      </c>
      <c r="G486" s="241"/>
      <c r="H486" s="244">
        <v>197.84999999999999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0" t="s">
        <v>193</v>
      </c>
      <c r="AU486" s="250" t="s">
        <v>86</v>
      </c>
      <c r="AV486" s="13" t="s">
        <v>86</v>
      </c>
      <c r="AW486" s="13" t="s">
        <v>37</v>
      </c>
      <c r="AX486" s="13" t="s">
        <v>76</v>
      </c>
      <c r="AY486" s="250" t="s">
        <v>123</v>
      </c>
    </row>
    <row r="487" s="13" customFormat="1">
      <c r="A487" s="13"/>
      <c r="B487" s="240"/>
      <c r="C487" s="241"/>
      <c r="D487" s="232" t="s">
        <v>193</v>
      </c>
      <c r="E487" s="242" t="s">
        <v>19</v>
      </c>
      <c r="F487" s="243" t="s">
        <v>638</v>
      </c>
      <c r="G487" s="241"/>
      <c r="H487" s="244">
        <v>185.16999999999999</v>
      </c>
      <c r="I487" s="245"/>
      <c r="J487" s="241"/>
      <c r="K487" s="241"/>
      <c r="L487" s="246"/>
      <c r="M487" s="247"/>
      <c r="N487" s="248"/>
      <c r="O487" s="248"/>
      <c r="P487" s="248"/>
      <c r="Q487" s="248"/>
      <c r="R487" s="248"/>
      <c r="S487" s="248"/>
      <c r="T487" s="249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0" t="s">
        <v>193</v>
      </c>
      <c r="AU487" s="250" t="s">
        <v>86</v>
      </c>
      <c r="AV487" s="13" t="s">
        <v>86</v>
      </c>
      <c r="AW487" s="13" t="s">
        <v>37</v>
      </c>
      <c r="AX487" s="13" t="s">
        <v>76</v>
      </c>
      <c r="AY487" s="250" t="s">
        <v>123</v>
      </c>
    </row>
    <row r="488" s="13" customFormat="1">
      <c r="A488" s="13"/>
      <c r="B488" s="240"/>
      <c r="C488" s="241"/>
      <c r="D488" s="232" t="s">
        <v>193</v>
      </c>
      <c r="E488" s="242" t="s">
        <v>19</v>
      </c>
      <c r="F488" s="243" t="s">
        <v>639</v>
      </c>
      <c r="G488" s="241"/>
      <c r="H488" s="244">
        <v>166.49000000000001</v>
      </c>
      <c r="I488" s="245"/>
      <c r="J488" s="241"/>
      <c r="K488" s="241"/>
      <c r="L488" s="246"/>
      <c r="M488" s="247"/>
      <c r="N488" s="248"/>
      <c r="O488" s="248"/>
      <c r="P488" s="248"/>
      <c r="Q488" s="248"/>
      <c r="R488" s="248"/>
      <c r="S488" s="248"/>
      <c r="T488" s="249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0" t="s">
        <v>193</v>
      </c>
      <c r="AU488" s="250" t="s">
        <v>86</v>
      </c>
      <c r="AV488" s="13" t="s">
        <v>86</v>
      </c>
      <c r="AW488" s="13" t="s">
        <v>37</v>
      </c>
      <c r="AX488" s="13" t="s">
        <v>76</v>
      </c>
      <c r="AY488" s="250" t="s">
        <v>123</v>
      </c>
    </row>
    <row r="489" s="14" customFormat="1">
      <c r="A489" s="14"/>
      <c r="B489" s="261"/>
      <c r="C489" s="262"/>
      <c r="D489" s="232" t="s">
        <v>193</v>
      </c>
      <c r="E489" s="263" t="s">
        <v>19</v>
      </c>
      <c r="F489" s="264" t="s">
        <v>243</v>
      </c>
      <c r="G489" s="262"/>
      <c r="H489" s="265">
        <v>619.97000000000003</v>
      </c>
      <c r="I489" s="266"/>
      <c r="J489" s="262"/>
      <c r="K489" s="262"/>
      <c r="L489" s="267"/>
      <c r="M489" s="268"/>
      <c r="N489" s="269"/>
      <c r="O489" s="269"/>
      <c r="P489" s="269"/>
      <c r="Q489" s="269"/>
      <c r="R489" s="269"/>
      <c r="S489" s="269"/>
      <c r="T489" s="27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71" t="s">
        <v>193</v>
      </c>
      <c r="AU489" s="271" t="s">
        <v>86</v>
      </c>
      <c r="AV489" s="14" t="s">
        <v>147</v>
      </c>
      <c r="AW489" s="14" t="s">
        <v>37</v>
      </c>
      <c r="AX489" s="14" t="s">
        <v>84</v>
      </c>
      <c r="AY489" s="271" t="s">
        <v>123</v>
      </c>
    </row>
    <row r="490" s="2" customFormat="1" ht="24.15" customHeight="1">
      <c r="A490" s="40"/>
      <c r="B490" s="41"/>
      <c r="C490" s="214" t="s">
        <v>640</v>
      </c>
      <c r="D490" s="214" t="s">
        <v>126</v>
      </c>
      <c r="E490" s="215" t="s">
        <v>641</v>
      </c>
      <c r="F490" s="216" t="s">
        <v>642</v>
      </c>
      <c r="G490" s="217" t="s">
        <v>190</v>
      </c>
      <c r="H490" s="218">
        <v>619.97000000000003</v>
      </c>
      <c r="I490" s="219"/>
      <c r="J490" s="220">
        <f>ROUND(I490*H490,2)</f>
        <v>0</v>
      </c>
      <c r="K490" s="216" t="s">
        <v>130</v>
      </c>
      <c r="L490" s="46"/>
      <c r="M490" s="221" t="s">
        <v>19</v>
      </c>
      <c r="N490" s="222" t="s">
        <v>47</v>
      </c>
      <c r="O490" s="86"/>
      <c r="P490" s="223">
        <f>O490*H490</f>
        <v>0</v>
      </c>
      <c r="Q490" s="223">
        <v>0</v>
      </c>
      <c r="R490" s="223">
        <f>Q490*H490</f>
        <v>0</v>
      </c>
      <c r="S490" s="223">
        <v>0</v>
      </c>
      <c r="T490" s="224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25" t="s">
        <v>280</v>
      </c>
      <c r="AT490" s="225" t="s">
        <v>126</v>
      </c>
      <c r="AU490" s="225" t="s">
        <v>86</v>
      </c>
      <c r="AY490" s="19" t="s">
        <v>123</v>
      </c>
      <c r="BE490" s="226">
        <f>IF(N490="základní",J490,0)</f>
        <v>0</v>
      </c>
      <c r="BF490" s="226">
        <f>IF(N490="snížená",J490,0)</f>
        <v>0</v>
      </c>
      <c r="BG490" s="226">
        <f>IF(N490="zákl. přenesená",J490,0)</f>
        <v>0</v>
      </c>
      <c r="BH490" s="226">
        <f>IF(N490="sníž. přenesená",J490,0)</f>
        <v>0</v>
      </c>
      <c r="BI490" s="226">
        <f>IF(N490="nulová",J490,0)</f>
        <v>0</v>
      </c>
      <c r="BJ490" s="19" t="s">
        <v>84</v>
      </c>
      <c r="BK490" s="226">
        <f>ROUND(I490*H490,2)</f>
        <v>0</v>
      </c>
      <c r="BL490" s="19" t="s">
        <v>280</v>
      </c>
      <c r="BM490" s="225" t="s">
        <v>643</v>
      </c>
    </row>
    <row r="491" s="2" customFormat="1">
      <c r="A491" s="40"/>
      <c r="B491" s="41"/>
      <c r="C491" s="42"/>
      <c r="D491" s="227" t="s">
        <v>133</v>
      </c>
      <c r="E491" s="42"/>
      <c r="F491" s="228" t="s">
        <v>644</v>
      </c>
      <c r="G491" s="42"/>
      <c r="H491" s="42"/>
      <c r="I491" s="229"/>
      <c r="J491" s="42"/>
      <c r="K491" s="42"/>
      <c r="L491" s="46"/>
      <c r="M491" s="230"/>
      <c r="N491" s="231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133</v>
      </c>
      <c r="AU491" s="19" t="s">
        <v>86</v>
      </c>
    </row>
    <row r="492" s="13" customFormat="1">
      <c r="A492" s="13"/>
      <c r="B492" s="240"/>
      <c r="C492" s="241"/>
      <c r="D492" s="232" t="s">
        <v>193</v>
      </c>
      <c r="E492" s="242" t="s">
        <v>19</v>
      </c>
      <c r="F492" s="243" t="s">
        <v>635</v>
      </c>
      <c r="G492" s="241"/>
      <c r="H492" s="244">
        <v>70.459999999999994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50" t="s">
        <v>193</v>
      </c>
      <c r="AU492" s="250" t="s">
        <v>86</v>
      </c>
      <c r="AV492" s="13" t="s">
        <v>86</v>
      </c>
      <c r="AW492" s="13" t="s">
        <v>37</v>
      </c>
      <c r="AX492" s="13" t="s">
        <v>76</v>
      </c>
      <c r="AY492" s="250" t="s">
        <v>123</v>
      </c>
    </row>
    <row r="493" s="15" customFormat="1">
      <c r="A493" s="15"/>
      <c r="B493" s="272"/>
      <c r="C493" s="273"/>
      <c r="D493" s="232" t="s">
        <v>193</v>
      </c>
      <c r="E493" s="274" t="s">
        <v>19</v>
      </c>
      <c r="F493" s="275" t="s">
        <v>636</v>
      </c>
      <c r="G493" s="273"/>
      <c r="H493" s="274" t="s">
        <v>19</v>
      </c>
      <c r="I493" s="276"/>
      <c r="J493" s="273"/>
      <c r="K493" s="273"/>
      <c r="L493" s="277"/>
      <c r="M493" s="278"/>
      <c r="N493" s="279"/>
      <c r="O493" s="279"/>
      <c r="P493" s="279"/>
      <c r="Q493" s="279"/>
      <c r="R493" s="279"/>
      <c r="S493" s="279"/>
      <c r="T493" s="280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81" t="s">
        <v>193</v>
      </c>
      <c r="AU493" s="281" t="s">
        <v>86</v>
      </c>
      <c r="AV493" s="15" t="s">
        <v>84</v>
      </c>
      <c r="AW493" s="15" t="s">
        <v>37</v>
      </c>
      <c r="AX493" s="15" t="s">
        <v>76</v>
      </c>
      <c r="AY493" s="281" t="s">
        <v>123</v>
      </c>
    </row>
    <row r="494" s="13" customFormat="1">
      <c r="A494" s="13"/>
      <c r="B494" s="240"/>
      <c r="C494" s="241"/>
      <c r="D494" s="232" t="s">
        <v>193</v>
      </c>
      <c r="E494" s="242" t="s">
        <v>19</v>
      </c>
      <c r="F494" s="243" t="s">
        <v>637</v>
      </c>
      <c r="G494" s="241"/>
      <c r="H494" s="244">
        <v>197.84999999999999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0" t="s">
        <v>193</v>
      </c>
      <c r="AU494" s="250" t="s">
        <v>86</v>
      </c>
      <c r="AV494" s="13" t="s">
        <v>86</v>
      </c>
      <c r="AW494" s="13" t="s">
        <v>37</v>
      </c>
      <c r="AX494" s="13" t="s">
        <v>76</v>
      </c>
      <c r="AY494" s="250" t="s">
        <v>123</v>
      </c>
    </row>
    <row r="495" s="13" customFormat="1">
      <c r="A495" s="13"/>
      <c r="B495" s="240"/>
      <c r="C495" s="241"/>
      <c r="D495" s="232" t="s">
        <v>193</v>
      </c>
      <c r="E495" s="242" t="s">
        <v>19</v>
      </c>
      <c r="F495" s="243" t="s">
        <v>638</v>
      </c>
      <c r="G495" s="241"/>
      <c r="H495" s="244">
        <v>185.16999999999999</v>
      </c>
      <c r="I495" s="245"/>
      <c r="J495" s="241"/>
      <c r="K495" s="241"/>
      <c r="L495" s="246"/>
      <c r="M495" s="247"/>
      <c r="N495" s="248"/>
      <c r="O495" s="248"/>
      <c r="P495" s="248"/>
      <c r="Q495" s="248"/>
      <c r="R495" s="248"/>
      <c r="S495" s="248"/>
      <c r="T495" s="249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0" t="s">
        <v>193</v>
      </c>
      <c r="AU495" s="250" t="s">
        <v>86</v>
      </c>
      <c r="AV495" s="13" t="s">
        <v>86</v>
      </c>
      <c r="AW495" s="13" t="s">
        <v>37</v>
      </c>
      <c r="AX495" s="13" t="s">
        <v>76</v>
      </c>
      <c r="AY495" s="250" t="s">
        <v>123</v>
      </c>
    </row>
    <row r="496" s="13" customFormat="1">
      <c r="A496" s="13"/>
      <c r="B496" s="240"/>
      <c r="C496" s="241"/>
      <c r="D496" s="232" t="s">
        <v>193</v>
      </c>
      <c r="E496" s="242" t="s">
        <v>19</v>
      </c>
      <c r="F496" s="243" t="s">
        <v>639</v>
      </c>
      <c r="G496" s="241"/>
      <c r="H496" s="244">
        <v>166.49000000000001</v>
      </c>
      <c r="I496" s="245"/>
      <c r="J496" s="241"/>
      <c r="K496" s="241"/>
      <c r="L496" s="246"/>
      <c r="M496" s="247"/>
      <c r="N496" s="248"/>
      <c r="O496" s="248"/>
      <c r="P496" s="248"/>
      <c r="Q496" s="248"/>
      <c r="R496" s="248"/>
      <c r="S496" s="248"/>
      <c r="T496" s="249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50" t="s">
        <v>193</v>
      </c>
      <c r="AU496" s="250" t="s">
        <v>86</v>
      </c>
      <c r="AV496" s="13" t="s">
        <v>86</v>
      </c>
      <c r="AW496" s="13" t="s">
        <v>37</v>
      </c>
      <c r="AX496" s="13" t="s">
        <v>76</v>
      </c>
      <c r="AY496" s="250" t="s">
        <v>123</v>
      </c>
    </row>
    <row r="497" s="14" customFormat="1">
      <c r="A497" s="14"/>
      <c r="B497" s="261"/>
      <c r="C497" s="262"/>
      <c r="D497" s="232" t="s">
        <v>193</v>
      </c>
      <c r="E497" s="263" t="s">
        <v>19</v>
      </c>
      <c r="F497" s="264" t="s">
        <v>243</v>
      </c>
      <c r="G497" s="262"/>
      <c r="H497" s="265">
        <v>619.97000000000003</v>
      </c>
      <c r="I497" s="266"/>
      <c r="J497" s="262"/>
      <c r="K497" s="262"/>
      <c r="L497" s="267"/>
      <c r="M497" s="268"/>
      <c r="N497" s="269"/>
      <c r="O497" s="269"/>
      <c r="P497" s="269"/>
      <c r="Q497" s="269"/>
      <c r="R497" s="269"/>
      <c r="S497" s="269"/>
      <c r="T497" s="270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71" t="s">
        <v>193</v>
      </c>
      <c r="AU497" s="271" t="s">
        <v>86</v>
      </c>
      <c r="AV497" s="14" t="s">
        <v>147</v>
      </c>
      <c r="AW497" s="14" t="s">
        <v>37</v>
      </c>
      <c r="AX497" s="14" t="s">
        <v>84</v>
      </c>
      <c r="AY497" s="271" t="s">
        <v>123</v>
      </c>
    </row>
    <row r="498" s="2" customFormat="1" ht="24.15" customHeight="1">
      <c r="A498" s="40"/>
      <c r="B498" s="41"/>
      <c r="C498" s="214" t="s">
        <v>645</v>
      </c>
      <c r="D498" s="214" t="s">
        <v>126</v>
      </c>
      <c r="E498" s="215" t="s">
        <v>646</v>
      </c>
      <c r="F498" s="216" t="s">
        <v>647</v>
      </c>
      <c r="G498" s="217" t="s">
        <v>190</v>
      </c>
      <c r="H498" s="218">
        <v>619.97000000000003</v>
      </c>
      <c r="I498" s="219"/>
      <c r="J498" s="220">
        <f>ROUND(I498*H498,2)</f>
        <v>0</v>
      </c>
      <c r="K498" s="216" t="s">
        <v>130</v>
      </c>
      <c r="L498" s="46"/>
      <c r="M498" s="221" t="s">
        <v>19</v>
      </c>
      <c r="N498" s="222" t="s">
        <v>47</v>
      </c>
      <c r="O498" s="86"/>
      <c r="P498" s="223">
        <f>O498*H498</f>
        <v>0</v>
      </c>
      <c r="Q498" s="223">
        <v>0.00013999999999999999</v>
      </c>
      <c r="R498" s="223">
        <f>Q498*H498</f>
        <v>0.086795799999999992</v>
      </c>
      <c r="S498" s="223">
        <v>0</v>
      </c>
      <c r="T498" s="224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25" t="s">
        <v>280</v>
      </c>
      <c r="AT498" s="225" t="s">
        <v>126</v>
      </c>
      <c r="AU498" s="225" t="s">
        <v>86</v>
      </c>
      <c r="AY498" s="19" t="s">
        <v>123</v>
      </c>
      <c r="BE498" s="226">
        <f>IF(N498="základní",J498,0)</f>
        <v>0</v>
      </c>
      <c r="BF498" s="226">
        <f>IF(N498="snížená",J498,0)</f>
        <v>0</v>
      </c>
      <c r="BG498" s="226">
        <f>IF(N498="zákl. přenesená",J498,0)</f>
        <v>0</v>
      </c>
      <c r="BH498" s="226">
        <f>IF(N498="sníž. přenesená",J498,0)</f>
        <v>0</v>
      </c>
      <c r="BI498" s="226">
        <f>IF(N498="nulová",J498,0)</f>
        <v>0</v>
      </c>
      <c r="BJ498" s="19" t="s">
        <v>84</v>
      </c>
      <c r="BK498" s="226">
        <f>ROUND(I498*H498,2)</f>
        <v>0</v>
      </c>
      <c r="BL498" s="19" t="s">
        <v>280</v>
      </c>
      <c r="BM498" s="225" t="s">
        <v>648</v>
      </c>
    </row>
    <row r="499" s="2" customFormat="1">
      <c r="A499" s="40"/>
      <c r="B499" s="41"/>
      <c r="C499" s="42"/>
      <c r="D499" s="227" t="s">
        <v>133</v>
      </c>
      <c r="E499" s="42"/>
      <c r="F499" s="228" t="s">
        <v>649</v>
      </c>
      <c r="G499" s="42"/>
      <c r="H499" s="42"/>
      <c r="I499" s="229"/>
      <c r="J499" s="42"/>
      <c r="K499" s="42"/>
      <c r="L499" s="46"/>
      <c r="M499" s="230"/>
      <c r="N499" s="231"/>
      <c r="O499" s="86"/>
      <c r="P499" s="86"/>
      <c r="Q499" s="86"/>
      <c r="R499" s="86"/>
      <c r="S499" s="86"/>
      <c r="T499" s="87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9" t="s">
        <v>133</v>
      </c>
      <c r="AU499" s="19" t="s">
        <v>86</v>
      </c>
    </row>
    <row r="500" s="13" customFormat="1">
      <c r="A500" s="13"/>
      <c r="B500" s="240"/>
      <c r="C500" s="241"/>
      <c r="D500" s="232" t="s">
        <v>193</v>
      </c>
      <c r="E500" s="242" t="s">
        <v>19</v>
      </c>
      <c r="F500" s="243" t="s">
        <v>635</v>
      </c>
      <c r="G500" s="241"/>
      <c r="H500" s="244">
        <v>70.459999999999994</v>
      </c>
      <c r="I500" s="245"/>
      <c r="J500" s="241"/>
      <c r="K500" s="241"/>
      <c r="L500" s="246"/>
      <c r="M500" s="247"/>
      <c r="N500" s="248"/>
      <c r="O500" s="248"/>
      <c r="P500" s="248"/>
      <c r="Q500" s="248"/>
      <c r="R500" s="248"/>
      <c r="S500" s="248"/>
      <c r="T500" s="249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0" t="s">
        <v>193</v>
      </c>
      <c r="AU500" s="250" t="s">
        <v>86</v>
      </c>
      <c r="AV500" s="13" t="s">
        <v>86</v>
      </c>
      <c r="AW500" s="13" t="s">
        <v>37</v>
      </c>
      <c r="AX500" s="13" t="s">
        <v>76</v>
      </c>
      <c r="AY500" s="250" t="s">
        <v>123</v>
      </c>
    </row>
    <row r="501" s="15" customFormat="1">
      <c r="A501" s="15"/>
      <c r="B501" s="272"/>
      <c r="C501" s="273"/>
      <c r="D501" s="232" t="s">
        <v>193</v>
      </c>
      <c r="E501" s="274" t="s">
        <v>19</v>
      </c>
      <c r="F501" s="275" t="s">
        <v>636</v>
      </c>
      <c r="G501" s="273"/>
      <c r="H501" s="274" t="s">
        <v>19</v>
      </c>
      <c r="I501" s="276"/>
      <c r="J501" s="273"/>
      <c r="K501" s="273"/>
      <c r="L501" s="277"/>
      <c r="M501" s="278"/>
      <c r="N501" s="279"/>
      <c r="O501" s="279"/>
      <c r="P501" s="279"/>
      <c r="Q501" s="279"/>
      <c r="R501" s="279"/>
      <c r="S501" s="279"/>
      <c r="T501" s="280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81" t="s">
        <v>193</v>
      </c>
      <c r="AU501" s="281" t="s">
        <v>86</v>
      </c>
      <c r="AV501" s="15" t="s">
        <v>84</v>
      </c>
      <c r="AW501" s="15" t="s">
        <v>37</v>
      </c>
      <c r="AX501" s="15" t="s">
        <v>76</v>
      </c>
      <c r="AY501" s="281" t="s">
        <v>123</v>
      </c>
    </row>
    <row r="502" s="13" customFormat="1">
      <c r="A502" s="13"/>
      <c r="B502" s="240"/>
      <c r="C502" s="241"/>
      <c r="D502" s="232" t="s">
        <v>193</v>
      </c>
      <c r="E502" s="242" t="s">
        <v>19</v>
      </c>
      <c r="F502" s="243" t="s">
        <v>637</v>
      </c>
      <c r="G502" s="241"/>
      <c r="H502" s="244">
        <v>197.84999999999999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0" t="s">
        <v>193</v>
      </c>
      <c r="AU502" s="250" t="s">
        <v>86</v>
      </c>
      <c r="AV502" s="13" t="s">
        <v>86</v>
      </c>
      <c r="AW502" s="13" t="s">
        <v>37</v>
      </c>
      <c r="AX502" s="13" t="s">
        <v>76</v>
      </c>
      <c r="AY502" s="250" t="s">
        <v>123</v>
      </c>
    </row>
    <row r="503" s="13" customFormat="1">
      <c r="A503" s="13"/>
      <c r="B503" s="240"/>
      <c r="C503" s="241"/>
      <c r="D503" s="232" t="s">
        <v>193</v>
      </c>
      <c r="E503" s="242" t="s">
        <v>19</v>
      </c>
      <c r="F503" s="243" t="s">
        <v>638</v>
      </c>
      <c r="G503" s="241"/>
      <c r="H503" s="244">
        <v>185.16999999999999</v>
      </c>
      <c r="I503" s="245"/>
      <c r="J503" s="241"/>
      <c r="K503" s="241"/>
      <c r="L503" s="246"/>
      <c r="M503" s="247"/>
      <c r="N503" s="248"/>
      <c r="O503" s="248"/>
      <c r="P503" s="248"/>
      <c r="Q503" s="248"/>
      <c r="R503" s="248"/>
      <c r="S503" s="248"/>
      <c r="T503" s="249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0" t="s">
        <v>193</v>
      </c>
      <c r="AU503" s="250" t="s">
        <v>86</v>
      </c>
      <c r="AV503" s="13" t="s">
        <v>86</v>
      </c>
      <c r="AW503" s="13" t="s">
        <v>37</v>
      </c>
      <c r="AX503" s="13" t="s">
        <v>76</v>
      </c>
      <c r="AY503" s="250" t="s">
        <v>123</v>
      </c>
    </row>
    <row r="504" s="13" customFormat="1">
      <c r="A504" s="13"/>
      <c r="B504" s="240"/>
      <c r="C504" s="241"/>
      <c r="D504" s="232" t="s">
        <v>193</v>
      </c>
      <c r="E504" s="242" t="s">
        <v>19</v>
      </c>
      <c r="F504" s="243" t="s">
        <v>639</v>
      </c>
      <c r="G504" s="241"/>
      <c r="H504" s="244">
        <v>166.49000000000001</v>
      </c>
      <c r="I504" s="245"/>
      <c r="J504" s="241"/>
      <c r="K504" s="241"/>
      <c r="L504" s="246"/>
      <c r="M504" s="247"/>
      <c r="N504" s="248"/>
      <c r="O504" s="248"/>
      <c r="P504" s="248"/>
      <c r="Q504" s="248"/>
      <c r="R504" s="248"/>
      <c r="S504" s="248"/>
      <c r="T504" s="249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0" t="s">
        <v>193</v>
      </c>
      <c r="AU504" s="250" t="s">
        <v>86</v>
      </c>
      <c r="AV504" s="13" t="s">
        <v>86</v>
      </c>
      <c r="AW504" s="13" t="s">
        <v>37</v>
      </c>
      <c r="AX504" s="13" t="s">
        <v>76</v>
      </c>
      <c r="AY504" s="250" t="s">
        <v>123</v>
      </c>
    </row>
    <row r="505" s="14" customFormat="1">
      <c r="A505" s="14"/>
      <c r="B505" s="261"/>
      <c r="C505" s="262"/>
      <c r="D505" s="232" t="s">
        <v>193</v>
      </c>
      <c r="E505" s="263" t="s">
        <v>19</v>
      </c>
      <c r="F505" s="264" t="s">
        <v>243</v>
      </c>
      <c r="G505" s="262"/>
      <c r="H505" s="265">
        <v>619.97000000000003</v>
      </c>
      <c r="I505" s="266"/>
      <c r="J505" s="262"/>
      <c r="K505" s="262"/>
      <c r="L505" s="267"/>
      <c r="M505" s="268"/>
      <c r="N505" s="269"/>
      <c r="O505" s="269"/>
      <c r="P505" s="269"/>
      <c r="Q505" s="269"/>
      <c r="R505" s="269"/>
      <c r="S505" s="269"/>
      <c r="T505" s="270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71" t="s">
        <v>193</v>
      </c>
      <c r="AU505" s="271" t="s">
        <v>86</v>
      </c>
      <c r="AV505" s="14" t="s">
        <v>147</v>
      </c>
      <c r="AW505" s="14" t="s">
        <v>37</v>
      </c>
      <c r="AX505" s="14" t="s">
        <v>84</v>
      </c>
      <c r="AY505" s="271" t="s">
        <v>123</v>
      </c>
    </row>
    <row r="506" s="2" customFormat="1" ht="24.15" customHeight="1">
      <c r="A506" s="40"/>
      <c r="B506" s="41"/>
      <c r="C506" s="214" t="s">
        <v>650</v>
      </c>
      <c r="D506" s="214" t="s">
        <v>126</v>
      </c>
      <c r="E506" s="215" t="s">
        <v>651</v>
      </c>
      <c r="F506" s="216" t="s">
        <v>652</v>
      </c>
      <c r="G506" s="217" t="s">
        <v>190</v>
      </c>
      <c r="H506" s="218">
        <v>619.97000000000003</v>
      </c>
      <c r="I506" s="219"/>
      <c r="J506" s="220">
        <f>ROUND(I506*H506,2)</f>
        <v>0</v>
      </c>
      <c r="K506" s="216" t="s">
        <v>130</v>
      </c>
      <c r="L506" s="46"/>
      <c r="M506" s="221" t="s">
        <v>19</v>
      </c>
      <c r="N506" s="222" t="s">
        <v>47</v>
      </c>
      <c r="O506" s="86"/>
      <c r="P506" s="223">
        <f>O506*H506</f>
        <v>0</v>
      </c>
      <c r="Q506" s="223">
        <v>9.0000000000000006E-05</v>
      </c>
      <c r="R506" s="223">
        <f>Q506*H506</f>
        <v>0.055797300000000008</v>
      </c>
      <c r="S506" s="223">
        <v>0</v>
      </c>
      <c r="T506" s="224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25" t="s">
        <v>280</v>
      </c>
      <c r="AT506" s="225" t="s">
        <v>126</v>
      </c>
      <c r="AU506" s="225" t="s">
        <v>86</v>
      </c>
      <c r="AY506" s="19" t="s">
        <v>123</v>
      </c>
      <c r="BE506" s="226">
        <f>IF(N506="základní",J506,0)</f>
        <v>0</v>
      </c>
      <c r="BF506" s="226">
        <f>IF(N506="snížená",J506,0)</f>
        <v>0</v>
      </c>
      <c r="BG506" s="226">
        <f>IF(N506="zákl. přenesená",J506,0)</f>
        <v>0</v>
      </c>
      <c r="BH506" s="226">
        <f>IF(N506="sníž. přenesená",J506,0)</f>
        <v>0</v>
      </c>
      <c r="BI506" s="226">
        <f>IF(N506="nulová",J506,0)</f>
        <v>0</v>
      </c>
      <c r="BJ506" s="19" t="s">
        <v>84</v>
      </c>
      <c r="BK506" s="226">
        <f>ROUND(I506*H506,2)</f>
        <v>0</v>
      </c>
      <c r="BL506" s="19" t="s">
        <v>280</v>
      </c>
      <c r="BM506" s="225" t="s">
        <v>653</v>
      </c>
    </row>
    <row r="507" s="2" customFormat="1">
      <c r="A507" s="40"/>
      <c r="B507" s="41"/>
      <c r="C507" s="42"/>
      <c r="D507" s="227" t="s">
        <v>133</v>
      </c>
      <c r="E507" s="42"/>
      <c r="F507" s="228" t="s">
        <v>654</v>
      </c>
      <c r="G507" s="42"/>
      <c r="H507" s="42"/>
      <c r="I507" s="229"/>
      <c r="J507" s="42"/>
      <c r="K507" s="42"/>
      <c r="L507" s="46"/>
      <c r="M507" s="230"/>
      <c r="N507" s="231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133</v>
      </c>
      <c r="AU507" s="19" t="s">
        <v>86</v>
      </c>
    </row>
    <row r="508" s="13" customFormat="1">
      <c r="A508" s="13"/>
      <c r="B508" s="240"/>
      <c r="C508" s="241"/>
      <c r="D508" s="232" t="s">
        <v>193</v>
      </c>
      <c r="E508" s="242" t="s">
        <v>19</v>
      </c>
      <c r="F508" s="243" t="s">
        <v>635</v>
      </c>
      <c r="G508" s="241"/>
      <c r="H508" s="244">
        <v>70.459999999999994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0" t="s">
        <v>193</v>
      </c>
      <c r="AU508" s="250" t="s">
        <v>86</v>
      </c>
      <c r="AV508" s="13" t="s">
        <v>86</v>
      </c>
      <c r="AW508" s="13" t="s">
        <v>37</v>
      </c>
      <c r="AX508" s="13" t="s">
        <v>76</v>
      </c>
      <c r="AY508" s="250" t="s">
        <v>123</v>
      </c>
    </row>
    <row r="509" s="15" customFormat="1">
      <c r="A509" s="15"/>
      <c r="B509" s="272"/>
      <c r="C509" s="273"/>
      <c r="D509" s="232" t="s">
        <v>193</v>
      </c>
      <c r="E509" s="274" t="s">
        <v>19</v>
      </c>
      <c r="F509" s="275" t="s">
        <v>636</v>
      </c>
      <c r="G509" s="273"/>
      <c r="H509" s="274" t="s">
        <v>19</v>
      </c>
      <c r="I509" s="276"/>
      <c r="J509" s="273"/>
      <c r="K509" s="273"/>
      <c r="L509" s="277"/>
      <c r="M509" s="278"/>
      <c r="N509" s="279"/>
      <c r="O509" s="279"/>
      <c r="P509" s="279"/>
      <c r="Q509" s="279"/>
      <c r="R509" s="279"/>
      <c r="S509" s="279"/>
      <c r="T509" s="280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81" t="s">
        <v>193</v>
      </c>
      <c r="AU509" s="281" t="s">
        <v>86</v>
      </c>
      <c r="AV509" s="15" t="s">
        <v>84</v>
      </c>
      <c r="AW509" s="15" t="s">
        <v>37</v>
      </c>
      <c r="AX509" s="15" t="s">
        <v>76</v>
      </c>
      <c r="AY509" s="281" t="s">
        <v>123</v>
      </c>
    </row>
    <row r="510" s="13" customFormat="1">
      <c r="A510" s="13"/>
      <c r="B510" s="240"/>
      <c r="C510" s="241"/>
      <c r="D510" s="232" t="s">
        <v>193</v>
      </c>
      <c r="E510" s="242" t="s">
        <v>19</v>
      </c>
      <c r="F510" s="243" t="s">
        <v>637</v>
      </c>
      <c r="G510" s="241"/>
      <c r="H510" s="244">
        <v>197.84999999999999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0" t="s">
        <v>193</v>
      </c>
      <c r="AU510" s="250" t="s">
        <v>86</v>
      </c>
      <c r="AV510" s="13" t="s">
        <v>86</v>
      </c>
      <c r="AW510" s="13" t="s">
        <v>37</v>
      </c>
      <c r="AX510" s="13" t="s">
        <v>76</v>
      </c>
      <c r="AY510" s="250" t="s">
        <v>123</v>
      </c>
    </row>
    <row r="511" s="13" customFormat="1">
      <c r="A511" s="13"/>
      <c r="B511" s="240"/>
      <c r="C511" s="241"/>
      <c r="D511" s="232" t="s">
        <v>193</v>
      </c>
      <c r="E511" s="242" t="s">
        <v>19</v>
      </c>
      <c r="F511" s="243" t="s">
        <v>638</v>
      </c>
      <c r="G511" s="241"/>
      <c r="H511" s="244">
        <v>185.16999999999999</v>
      </c>
      <c r="I511" s="245"/>
      <c r="J511" s="241"/>
      <c r="K511" s="241"/>
      <c r="L511" s="246"/>
      <c r="M511" s="247"/>
      <c r="N511" s="248"/>
      <c r="O511" s="248"/>
      <c r="P511" s="248"/>
      <c r="Q511" s="248"/>
      <c r="R511" s="248"/>
      <c r="S511" s="248"/>
      <c r="T511" s="249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0" t="s">
        <v>193</v>
      </c>
      <c r="AU511" s="250" t="s">
        <v>86</v>
      </c>
      <c r="AV511" s="13" t="s">
        <v>86</v>
      </c>
      <c r="AW511" s="13" t="s">
        <v>37</v>
      </c>
      <c r="AX511" s="13" t="s">
        <v>76</v>
      </c>
      <c r="AY511" s="250" t="s">
        <v>123</v>
      </c>
    </row>
    <row r="512" s="13" customFormat="1">
      <c r="A512" s="13"/>
      <c r="B512" s="240"/>
      <c r="C512" s="241"/>
      <c r="D512" s="232" t="s">
        <v>193</v>
      </c>
      <c r="E512" s="242" t="s">
        <v>19</v>
      </c>
      <c r="F512" s="243" t="s">
        <v>639</v>
      </c>
      <c r="G512" s="241"/>
      <c r="H512" s="244">
        <v>166.49000000000001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0" t="s">
        <v>193</v>
      </c>
      <c r="AU512" s="250" t="s">
        <v>86</v>
      </c>
      <c r="AV512" s="13" t="s">
        <v>86</v>
      </c>
      <c r="AW512" s="13" t="s">
        <v>37</v>
      </c>
      <c r="AX512" s="13" t="s">
        <v>76</v>
      </c>
      <c r="AY512" s="250" t="s">
        <v>123</v>
      </c>
    </row>
    <row r="513" s="14" customFormat="1">
      <c r="A513" s="14"/>
      <c r="B513" s="261"/>
      <c r="C513" s="262"/>
      <c r="D513" s="232" t="s">
        <v>193</v>
      </c>
      <c r="E513" s="263" t="s">
        <v>19</v>
      </c>
      <c r="F513" s="264" t="s">
        <v>243</v>
      </c>
      <c r="G513" s="262"/>
      <c r="H513" s="265">
        <v>619.97000000000003</v>
      </c>
      <c r="I513" s="266"/>
      <c r="J513" s="262"/>
      <c r="K513" s="262"/>
      <c r="L513" s="267"/>
      <c r="M513" s="268"/>
      <c r="N513" s="269"/>
      <c r="O513" s="269"/>
      <c r="P513" s="269"/>
      <c r="Q513" s="269"/>
      <c r="R513" s="269"/>
      <c r="S513" s="269"/>
      <c r="T513" s="270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71" t="s">
        <v>193</v>
      </c>
      <c r="AU513" s="271" t="s">
        <v>86</v>
      </c>
      <c r="AV513" s="14" t="s">
        <v>147</v>
      </c>
      <c r="AW513" s="14" t="s">
        <v>37</v>
      </c>
      <c r="AX513" s="14" t="s">
        <v>84</v>
      </c>
      <c r="AY513" s="271" t="s">
        <v>123</v>
      </c>
    </row>
    <row r="514" s="2" customFormat="1" ht="37.8" customHeight="1">
      <c r="A514" s="40"/>
      <c r="B514" s="41"/>
      <c r="C514" s="214" t="s">
        <v>655</v>
      </c>
      <c r="D514" s="214" t="s">
        <v>126</v>
      </c>
      <c r="E514" s="215" t="s">
        <v>656</v>
      </c>
      <c r="F514" s="216" t="s">
        <v>657</v>
      </c>
      <c r="G514" s="217" t="s">
        <v>190</v>
      </c>
      <c r="H514" s="218">
        <v>329.90100000000001</v>
      </c>
      <c r="I514" s="219"/>
      <c r="J514" s="220">
        <f>ROUND(I514*H514,2)</f>
        <v>0</v>
      </c>
      <c r="K514" s="216" t="s">
        <v>130</v>
      </c>
      <c r="L514" s="46"/>
      <c r="M514" s="221" t="s">
        <v>19</v>
      </c>
      <c r="N514" s="222" t="s">
        <v>47</v>
      </c>
      <c r="O514" s="86"/>
      <c r="P514" s="223">
        <f>O514*H514</f>
        <v>0</v>
      </c>
      <c r="Q514" s="223">
        <v>6.9999999999999994E-05</v>
      </c>
      <c r="R514" s="223">
        <f>Q514*H514</f>
        <v>0.02309307</v>
      </c>
      <c r="S514" s="223">
        <v>0</v>
      </c>
      <c r="T514" s="224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25" t="s">
        <v>280</v>
      </c>
      <c r="AT514" s="225" t="s">
        <v>126</v>
      </c>
      <c r="AU514" s="225" t="s">
        <v>86</v>
      </c>
      <c r="AY514" s="19" t="s">
        <v>123</v>
      </c>
      <c r="BE514" s="226">
        <f>IF(N514="základní",J514,0)</f>
        <v>0</v>
      </c>
      <c r="BF514" s="226">
        <f>IF(N514="snížená",J514,0)</f>
        <v>0</v>
      </c>
      <c r="BG514" s="226">
        <f>IF(N514="zákl. přenesená",J514,0)</f>
        <v>0</v>
      </c>
      <c r="BH514" s="226">
        <f>IF(N514="sníž. přenesená",J514,0)</f>
        <v>0</v>
      </c>
      <c r="BI514" s="226">
        <f>IF(N514="nulová",J514,0)</f>
        <v>0</v>
      </c>
      <c r="BJ514" s="19" t="s">
        <v>84</v>
      </c>
      <c r="BK514" s="226">
        <f>ROUND(I514*H514,2)</f>
        <v>0</v>
      </c>
      <c r="BL514" s="19" t="s">
        <v>280</v>
      </c>
      <c r="BM514" s="225" t="s">
        <v>658</v>
      </c>
    </row>
    <row r="515" s="2" customFormat="1">
      <c r="A515" s="40"/>
      <c r="B515" s="41"/>
      <c r="C515" s="42"/>
      <c r="D515" s="227" t="s">
        <v>133</v>
      </c>
      <c r="E515" s="42"/>
      <c r="F515" s="228" t="s">
        <v>659</v>
      </c>
      <c r="G515" s="42"/>
      <c r="H515" s="42"/>
      <c r="I515" s="229"/>
      <c r="J515" s="42"/>
      <c r="K515" s="42"/>
      <c r="L515" s="46"/>
      <c r="M515" s="230"/>
      <c r="N515" s="231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133</v>
      </c>
      <c r="AU515" s="19" t="s">
        <v>86</v>
      </c>
    </row>
    <row r="516" s="15" customFormat="1">
      <c r="A516" s="15"/>
      <c r="B516" s="272"/>
      <c r="C516" s="273"/>
      <c r="D516" s="232" t="s">
        <v>193</v>
      </c>
      <c r="E516" s="274" t="s">
        <v>19</v>
      </c>
      <c r="F516" s="275" t="s">
        <v>660</v>
      </c>
      <c r="G516" s="273"/>
      <c r="H516" s="274" t="s">
        <v>19</v>
      </c>
      <c r="I516" s="276"/>
      <c r="J516" s="273"/>
      <c r="K516" s="273"/>
      <c r="L516" s="277"/>
      <c r="M516" s="278"/>
      <c r="N516" s="279"/>
      <c r="O516" s="279"/>
      <c r="P516" s="279"/>
      <c r="Q516" s="279"/>
      <c r="R516" s="279"/>
      <c r="S516" s="279"/>
      <c r="T516" s="280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81" t="s">
        <v>193</v>
      </c>
      <c r="AU516" s="281" t="s">
        <v>86</v>
      </c>
      <c r="AV516" s="15" t="s">
        <v>84</v>
      </c>
      <c r="AW516" s="15" t="s">
        <v>37</v>
      </c>
      <c r="AX516" s="15" t="s">
        <v>76</v>
      </c>
      <c r="AY516" s="281" t="s">
        <v>123</v>
      </c>
    </row>
    <row r="517" s="13" customFormat="1">
      <c r="A517" s="13"/>
      <c r="B517" s="240"/>
      <c r="C517" s="241"/>
      <c r="D517" s="232" t="s">
        <v>193</v>
      </c>
      <c r="E517" s="242" t="s">
        <v>19</v>
      </c>
      <c r="F517" s="243" t="s">
        <v>661</v>
      </c>
      <c r="G517" s="241"/>
      <c r="H517" s="244">
        <v>0</v>
      </c>
      <c r="I517" s="245"/>
      <c r="J517" s="241"/>
      <c r="K517" s="241"/>
      <c r="L517" s="246"/>
      <c r="M517" s="247"/>
      <c r="N517" s="248"/>
      <c r="O517" s="248"/>
      <c r="P517" s="248"/>
      <c r="Q517" s="248"/>
      <c r="R517" s="248"/>
      <c r="S517" s="248"/>
      <c r="T517" s="249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0" t="s">
        <v>193</v>
      </c>
      <c r="AU517" s="250" t="s">
        <v>86</v>
      </c>
      <c r="AV517" s="13" t="s">
        <v>86</v>
      </c>
      <c r="AW517" s="13" t="s">
        <v>37</v>
      </c>
      <c r="AX517" s="13" t="s">
        <v>76</v>
      </c>
      <c r="AY517" s="250" t="s">
        <v>123</v>
      </c>
    </row>
    <row r="518" s="13" customFormat="1">
      <c r="A518" s="13"/>
      <c r="B518" s="240"/>
      <c r="C518" s="241"/>
      <c r="D518" s="232" t="s">
        <v>193</v>
      </c>
      <c r="E518" s="242" t="s">
        <v>19</v>
      </c>
      <c r="F518" s="243" t="s">
        <v>662</v>
      </c>
      <c r="G518" s="241"/>
      <c r="H518" s="244">
        <v>0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0" t="s">
        <v>193</v>
      </c>
      <c r="AU518" s="250" t="s">
        <v>86</v>
      </c>
      <c r="AV518" s="13" t="s">
        <v>86</v>
      </c>
      <c r="AW518" s="13" t="s">
        <v>37</v>
      </c>
      <c r="AX518" s="13" t="s">
        <v>76</v>
      </c>
      <c r="AY518" s="250" t="s">
        <v>123</v>
      </c>
    </row>
    <row r="519" s="13" customFormat="1">
      <c r="A519" s="13"/>
      <c r="B519" s="240"/>
      <c r="C519" s="241"/>
      <c r="D519" s="232" t="s">
        <v>193</v>
      </c>
      <c r="E519" s="242" t="s">
        <v>19</v>
      </c>
      <c r="F519" s="243" t="s">
        <v>663</v>
      </c>
      <c r="G519" s="241"/>
      <c r="H519" s="244">
        <v>0</v>
      </c>
      <c r="I519" s="245"/>
      <c r="J519" s="241"/>
      <c r="K519" s="241"/>
      <c r="L519" s="246"/>
      <c r="M519" s="247"/>
      <c r="N519" s="248"/>
      <c r="O519" s="248"/>
      <c r="P519" s="248"/>
      <c r="Q519" s="248"/>
      <c r="R519" s="248"/>
      <c r="S519" s="248"/>
      <c r="T519" s="249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0" t="s">
        <v>193</v>
      </c>
      <c r="AU519" s="250" t="s">
        <v>86</v>
      </c>
      <c r="AV519" s="13" t="s">
        <v>86</v>
      </c>
      <c r="AW519" s="13" t="s">
        <v>37</v>
      </c>
      <c r="AX519" s="13" t="s">
        <v>76</v>
      </c>
      <c r="AY519" s="250" t="s">
        <v>123</v>
      </c>
    </row>
    <row r="520" s="13" customFormat="1">
      <c r="A520" s="13"/>
      <c r="B520" s="240"/>
      <c r="C520" s="241"/>
      <c r="D520" s="232" t="s">
        <v>193</v>
      </c>
      <c r="E520" s="242" t="s">
        <v>19</v>
      </c>
      <c r="F520" s="243" t="s">
        <v>664</v>
      </c>
      <c r="G520" s="241"/>
      <c r="H520" s="244">
        <v>0</v>
      </c>
      <c r="I520" s="245"/>
      <c r="J520" s="241"/>
      <c r="K520" s="241"/>
      <c r="L520" s="246"/>
      <c r="M520" s="247"/>
      <c r="N520" s="248"/>
      <c r="O520" s="248"/>
      <c r="P520" s="248"/>
      <c r="Q520" s="248"/>
      <c r="R520" s="248"/>
      <c r="S520" s="248"/>
      <c r="T520" s="249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0" t="s">
        <v>193</v>
      </c>
      <c r="AU520" s="250" t="s">
        <v>86</v>
      </c>
      <c r="AV520" s="13" t="s">
        <v>86</v>
      </c>
      <c r="AW520" s="13" t="s">
        <v>37</v>
      </c>
      <c r="AX520" s="13" t="s">
        <v>76</v>
      </c>
      <c r="AY520" s="250" t="s">
        <v>123</v>
      </c>
    </row>
    <row r="521" s="13" customFormat="1">
      <c r="A521" s="13"/>
      <c r="B521" s="240"/>
      <c r="C521" s="241"/>
      <c r="D521" s="232" t="s">
        <v>193</v>
      </c>
      <c r="E521" s="242" t="s">
        <v>19</v>
      </c>
      <c r="F521" s="243" t="s">
        <v>665</v>
      </c>
      <c r="G521" s="241"/>
      <c r="H521" s="244">
        <v>1.548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0" t="s">
        <v>193</v>
      </c>
      <c r="AU521" s="250" t="s">
        <v>86</v>
      </c>
      <c r="AV521" s="13" t="s">
        <v>86</v>
      </c>
      <c r="AW521" s="13" t="s">
        <v>37</v>
      </c>
      <c r="AX521" s="13" t="s">
        <v>76</v>
      </c>
      <c r="AY521" s="250" t="s">
        <v>123</v>
      </c>
    </row>
    <row r="522" s="13" customFormat="1">
      <c r="A522" s="13"/>
      <c r="B522" s="240"/>
      <c r="C522" s="241"/>
      <c r="D522" s="232" t="s">
        <v>193</v>
      </c>
      <c r="E522" s="242" t="s">
        <v>19</v>
      </c>
      <c r="F522" s="243" t="s">
        <v>666</v>
      </c>
      <c r="G522" s="241"/>
      <c r="H522" s="244">
        <v>9.3480000000000008</v>
      </c>
      <c r="I522" s="245"/>
      <c r="J522" s="241"/>
      <c r="K522" s="241"/>
      <c r="L522" s="246"/>
      <c r="M522" s="247"/>
      <c r="N522" s="248"/>
      <c r="O522" s="248"/>
      <c r="P522" s="248"/>
      <c r="Q522" s="248"/>
      <c r="R522" s="248"/>
      <c r="S522" s="248"/>
      <c r="T522" s="249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0" t="s">
        <v>193</v>
      </c>
      <c r="AU522" s="250" t="s">
        <v>86</v>
      </c>
      <c r="AV522" s="13" t="s">
        <v>86</v>
      </c>
      <c r="AW522" s="13" t="s">
        <v>37</v>
      </c>
      <c r="AX522" s="13" t="s">
        <v>76</v>
      </c>
      <c r="AY522" s="250" t="s">
        <v>123</v>
      </c>
    </row>
    <row r="523" s="13" customFormat="1">
      <c r="A523" s="13"/>
      <c r="B523" s="240"/>
      <c r="C523" s="241"/>
      <c r="D523" s="232" t="s">
        <v>193</v>
      </c>
      <c r="E523" s="242" t="s">
        <v>19</v>
      </c>
      <c r="F523" s="243" t="s">
        <v>667</v>
      </c>
      <c r="G523" s="241"/>
      <c r="H523" s="244">
        <v>6.8129999999999997</v>
      </c>
      <c r="I523" s="245"/>
      <c r="J523" s="241"/>
      <c r="K523" s="241"/>
      <c r="L523" s="246"/>
      <c r="M523" s="247"/>
      <c r="N523" s="248"/>
      <c r="O523" s="248"/>
      <c r="P523" s="248"/>
      <c r="Q523" s="248"/>
      <c r="R523" s="248"/>
      <c r="S523" s="248"/>
      <c r="T523" s="249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0" t="s">
        <v>193</v>
      </c>
      <c r="AU523" s="250" t="s">
        <v>86</v>
      </c>
      <c r="AV523" s="13" t="s">
        <v>86</v>
      </c>
      <c r="AW523" s="13" t="s">
        <v>37</v>
      </c>
      <c r="AX523" s="13" t="s">
        <v>76</v>
      </c>
      <c r="AY523" s="250" t="s">
        <v>123</v>
      </c>
    </row>
    <row r="524" s="13" customFormat="1">
      <c r="A524" s="13"/>
      <c r="B524" s="240"/>
      <c r="C524" s="241"/>
      <c r="D524" s="232" t="s">
        <v>193</v>
      </c>
      <c r="E524" s="242" t="s">
        <v>19</v>
      </c>
      <c r="F524" s="243" t="s">
        <v>668</v>
      </c>
      <c r="G524" s="241"/>
      <c r="H524" s="244">
        <v>7.5599999999999996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0" t="s">
        <v>193</v>
      </c>
      <c r="AU524" s="250" t="s">
        <v>86</v>
      </c>
      <c r="AV524" s="13" t="s">
        <v>86</v>
      </c>
      <c r="AW524" s="13" t="s">
        <v>37</v>
      </c>
      <c r="AX524" s="13" t="s">
        <v>76</v>
      </c>
      <c r="AY524" s="250" t="s">
        <v>123</v>
      </c>
    </row>
    <row r="525" s="13" customFormat="1">
      <c r="A525" s="13"/>
      <c r="B525" s="240"/>
      <c r="C525" s="241"/>
      <c r="D525" s="232" t="s">
        <v>193</v>
      </c>
      <c r="E525" s="242" t="s">
        <v>19</v>
      </c>
      <c r="F525" s="243" t="s">
        <v>669</v>
      </c>
      <c r="G525" s="241"/>
      <c r="H525" s="244">
        <v>28.620000000000001</v>
      </c>
      <c r="I525" s="245"/>
      <c r="J525" s="241"/>
      <c r="K525" s="241"/>
      <c r="L525" s="246"/>
      <c r="M525" s="247"/>
      <c r="N525" s="248"/>
      <c r="O525" s="248"/>
      <c r="P525" s="248"/>
      <c r="Q525" s="248"/>
      <c r="R525" s="248"/>
      <c r="S525" s="248"/>
      <c r="T525" s="249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50" t="s">
        <v>193</v>
      </c>
      <c r="AU525" s="250" t="s">
        <v>86</v>
      </c>
      <c r="AV525" s="13" t="s">
        <v>86</v>
      </c>
      <c r="AW525" s="13" t="s">
        <v>37</v>
      </c>
      <c r="AX525" s="13" t="s">
        <v>76</v>
      </c>
      <c r="AY525" s="250" t="s">
        <v>123</v>
      </c>
    </row>
    <row r="526" s="13" customFormat="1">
      <c r="A526" s="13"/>
      <c r="B526" s="240"/>
      <c r="C526" s="241"/>
      <c r="D526" s="232" t="s">
        <v>193</v>
      </c>
      <c r="E526" s="242" t="s">
        <v>19</v>
      </c>
      <c r="F526" s="243" t="s">
        <v>670</v>
      </c>
      <c r="G526" s="241"/>
      <c r="H526" s="244">
        <v>121.932</v>
      </c>
      <c r="I526" s="245"/>
      <c r="J526" s="241"/>
      <c r="K526" s="241"/>
      <c r="L526" s="246"/>
      <c r="M526" s="247"/>
      <c r="N526" s="248"/>
      <c r="O526" s="248"/>
      <c r="P526" s="248"/>
      <c r="Q526" s="248"/>
      <c r="R526" s="248"/>
      <c r="S526" s="248"/>
      <c r="T526" s="249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50" t="s">
        <v>193</v>
      </c>
      <c r="AU526" s="250" t="s">
        <v>86</v>
      </c>
      <c r="AV526" s="13" t="s">
        <v>86</v>
      </c>
      <c r="AW526" s="13" t="s">
        <v>37</v>
      </c>
      <c r="AX526" s="13" t="s">
        <v>76</v>
      </c>
      <c r="AY526" s="250" t="s">
        <v>123</v>
      </c>
    </row>
    <row r="527" s="13" customFormat="1">
      <c r="A527" s="13"/>
      <c r="B527" s="240"/>
      <c r="C527" s="241"/>
      <c r="D527" s="232" t="s">
        <v>193</v>
      </c>
      <c r="E527" s="242" t="s">
        <v>19</v>
      </c>
      <c r="F527" s="243" t="s">
        <v>671</v>
      </c>
      <c r="G527" s="241"/>
      <c r="H527" s="244">
        <v>127.08</v>
      </c>
      <c r="I527" s="245"/>
      <c r="J527" s="241"/>
      <c r="K527" s="241"/>
      <c r="L527" s="246"/>
      <c r="M527" s="247"/>
      <c r="N527" s="248"/>
      <c r="O527" s="248"/>
      <c r="P527" s="248"/>
      <c r="Q527" s="248"/>
      <c r="R527" s="248"/>
      <c r="S527" s="248"/>
      <c r="T527" s="249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50" t="s">
        <v>193</v>
      </c>
      <c r="AU527" s="250" t="s">
        <v>86</v>
      </c>
      <c r="AV527" s="13" t="s">
        <v>86</v>
      </c>
      <c r="AW527" s="13" t="s">
        <v>37</v>
      </c>
      <c r="AX527" s="13" t="s">
        <v>76</v>
      </c>
      <c r="AY527" s="250" t="s">
        <v>123</v>
      </c>
    </row>
    <row r="528" s="13" customFormat="1">
      <c r="A528" s="13"/>
      <c r="B528" s="240"/>
      <c r="C528" s="241"/>
      <c r="D528" s="232" t="s">
        <v>193</v>
      </c>
      <c r="E528" s="242" t="s">
        <v>19</v>
      </c>
      <c r="F528" s="243" t="s">
        <v>672</v>
      </c>
      <c r="G528" s="241"/>
      <c r="H528" s="244">
        <v>27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0" t="s">
        <v>193</v>
      </c>
      <c r="AU528" s="250" t="s">
        <v>86</v>
      </c>
      <c r="AV528" s="13" t="s">
        <v>86</v>
      </c>
      <c r="AW528" s="13" t="s">
        <v>37</v>
      </c>
      <c r="AX528" s="13" t="s">
        <v>76</v>
      </c>
      <c r="AY528" s="250" t="s">
        <v>123</v>
      </c>
    </row>
    <row r="529" s="13" customFormat="1">
      <c r="A529" s="13"/>
      <c r="B529" s="240"/>
      <c r="C529" s="241"/>
      <c r="D529" s="232" t="s">
        <v>193</v>
      </c>
      <c r="E529" s="242" t="s">
        <v>19</v>
      </c>
      <c r="F529" s="243" t="s">
        <v>673</v>
      </c>
      <c r="G529" s="241"/>
      <c r="H529" s="244">
        <v>0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0" t="s">
        <v>193</v>
      </c>
      <c r="AU529" s="250" t="s">
        <v>86</v>
      </c>
      <c r="AV529" s="13" t="s">
        <v>86</v>
      </c>
      <c r="AW529" s="13" t="s">
        <v>37</v>
      </c>
      <c r="AX529" s="13" t="s">
        <v>76</v>
      </c>
      <c r="AY529" s="250" t="s">
        <v>123</v>
      </c>
    </row>
    <row r="530" s="14" customFormat="1">
      <c r="A530" s="14"/>
      <c r="B530" s="261"/>
      <c r="C530" s="262"/>
      <c r="D530" s="232" t="s">
        <v>193</v>
      </c>
      <c r="E530" s="263" t="s">
        <v>19</v>
      </c>
      <c r="F530" s="264" t="s">
        <v>243</v>
      </c>
      <c r="G530" s="262"/>
      <c r="H530" s="265">
        <v>329.90100000000001</v>
      </c>
      <c r="I530" s="266"/>
      <c r="J530" s="262"/>
      <c r="K530" s="262"/>
      <c r="L530" s="267"/>
      <c r="M530" s="268"/>
      <c r="N530" s="269"/>
      <c r="O530" s="269"/>
      <c r="P530" s="269"/>
      <c r="Q530" s="269"/>
      <c r="R530" s="269"/>
      <c r="S530" s="269"/>
      <c r="T530" s="270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71" t="s">
        <v>193</v>
      </c>
      <c r="AU530" s="271" t="s">
        <v>86</v>
      </c>
      <c r="AV530" s="14" t="s">
        <v>147</v>
      </c>
      <c r="AW530" s="14" t="s">
        <v>37</v>
      </c>
      <c r="AX530" s="14" t="s">
        <v>84</v>
      </c>
      <c r="AY530" s="271" t="s">
        <v>123</v>
      </c>
    </row>
    <row r="531" s="2" customFormat="1" ht="24.15" customHeight="1">
      <c r="A531" s="40"/>
      <c r="B531" s="41"/>
      <c r="C531" s="214" t="s">
        <v>674</v>
      </c>
      <c r="D531" s="214" t="s">
        <v>126</v>
      </c>
      <c r="E531" s="215" t="s">
        <v>675</v>
      </c>
      <c r="F531" s="216" t="s">
        <v>676</v>
      </c>
      <c r="G531" s="217" t="s">
        <v>190</v>
      </c>
      <c r="H531" s="218">
        <v>329.90100000000001</v>
      </c>
      <c r="I531" s="219"/>
      <c r="J531" s="220">
        <f>ROUND(I531*H531,2)</f>
        <v>0</v>
      </c>
      <c r="K531" s="216" t="s">
        <v>130</v>
      </c>
      <c r="L531" s="46"/>
      <c r="M531" s="221" t="s">
        <v>19</v>
      </c>
      <c r="N531" s="222" t="s">
        <v>47</v>
      </c>
      <c r="O531" s="86"/>
      <c r="P531" s="223">
        <f>O531*H531</f>
        <v>0</v>
      </c>
      <c r="Q531" s="223">
        <v>0</v>
      </c>
      <c r="R531" s="223">
        <f>Q531*H531</f>
        <v>0</v>
      </c>
      <c r="S531" s="223">
        <v>0</v>
      </c>
      <c r="T531" s="224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25" t="s">
        <v>280</v>
      </c>
      <c r="AT531" s="225" t="s">
        <v>126</v>
      </c>
      <c r="AU531" s="225" t="s">
        <v>86</v>
      </c>
      <c r="AY531" s="19" t="s">
        <v>123</v>
      </c>
      <c r="BE531" s="226">
        <f>IF(N531="základní",J531,0)</f>
        <v>0</v>
      </c>
      <c r="BF531" s="226">
        <f>IF(N531="snížená",J531,0)</f>
        <v>0</v>
      </c>
      <c r="BG531" s="226">
        <f>IF(N531="zákl. přenesená",J531,0)</f>
        <v>0</v>
      </c>
      <c r="BH531" s="226">
        <f>IF(N531="sníž. přenesená",J531,0)</f>
        <v>0</v>
      </c>
      <c r="BI531" s="226">
        <f>IF(N531="nulová",J531,0)</f>
        <v>0</v>
      </c>
      <c r="BJ531" s="19" t="s">
        <v>84</v>
      </c>
      <c r="BK531" s="226">
        <f>ROUND(I531*H531,2)</f>
        <v>0</v>
      </c>
      <c r="BL531" s="19" t="s">
        <v>280</v>
      </c>
      <c r="BM531" s="225" t="s">
        <v>677</v>
      </c>
    </row>
    <row r="532" s="2" customFormat="1">
      <c r="A532" s="40"/>
      <c r="B532" s="41"/>
      <c r="C532" s="42"/>
      <c r="D532" s="227" t="s">
        <v>133</v>
      </c>
      <c r="E532" s="42"/>
      <c r="F532" s="228" t="s">
        <v>678</v>
      </c>
      <c r="G532" s="42"/>
      <c r="H532" s="42"/>
      <c r="I532" s="229"/>
      <c r="J532" s="42"/>
      <c r="K532" s="42"/>
      <c r="L532" s="46"/>
      <c r="M532" s="230"/>
      <c r="N532" s="231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133</v>
      </c>
      <c r="AU532" s="19" t="s">
        <v>86</v>
      </c>
    </row>
    <row r="533" s="15" customFormat="1">
      <c r="A533" s="15"/>
      <c r="B533" s="272"/>
      <c r="C533" s="273"/>
      <c r="D533" s="232" t="s">
        <v>193</v>
      </c>
      <c r="E533" s="274" t="s">
        <v>19</v>
      </c>
      <c r="F533" s="275" t="s">
        <v>660</v>
      </c>
      <c r="G533" s="273"/>
      <c r="H533" s="274" t="s">
        <v>19</v>
      </c>
      <c r="I533" s="276"/>
      <c r="J533" s="273"/>
      <c r="K533" s="273"/>
      <c r="L533" s="277"/>
      <c r="M533" s="278"/>
      <c r="N533" s="279"/>
      <c r="O533" s="279"/>
      <c r="P533" s="279"/>
      <c r="Q533" s="279"/>
      <c r="R533" s="279"/>
      <c r="S533" s="279"/>
      <c r="T533" s="280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81" t="s">
        <v>193</v>
      </c>
      <c r="AU533" s="281" t="s">
        <v>86</v>
      </c>
      <c r="AV533" s="15" t="s">
        <v>84</v>
      </c>
      <c r="AW533" s="15" t="s">
        <v>37</v>
      </c>
      <c r="AX533" s="15" t="s">
        <v>76</v>
      </c>
      <c r="AY533" s="281" t="s">
        <v>123</v>
      </c>
    </row>
    <row r="534" s="13" customFormat="1">
      <c r="A534" s="13"/>
      <c r="B534" s="240"/>
      <c r="C534" s="241"/>
      <c r="D534" s="232" t="s">
        <v>193</v>
      </c>
      <c r="E534" s="242" t="s">
        <v>19</v>
      </c>
      <c r="F534" s="243" t="s">
        <v>661</v>
      </c>
      <c r="G534" s="241"/>
      <c r="H534" s="244">
        <v>0</v>
      </c>
      <c r="I534" s="245"/>
      <c r="J534" s="241"/>
      <c r="K534" s="241"/>
      <c r="L534" s="246"/>
      <c r="M534" s="247"/>
      <c r="N534" s="248"/>
      <c r="O534" s="248"/>
      <c r="P534" s="248"/>
      <c r="Q534" s="248"/>
      <c r="R534" s="248"/>
      <c r="S534" s="248"/>
      <c r="T534" s="249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0" t="s">
        <v>193</v>
      </c>
      <c r="AU534" s="250" t="s">
        <v>86</v>
      </c>
      <c r="AV534" s="13" t="s">
        <v>86</v>
      </c>
      <c r="AW534" s="13" t="s">
        <v>37</v>
      </c>
      <c r="AX534" s="13" t="s">
        <v>76</v>
      </c>
      <c r="AY534" s="250" t="s">
        <v>123</v>
      </c>
    </row>
    <row r="535" s="13" customFormat="1">
      <c r="A535" s="13"/>
      <c r="B535" s="240"/>
      <c r="C535" s="241"/>
      <c r="D535" s="232" t="s">
        <v>193</v>
      </c>
      <c r="E535" s="242" t="s">
        <v>19</v>
      </c>
      <c r="F535" s="243" t="s">
        <v>662</v>
      </c>
      <c r="G535" s="241"/>
      <c r="H535" s="244">
        <v>0</v>
      </c>
      <c r="I535" s="245"/>
      <c r="J535" s="241"/>
      <c r="K535" s="241"/>
      <c r="L535" s="246"/>
      <c r="M535" s="247"/>
      <c r="N535" s="248"/>
      <c r="O535" s="248"/>
      <c r="P535" s="248"/>
      <c r="Q535" s="248"/>
      <c r="R535" s="248"/>
      <c r="S535" s="248"/>
      <c r="T535" s="249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50" t="s">
        <v>193</v>
      </c>
      <c r="AU535" s="250" t="s">
        <v>86</v>
      </c>
      <c r="AV535" s="13" t="s">
        <v>86</v>
      </c>
      <c r="AW535" s="13" t="s">
        <v>37</v>
      </c>
      <c r="AX535" s="13" t="s">
        <v>76</v>
      </c>
      <c r="AY535" s="250" t="s">
        <v>123</v>
      </c>
    </row>
    <row r="536" s="13" customFormat="1">
      <c r="A536" s="13"/>
      <c r="B536" s="240"/>
      <c r="C536" s="241"/>
      <c r="D536" s="232" t="s">
        <v>193</v>
      </c>
      <c r="E536" s="242" t="s">
        <v>19</v>
      </c>
      <c r="F536" s="243" t="s">
        <v>663</v>
      </c>
      <c r="G536" s="241"/>
      <c r="H536" s="244">
        <v>0</v>
      </c>
      <c r="I536" s="245"/>
      <c r="J536" s="241"/>
      <c r="K536" s="241"/>
      <c r="L536" s="246"/>
      <c r="M536" s="247"/>
      <c r="N536" s="248"/>
      <c r="O536" s="248"/>
      <c r="P536" s="248"/>
      <c r="Q536" s="248"/>
      <c r="R536" s="248"/>
      <c r="S536" s="248"/>
      <c r="T536" s="249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0" t="s">
        <v>193</v>
      </c>
      <c r="AU536" s="250" t="s">
        <v>86</v>
      </c>
      <c r="AV536" s="13" t="s">
        <v>86</v>
      </c>
      <c r="AW536" s="13" t="s">
        <v>37</v>
      </c>
      <c r="AX536" s="13" t="s">
        <v>76</v>
      </c>
      <c r="AY536" s="250" t="s">
        <v>123</v>
      </c>
    </row>
    <row r="537" s="13" customFormat="1">
      <c r="A537" s="13"/>
      <c r="B537" s="240"/>
      <c r="C537" s="241"/>
      <c r="D537" s="232" t="s">
        <v>193</v>
      </c>
      <c r="E537" s="242" t="s">
        <v>19</v>
      </c>
      <c r="F537" s="243" t="s">
        <v>664</v>
      </c>
      <c r="G537" s="241"/>
      <c r="H537" s="244">
        <v>0</v>
      </c>
      <c r="I537" s="245"/>
      <c r="J537" s="241"/>
      <c r="K537" s="241"/>
      <c r="L537" s="246"/>
      <c r="M537" s="247"/>
      <c r="N537" s="248"/>
      <c r="O537" s="248"/>
      <c r="P537" s="248"/>
      <c r="Q537" s="248"/>
      <c r="R537" s="248"/>
      <c r="S537" s="248"/>
      <c r="T537" s="249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0" t="s">
        <v>193</v>
      </c>
      <c r="AU537" s="250" t="s">
        <v>86</v>
      </c>
      <c r="AV537" s="13" t="s">
        <v>86</v>
      </c>
      <c r="AW537" s="13" t="s">
        <v>37</v>
      </c>
      <c r="AX537" s="13" t="s">
        <v>76</v>
      </c>
      <c r="AY537" s="250" t="s">
        <v>123</v>
      </c>
    </row>
    <row r="538" s="13" customFormat="1">
      <c r="A538" s="13"/>
      <c r="B538" s="240"/>
      <c r="C538" s="241"/>
      <c r="D538" s="232" t="s">
        <v>193</v>
      </c>
      <c r="E538" s="242" t="s">
        <v>19</v>
      </c>
      <c r="F538" s="243" t="s">
        <v>665</v>
      </c>
      <c r="G538" s="241"/>
      <c r="H538" s="244">
        <v>1.548</v>
      </c>
      <c r="I538" s="245"/>
      <c r="J538" s="241"/>
      <c r="K538" s="241"/>
      <c r="L538" s="246"/>
      <c r="M538" s="247"/>
      <c r="N538" s="248"/>
      <c r="O538" s="248"/>
      <c r="P538" s="248"/>
      <c r="Q538" s="248"/>
      <c r="R538" s="248"/>
      <c r="S538" s="248"/>
      <c r="T538" s="249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0" t="s">
        <v>193</v>
      </c>
      <c r="AU538" s="250" t="s">
        <v>86</v>
      </c>
      <c r="AV538" s="13" t="s">
        <v>86</v>
      </c>
      <c r="AW538" s="13" t="s">
        <v>37</v>
      </c>
      <c r="AX538" s="13" t="s">
        <v>76</v>
      </c>
      <c r="AY538" s="250" t="s">
        <v>123</v>
      </c>
    </row>
    <row r="539" s="13" customFormat="1">
      <c r="A539" s="13"/>
      <c r="B539" s="240"/>
      <c r="C539" s="241"/>
      <c r="D539" s="232" t="s">
        <v>193</v>
      </c>
      <c r="E539" s="242" t="s">
        <v>19</v>
      </c>
      <c r="F539" s="243" t="s">
        <v>666</v>
      </c>
      <c r="G539" s="241"/>
      <c r="H539" s="244">
        <v>9.3480000000000008</v>
      </c>
      <c r="I539" s="245"/>
      <c r="J539" s="241"/>
      <c r="K539" s="241"/>
      <c r="L539" s="246"/>
      <c r="M539" s="247"/>
      <c r="N539" s="248"/>
      <c r="O539" s="248"/>
      <c r="P539" s="248"/>
      <c r="Q539" s="248"/>
      <c r="R539" s="248"/>
      <c r="S539" s="248"/>
      <c r="T539" s="249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0" t="s">
        <v>193</v>
      </c>
      <c r="AU539" s="250" t="s">
        <v>86</v>
      </c>
      <c r="AV539" s="13" t="s">
        <v>86</v>
      </c>
      <c r="AW539" s="13" t="s">
        <v>37</v>
      </c>
      <c r="AX539" s="13" t="s">
        <v>76</v>
      </c>
      <c r="AY539" s="250" t="s">
        <v>123</v>
      </c>
    </row>
    <row r="540" s="13" customFormat="1">
      <c r="A540" s="13"/>
      <c r="B540" s="240"/>
      <c r="C540" s="241"/>
      <c r="D540" s="232" t="s">
        <v>193</v>
      </c>
      <c r="E540" s="242" t="s">
        <v>19</v>
      </c>
      <c r="F540" s="243" t="s">
        <v>667</v>
      </c>
      <c r="G540" s="241"/>
      <c r="H540" s="244">
        <v>6.8129999999999997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0" t="s">
        <v>193</v>
      </c>
      <c r="AU540" s="250" t="s">
        <v>86</v>
      </c>
      <c r="AV540" s="13" t="s">
        <v>86</v>
      </c>
      <c r="AW540" s="13" t="s">
        <v>37</v>
      </c>
      <c r="AX540" s="13" t="s">
        <v>76</v>
      </c>
      <c r="AY540" s="250" t="s">
        <v>123</v>
      </c>
    </row>
    <row r="541" s="13" customFormat="1">
      <c r="A541" s="13"/>
      <c r="B541" s="240"/>
      <c r="C541" s="241"/>
      <c r="D541" s="232" t="s">
        <v>193</v>
      </c>
      <c r="E541" s="242" t="s">
        <v>19</v>
      </c>
      <c r="F541" s="243" t="s">
        <v>668</v>
      </c>
      <c r="G541" s="241"/>
      <c r="H541" s="244">
        <v>7.5599999999999996</v>
      </c>
      <c r="I541" s="245"/>
      <c r="J541" s="241"/>
      <c r="K541" s="241"/>
      <c r="L541" s="246"/>
      <c r="M541" s="247"/>
      <c r="N541" s="248"/>
      <c r="O541" s="248"/>
      <c r="P541" s="248"/>
      <c r="Q541" s="248"/>
      <c r="R541" s="248"/>
      <c r="S541" s="248"/>
      <c r="T541" s="249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0" t="s">
        <v>193</v>
      </c>
      <c r="AU541" s="250" t="s">
        <v>86</v>
      </c>
      <c r="AV541" s="13" t="s">
        <v>86</v>
      </c>
      <c r="AW541" s="13" t="s">
        <v>37</v>
      </c>
      <c r="AX541" s="13" t="s">
        <v>76</v>
      </c>
      <c r="AY541" s="250" t="s">
        <v>123</v>
      </c>
    </row>
    <row r="542" s="13" customFormat="1">
      <c r="A542" s="13"/>
      <c r="B542" s="240"/>
      <c r="C542" s="241"/>
      <c r="D542" s="232" t="s">
        <v>193</v>
      </c>
      <c r="E542" s="242" t="s">
        <v>19</v>
      </c>
      <c r="F542" s="243" t="s">
        <v>669</v>
      </c>
      <c r="G542" s="241"/>
      <c r="H542" s="244">
        <v>28.620000000000001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0" t="s">
        <v>193</v>
      </c>
      <c r="AU542" s="250" t="s">
        <v>86</v>
      </c>
      <c r="AV542" s="13" t="s">
        <v>86</v>
      </c>
      <c r="AW542" s="13" t="s">
        <v>37</v>
      </c>
      <c r="AX542" s="13" t="s">
        <v>76</v>
      </c>
      <c r="AY542" s="250" t="s">
        <v>123</v>
      </c>
    </row>
    <row r="543" s="13" customFormat="1">
      <c r="A543" s="13"/>
      <c r="B543" s="240"/>
      <c r="C543" s="241"/>
      <c r="D543" s="232" t="s">
        <v>193</v>
      </c>
      <c r="E543" s="242" t="s">
        <v>19</v>
      </c>
      <c r="F543" s="243" t="s">
        <v>670</v>
      </c>
      <c r="G543" s="241"/>
      <c r="H543" s="244">
        <v>121.932</v>
      </c>
      <c r="I543" s="245"/>
      <c r="J543" s="241"/>
      <c r="K543" s="241"/>
      <c r="L543" s="246"/>
      <c r="M543" s="247"/>
      <c r="N543" s="248"/>
      <c r="O543" s="248"/>
      <c r="P543" s="248"/>
      <c r="Q543" s="248"/>
      <c r="R543" s="248"/>
      <c r="S543" s="248"/>
      <c r="T543" s="249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0" t="s">
        <v>193</v>
      </c>
      <c r="AU543" s="250" t="s">
        <v>86</v>
      </c>
      <c r="AV543" s="13" t="s">
        <v>86</v>
      </c>
      <c r="AW543" s="13" t="s">
        <v>37</v>
      </c>
      <c r="AX543" s="13" t="s">
        <v>76</v>
      </c>
      <c r="AY543" s="250" t="s">
        <v>123</v>
      </c>
    </row>
    <row r="544" s="13" customFormat="1">
      <c r="A544" s="13"/>
      <c r="B544" s="240"/>
      <c r="C544" s="241"/>
      <c r="D544" s="232" t="s">
        <v>193</v>
      </c>
      <c r="E544" s="242" t="s">
        <v>19</v>
      </c>
      <c r="F544" s="243" t="s">
        <v>671</v>
      </c>
      <c r="G544" s="241"/>
      <c r="H544" s="244">
        <v>127.08</v>
      </c>
      <c r="I544" s="245"/>
      <c r="J544" s="241"/>
      <c r="K544" s="241"/>
      <c r="L544" s="246"/>
      <c r="M544" s="247"/>
      <c r="N544" s="248"/>
      <c r="O544" s="248"/>
      <c r="P544" s="248"/>
      <c r="Q544" s="248"/>
      <c r="R544" s="248"/>
      <c r="S544" s="248"/>
      <c r="T544" s="249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0" t="s">
        <v>193</v>
      </c>
      <c r="AU544" s="250" t="s">
        <v>86</v>
      </c>
      <c r="AV544" s="13" t="s">
        <v>86</v>
      </c>
      <c r="AW544" s="13" t="s">
        <v>37</v>
      </c>
      <c r="AX544" s="13" t="s">
        <v>76</v>
      </c>
      <c r="AY544" s="250" t="s">
        <v>123</v>
      </c>
    </row>
    <row r="545" s="13" customFormat="1">
      <c r="A545" s="13"/>
      <c r="B545" s="240"/>
      <c r="C545" s="241"/>
      <c r="D545" s="232" t="s">
        <v>193</v>
      </c>
      <c r="E545" s="242" t="s">
        <v>19</v>
      </c>
      <c r="F545" s="243" t="s">
        <v>672</v>
      </c>
      <c r="G545" s="241"/>
      <c r="H545" s="244">
        <v>27</v>
      </c>
      <c r="I545" s="245"/>
      <c r="J545" s="241"/>
      <c r="K545" s="241"/>
      <c r="L545" s="246"/>
      <c r="M545" s="247"/>
      <c r="N545" s="248"/>
      <c r="O545" s="248"/>
      <c r="P545" s="248"/>
      <c r="Q545" s="248"/>
      <c r="R545" s="248"/>
      <c r="S545" s="248"/>
      <c r="T545" s="249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0" t="s">
        <v>193</v>
      </c>
      <c r="AU545" s="250" t="s">
        <v>86</v>
      </c>
      <c r="AV545" s="13" t="s">
        <v>86</v>
      </c>
      <c r="AW545" s="13" t="s">
        <v>37</v>
      </c>
      <c r="AX545" s="13" t="s">
        <v>76</v>
      </c>
      <c r="AY545" s="250" t="s">
        <v>123</v>
      </c>
    </row>
    <row r="546" s="13" customFormat="1">
      <c r="A546" s="13"/>
      <c r="B546" s="240"/>
      <c r="C546" s="241"/>
      <c r="D546" s="232" t="s">
        <v>193</v>
      </c>
      <c r="E546" s="242" t="s">
        <v>19</v>
      </c>
      <c r="F546" s="243" t="s">
        <v>673</v>
      </c>
      <c r="G546" s="241"/>
      <c r="H546" s="244">
        <v>0</v>
      </c>
      <c r="I546" s="245"/>
      <c r="J546" s="241"/>
      <c r="K546" s="241"/>
      <c r="L546" s="246"/>
      <c r="M546" s="247"/>
      <c r="N546" s="248"/>
      <c r="O546" s="248"/>
      <c r="P546" s="248"/>
      <c r="Q546" s="248"/>
      <c r="R546" s="248"/>
      <c r="S546" s="248"/>
      <c r="T546" s="249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0" t="s">
        <v>193</v>
      </c>
      <c r="AU546" s="250" t="s">
        <v>86</v>
      </c>
      <c r="AV546" s="13" t="s">
        <v>86</v>
      </c>
      <c r="AW546" s="13" t="s">
        <v>37</v>
      </c>
      <c r="AX546" s="13" t="s">
        <v>76</v>
      </c>
      <c r="AY546" s="250" t="s">
        <v>123</v>
      </c>
    </row>
    <row r="547" s="14" customFormat="1">
      <c r="A547" s="14"/>
      <c r="B547" s="261"/>
      <c r="C547" s="262"/>
      <c r="D547" s="232" t="s">
        <v>193</v>
      </c>
      <c r="E547" s="263" t="s">
        <v>19</v>
      </c>
      <c r="F547" s="264" t="s">
        <v>243</v>
      </c>
      <c r="G547" s="262"/>
      <c r="H547" s="265">
        <v>329.90100000000001</v>
      </c>
      <c r="I547" s="266"/>
      <c r="J547" s="262"/>
      <c r="K547" s="262"/>
      <c r="L547" s="267"/>
      <c r="M547" s="268"/>
      <c r="N547" s="269"/>
      <c r="O547" s="269"/>
      <c r="P547" s="269"/>
      <c r="Q547" s="269"/>
      <c r="R547" s="269"/>
      <c r="S547" s="269"/>
      <c r="T547" s="270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71" t="s">
        <v>193</v>
      </c>
      <c r="AU547" s="271" t="s">
        <v>86</v>
      </c>
      <c r="AV547" s="14" t="s">
        <v>147</v>
      </c>
      <c r="AW547" s="14" t="s">
        <v>37</v>
      </c>
      <c r="AX547" s="14" t="s">
        <v>84</v>
      </c>
      <c r="AY547" s="271" t="s">
        <v>123</v>
      </c>
    </row>
    <row r="548" s="2" customFormat="1" ht="24.15" customHeight="1">
      <c r="A548" s="40"/>
      <c r="B548" s="41"/>
      <c r="C548" s="214" t="s">
        <v>679</v>
      </c>
      <c r="D548" s="214" t="s">
        <v>126</v>
      </c>
      <c r="E548" s="215" t="s">
        <v>680</v>
      </c>
      <c r="F548" s="216" t="s">
        <v>681</v>
      </c>
      <c r="G548" s="217" t="s">
        <v>190</v>
      </c>
      <c r="H548" s="218">
        <v>329.90100000000001</v>
      </c>
      <c r="I548" s="219"/>
      <c r="J548" s="220">
        <f>ROUND(I548*H548,2)</f>
        <v>0</v>
      </c>
      <c r="K548" s="216" t="s">
        <v>130</v>
      </c>
      <c r="L548" s="46"/>
      <c r="M548" s="221" t="s">
        <v>19</v>
      </c>
      <c r="N548" s="222" t="s">
        <v>47</v>
      </c>
      <c r="O548" s="86"/>
      <c r="P548" s="223">
        <f>O548*H548</f>
        <v>0</v>
      </c>
      <c r="Q548" s="223">
        <v>0.00013999999999999999</v>
      </c>
      <c r="R548" s="223">
        <f>Q548*H548</f>
        <v>0.046186140000000001</v>
      </c>
      <c r="S548" s="223">
        <v>0</v>
      </c>
      <c r="T548" s="224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25" t="s">
        <v>280</v>
      </c>
      <c r="AT548" s="225" t="s">
        <v>126</v>
      </c>
      <c r="AU548" s="225" t="s">
        <v>86</v>
      </c>
      <c r="AY548" s="19" t="s">
        <v>123</v>
      </c>
      <c r="BE548" s="226">
        <f>IF(N548="základní",J548,0)</f>
        <v>0</v>
      </c>
      <c r="BF548" s="226">
        <f>IF(N548="snížená",J548,0)</f>
        <v>0</v>
      </c>
      <c r="BG548" s="226">
        <f>IF(N548="zákl. přenesená",J548,0)</f>
        <v>0</v>
      </c>
      <c r="BH548" s="226">
        <f>IF(N548="sníž. přenesená",J548,0)</f>
        <v>0</v>
      </c>
      <c r="BI548" s="226">
        <f>IF(N548="nulová",J548,0)</f>
        <v>0</v>
      </c>
      <c r="BJ548" s="19" t="s">
        <v>84</v>
      </c>
      <c r="BK548" s="226">
        <f>ROUND(I548*H548,2)</f>
        <v>0</v>
      </c>
      <c r="BL548" s="19" t="s">
        <v>280</v>
      </c>
      <c r="BM548" s="225" t="s">
        <v>682</v>
      </c>
    </row>
    <row r="549" s="2" customFormat="1">
      <c r="A549" s="40"/>
      <c r="B549" s="41"/>
      <c r="C549" s="42"/>
      <c r="D549" s="227" t="s">
        <v>133</v>
      </c>
      <c r="E549" s="42"/>
      <c r="F549" s="228" t="s">
        <v>683</v>
      </c>
      <c r="G549" s="42"/>
      <c r="H549" s="42"/>
      <c r="I549" s="229"/>
      <c r="J549" s="42"/>
      <c r="K549" s="42"/>
      <c r="L549" s="46"/>
      <c r="M549" s="230"/>
      <c r="N549" s="231"/>
      <c r="O549" s="86"/>
      <c r="P549" s="86"/>
      <c r="Q549" s="86"/>
      <c r="R549" s="86"/>
      <c r="S549" s="86"/>
      <c r="T549" s="87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133</v>
      </c>
      <c r="AU549" s="19" t="s">
        <v>86</v>
      </c>
    </row>
    <row r="550" s="15" customFormat="1">
      <c r="A550" s="15"/>
      <c r="B550" s="272"/>
      <c r="C550" s="273"/>
      <c r="D550" s="232" t="s">
        <v>193</v>
      </c>
      <c r="E550" s="274" t="s">
        <v>19</v>
      </c>
      <c r="F550" s="275" t="s">
        <v>660</v>
      </c>
      <c r="G550" s="273"/>
      <c r="H550" s="274" t="s">
        <v>19</v>
      </c>
      <c r="I550" s="276"/>
      <c r="J550" s="273"/>
      <c r="K550" s="273"/>
      <c r="L550" s="277"/>
      <c r="M550" s="278"/>
      <c r="N550" s="279"/>
      <c r="O550" s="279"/>
      <c r="P550" s="279"/>
      <c r="Q550" s="279"/>
      <c r="R550" s="279"/>
      <c r="S550" s="279"/>
      <c r="T550" s="280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81" t="s">
        <v>193</v>
      </c>
      <c r="AU550" s="281" t="s">
        <v>86</v>
      </c>
      <c r="AV550" s="15" t="s">
        <v>84</v>
      </c>
      <c r="AW550" s="15" t="s">
        <v>37</v>
      </c>
      <c r="AX550" s="15" t="s">
        <v>76</v>
      </c>
      <c r="AY550" s="281" t="s">
        <v>123</v>
      </c>
    </row>
    <row r="551" s="13" customFormat="1">
      <c r="A551" s="13"/>
      <c r="B551" s="240"/>
      <c r="C551" s="241"/>
      <c r="D551" s="232" t="s">
        <v>193</v>
      </c>
      <c r="E551" s="242" t="s">
        <v>19</v>
      </c>
      <c r="F551" s="243" t="s">
        <v>661</v>
      </c>
      <c r="G551" s="241"/>
      <c r="H551" s="244">
        <v>0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0" t="s">
        <v>193</v>
      </c>
      <c r="AU551" s="250" t="s">
        <v>86</v>
      </c>
      <c r="AV551" s="13" t="s">
        <v>86</v>
      </c>
      <c r="AW551" s="13" t="s">
        <v>37</v>
      </c>
      <c r="AX551" s="13" t="s">
        <v>76</v>
      </c>
      <c r="AY551" s="250" t="s">
        <v>123</v>
      </c>
    </row>
    <row r="552" s="13" customFormat="1">
      <c r="A552" s="13"/>
      <c r="B552" s="240"/>
      <c r="C552" s="241"/>
      <c r="D552" s="232" t="s">
        <v>193</v>
      </c>
      <c r="E552" s="242" t="s">
        <v>19</v>
      </c>
      <c r="F552" s="243" t="s">
        <v>662</v>
      </c>
      <c r="G552" s="241"/>
      <c r="H552" s="244">
        <v>0</v>
      </c>
      <c r="I552" s="245"/>
      <c r="J552" s="241"/>
      <c r="K552" s="241"/>
      <c r="L552" s="246"/>
      <c r="M552" s="247"/>
      <c r="N552" s="248"/>
      <c r="O552" s="248"/>
      <c r="P552" s="248"/>
      <c r="Q552" s="248"/>
      <c r="R552" s="248"/>
      <c r="S552" s="248"/>
      <c r="T552" s="249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0" t="s">
        <v>193</v>
      </c>
      <c r="AU552" s="250" t="s">
        <v>86</v>
      </c>
      <c r="AV552" s="13" t="s">
        <v>86</v>
      </c>
      <c r="AW552" s="13" t="s">
        <v>37</v>
      </c>
      <c r="AX552" s="13" t="s">
        <v>76</v>
      </c>
      <c r="AY552" s="250" t="s">
        <v>123</v>
      </c>
    </row>
    <row r="553" s="13" customFormat="1">
      <c r="A553" s="13"/>
      <c r="B553" s="240"/>
      <c r="C553" s="241"/>
      <c r="D553" s="232" t="s">
        <v>193</v>
      </c>
      <c r="E553" s="242" t="s">
        <v>19</v>
      </c>
      <c r="F553" s="243" t="s">
        <v>663</v>
      </c>
      <c r="G553" s="241"/>
      <c r="H553" s="244">
        <v>0</v>
      </c>
      <c r="I553" s="245"/>
      <c r="J553" s="241"/>
      <c r="K553" s="241"/>
      <c r="L553" s="246"/>
      <c r="M553" s="247"/>
      <c r="N553" s="248"/>
      <c r="O553" s="248"/>
      <c r="P553" s="248"/>
      <c r="Q553" s="248"/>
      <c r="R553" s="248"/>
      <c r="S553" s="248"/>
      <c r="T553" s="249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50" t="s">
        <v>193</v>
      </c>
      <c r="AU553" s="250" t="s">
        <v>86</v>
      </c>
      <c r="AV553" s="13" t="s">
        <v>86</v>
      </c>
      <c r="AW553" s="13" t="s">
        <v>37</v>
      </c>
      <c r="AX553" s="13" t="s">
        <v>76</v>
      </c>
      <c r="AY553" s="250" t="s">
        <v>123</v>
      </c>
    </row>
    <row r="554" s="13" customFormat="1">
      <c r="A554" s="13"/>
      <c r="B554" s="240"/>
      <c r="C554" s="241"/>
      <c r="D554" s="232" t="s">
        <v>193</v>
      </c>
      <c r="E554" s="242" t="s">
        <v>19</v>
      </c>
      <c r="F554" s="243" t="s">
        <v>664</v>
      </c>
      <c r="G554" s="241"/>
      <c r="H554" s="244">
        <v>0</v>
      </c>
      <c r="I554" s="245"/>
      <c r="J554" s="241"/>
      <c r="K554" s="241"/>
      <c r="L554" s="246"/>
      <c r="M554" s="247"/>
      <c r="N554" s="248"/>
      <c r="O554" s="248"/>
      <c r="P554" s="248"/>
      <c r="Q554" s="248"/>
      <c r="R554" s="248"/>
      <c r="S554" s="248"/>
      <c r="T554" s="249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50" t="s">
        <v>193</v>
      </c>
      <c r="AU554" s="250" t="s">
        <v>86</v>
      </c>
      <c r="AV554" s="13" t="s">
        <v>86</v>
      </c>
      <c r="AW554" s="13" t="s">
        <v>37</v>
      </c>
      <c r="AX554" s="13" t="s">
        <v>76</v>
      </c>
      <c r="AY554" s="250" t="s">
        <v>123</v>
      </c>
    </row>
    <row r="555" s="13" customFormat="1">
      <c r="A555" s="13"/>
      <c r="B555" s="240"/>
      <c r="C555" s="241"/>
      <c r="D555" s="232" t="s">
        <v>193</v>
      </c>
      <c r="E555" s="242" t="s">
        <v>19</v>
      </c>
      <c r="F555" s="243" t="s">
        <v>665</v>
      </c>
      <c r="G555" s="241"/>
      <c r="H555" s="244">
        <v>1.548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50" t="s">
        <v>193</v>
      </c>
      <c r="AU555" s="250" t="s">
        <v>86</v>
      </c>
      <c r="AV555" s="13" t="s">
        <v>86</v>
      </c>
      <c r="AW555" s="13" t="s">
        <v>37</v>
      </c>
      <c r="AX555" s="13" t="s">
        <v>76</v>
      </c>
      <c r="AY555" s="250" t="s">
        <v>123</v>
      </c>
    </row>
    <row r="556" s="13" customFormat="1">
      <c r="A556" s="13"/>
      <c r="B556" s="240"/>
      <c r="C556" s="241"/>
      <c r="D556" s="232" t="s">
        <v>193</v>
      </c>
      <c r="E556" s="242" t="s">
        <v>19</v>
      </c>
      <c r="F556" s="243" t="s">
        <v>666</v>
      </c>
      <c r="G556" s="241"/>
      <c r="H556" s="244">
        <v>9.3480000000000008</v>
      </c>
      <c r="I556" s="245"/>
      <c r="J556" s="241"/>
      <c r="K556" s="241"/>
      <c r="L556" s="246"/>
      <c r="M556" s="247"/>
      <c r="N556" s="248"/>
      <c r="O556" s="248"/>
      <c r="P556" s="248"/>
      <c r="Q556" s="248"/>
      <c r="R556" s="248"/>
      <c r="S556" s="248"/>
      <c r="T556" s="249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0" t="s">
        <v>193</v>
      </c>
      <c r="AU556" s="250" t="s">
        <v>86</v>
      </c>
      <c r="AV556" s="13" t="s">
        <v>86</v>
      </c>
      <c r="AW556" s="13" t="s">
        <v>37</v>
      </c>
      <c r="AX556" s="13" t="s">
        <v>76</v>
      </c>
      <c r="AY556" s="250" t="s">
        <v>123</v>
      </c>
    </row>
    <row r="557" s="13" customFormat="1">
      <c r="A557" s="13"/>
      <c r="B557" s="240"/>
      <c r="C557" s="241"/>
      <c r="D557" s="232" t="s">
        <v>193</v>
      </c>
      <c r="E557" s="242" t="s">
        <v>19</v>
      </c>
      <c r="F557" s="243" t="s">
        <v>667</v>
      </c>
      <c r="G557" s="241"/>
      <c r="H557" s="244">
        <v>6.8129999999999997</v>
      </c>
      <c r="I557" s="245"/>
      <c r="J557" s="241"/>
      <c r="K557" s="241"/>
      <c r="L557" s="246"/>
      <c r="M557" s="247"/>
      <c r="N557" s="248"/>
      <c r="O557" s="248"/>
      <c r="P557" s="248"/>
      <c r="Q557" s="248"/>
      <c r="R557" s="248"/>
      <c r="S557" s="248"/>
      <c r="T557" s="249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0" t="s">
        <v>193</v>
      </c>
      <c r="AU557" s="250" t="s">
        <v>86</v>
      </c>
      <c r="AV557" s="13" t="s">
        <v>86</v>
      </c>
      <c r="AW557" s="13" t="s">
        <v>37</v>
      </c>
      <c r="AX557" s="13" t="s">
        <v>76</v>
      </c>
      <c r="AY557" s="250" t="s">
        <v>123</v>
      </c>
    </row>
    <row r="558" s="13" customFormat="1">
      <c r="A558" s="13"/>
      <c r="B558" s="240"/>
      <c r="C558" s="241"/>
      <c r="D558" s="232" t="s">
        <v>193</v>
      </c>
      <c r="E558" s="242" t="s">
        <v>19</v>
      </c>
      <c r="F558" s="243" t="s">
        <v>668</v>
      </c>
      <c r="G558" s="241"/>
      <c r="H558" s="244">
        <v>7.5599999999999996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0" t="s">
        <v>193</v>
      </c>
      <c r="AU558" s="250" t="s">
        <v>86</v>
      </c>
      <c r="AV558" s="13" t="s">
        <v>86</v>
      </c>
      <c r="AW558" s="13" t="s">
        <v>37</v>
      </c>
      <c r="AX558" s="13" t="s">
        <v>76</v>
      </c>
      <c r="AY558" s="250" t="s">
        <v>123</v>
      </c>
    </row>
    <row r="559" s="13" customFormat="1">
      <c r="A559" s="13"/>
      <c r="B559" s="240"/>
      <c r="C559" s="241"/>
      <c r="D559" s="232" t="s">
        <v>193</v>
      </c>
      <c r="E559" s="242" t="s">
        <v>19</v>
      </c>
      <c r="F559" s="243" t="s">
        <v>669</v>
      </c>
      <c r="G559" s="241"/>
      <c r="H559" s="244">
        <v>28.620000000000001</v>
      </c>
      <c r="I559" s="245"/>
      <c r="J559" s="241"/>
      <c r="K559" s="241"/>
      <c r="L559" s="246"/>
      <c r="M559" s="247"/>
      <c r="N559" s="248"/>
      <c r="O559" s="248"/>
      <c r="P559" s="248"/>
      <c r="Q559" s="248"/>
      <c r="R559" s="248"/>
      <c r="S559" s="248"/>
      <c r="T559" s="249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50" t="s">
        <v>193</v>
      </c>
      <c r="AU559" s="250" t="s">
        <v>86</v>
      </c>
      <c r="AV559" s="13" t="s">
        <v>86</v>
      </c>
      <c r="AW559" s="13" t="s">
        <v>37</v>
      </c>
      <c r="AX559" s="13" t="s">
        <v>76</v>
      </c>
      <c r="AY559" s="250" t="s">
        <v>123</v>
      </c>
    </row>
    <row r="560" s="13" customFormat="1">
      <c r="A560" s="13"/>
      <c r="B560" s="240"/>
      <c r="C560" s="241"/>
      <c r="D560" s="232" t="s">
        <v>193</v>
      </c>
      <c r="E560" s="242" t="s">
        <v>19</v>
      </c>
      <c r="F560" s="243" t="s">
        <v>670</v>
      </c>
      <c r="G560" s="241"/>
      <c r="H560" s="244">
        <v>121.932</v>
      </c>
      <c r="I560" s="245"/>
      <c r="J560" s="241"/>
      <c r="K560" s="241"/>
      <c r="L560" s="246"/>
      <c r="M560" s="247"/>
      <c r="N560" s="248"/>
      <c r="O560" s="248"/>
      <c r="P560" s="248"/>
      <c r="Q560" s="248"/>
      <c r="R560" s="248"/>
      <c r="S560" s="248"/>
      <c r="T560" s="249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50" t="s">
        <v>193</v>
      </c>
      <c r="AU560" s="250" t="s">
        <v>86</v>
      </c>
      <c r="AV560" s="13" t="s">
        <v>86</v>
      </c>
      <c r="AW560" s="13" t="s">
        <v>37</v>
      </c>
      <c r="AX560" s="13" t="s">
        <v>76</v>
      </c>
      <c r="AY560" s="250" t="s">
        <v>123</v>
      </c>
    </row>
    <row r="561" s="13" customFormat="1">
      <c r="A561" s="13"/>
      <c r="B561" s="240"/>
      <c r="C561" s="241"/>
      <c r="D561" s="232" t="s">
        <v>193</v>
      </c>
      <c r="E561" s="242" t="s">
        <v>19</v>
      </c>
      <c r="F561" s="243" t="s">
        <v>671</v>
      </c>
      <c r="G561" s="241"/>
      <c r="H561" s="244">
        <v>127.08</v>
      </c>
      <c r="I561" s="245"/>
      <c r="J561" s="241"/>
      <c r="K561" s="241"/>
      <c r="L561" s="246"/>
      <c r="M561" s="247"/>
      <c r="N561" s="248"/>
      <c r="O561" s="248"/>
      <c r="P561" s="248"/>
      <c r="Q561" s="248"/>
      <c r="R561" s="248"/>
      <c r="S561" s="248"/>
      <c r="T561" s="249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50" t="s">
        <v>193</v>
      </c>
      <c r="AU561" s="250" t="s">
        <v>86</v>
      </c>
      <c r="AV561" s="13" t="s">
        <v>86</v>
      </c>
      <c r="AW561" s="13" t="s">
        <v>37</v>
      </c>
      <c r="AX561" s="13" t="s">
        <v>76</v>
      </c>
      <c r="AY561" s="250" t="s">
        <v>123</v>
      </c>
    </row>
    <row r="562" s="13" customFormat="1">
      <c r="A562" s="13"/>
      <c r="B562" s="240"/>
      <c r="C562" s="241"/>
      <c r="D562" s="232" t="s">
        <v>193</v>
      </c>
      <c r="E562" s="242" t="s">
        <v>19</v>
      </c>
      <c r="F562" s="243" t="s">
        <v>672</v>
      </c>
      <c r="G562" s="241"/>
      <c r="H562" s="244">
        <v>27</v>
      </c>
      <c r="I562" s="245"/>
      <c r="J562" s="241"/>
      <c r="K562" s="241"/>
      <c r="L562" s="246"/>
      <c r="M562" s="247"/>
      <c r="N562" s="248"/>
      <c r="O562" s="248"/>
      <c r="P562" s="248"/>
      <c r="Q562" s="248"/>
      <c r="R562" s="248"/>
      <c r="S562" s="248"/>
      <c r="T562" s="249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0" t="s">
        <v>193</v>
      </c>
      <c r="AU562" s="250" t="s">
        <v>86</v>
      </c>
      <c r="AV562" s="13" t="s">
        <v>86</v>
      </c>
      <c r="AW562" s="13" t="s">
        <v>37</v>
      </c>
      <c r="AX562" s="13" t="s">
        <v>76</v>
      </c>
      <c r="AY562" s="250" t="s">
        <v>123</v>
      </c>
    </row>
    <row r="563" s="13" customFormat="1">
      <c r="A563" s="13"/>
      <c r="B563" s="240"/>
      <c r="C563" s="241"/>
      <c r="D563" s="232" t="s">
        <v>193</v>
      </c>
      <c r="E563" s="242" t="s">
        <v>19</v>
      </c>
      <c r="F563" s="243" t="s">
        <v>673</v>
      </c>
      <c r="G563" s="241"/>
      <c r="H563" s="244">
        <v>0</v>
      </c>
      <c r="I563" s="245"/>
      <c r="J563" s="241"/>
      <c r="K563" s="241"/>
      <c r="L563" s="246"/>
      <c r="M563" s="247"/>
      <c r="N563" s="248"/>
      <c r="O563" s="248"/>
      <c r="P563" s="248"/>
      <c r="Q563" s="248"/>
      <c r="R563" s="248"/>
      <c r="S563" s="248"/>
      <c r="T563" s="249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50" t="s">
        <v>193</v>
      </c>
      <c r="AU563" s="250" t="s">
        <v>86</v>
      </c>
      <c r="AV563" s="13" t="s">
        <v>86</v>
      </c>
      <c r="AW563" s="13" t="s">
        <v>37</v>
      </c>
      <c r="AX563" s="13" t="s">
        <v>76</v>
      </c>
      <c r="AY563" s="250" t="s">
        <v>123</v>
      </c>
    </row>
    <row r="564" s="14" customFormat="1">
      <c r="A564" s="14"/>
      <c r="B564" s="261"/>
      <c r="C564" s="262"/>
      <c r="D564" s="232" t="s">
        <v>193</v>
      </c>
      <c r="E564" s="263" t="s">
        <v>19</v>
      </c>
      <c r="F564" s="264" t="s">
        <v>243</v>
      </c>
      <c r="G564" s="262"/>
      <c r="H564" s="265">
        <v>329.90100000000001</v>
      </c>
      <c r="I564" s="266"/>
      <c r="J564" s="262"/>
      <c r="K564" s="262"/>
      <c r="L564" s="267"/>
      <c r="M564" s="268"/>
      <c r="N564" s="269"/>
      <c r="O564" s="269"/>
      <c r="P564" s="269"/>
      <c r="Q564" s="269"/>
      <c r="R564" s="269"/>
      <c r="S564" s="269"/>
      <c r="T564" s="270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71" t="s">
        <v>193</v>
      </c>
      <c r="AU564" s="271" t="s">
        <v>86</v>
      </c>
      <c r="AV564" s="14" t="s">
        <v>147</v>
      </c>
      <c r="AW564" s="14" t="s">
        <v>37</v>
      </c>
      <c r="AX564" s="14" t="s">
        <v>84</v>
      </c>
      <c r="AY564" s="271" t="s">
        <v>123</v>
      </c>
    </row>
    <row r="565" s="2" customFormat="1" ht="24.15" customHeight="1">
      <c r="A565" s="40"/>
      <c r="B565" s="41"/>
      <c r="C565" s="214" t="s">
        <v>684</v>
      </c>
      <c r="D565" s="214" t="s">
        <v>126</v>
      </c>
      <c r="E565" s="215" t="s">
        <v>685</v>
      </c>
      <c r="F565" s="216" t="s">
        <v>686</v>
      </c>
      <c r="G565" s="217" t="s">
        <v>190</v>
      </c>
      <c r="H565" s="218">
        <v>82.715000000000003</v>
      </c>
      <c r="I565" s="219"/>
      <c r="J565" s="220">
        <f>ROUND(I565*H565,2)</f>
        <v>0</v>
      </c>
      <c r="K565" s="216" t="s">
        <v>130</v>
      </c>
      <c r="L565" s="46"/>
      <c r="M565" s="221" t="s">
        <v>19</v>
      </c>
      <c r="N565" s="222" t="s">
        <v>47</v>
      </c>
      <c r="O565" s="86"/>
      <c r="P565" s="223">
        <f>O565*H565</f>
        <v>0</v>
      </c>
      <c r="Q565" s="223">
        <v>0.00013999999999999999</v>
      </c>
      <c r="R565" s="223">
        <f>Q565*H565</f>
        <v>0.011580099999999999</v>
      </c>
      <c r="S565" s="223">
        <v>0</v>
      </c>
      <c r="T565" s="224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25" t="s">
        <v>280</v>
      </c>
      <c r="AT565" s="225" t="s">
        <v>126</v>
      </c>
      <c r="AU565" s="225" t="s">
        <v>86</v>
      </c>
      <c r="AY565" s="19" t="s">
        <v>123</v>
      </c>
      <c r="BE565" s="226">
        <f>IF(N565="základní",J565,0)</f>
        <v>0</v>
      </c>
      <c r="BF565" s="226">
        <f>IF(N565="snížená",J565,0)</f>
        <v>0</v>
      </c>
      <c r="BG565" s="226">
        <f>IF(N565="zákl. přenesená",J565,0)</f>
        <v>0</v>
      </c>
      <c r="BH565" s="226">
        <f>IF(N565="sníž. přenesená",J565,0)</f>
        <v>0</v>
      </c>
      <c r="BI565" s="226">
        <f>IF(N565="nulová",J565,0)</f>
        <v>0</v>
      </c>
      <c r="BJ565" s="19" t="s">
        <v>84</v>
      </c>
      <c r="BK565" s="226">
        <f>ROUND(I565*H565,2)</f>
        <v>0</v>
      </c>
      <c r="BL565" s="19" t="s">
        <v>280</v>
      </c>
      <c r="BM565" s="225" t="s">
        <v>687</v>
      </c>
    </row>
    <row r="566" s="2" customFormat="1">
      <c r="A566" s="40"/>
      <c r="B566" s="41"/>
      <c r="C566" s="42"/>
      <c r="D566" s="227" t="s">
        <v>133</v>
      </c>
      <c r="E566" s="42"/>
      <c r="F566" s="228" t="s">
        <v>688</v>
      </c>
      <c r="G566" s="42"/>
      <c r="H566" s="42"/>
      <c r="I566" s="229"/>
      <c r="J566" s="42"/>
      <c r="K566" s="42"/>
      <c r="L566" s="46"/>
      <c r="M566" s="230"/>
      <c r="N566" s="231"/>
      <c r="O566" s="86"/>
      <c r="P566" s="86"/>
      <c r="Q566" s="86"/>
      <c r="R566" s="86"/>
      <c r="S566" s="86"/>
      <c r="T566" s="87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9" t="s">
        <v>133</v>
      </c>
      <c r="AU566" s="19" t="s">
        <v>86</v>
      </c>
    </row>
    <row r="567" s="15" customFormat="1">
      <c r="A567" s="15"/>
      <c r="B567" s="272"/>
      <c r="C567" s="273"/>
      <c r="D567" s="232" t="s">
        <v>193</v>
      </c>
      <c r="E567" s="274" t="s">
        <v>19</v>
      </c>
      <c r="F567" s="275" t="s">
        <v>689</v>
      </c>
      <c r="G567" s="273"/>
      <c r="H567" s="274" t="s">
        <v>19</v>
      </c>
      <c r="I567" s="276"/>
      <c r="J567" s="273"/>
      <c r="K567" s="273"/>
      <c r="L567" s="277"/>
      <c r="M567" s="278"/>
      <c r="N567" s="279"/>
      <c r="O567" s="279"/>
      <c r="P567" s="279"/>
      <c r="Q567" s="279"/>
      <c r="R567" s="279"/>
      <c r="S567" s="279"/>
      <c r="T567" s="280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81" t="s">
        <v>193</v>
      </c>
      <c r="AU567" s="281" t="s">
        <v>86</v>
      </c>
      <c r="AV567" s="15" t="s">
        <v>84</v>
      </c>
      <c r="AW567" s="15" t="s">
        <v>37</v>
      </c>
      <c r="AX567" s="15" t="s">
        <v>76</v>
      </c>
      <c r="AY567" s="281" t="s">
        <v>123</v>
      </c>
    </row>
    <row r="568" s="13" customFormat="1">
      <c r="A568" s="13"/>
      <c r="B568" s="240"/>
      <c r="C568" s="241"/>
      <c r="D568" s="232" t="s">
        <v>193</v>
      </c>
      <c r="E568" s="242" t="s">
        <v>19</v>
      </c>
      <c r="F568" s="243" t="s">
        <v>690</v>
      </c>
      <c r="G568" s="241"/>
      <c r="H568" s="244">
        <v>23.609999999999999</v>
      </c>
      <c r="I568" s="245"/>
      <c r="J568" s="241"/>
      <c r="K568" s="241"/>
      <c r="L568" s="246"/>
      <c r="M568" s="247"/>
      <c r="N568" s="248"/>
      <c r="O568" s="248"/>
      <c r="P568" s="248"/>
      <c r="Q568" s="248"/>
      <c r="R568" s="248"/>
      <c r="S568" s="248"/>
      <c r="T568" s="249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0" t="s">
        <v>193</v>
      </c>
      <c r="AU568" s="250" t="s">
        <v>86</v>
      </c>
      <c r="AV568" s="13" t="s">
        <v>86</v>
      </c>
      <c r="AW568" s="13" t="s">
        <v>37</v>
      </c>
      <c r="AX568" s="13" t="s">
        <v>76</v>
      </c>
      <c r="AY568" s="250" t="s">
        <v>123</v>
      </c>
    </row>
    <row r="569" s="13" customFormat="1">
      <c r="A569" s="13"/>
      <c r="B569" s="240"/>
      <c r="C569" s="241"/>
      <c r="D569" s="232" t="s">
        <v>193</v>
      </c>
      <c r="E569" s="242" t="s">
        <v>19</v>
      </c>
      <c r="F569" s="243" t="s">
        <v>691</v>
      </c>
      <c r="G569" s="241"/>
      <c r="H569" s="244">
        <v>0.91800000000000004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50" t="s">
        <v>193</v>
      </c>
      <c r="AU569" s="250" t="s">
        <v>86</v>
      </c>
      <c r="AV569" s="13" t="s">
        <v>86</v>
      </c>
      <c r="AW569" s="13" t="s">
        <v>37</v>
      </c>
      <c r="AX569" s="13" t="s">
        <v>76</v>
      </c>
      <c r="AY569" s="250" t="s">
        <v>123</v>
      </c>
    </row>
    <row r="570" s="13" customFormat="1">
      <c r="A570" s="13"/>
      <c r="B570" s="240"/>
      <c r="C570" s="241"/>
      <c r="D570" s="232" t="s">
        <v>193</v>
      </c>
      <c r="E570" s="242" t="s">
        <v>19</v>
      </c>
      <c r="F570" s="243" t="s">
        <v>692</v>
      </c>
      <c r="G570" s="241"/>
      <c r="H570" s="244">
        <v>3.7200000000000002</v>
      </c>
      <c r="I570" s="245"/>
      <c r="J570" s="241"/>
      <c r="K570" s="241"/>
      <c r="L570" s="246"/>
      <c r="M570" s="247"/>
      <c r="N570" s="248"/>
      <c r="O570" s="248"/>
      <c r="P570" s="248"/>
      <c r="Q570" s="248"/>
      <c r="R570" s="248"/>
      <c r="S570" s="248"/>
      <c r="T570" s="249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0" t="s">
        <v>193</v>
      </c>
      <c r="AU570" s="250" t="s">
        <v>86</v>
      </c>
      <c r="AV570" s="13" t="s">
        <v>86</v>
      </c>
      <c r="AW570" s="13" t="s">
        <v>37</v>
      </c>
      <c r="AX570" s="13" t="s">
        <v>76</v>
      </c>
      <c r="AY570" s="250" t="s">
        <v>123</v>
      </c>
    </row>
    <row r="571" s="13" customFormat="1">
      <c r="A571" s="13"/>
      <c r="B571" s="240"/>
      <c r="C571" s="241"/>
      <c r="D571" s="232" t="s">
        <v>193</v>
      </c>
      <c r="E571" s="242" t="s">
        <v>19</v>
      </c>
      <c r="F571" s="243" t="s">
        <v>693</v>
      </c>
      <c r="G571" s="241"/>
      <c r="H571" s="244">
        <v>7.9569999999999999</v>
      </c>
      <c r="I571" s="245"/>
      <c r="J571" s="241"/>
      <c r="K571" s="241"/>
      <c r="L571" s="246"/>
      <c r="M571" s="247"/>
      <c r="N571" s="248"/>
      <c r="O571" s="248"/>
      <c r="P571" s="248"/>
      <c r="Q571" s="248"/>
      <c r="R571" s="248"/>
      <c r="S571" s="248"/>
      <c r="T571" s="249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50" t="s">
        <v>193</v>
      </c>
      <c r="AU571" s="250" t="s">
        <v>86</v>
      </c>
      <c r="AV571" s="13" t="s">
        <v>86</v>
      </c>
      <c r="AW571" s="13" t="s">
        <v>37</v>
      </c>
      <c r="AX571" s="13" t="s">
        <v>76</v>
      </c>
      <c r="AY571" s="250" t="s">
        <v>123</v>
      </c>
    </row>
    <row r="572" s="13" customFormat="1">
      <c r="A572" s="13"/>
      <c r="B572" s="240"/>
      <c r="C572" s="241"/>
      <c r="D572" s="232" t="s">
        <v>193</v>
      </c>
      <c r="E572" s="242" t="s">
        <v>19</v>
      </c>
      <c r="F572" s="243" t="s">
        <v>694</v>
      </c>
      <c r="G572" s="241"/>
      <c r="H572" s="244">
        <v>0.17199999999999999</v>
      </c>
      <c r="I572" s="245"/>
      <c r="J572" s="241"/>
      <c r="K572" s="241"/>
      <c r="L572" s="246"/>
      <c r="M572" s="247"/>
      <c r="N572" s="248"/>
      <c r="O572" s="248"/>
      <c r="P572" s="248"/>
      <c r="Q572" s="248"/>
      <c r="R572" s="248"/>
      <c r="S572" s="248"/>
      <c r="T572" s="249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50" t="s">
        <v>193</v>
      </c>
      <c r="AU572" s="250" t="s">
        <v>86</v>
      </c>
      <c r="AV572" s="13" t="s">
        <v>86</v>
      </c>
      <c r="AW572" s="13" t="s">
        <v>37</v>
      </c>
      <c r="AX572" s="13" t="s">
        <v>76</v>
      </c>
      <c r="AY572" s="250" t="s">
        <v>123</v>
      </c>
    </row>
    <row r="573" s="13" customFormat="1">
      <c r="A573" s="13"/>
      <c r="B573" s="240"/>
      <c r="C573" s="241"/>
      <c r="D573" s="232" t="s">
        <v>193</v>
      </c>
      <c r="E573" s="242" t="s">
        <v>19</v>
      </c>
      <c r="F573" s="243" t="s">
        <v>695</v>
      </c>
      <c r="G573" s="241"/>
      <c r="H573" s="244">
        <v>2.3370000000000002</v>
      </c>
      <c r="I573" s="245"/>
      <c r="J573" s="241"/>
      <c r="K573" s="241"/>
      <c r="L573" s="246"/>
      <c r="M573" s="247"/>
      <c r="N573" s="248"/>
      <c r="O573" s="248"/>
      <c r="P573" s="248"/>
      <c r="Q573" s="248"/>
      <c r="R573" s="248"/>
      <c r="S573" s="248"/>
      <c r="T573" s="249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0" t="s">
        <v>193</v>
      </c>
      <c r="AU573" s="250" t="s">
        <v>86</v>
      </c>
      <c r="AV573" s="13" t="s">
        <v>86</v>
      </c>
      <c r="AW573" s="13" t="s">
        <v>37</v>
      </c>
      <c r="AX573" s="13" t="s">
        <v>76</v>
      </c>
      <c r="AY573" s="250" t="s">
        <v>123</v>
      </c>
    </row>
    <row r="574" s="13" customFormat="1">
      <c r="A574" s="13"/>
      <c r="B574" s="240"/>
      <c r="C574" s="241"/>
      <c r="D574" s="232" t="s">
        <v>193</v>
      </c>
      <c r="E574" s="242" t="s">
        <v>19</v>
      </c>
      <c r="F574" s="243" t="s">
        <v>667</v>
      </c>
      <c r="G574" s="241"/>
      <c r="H574" s="244">
        <v>6.8129999999999997</v>
      </c>
      <c r="I574" s="245"/>
      <c r="J574" s="241"/>
      <c r="K574" s="241"/>
      <c r="L574" s="246"/>
      <c r="M574" s="247"/>
      <c r="N574" s="248"/>
      <c r="O574" s="248"/>
      <c r="P574" s="248"/>
      <c r="Q574" s="248"/>
      <c r="R574" s="248"/>
      <c r="S574" s="248"/>
      <c r="T574" s="249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50" t="s">
        <v>193</v>
      </c>
      <c r="AU574" s="250" t="s">
        <v>86</v>
      </c>
      <c r="AV574" s="13" t="s">
        <v>86</v>
      </c>
      <c r="AW574" s="13" t="s">
        <v>37</v>
      </c>
      <c r="AX574" s="13" t="s">
        <v>76</v>
      </c>
      <c r="AY574" s="250" t="s">
        <v>123</v>
      </c>
    </row>
    <row r="575" s="13" customFormat="1">
      <c r="A575" s="13"/>
      <c r="B575" s="240"/>
      <c r="C575" s="241"/>
      <c r="D575" s="232" t="s">
        <v>193</v>
      </c>
      <c r="E575" s="242" t="s">
        <v>19</v>
      </c>
      <c r="F575" s="243" t="s">
        <v>696</v>
      </c>
      <c r="G575" s="241"/>
      <c r="H575" s="244">
        <v>0.83999999999999997</v>
      </c>
      <c r="I575" s="245"/>
      <c r="J575" s="241"/>
      <c r="K575" s="241"/>
      <c r="L575" s="246"/>
      <c r="M575" s="247"/>
      <c r="N575" s="248"/>
      <c r="O575" s="248"/>
      <c r="P575" s="248"/>
      <c r="Q575" s="248"/>
      <c r="R575" s="248"/>
      <c r="S575" s="248"/>
      <c r="T575" s="249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0" t="s">
        <v>193</v>
      </c>
      <c r="AU575" s="250" t="s">
        <v>86</v>
      </c>
      <c r="AV575" s="13" t="s">
        <v>86</v>
      </c>
      <c r="AW575" s="13" t="s">
        <v>37</v>
      </c>
      <c r="AX575" s="13" t="s">
        <v>76</v>
      </c>
      <c r="AY575" s="250" t="s">
        <v>123</v>
      </c>
    </row>
    <row r="576" s="13" customFormat="1">
      <c r="A576" s="13"/>
      <c r="B576" s="240"/>
      <c r="C576" s="241"/>
      <c r="D576" s="232" t="s">
        <v>193</v>
      </c>
      <c r="E576" s="242" t="s">
        <v>19</v>
      </c>
      <c r="F576" s="243" t="s">
        <v>697</v>
      </c>
      <c r="G576" s="241"/>
      <c r="H576" s="244">
        <v>3.1800000000000002</v>
      </c>
      <c r="I576" s="245"/>
      <c r="J576" s="241"/>
      <c r="K576" s="241"/>
      <c r="L576" s="246"/>
      <c r="M576" s="247"/>
      <c r="N576" s="248"/>
      <c r="O576" s="248"/>
      <c r="P576" s="248"/>
      <c r="Q576" s="248"/>
      <c r="R576" s="248"/>
      <c r="S576" s="248"/>
      <c r="T576" s="249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50" t="s">
        <v>193</v>
      </c>
      <c r="AU576" s="250" t="s">
        <v>86</v>
      </c>
      <c r="AV576" s="13" t="s">
        <v>86</v>
      </c>
      <c r="AW576" s="13" t="s">
        <v>37</v>
      </c>
      <c r="AX576" s="13" t="s">
        <v>76</v>
      </c>
      <c r="AY576" s="250" t="s">
        <v>123</v>
      </c>
    </row>
    <row r="577" s="13" customFormat="1">
      <c r="A577" s="13"/>
      <c r="B577" s="240"/>
      <c r="C577" s="241"/>
      <c r="D577" s="232" t="s">
        <v>193</v>
      </c>
      <c r="E577" s="242" t="s">
        <v>19</v>
      </c>
      <c r="F577" s="243" t="s">
        <v>698</v>
      </c>
      <c r="G577" s="241"/>
      <c r="H577" s="244">
        <v>13.548</v>
      </c>
      <c r="I577" s="245"/>
      <c r="J577" s="241"/>
      <c r="K577" s="241"/>
      <c r="L577" s="246"/>
      <c r="M577" s="247"/>
      <c r="N577" s="248"/>
      <c r="O577" s="248"/>
      <c r="P577" s="248"/>
      <c r="Q577" s="248"/>
      <c r="R577" s="248"/>
      <c r="S577" s="248"/>
      <c r="T577" s="249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0" t="s">
        <v>193</v>
      </c>
      <c r="AU577" s="250" t="s">
        <v>86</v>
      </c>
      <c r="AV577" s="13" t="s">
        <v>86</v>
      </c>
      <c r="AW577" s="13" t="s">
        <v>37</v>
      </c>
      <c r="AX577" s="13" t="s">
        <v>76</v>
      </c>
      <c r="AY577" s="250" t="s">
        <v>123</v>
      </c>
    </row>
    <row r="578" s="13" customFormat="1">
      <c r="A578" s="13"/>
      <c r="B578" s="240"/>
      <c r="C578" s="241"/>
      <c r="D578" s="232" t="s">
        <v>193</v>
      </c>
      <c r="E578" s="242" t="s">
        <v>19</v>
      </c>
      <c r="F578" s="243" t="s">
        <v>699</v>
      </c>
      <c r="G578" s="241"/>
      <c r="H578" s="244">
        <v>14.119999999999999</v>
      </c>
      <c r="I578" s="245"/>
      <c r="J578" s="241"/>
      <c r="K578" s="241"/>
      <c r="L578" s="246"/>
      <c r="M578" s="247"/>
      <c r="N578" s="248"/>
      <c r="O578" s="248"/>
      <c r="P578" s="248"/>
      <c r="Q578" s="248"/>
      <c r="R578" s="248"/>
      <c r="S578" s="248"/>
      <c r="T578" s="249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50" t="s">
        <v>193</v>
      </c>
      <c r="AU578" s="250" t="s">
        <v>86</v>
      </c>
      <c r="AV578" s="13" t="s">
        <v>86</v>
      </c>
      <c r="AW578" s="13" t="s">
        <v>37</v>
      </c>
      <c r="AX578" s="13" t="s">
        <v>76</v>
      </c>
      <c r="AY578" s="250" t="s">
        <v>123</v>
      </c>
    </row>
    <row r="579" s="13" customFormat="1">
      <c r="A579" s="13"/>
      <c r="B579" s="240"/>
      <c r="C579" s="241"/>
      <c r="D579" s="232" t="s">
        <v>193</v>
      </c>
      <c r="E579" s="242" t="s">
        <v>19</v>
      </c>
      <c r="F579" s="243" t="s">
        <v>700</v>
      </c>
      <c r="G579" s="241"/>
      <c r="H579" s="244">
        <v>3</v>
      </c>
      <c r="I579" s="245"/>
      <c r="J579" s="241"/>
      <c r="K579" s="241"/>
      <c r="L579" s="246"/>
      <c r="M579" s="247"/>
      <c r="N579" s="248"/>
      <c r="O579" s="248"/>
      <c r="P579" s="248"/>
      <c r="Q579" s="248"/>
      <c r="R579" s="248"/>
      <c r="S579" s="248"/>
      <c r="T579" s="249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50" t="s">
        <v>193</v>
      </c>
      <c r="AU579" s="250" t="s">
        <v>86</v>
      </c>
      <c r="AV579" s="13" t="s">
        <v>86</v>
      </c>
      <c r="AW579" s="13" t="s">
        <v>37</v>
      </c>
      <c r="AX579" s="13" t="s">
        <v>76</v>
      </c>
      <c r="AY579" s="250" t="s">
        <v>123</v>
      </c>
    </row>
    <row r="580" s="13" customFormat="1">
      <c r="A580" s="13"/>
      <c r="B580" s="240"/>
      <c r="C580" s="241"/>
      <c r="D580" s="232" t="s">
        <v>193</v>
      </c>
      <c r="E580" s="242" t="s">
        <v>19</v>
      </c>
      <c r="F580" s="243" t="s">
        <v>701</v>
      </c>
      <c r="G580" s="241"/>
      <c r="H580" s="244">
        <v>2.5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0" t="s">
        <v>193</v>
      </c>
      <c r="AU580" s="250" t="s">
        <v>86</v>
      </c>
      <c r="AV580" s="13" t="s">
        <v>86</v>
      </c>
      <c r="AW580" s="13" t="s">
        <v>37</v>
      </c>
      <c r="AX580" s="13" t="s">
        <v>76</v>
      </c>
      <c r="AY580" s="250" t="s">
        <v>123</v>
      </c>
    </row>
    <row r="581" s="14" customFormat="1">
      <c r="A581" s="14"/>
      <c r="B581" s="261"/>
      <c r="C581" s="262"/>
      <c r="D581" s="232" t="s">
        <v>193</v>
      </c>
      <c r="E581" s="263" t="s">
        <v>19</v>
      </c>
      <c r="F581" s="264" t="s">
        <v>243</v>
      </c>
      <c r="G581" s="262"/>
      <c r="H581" s="265">
        <v>82.715000000000003</v>
      </c>
      <c r="I581" s="266"/>
      <c r="J581" s="262"/>
      <c r="K581" s="262"/>
      <c r="L581" s="267"/>
      <c r="M581" s="268"/>
      <c r="N581" s="269"/>
      <c r="O581" s="269"/>
      <c r="P581" s="269"/>
      <c r="Q581" s="269"/>
      <c r="R581" s="269"/>
      <c r="S581" s="269"/>
      <c r="T581" s="270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71" t="s">
        <v>193</v>
      </c>
      <c r="AU581" s="271" t="s">
        <v>86</v>
      </c>
      <c r="AV581" s="14" t="s">
        <v>147</v>
      </c>
      <c r="AW581" s="14" t="s">
        <v>37</v>
      </c>
      <c r="AX581" s="14" t="s">
        <v>84</v>
      </c>
      <c r="AY581" s="271" t="s">
        <v>123</v>
      </c>
    </row>
    <row r="582" s="2" customFormat="1" ht="24.15" customHeight="1">
      <c r="A582" s="40"/>
      <c r="B582" s="41"/>
      <c r="C582" s="214" t="s">
        <v>702</v>
      </c>
      <c r="D582" s="214" t="s">
        <v>126</v>
      </c>
      <c r="E582" s="215" t="s">
        <v>703</v>
      </c>
      <c r="F582" s="216" t="s">
        <v>704</v>
      </c>
      <c r="G582" s="217" t="s">
        <v>190</v>
      </c>
      <c r="H582" s="218">
        <v>825.23000000000002</v>
      </c>
      <c r="I582" s="219"/>
      <c r="J582" s="220">
        <f>ROUND(I582*H582,2)</f>
        <v>0</v>
      </c>
      <c r="K582" s="216" t="s">
        <v>130</v>
      </c>
      <c r="L582" s="46"/>
      <c r="M582" s="221" t="s">
        <v>19</v>
      </c>
      <c r="N582" s="222" t="s">
        <v>47</v>
      </c>
      <c r="O582" s="86"/>
      <c r="P582" s="223">
        <f>O582*H582</f>
        <v>0</v>
      </c>
      <c r="Q582" s="223">
        <v>0.00012999999999999999</v>
      </c>
      <c r="R582" s="223">
        <f>Q582*H582</f>
        <v>0.1072799</v>
      </c>
      <c r="S582" s="223">
        <v>0</v>
      </c>
      <c r="T582" s="224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25" t="s">
        <v>280</v>
      </c>
      <c r="AT582" s="225" t="s">
        <v>126</v>
      </c>
      <c r="AU582" s="225" t="s">
        <v>86</v>
      </c>
      <c r="AY582" s="19" t="s">
        <v>123</v>
      </c>
      <c r="BE582" s="226">
        <f>IF(N582="základní",J582,0)</f>
        <v>0</v>
      </c>
      <c r="BF582" s="226">
        <f>IF(N582="snížená",J582,0)</f>
        <v>0</v>
      </c>
      <c r="BG582" s="226">
        <f>IF(N582="zákl. přenesená",J582,0)</f>
        <v>0</v>
      </c>
      <c r="BH582" s="226">
        <f>IF(N582="sníž. přenesená",J582,0)</f>
        <v>0</v>
      </c>
      <c r="BI582" s="226">
        <f>IF(N582="nulová",J582,0)</f>
        <v>0</v>
      </c>
      <c r="BJ582" s="19" t="s">
        <v>84</v>
      </c>
      <c r="BK582" s="226">
        <f>ROUND(I582*H582,2)</f>
        <v>0</v>
      </c>
      <c r="BL582" s="19" t="s">
        <v>280</v>
      </c>
      <c r="BM582" s="225" t="s">
        <v>705</v>
      </c>
    </row>
    <row r="583" s="2" customFormat="1">
      <c r="A583" s="40"/>
      <c r="B583" s="41"/>
      <c r="C583" s="42"/>
      <c r="D583" s="227" t="s">
        <v>133</v>
      </c>
      <c r="E583" s="42"/>
      <c r="F583" s="228" t="s">
        <v>706</v>
      </c>
      <c r="G583" s="42"/>
      <c r="H583" s="42"/>
      <c r="I583" s="229"/>
      <c r="J583" s="42"/>
      <c r="K583" s="42"/>
      <c r="L583" s="46"/>
      <c r="M583" s="230"/>
      <c r="N583" s="231"/>
      <c r="O583" s="86"/>
      <c r="P583" s="86"/>
      <c r="Q583" s="86"/>
      <c r="R583" s="86"/>
      <c r="S583" s="86"/>
      <c r="T583" s="87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9" t="s">
        <v>133</v>
      </c>
      <c r="AU583" s="19" t="s">
        <v>86</v>
      </c>
    </row>
    <row r="584" s="15" customFormat="1">
      <c r="A584" s="15"/>
      <c r="B584" s="272"/>
      <c r="C584" s="273"/>
      <c r="D584" s="232" t="s">
        <v>193</v>
      </c>
      <c r="E584" s="274" t="s">
        <v>19</v>
      </c>
      <c r="F584" s="275" t="s">
        <v>707</v>
      </c>
      <c r="G584" s="273"/>
      <c r="H584" s="274" t="s">
        <v>19</v>
      </c>
      <c r="I584" s="276"/>
      <c r="J584" s="273"/>
      <c r="K584" s="273"/>
      <c r="L584" s="277"/>
      <c r="M584" s="278"/>
      <c r="N584" s="279"/>
      <c r="O584" s="279"/>
      <c r="P584" s="279"/>
      <c r="Q584" s="279"/>
      <c r="R584" s="279"/>
      <c r="S584" s="279"/>
      <c r="T584" s="280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81" t="s">
        <v>193</v>
      </c>
      <c r="AU584" s="281" t="s">
        <v>86</v>
      </c>
      <c r="AV584" s="15" t="s">
        <v>84</v>
      </c>
      <c r="AW584" s="15" t="s">
        <v>37</v>
      </c>
      <c r="AX584" s="15" t="s">
        <v>76</v>
      </c>
      <c r="AY584" s="281" t="s">
        <v>123</v>
      </c>
    </row>
    <row r="585" s="13" customFormat="1">
      <c r="A585" s="13"/>
      <c r="B585" s="240"/>
      <c r="C585" s="241"/>
      <c r="D585" s="232" t="s">
        <v>193</v>
      </c>
      <c r="E585" s="242" t="s">
        <v>19</v>
      </c>
      <c r="F585" s="243" t="s">
        <v>690</v>
      </c>
      <c r="G585" s="241"/>
      <c r="H585" s="244">
        <v>23.609999999999999</v>
      </c>
      <c r="I585" s="245"/>
      <c r="J585" s="241"/>
      <c r="K585" s="241"/>
      <c r="L585" s="246"/>
      <c r="M585" s="247"/>
      <c r="N585" s="248"/>
      <c r="O585" s="248"/>
      <c r="P585" s="248"/>
      <c r="Q585" s="248"/>
      <c r="R585" s="248"/>
      <c r="S585" s="248"/>
      <c r="T585" s="249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50" t="s">
        <v>193</v>
      </c>
      <c r="AU585" s="250" t="s">
        <v>86</v>
      </c>
      <c r="AV585" s="13" t="s">
        <v>86</v>
      </c>
      <c r="AW585" s="13" t="s">
        <v>37</v>
      </c>
      <c r="AX585" s="13" t="s">
        <v>76</v>
      </c>
      <c r="AY585" s="250" t="s">
        <v>123</v>
      </c>
    </row>
    <row r="586" s="13" customFormat="1">
      <c r="A586" s="13"/>
      <c r="B586" s="240"/>
      <c r="C586" s="241"/>
      <c r="D586" s="232" t="s">
        <v>193</v>
      </c>
      <c r="E586" s="242" t="s">
        <v>19</v>
      </c>
      <c r="F586" s="243" t="s">
        <v>691</v>
      </c>
      <c r="G586" s="241"/>
      <c r="H586" s="244">
        <v>0.91800000000000004</v>
      </c>
      <c r="I586" s="245"/>
      <c r="J586" s="241"/>
      <c r="K586" s="241"/>
      <c r="L586" s="246"/>
      <c r="M586" s="247"/>
      <c r="N586" s="248"/>
      <c r="O586" s="248"/>
      <c r="P586" s="248"/>
      <c r="Q586" s="248"/>
      <c r="R586" s="248"/>
      <c r="S586" s="248"/>
      <c r="T586" s="249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0" t="s">
        <v>193</v>
      </c>
      <c r="AU586" s="250" t="s">
        <v>86</v>
      </c>
      <c r="AV586" s="13" t="s">
        <v>86</v>
      </c>
      <c r="AW586" s="13" t="s">
        <v>37</v>
      </c>
      <c r="AX586" s="13" t="s">
        <v>76</v>
      </c>
      <c r="AY586" s="250" t="s">
        <v>123</v>
      </c>
    </row>
    <row r="587" s="13" customFormat="1">
      <c r="A587" s="13"/>
      <c r="B587" s="240"/>
      <c r="C587" s="241"/>
      <c r="D587" s="232" t="s">
        <v>193</v>
      </c>
      <c r="E587" s="242" t="s">
        <v>19</v>
      </c>
      <c r="F587" s="243" t="s">
        <v>692</v>
      </c>
      <c r="G587" s="241"/>
      <c r="H587" s="244">
        <v>3.7200000000000002</v>
      </c>
      <c r="I587" s="245"/>
      <c r="J587" s="241"/>
      <c r="K587" s="241"/>
      <c r="L587" s="246"/>
      <c r="M587" s="247"/>
      <c r="N587" s="248"/>
      <c r="O587" s="248"/>
      <c r="P587" s="248"/>
      <c r="Q587" s="248"/>
      <c r="R587" s="248"/>
      <c r="S587" s="248"/>
      <c r="T587" s="249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0" t="s">
        <v>193</v>
      </c>
      <c r="AU587" s="250" t="s">
        <v>86</v>
      </c>
      <c r="AV587" s="13" t="s">
        <v>86</v>
      </c>
      <c r="AW587" s="13" t="s">
        <v>37</v>
      </c>
      <c r="AX587" s="13" t="s">
        <v>76</v>
      </c>
      <c r="AY587" s="250" t="s">
        <v>123</v>
      </c>
    </row>
    <row r="588" s="13" customFormat="1">
      <c r="A588" s="13"/>
      <c r="B588" s="240"/>
      <c r="C588" s="241"/>
      <c r="D588" s="232" t="s">
        <v>193</v>
      </c>
      <c r="E588" s="242" t="s">
        <v>19</v>
      </c>
      <c r="F588" s="243" t="s">
        <v>693</v>
      </c>
      <c r="G588" s="241"/>
      <c r="H588" s="244">
        <v>7.9569999999999999</v>
      </c>
      <c r="I588" s="245"/>
      <c r="J588" s="241"/>
      <c r="K588" s="241"/>
      <c r="L588" s="246"/>
      <c r="M588" s="247"/>
      <c r="N588" s="248"/>
      <c r="O588" s="248"/>
      <c r="P588" s="248"/>
      <c r="Q588" s="248"/>
      <c r="R588" s="248"/>
      <c r="S588" s="248"/>
      <c r="T588" s="249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50" t="s">
        <v>193</v>
      </c>
      <c r="AU588" s="250" t="s">
        <v>86</v>
      </c>
      <c r="AV588" s="13" t="s">
        <v>86</v>
      </c>
      <c r="AW588" s="13" t="s">
        <v>37</v>
      </c>
      <c r="AX588" s="13" t="s">
        <v>76</v>
      </c>
      <c r="AY588" s="250" t="s">
        <v>123</v>
      </c>
    </row>
    <row r="589" s="13" customFormat="1">
      <c r="A589" s="13"/>
      <c r="B589" s="240"/>
      <c r="C589" s="241"/>
      <c r="D589" s="232" t="s">
        <v>193</v>
      </c>
      <c r="E589" s="242" t="s">
        <v>19</v>
      </c>
      <c r="F589" s="243" t="s">
        <v>708</v>
      </c>
      <c r="G589" s="241"/>
      <c r="H589" s="244">
        <v>1.72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50" t="s">
        <v>193</v>
      </c>
      <c r="AU589" s="250" t="s">
        <v>86</v>
      </c>
      <c r="AV589" s="13" t="s">
        <v>86</v>
      </c>
      <c r="AW589" s="13" t="s">
        <v>37</v>
      </c>
      <c r="AX589" s="13" t="s">
        <v>76</v>
      </c>
      <c r="AY589" s="250" t="s">
        <v>123</v>
      </c>
    </row>
    <row r="590" s="13" customFormat="1">
      <c r="A590" s="13"/>
      <c r="B590" s="240"/>
      <c r="C590" s="241"/>
      <c r="D590" s="232" t="s">
        <v>193</v>
      </c>
      <c r="E590" s="242" t="s">
        <v>19</v>
      </c>
      <c r="F590" s="243" t="s">
        <v>709</v>
      </c>
      <c r="G590" s="241"/>
      <c r="H590" s="244">
        <v>11.685000000000001</v>
      </c>
      <c r="I590" s="245"/>
      <c r="J590" s="241"/>
      <c r="K590" s="241"/>
      <c r="L590" s="246"/>
      <c r="M590" s="247"/>
      <c r="N590" s="248"/>
      <c r="O590" s="248"/>
      <c r="P590" s="248"/>
      <c r="Q590" s="248"/>
      <c r="R590" s="248"/>
      <c r="S590" s="248"/>
      <c r="T590" s="249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50" t="s">
        <v>193</v>
      </c>
      <c r="AU590" s="250" t="s">
        <v>86</v>
      </c>
      <c r="AV590" s="13" t="s">
        <v>86</v>
      </c>
      <c r="AW590" s="13" t="s">
        <v>37</v>
      </c>
      <c r="AX590" s="13" t="s">
        <v>76</v>
      </c>
      <c r="AY590" s="250" t="s">
        <v>123</v>
      </c>
    </row>
    <row r="591" s="13" customFormat="1">
      <c r="A591" s="13"/>
      <c r="B591" s="240"/>
      <c r="C591" s="241"/>
      <c r="D591" s="232" t="s">
        <v>193</v>
      </c>
      <c r="E591" s="242" t="s">
        <v>19</v>
      </c>
      <c r="F591" s="243" t="s">
        <v>710</v>
      </c>
      <c r="G591" s="241"/>
      <c r="H591" s="244">
        <v>13.625</v>
      </c>
      <c r="I591" s="245"/>
      <c r="J591" s="241"/>
      <c r="K591" s="241"/>
      <c r="L591" s="246"/>
      <c r="M591" s="247"/>
      <c r="N591" s="248"/>
      <c r="O591" s="248"/>
      <c r="P591" s="248"/>
      <c r="Q591" s="248"/>
      <c r="R591" s="248"/>
      <c r="S591" s="248"/>
      <c r="T591" s="249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50" t="s">
        <v>193</v>
      </c>
      <c r="AU591" s="250" t="s">
        <v>86</v>
      </c>
      <c r="AV591" s="13" t="s">
        <v>86</v>
      </c>
      <c r="AW591" s="13" t="s">
        <v>37</v>
      </c>
      <c r="AX591" s="13" t="s">
        <v>76</v>
      </c>
      <c r="AY591" s="250" t="s">
        <v>123</v>
      </c>
    </row>
    <row r="592" s="13" customFormat="1">
      <c r="A592" s="13"/>
      <c r="B592" s="240"/>
      <c r="C592" s="241"/>
      <c r="D592" s="232" t="s">
        <v>193</v>
      </c>
      <c r="E592" s="242" t="s">
        <v>19</v>
      </c>
      <c r="F592" s="243" t="s">
        <v>711</v>
      </c>
      <c r="G592" s="241"/>
      <c r="H592" s="244">
        <v>8.4000000000000004</v>
      </c>
      <c r="I592" s="245"/>
      <c r="J592" s="241"/>
      <c r="K592" s="241"/>
      <c r="L592" s="246"/>
      <c r="M592" s="247"/>
      <c r="N592" s="248"/>
      <c r="O592" s="248"/>
      <c r="P592" s="248"/>
      <c r="Q592" s="248"/>
      <c r="R592" s="248"/>
      <c r="S592" s="248"/>
      <c r="T592" s="249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0" t="s">
        <v>193</v>
      </c>
      <c r="AU592" s="250" t="s">
        <v>86</v>
      </c>
      <c r="AV592" s="13" t="s">
        <v>86</v>
      </c>
      <c r="AW592" s="13" t="s">
        <v>37</v>
      </c>
      <c r="AX592" s="13" t="s">
        <v>76</v>
      </c>
      <c r="AY592" s="250" t="s">
        <v>123</v>
      </c>
    </row>
    <row r="593" s="13" customFormat="1">
      <c r="A593" s="13"/>
      <c r="B593" s="240"/>
      <c r="C593" s="241"/>
      <c r="D593" s="232" t="s">
        <v>193</v>
      </c>
      <c r="E593" s="242" t="s">
        <v>19</v>
      </c>
      <c r="F593" s="243" t="s">
        <v>712</v>
      </c>
      <c r="G593" s="241"/>
      <c r="H593" s="244">
        <v>31.800000000000001</v>
      </c>
      <c r="I593" s="245"/>
      <c r="J593" s="241"/>
      <c r="K593" s="241"/>
      <c r="L593" s="246"/>
      <c r="M593" s="247"/>
      <c r="N593" s="248"/>
      <c r="O593" s="248"/>
      <c r="P593" s="248"/>
      <c r="Q593" s="248"/>
      <c r="R593" s="248"/>
      <c r="S593" s="248"/>
      <c r="T593" s="249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0" t="s">
        <v>193</v>
      </c>
      <c r="AU593" s="250" t="s">
        <v>86</v>
      </c>
      <c r="AV593" s="13" t="s">
        <v>86</v>
      </c>
      <c r="AW593" s="13" t="s">
        <v>37</v>
      </c>
      <c r="AX593" s="13" t="s">
        <v>76</v>
      </c>
      <c r="AY593" s="250" t="s">
        <v>123</v>
      </c>
    </row>
    <row r="594" s="13" customFormat="1">
      <c r="A594" s="13"/>
      <c r="B594" s="240"/>
      <c r="C594" s="241"/>
      <c r="D594" s="232" t="s">
        <v>193</v>
      </c>
      <c r="E594" s="242" t="s">
        <v>19</v>
      </c>
      <c r="F594" s="243" t="s">
        <v>713</v>
      </c>
      <c r="G594" s="241"/>
      <c r="H594" s="244">
        <v>135.47999999999999</v>
      </c>
      <c r="I594" s="245"/>
      <c r="J594" s="241"/>
      <c r="K594" s="241"/>
      <c r="L594" s="246"/>
      <c r="M594" s="247"/>
      <c r="N594" s="248"/>
      <c r="O594" s="248"/>
      <c r="P594" s="248"/>
      <c r="Q594" s="248"/>
      <c r="R594" s="248"/>
      <c r="S594" s="248"/>
      <c r="T594" s="249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50" t="s">
        <v>193</v>
      </c>
      <c r="AU594" s="250" t="s">
        <v>86</v>
      </c>
      <c r="AV594" s="13" t="s">
        <v>86</v>
      </c>
      <c r="AW594" s="13" t="s">
        <v>37</v>
      </c>
      <c r="AX594" s="13" t="s">
        <v>76</v>
      </c>
      <c r="AY594" s="250" t="s">
        <v>123</v>
      </c>
    </row>
    <row r="595" s="13" customFormat="1">
      <c r="A595" s="13"/>
      <c r="B595" s="240"/>
      <c r="C595" s="241"/>
      <c r="D595" s="232" t="s">
        <v>193</v>
      </c>
      <c r="E595" s="242" t="s">
        <v>19</v>
      </c>
      <c r="F595" s="243" t="s">
        <v>714</v>
      </c>
      <c r="G595" s="241"/>
      <c r="H595" s="244">
        <v>141.19999999999999</v>
      </c>
      <c r="I595" s="245"/>
      <c r="J595" s="241"/>
      <c r="K595" s="241"/>
      <c r="L595" s="246"/>
      <c r="M595" s="247"/>
      <c r="N595" s="248"/>
      <c r="O595" s="248"/>
      <c r="P595" s="248"/>
      <c r="Q595" s="248"/>
      <c r="R595" s="248"/>
      <c r="S595" s="248"/>
      <c r="T595" s="249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50" t="s">
        <v>193</v>
      </c>
      <c r="AU595" s="250" t="s">
        <v>86</v>
      </c>
      <c r="AV595" s="13" t="s">
        <v>86</v>
      </c>
      <c r="AW595" s="13" t="s">
        <v>37</v>
      </c>
      <c r="AX595" s="13" t="s">
        <v>76</v>
      </c>
      <c r="AY595" s="250" t="s">
        <v>123</v>
      </c>
    </row>
    <row r="596" s="13" customFormat="1">
      <c r="A596" s="13"/>
      <c r="B596" s="240"/>
      <c r="C596" s="241"/>
      <c r="D596" s="232" t="s">
        <v>193</v>
      </c>
      <c r="E596" s="242" t="s">
        <v>19</v>
      </c>
      <c r="F596" s="243" t="s">
        <v>715</v>
      </c>
      <c r="G596" s="241"/>
      <c r="H596" s="244">
        <v>30</v>
      </c>
      <c r="I596" s="245"/>
      <c r="J596" s="241"/>
      <c r="K596" s="241"/>
      <c r="L596" s="246"/>
      <c r="M596" s="247"/>
      <c r="N596" s="248"/>
      <c r="O596" s="248"/>
      <c r="P596" s="248"/>
      <c r="Q596" s="248"/>
      <c r="R596" s="248"/>
      <c r="S596" s="248"/>
      <c r="T596" s="249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50" t="s">
        <v>193</v>
      </c>
      <c r="AU596" s="250" t="s">
        <v>86</v>
      </c>
      <c r="AV596" s="13" t="s">
        <v>86</v>
      </c>
      <c r="AW596" s="13" t="s">
        <v>37</v>
      </c>
      <c r="AX596" s="13" t="s">
        <v>76</v>
      </c>
      <c r="AY596" s="250" t="s">
        <v>123</v>
      </c>
    </row>
    <row r="597" s="13" customFormat="1">
      <c r="A597" s="13"/>
      <c r="B597" s="240"/>
      <c r="C597" s="241"/>
      <c r="D597" s="232" t="s">
        <v>193</v>
      </c>
      <c r="E597" s="242" t="s">
        <v>19</v>
      </c>
      <c r="F597" s="243" t="s">
        <v>701</v>
      </c>
      <c r="G597" s="241"/>
      <c r="H597" s="244">
        <v>2.5</v>
      </c>
      <c r="I597" s="245"/>
      <c r="J597" s="241"/>
      <c r="K597" s="241"/>
      <c r="L597" s="246"/>
      <c r="M597" s="247"/>
      <c r="N597" s="248"/>
      <c r="O597" s="248"/>
      <c r="P597" s="248"/>
      <c r="Q597" s="248"/>
      <c r="R597" s="248"/>
      <c r="S597" s="248"/>
      <c r="T597" s="249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0" t="s">
        <v>193</v>
      </c>
      <c r="AU597" s="250" t="s">
        <v>86</v>
      </c>
      <c r="AV597" s="13" t="s">
        <v>86</v>
      </c>
      <c r="AW597" s="13" t="s">
        <v>37</v>
      </c>
      <c r="AX597" s="13" t="s">
        <v>76</v>
      </c>
      <c r="AY597" s="250" t="s">
        <v>123</v>
      </c>
    </row>
    <row r="598" s="14" customFormat="1">
      <c r="A598" s="14"/>
      <c r="B598" s="261"/>
      <c r="C598" s="262"/>
      <c r="D598" s="232" t="s">
        <v>193</v>
      </c>
      <c r="E598" s="263" t="s">
        <v>19</v>
      </c>
      <c r="F598" s="264" t="s">
        <v>243</v>
      </c>
      <c r="G598" s="262"/>
      <c r="H598" s="265">
        <v>412.61500000000001</v>
      </c>
      <c r="I598" s="266"/>
      <c r="J598" s="262"/>
      <c r="K598" s="262"/>
      <c r="L598" s="267"/>
      <c r="M598" s="268"/>
      <c r="N598" s="269"/>
      <c r="O598" s="269"/>
      <c r="P598" s="269"/>
      <c r="Q598" s="269"/>
      <c r="R598" s="269"/>
      <c r="S598" s="269"/>
      <c r="T598" s="270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71" t="s">
        <v>193</v>
      </c>
      <c r="AU598" s="271" t="s">
        <v>86</v>
      </c>
      <c r="AV598" s="14" t="s">
        <v>147</v>
      </c>
      <c r="AW598" s="14" t="s">
        <v>37</v>
      </c>
      <c r="AX598" s="14" t="s">
        <v>84</v>
      </c>
      <c r="AY598" s="271" t="s">
        <v>123</v>
      </c>
    </row>
    <row r="599" s="13" customFormat="1">
      <c r="A599" s="13"/>
      <c r="B599" s="240"/>
      <c r="C599" s="241"/>
      <c r="D599" s="232" t="s">
        <v>193</v>
      </c>
      <c r="E599" s="241"/>
      <c r="F599" s="243" t="s">
        <v>716</v>
      </c>
      <c r="G599" s="241"/>
      <c r="H599" s="244">
        <v>825.23000000000002</v>
      </c>
      <c r="I599" s="245"/>
      <c r="J599" s="241"/>
      <c r="K599" s="241"/>
      <c r="L599" s="246"/>
      <c r="M599" s="247"/>
      <c r="N599" s="248"/>
      <c r="O599" s="248"/>
      <c r="P599" s="248"/>
      <c r="Q599" s="248"/>
      <c r="R599" s="248"/>
      <c r="S599" s="248"/>
      <c r="T599" s="249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50" t="s">
        <v>193</v>
      </c>
      <c r="AU599" s="250" t="s">
        <v>86</v>
      </c>
      <c r="AV599" s="13" t="s">
        <v>86</v>
      </c>
      <c r="AW599" s="13" t="s">
        <v>4</v>
      </c>
      <c r="AX599" s="13" t="s">
        <v>84</v>
      </c>
      <c r="AY599" s="250" t="s">
        <v>123</v>
      </c>
    </row>
    <row r="600" s="2" customFormat="1" ht="37.8" customHeight="1">
      <c r="A600" s="40"/>
      <c r="B600" s="41"/>
      <c r="C600" s="214" t="s">
        <v>717</v>
      </c>
      <c r="D600" s="214" t="s">
        <v>126</v>
      </c>
      <c r="E600" s="215" t="s">
        <v>718</v>
      </c>
      <c r="F600" s="216" t="s">
        <v>719</v>
      </c>
      <c r="G600" s="217" t="s">
        <v>190</v>
      </c>
      <c r="H600" s="218">
        <v>82.715000000000003</v>
      </c>
      <c r="I600" s="219"/>
      <c r="J600" s="220">
        <f>ROUND(I600*H600,2)</f>
        <v>0</v>
      </c>
      <c r="K600" s="216" t="s">
        <v>130</v>
      </c>
      <c r="L600" s="46"/>
      <c r="M600" s="221" t="s">
        <v>19</v>
      </c>
      <c r="N600" s="222" t="s">
        <v>47</v>
      </c>
      <c r="O600" s="86"/>
      <c r="P600" s="223">
        <f>O600*H600</f>
        <v>0</v>
      </c>
      <c r="Q600" s="223">
        <v>0</v>
      </c>
      <c r="R600" s="223">
        <f>Q600*H600</f>
        <v>0</v>
      </c>
      <c r="S600" s="223">
        <v>0</v>
      </c>
      <c r="T600" s="224">
        <f>S600*H600</f>
        <v>0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25" t="s">
        <v>280</v>
      </c>
      <c r="AT600" s="225" t="s">
        <v>126</v>
      </c>
      <c r="AU600" s="225" t="s">
        <v>86</v>
      </c>
      <c r="AY600" s="19" t="s">
        <v>123</v>
      </c>
      <c r="BE600" s="226">
        <f>IF(N600="základní",J600,0)</f>
        <v>0</v>
      </c>
      <c r="BF600" s="226">
        <f>IF(N600="snížená",J600,0)</f>
        <v>0</v>
      </c>
      <c r="BG600" s="226">
        <f>IF(N600="zákl. přenesená",J600,0)</f>
        <v>0</v>
      </c>
      <c r="BH600" s="226">
        <f>IF(N600="sníž. přenesená",J600,0)</f>
        <v>0</v>
      </c>
      <c r="BI600" s="226">
        <f>IF(N600="nulová",J600,0)</f>
        <v>0</v>
      </c>
      <c r="BJ600" s="19" t="s">
        <v>84</v>
      </c>
      <c r="BK600" s="226">
        <f>ROUND(I600*H600,2)</f>
        <v>0</v>
      </c>
      <c r="BL600" s="19" t="s">
        <v>280</v>
      </c>
      <c r="BM600" s="225" t="s">
        <v>720</v>
      </c>
    </row>
    <row r="601" s="2" customFormat="1">
      <c r="A601" s="40"/>
      <c r="B601" s="41"/>
      <c r="C601" s="42"/>
      <c r="D601" s="227" t="s">
        <v>133</v>
      </c>
      <c r="E601" s="42"/>
      <c r="F601" s="228" t="s">
        <v>721</v>
      </c>
      <c r="G601" s="42"/>
      <c r="H601" s="42"/>
      <c r="I601" s="229"/>
      <c r="J601" s="42"/>
      <c r="K601" s="42"/>
      <c r="L601" s="46"/>
      <c r="M601" s="230"/>
      <c r="N601" s="231"/>
      <c r="O601" s="86"/>
      <c r="P601" s="86"/>
      <c r="Q601" s="86"/>
      <c r="R601" s="86"/>
      <c r="S601" s="86"/>
      <c r="T601" s="87"/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T601" s="19" t="s">
        <v>133</v>
      </c>
      <c r="AU601" s="19" t="s">
        <v>86</v>
      </c>
    </row>
    <row r="602" s="15" customFormat="1">
      <c r="A602" s="15"/>
      <c r="B602" s="272"/>
      <c r="C602" s="273"/>
      <c r="D602" s="232" t="s">
        <v>193</v>
      </c>
      <c r="E602" s="274" t="s">
        <v>19</v>
      </c>
      <c r="F602" s="275" t="s">
        <v>689</v>
      </c>
      <c r="G602" s="273"/>
      <c r="H602" s="274" t="s">
        <v>19</v>
      </c>
      <c r="I602" s="276"/>
      <c r="J602" s="273"/>
      <c r="K602" s="273"/>
      <c r="L602" s="277"/>
      <c r="M602" s="278"/>
      <c r="N602" s="279"/>
      <c r="O602" s="279"/>
      <c r="P602" s="279"/>
      <c r="Q602" s="279"/>
      <c r="R602" s="279"/>
      <c r="S602" s="279"/>
      <c r="T602" s="280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81" t="s">
        <v>193</v>
      </c>
      <c r="AU602" s="281" t="s">
        <v>86</v>
      </c>
      <c r="AV602" s="15" t="s">
        <v>84</v>
      </c>
      <c r="AW602" s="15" t="s">
        <v>37</v>
      </c>
      <c r="AX602" s="15" t="s">
        <v>76</v>
      </c>
      <c r="AY602" s="281" t="s">
        <v>123</v>
      </c>
    </row>
    <row r="603" s="13" customFormat="1">
      <c r="A603" s="13"/>
      <c r="B603" s="240"/>
      <c r="C603" s="241"/>
      <c r="D603" s="232" t="s">
        <v>193</v>
      </c>
      <c r="E603" s="242" t="s">
        <v>19</v>
      </c>
      <c r="F603" s="243" t="s">
        <v>690</v>
      </c>
      <c r="G603" s="241"/>
      <c r="H603" s="244">
        <v>23.609999999999999</v>
      </c>
      <c r="I603" s="245"/>
      <c r="J603" s="241"/>
      <c r="K603" s="241"/>
      <c r="L603" s="246"/>
      <c r="M603" s="247"/>
      <c r="N603" s="248"/>
      <c r="O603" s="248"/>
      <c r="P603" s="248"/>
      <c r="Q603" s="248"/>
      <c r="R603" s="248"/>
      <c r="S603" s="248"/>
      <c r="T603" s="249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50" t="s">
        <v>193</v>
      </c>
      <c r="AU603" s="250" t="s">
        <v>86</v>
      </c>
      <c r="AV603" s="13" t="s">
        <v>86</v>
      </c>
      <c r="AW603" s="13" t="s">
        <v>37</v>
      </c>
      <c r="AX603" s="13" t="s">
        <v>76</v>
      </c>
      <c r="AY603" s="250" t="s">
        <v>123</v>
      </c>
    </row>
    <row r="604" s="13" customFormat="1">
      <c r="A604" s="13"/>
      <c r="B604" s="240"/>
      <c r="C604" s="241"/>
      <c r="D604" s="232" t="s">
        <v>193</v>
      </c>
      <c r="E604" s="242" t="s">
        <v>19</v>
      </c>
      <c r="F604" s="243" t="s">
        <v>691</v>
      </c>
      <c r="G604" s="241"/>
      <c r="H604" s="244">
        <v>0.91800000000000004</v>
      </c>
      <c r="I604" s="245"/>
      <c r="J604" s="241"/>
      <c r="K604" s="241"/>
      <c r="L604" s="246"/>
      <c r="M604" s="247"/>
      <c r="N604" s="248"/>
      <c r="O604" s="248"/>
      <c r="P604" s="248"/>
      <c r="Q604" s="248"/>
      <c r="R604" s="248"/>
      <c r="S604" s="248"/>
      <c r="T604" s="249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0" t="s">
        <v>193</v>
      </c>
      <c r="AU604" s="250" t="s">
        <v>86</v>
      </c>
      <c r="AV604" s="13" t="s">
        <v>86</v>
      </c>
      <c r="AW604" s="13" t="s">
        <v>37</v>
      </c>
      <c r="AX604" s="13" t="s">
        <v>76</v>
      </c>
      <c r="AY604" s="250" t="s">
        <v>123</v>
      </c>
    </row>
    <row r="605" s="13" customFormat="1">
      <c r="A605" s="13"/>
      <c r="B605" s="240"/>
      <c r="C605" s="241"/>
      <c r="D605" s="232" t="s">
        <v>193</v>
      </c>
      <c r="E605" s="242" t="s">
        <v>19</v>
      </c>
      <c r="F605" s="243" t="s">
        <v>692</v>
      </c>
      <c r="G605" s="241"/>
      <c r="H605" s="244">
        <v>3.7200000000000002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0" t="s">
        <v>193</v>
      </c>
      <c r="AU605" s="250" t="s">
        <v>86</v>
      </c>
      <c r="AV605" s="13" t="s">
        <v>86</v>
      </c>
      <c r="AW605" s="13" t="s">
        <v>37</v>
      </c>
      <c r="AX605" s="13" t="s">
        <v>76</v>
      </c>
      <c r="AY605" s="250" t="s">
        <v>123</v>
      </c>
    </row>
    <row r="606" s="13" customFormat="1">
      <c r="A606" s="13"/>
      <c r="B606" s="240"/>
      <c r="C606" s="241"/>
      <c r="D606" s="232" t="s">
        <v>193</v>
      </c>
      <c r="E606" s="242" t="s">
        <v>19</v>
      </c>
      <c r="F606" s="243" t="s">
        <v>693</v>
      </c>
      <c r="G606" s="241"/>
      <c r="H606" s="244">
        <v>7.9569999999999999</v>
      </c>
      <c r="I606" s="245"/>
      <c r="J606" s="241"/>
      <c r="K606" s="241"/>
      <c r="L606" s="246"/>
      <c r="M606" s="247"/>
      <c r="N606" s="248"/>
      <c r="O606" s="248"/>
      <c r="P606" s="248"/>
      <c r="Q606" s="248"/>
      <c r="R606" s="248"/>
      <c r="S606" s="248"/>
      <c r="T606" s="249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50" t="s">
        <v>193</v>
      </c>
      <c r="AU606" s="250" t="s">
        <v>86</v>
      </c>
      <c r="AV606" s="13" t="s">
        <v>86</v>
      </c>
      <c r="AW606" s="13" t="s">
        <v>37</v>
      </c>
      <c r="AX606" s="13" t="s">
        <v>76</v>
      </c>
      <c r="AY606" s="250" t="s">
        <v>123</v>
      </c>
    </row>
    <row r="607" s="13" customFormat="1">
      <c r="A607" s="13"/>
      <c r="B607" s="240"/>
      <c r="C607" s="241"/>
      <c r="D607" s="232" t="s">
        <v>193</v>
      </c>
      <c r="E607" s="242" t="s">
        <v>19</v>
      </c>
      <c r="F607" s="243" t="s">
        <v>694</v>
      </c>
      <c r="G607" s="241"/>
      <c r="H607" s="244">
        <v>0.17199999999999999</v>
      </c>
      <c r="I607" s="245"/>
      <c r="J607" s="241"/>
      <c r="K607" s="241"/>
      <c r="L607" s="246"/>
      <c r="M607" s="247"/>
      <c r="N607" s="248"/>
      <c r="O607" s="248"/>
      <c r="P607" s="248"/>
      <c r="Q607" s="248"/>
      <c r="R607" s="248"/>
      <c r="S607" s="248"/>
      <c r="T607" s="249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50" t="s">
        <v>193</v>
      </c>
      <c r="AU607" s="250" t="s">
        <v>86</v>
      </c>
      <c r="AV607" s="13" t="s">
        <v>86</v>
      </c>
      <c r="AW607" s="13" t="s">
        <v>37</v>
      </c>
      <c r="AX607" s="13" t="s">
        <v>76</v>
      </c>
      <c r="AY607" s="250" t="s">
        <v>123</v>
      </c>
    </row>
    <row r="608" s="13" customFormat="1">
      <c r="A608" s="13"/>
      <c r="B608" s="240"/>
      <c r="C608" s="241"/>
      <c r="D608" s="232" t="s">
        <v>193</v>
      </c>
      <c r="E608" s="242" t="s">
        <v>19</v>
      </c>
      <c r="F608" s="243" t="s">
        <v>695</v>
      </c>
      <c r="G608" s="241"/>
      <c r="H608" s="244">
        <v>2.3370000000000002</v>
      </c>
      <c r="I608" s="245"/>
      <c r="J608" s="241"/>
      <c r="K608" s="241"/>
      <c r="L608" s="246"/>
      <c r="M608" s="247"/>
      <c r="N608" s="248"/>
      <c r="O608" s="248"/>
      <c r="P608" s="248"/>
      <c r="Q608" s="248"/>
      <c r="R608" s="248"/>
      <c r="S608" s="248"/>
      <c r="T608" s="249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50" t="s">
        <v>193</v>
      </c>
      <c r="AU608" s="250" t="s">
        <v>86</v>
      </c>
      <c r="AV608" s="13" t="s">
        <v>86</v>
      </c>
      <c r="AW608" s="13" t="s">
        <v>37</v>
      </c>
      <c r="AX608" s="13" t="s">
        <v>76</v>
      </c>
      <c r="AY608" s="250" t="s">
        <v>123</v>
      </c>
    </row>
    <row r="609" s="13" customFormat="1">
      <c r="A609" s="13"/>
      <c r="B609" s="240"/>
      <c r="C609" s="241"/>
      <c r="D609" s="232" t="s">
        <v>193</v>
      </c>
      <c r="E609" s="242" t="s">
        <v>19</v>
      </c>
      <c r="F609" s="243" t="s">
        <v>667</v>
      </c>
      <c r="G609" s="241"/>
      <c r="H609" s="244">
        <v>6.8129999999999997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0" t="s">
        <v>193</v>
      </c>
      <c r="AU609" s="250" t="s">
        <v>86</v>
      </c>
      <c r="AV609" s="13" t="s">
        <v>86</v>
      </c>
      <c r="AW609" s="13" t="s">
        <v>37</v>
      </c>
      <c r="AX609" s="13" t="s">
        <v>76</v>
      </c>
      <c r="AY609" s="250" t="s">
        <v>123</v>
      </c>
    </row>
    <row r="610" s="13" customFormat="1">
      <c r="A610" s="13"/>
      <c r="B610" s="240"/>
      <c r="C610" s="241"/>
      <c r="D610" s="232" t="s">
        <v>193</v>
      </c>
      <c r="E610" s="242" t="s">
        <v>19</v>
      </c>
      <c r="F610" s="243" t="s">
        <v>696</v>
      </c>
      <c r="G610" s="241"/>
      <c r="H610" s="244">
        <v>0.83999999999999997</v>
      </c>
      <c r="I610" s="245"/>
      <c r="J610" s="241"/>
      <c r="K610" s="241"/>
      <c r="L610" s="246"/>
      <c r="M610" s="247"/>
      <c r="N610" s="248"/>
      <c r="O610" s="248"/>
      <c r="P610" s="248"/>
      <c r="Q610" s="248"/>
      <c r="R610" s="248"/>
      <c r="S610" s="248"/>
      <c r="T610" s="249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50" t="s">
        <v>193</v>
      </c>
      <c r="AU610" s="250" t="s">
        <v>86</v>
      </c>
      <c r="AV610" s="13" t="s">
        <v>86</v>
      </c>
      <c r="AW610" s="13" t="s">
        <v>37</v>
      </c>
      <c r="AX610" s="13" t="s">
        <v>76</v>
      </c>
      <c r="AY610" s="250" t="s">
        <v>123</v>
      </c>
    </row>
    <row r="611" s="13" customFormat="1">
      <c r="A611" s="13"/>
      <c r="B611" s="240"/>
      <c r="C611" s="241"/>
      <c r="D611" s="232" t="s">
        <v>193</v>
      </c>
      <c r="E611" s="242" t="s">
        <v>19</v>
      </c>
      <c r="F611" s="243" t="s">
        <v>697</v>
      </c>
      <c r="G611" s="241"/>
      <c r="H611" s="244">
        <v>3.1800000000000002</v>
      </c>
      <c r="I611" s="245"/>
      <c r="J611" s="241"/>
      <c r="K611" s="241"/>
      <c r="L611" s="246"/>
      <c r="M611" s="247"/>
      <c r="N611" s="248"/>
      <c r="O611" s="248"/>
      <c r="P611" s="248"/>
      <c r="Q611" s="248"/>
      <c r="R611" s="248"/>
      <c r="S611" s="248"/>
      <c r="T611" s="249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50" t="s">
        <v>193</v>
      </c>
      <c r="AU611" s="250" t="s">
        <v>86</v>
      </c>
      <c r="AV611" s="13" t="s">
        <v>86</v>
      </c>
      <c r="AW611" s="13" t="s">
        <v>37</v>
      </c>
      <c r="AX611" s="13" t="s">
        <v>76</v>
      </c>
      <c r="AY611" s="250" t="s">
        <v>123</v>
      </c>
    </row>
    <row r="612" s="13" customFormat="1">
      <c r="A612" s="13"/>
      <c r="B612" s="240"/>
      <c r="C612" s="241"/>
      <c r="D612" s="232" t="s">
        <v>193</v>
      </c>
      <c r="E612" s="242" t="s">
        <v>19</v>
      </c>
      <c r="F612" s="243" t="s">
        <v>698</v>
      </c>
      <c r="G612" s="241"/>
      <c r="H612" s="244">
        <v>13.548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50" t="s">
        <v>193</v>
      </c>
      <c r="AU612" s="250" t="s">
        <v>86</v>
      </c>
      <c r="AV612" s="13" t="s">
        <v>86</v>
      </c>
      <c r="AW612" s="13" t="s">
        <v>37</v>
      </c>
      <c r="AX612" s="13" t="s">
        <v>76</v>
      </c>
      <c r="AY612" s="250" t="s">
        <v>123</v>
      </c>
    </row>
    <row r="613" s="13" customFormat="1">
      <c r="A613" s="13"/>
      <c r="B613" s="240"/>
      <c r="C613" s="241"/>
      <c r="D613" s="232" t="s">
        <v>193</v>
      </c>
      <c r="E613" s="242" t="s">
        <v>19</v>
      </c>
      <c r="F613" s="243" t="s">
        <v>699</v>
      </c>
      <c r="G613" s="241"/>
      <c r="H613" s="244">
        <v>14.119999999999999</v>
      </c>
      <c r="I613" s="245"/>
      <c r="J613" s="241"/>
      <c r="K613" s="241"/>
      <c r="L613" s="246"/>
      <c r="M613" s="247"/>
      <c r="N613" s="248"/>
      <c r="O613" s="248"/>
      <c r="P613" s="248"/>
      <c r="Q613" s="248"/>
      <c r="R613" s="248"/>
      <c r="S613" s="248"/>
      <c r="T613" s="249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0" t="s">
        <v>193</v>
      </c>
      <c r="AU613" s="250" t="s">
        <v>86</v>
      </c>
      <c r="AV613" s="13" t="s">
        <v>86</v>
      </c>
      <c r="AW613" s="13" t="s">
        <v>37</v>
      </c>
      <c r="AX613" s="13" t="s">
        <v>76</v>
      </c>
      <c r="AY613" s="250" t="s">
        <v>123</v>
      </c>
    </row>
    <row r="614" s="13" customFormat="1">
      <c r="A614" s="13"/>
      <c r="B614" s="240"/>
      <c r="C614" s="241"/>
      <c r="D614" s="232" t="s">
        <v>193</v>
      </c>
      <c r="E614" s="242" t="s">
        <v>19</v>
      </c>
      <c r="F614" s="243" t="s">
        <v>700</v>
      </c>
      <c r="G614" s="241"/>
      <c r="H614" s="244">
        <v>3</v>
      </c>
      <c r="I614" s="245"/>
      <c r="J614" s="241"/>
      <c r="K614" s="241"/>
      <c r="L614" s="246"/>
      <c r="M614" s="247"/>
      <c r="N614" s="248"/>
      <c r="O614" s="248"/>
      <c r="P614" s="248"/>
      <c r="Q614" s="248"/>
      <c r="R614" s="248"/>
      <c r="S614" s="248"/>
      <c r="T614" s="249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50" t="s">
        <v>193</v>
      </c>
      <c r="AU614" s="250" t="s">
        <v>86</v>
      </c>
      <c r="AV614" s="13" t="s">
        <v>86</v>
      </c>
      <c r="AW614" s="13" t="s">
        <v>37</v>
      </c>
      <c r="AX614" s="13" t="s">
        <v>76</v>
      </c>
      <c r="AY614" s="250" t="s">
        <v>123</v>
      </c>
    </row>
    <row r="615" s="13" customFormat="1">
      <c r="A615" s="13"/>
      <c r="B615" s="240"/>
      <c r="C615" s="241"/>
      <c r="D615" s="232" t="s">
        <v>193</v>
      </c>
      <c r="E615" s="242" t="s">
        <v>19</v>
      </c>
      <c r="F615" s="243" t="s">
        <v>701</v>
      </c>
      <c r="G615" s="241"/>
      <c r="H615" s="244">
        <v>2.5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50" t="s">
        <v>193</v>
      </c>
      <c r="AU615" s="250" t="s">
        <v>86</v>
      </c>
      <c r="AV615" s="13" t="s">
        <v>86</v>
      </c>
      <c r="AW615" s="13" t="s">
        <v>37</v>
      </c>
      <c r="AX615" s="13" t="s">
        <v>76</v>
      </c>
      <c r="AY615" s="250" t="s">
        <v>123</v>
      </c>
    </row>
    <row r="616" s="14" customFormat="1">
      <c r="A616" s="14"/>
      <c r="B616" s="261"/>
      <c r="C616" s="262"/>
      <c r="D616" s="232" t="s">
        <v>193</v>
      </c>
      <c r="E616" s="263" t="s">
        <v>19</v>
      </c>
      <c r="F616" s="264" t="s">
        <v>243</v>
      </c>
      <c r="G616" s="262"/>
      <c r="H616" s="265">
        <v>82.715000000000003</v>
      </c>
      <c r="I616" s="266"/>
      <c r="J616" s="262"/>
      <c r="K616" s="262"/>
      <c r="L616" s="267"/>
      <c r="M616" s="268"/>
      <c r="N616" s="269"/>
      <c r="O616" s="269"/>
      <c r="P616" s="269"/>
      <c r="Q616" s="269"/>
      <c r="R616" s="269"/>
      <c r="S616" s="269"/>
      <c r="T616" s="270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71" t="s">
        <v>193</v>
      </c>
      <c r="AU616" s="271" t="s">
        <v>86</v>
      </c>
      <c r="AV616" s="14" t="s">
        <v>147</v>
      </c>
      <c r="AW616" s="14" t="s">
        <v>37</v>
      </c>
      <c r="AX616" s="14" t="s">
        <v>84</v>
      </c>
      <c r="AY616" s="271" t="s">
        <v>123</v>
      </c>
    </row>
    <row r="617" s="12" customFormat="1" ht="22.8" customHeight="1">
      <c r="A617" s="12"/>
      <c r="B617" s="198"/>
      <c r="C617" s="199"/>
      <c r="D617" s="200" t="s">
        <v>75</v>
      </c>
      <c r="E617" s="212" t="s">
        <v>722</v>
      </c>
      <c r="F617" s="212" t="s">
        <v>723</v>
      </c>
      <c r="G617" s="199"/>
      <c r="H617" s="199"/>
      <c r="I617" s="202"/>
      <c r="J617" s="213">
        <f>BK617</f>
        <v>0</v>
      </c>
      <c r="K617" s="199"/>
      <c r="L617" s="204"/>
      <c r="M617" s="205"/>
      <c r="N617" s="206"/>
      <c r="O617" s="206"/>
      <c r="P617" s="207">
        <f>SUM(P618:P625)</f>
        <v>0</v>
      </c>
      <c r="Q617" s="206"/>
      <c r="R617" s="207">
        <f>SUM(R618:R625)</f>
        <v>0.5800320000000001</v>
      </c>
      <c r="S617" s="206"/>
      <c r="T617" s="208">
        <f>SUM(T618:T625)</f>
        <v>0.076608000000000009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209" t="s">
        <v>86</v>
      </c>
      <c r="AT617" s="210" t="s">
        <v>75</v>
      </c>
      <c r="AU617" s="210" t="s">
        <v>84</v>
      </c>
      <c r="AY617" s="209" t="s">
        <v>123</v>
      </c>
      <c r="BK617" s="211">
        <f>SUM(BK618:BK625)</f>
        <v>0</v>
      </c>
    </row>
    <row r="618" s="2" customFormat="1" ht="24.15" customHeight="1">
      <c r="A618" s="40"/>
      <c r="B618" s="41"/>
      <c r="C618" s="214" t="s">
        <v>724</v>
      </c>
      <c r="D618" s="214" t="s">
        <v>126</v>
      </c>
      <c r="E618" s="215" t="s">
        <v>725</v>
      </c>
      <c r="F618" s="216" t="s">
        <v>726</v>
      </c>
      <c r="G618" s="217" t="s">
        <v>190</v>
      </c>
      <c r="H618" s="218">
        <v>28.800000000000001</v>
      </c>
      <c r="I618" s="219"/>
      <c r="J618" s="220">
        <f>ROUND(I618*H618,2)</f>
        <v>0</v>
      </c>
      <c r="K618" s="216" t="s">
        <v>130</v>
      </c>
      <c r="L618" s="46"/>
      <c r="M618" s="221" t="s">
        <v>19</v>
      </c>
      <c r="N618" s="222" t="s">
        <v>47</v>
      </c>
      <c r="O618" s="86"/>
      <c r="P618" s="223">
        <f>O618*H618</f>
        <v>0</v>
      </c>
      <c r="Q618" s="223">
        <v>0</v>
      </c>
      <c r="R618" s="223">
        <f>Q618*H618</f>
        <v>0</v>
      </c>
      <c r="S618" s="223">
        <v>0.00266</v>
      </c>
      <c r="T618" s="224">
        <f>S618*H618</f>
        <v>0.076608000000000009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25" t="s">
        <v>280</v>
      </c>
      <c r="AT618" s="225" t="s">
        <v>126</v>
      </c>
      <c r="AU618" s="225" t="s">
        <v>86</v>
      </c>
      <c r="AY618" s="19" t="s">
        <v>123</v>
      </c>
      <c r="BE618" s="226">
        <f>IF(N618="základní",J618,0)</f>
        <v>0</v>
      </c>
      <c r="BF618" s="226">
        <f>IF(N618="snížená",J618,0)</f>
        <v>0</v>
      </c>
      <c r="BG618" s="226">
        <f>IF(N618="zákl. přenesená",J618,0)</f>
        <v>0</v>
      </c>
      <c r="BH618" s="226">
        <f>IF(N618="sníž. přenesená",J618,0)</f>
        <v>0</v>
      </c>
      <c r="BI618" s="226">
        <f>IF(N618="nulová",J618,0)</f>
        <v>0</v>
      </c>
      <c r="BJ618" s="19" t="s">
        <v>84</v>
      </c>
      <c r="BK618" s="226">
        <f>ROUND(I618*H618,2)</f>
        <v>0</v>
      </c>
      <c r="BL618" s="19" t="s">
        <v>280</v>
      </c>
      <c r="BM618" s="225" t="s">
        <v>727</v>
      </c>
    </row>
    <row r="619" s="2" customFormat="1">
      <c r="A619" s="40"/>
      <c r="B619" s="41"/>
      <c r="C619" s="42"/>
      <c r="D619" s="227" t="s">
        <v>133</v>
      </c>
      <c r="E619" s="42"/>
      <c r="F619" s="228" t="s">
        <v>728</v>
      </c>
      <c r="G619" s="42"/>
      <c r="H619" s="42"/>
      <c r="I619" s="229"/>
      <c r="J619" s="42"/>
      <c r="K619" s="42"/>
      <c r="L619" s="46"/>
      <c r="M619" s="230"/>
      <c r="N619" s="231"/>
      <c r="O619" s="86"/>
      <c r="P619" s="86"/>
      <c r="Q619" s="86"/>
      <c r="R619" s="86"/>
      <c r="S619" s="86"/>
      <c r="T619" s="87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T619" s="19" t="s">
        <v>133</v>
      </c>
      <c r="AU619" s="19" t="s">
        <v>86</v>
      </c>
    </row>
    <row r="620" s="13" customFormat="1">
      <c r="A620" s="13"/>
      <c r="B620" s="240"/>
      <c r="C620" s="241"/>
      <c r="D620" s="232" t="s">
        <v>193</v>
      </c>
      <c r="E620" s="242" t="s">
        <v>19</v>
      </c>
      <c r="F620" s="243" t="s">
        <v>729</v>
      </c>
      <c r="G620" s="241"/>
      <c r="H620" s="244">
        <v>28.800000000000001</v>
      </c>
      <c r="I620" s="245"/>
      <c r="J620" s="241"/>
      <c r="K620" s="241"/>
      <c r="L620" s="246"/>
      <c r="M620" s="247"/>
      <c r="N620" s="248"/>
      <c r="O620" s="248"/>
      <c r="P620" s="248"/>
      <c r="Q620" s="248"/>
      <c r="R620" s="248"/>
      <c r="S620" s="248"/>
      <c r="T620" s="249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50" t="s">
        <v>193</v>
      </c>
      <c r="AU620" s="250" t="s">
        <v>86</v>
      </c>
      <c r="AV620" s="13" t="s">
        <v>86</v>
      </c>
      <c r="AW620" s="13" t="s">
        <v>37</v>
      </c>
      <c r="AX620" s="13" t="s">
        <v>84</v>
      </c>
      <c r="AY620" s="250" t="s">
        <v>123</v>
      </c>
    </row>
    <row r="621" s="2" customFormat="1" ht="66.75" customHeight="1">
      <c r="A621" s="40"/>
      <c r="B621" s="41"/>
      <c r="C621" s="214" t="s">
        <v>730</v>
      </c>
      <c r="D621" s="214" t="s">
        <v>126</v>
      </c>
      <c r="E621" s="215" t="s">
        <v>731</v>
      </c>
      <c r="F621" s="216" t="s">
        <v>732</v>
      </c>
      <c r="G621" s="217" t="s">
        <v>190</v>
      </c>
      <c r="H621" s="218">
        <v>28.800000000000001</v>
      </c>
      <c r="I621" s="219"/>
      <c r="J621" s="220">
        <f>ROUND(I621*H621,2)</f>
        <v>0</v>
      </c>
      <c r="K621" s="216" t="s">
        <v>130</v>
      </c>
      <c r="L621" s="46"/>
      <c r="M621" s="221" t="s">
        <v>19</v>
      </c>
      <c r="N621" s="222" t="s">
        <v>47</v>
      </c>
      <c r="O621" s="86"/>
      <c r="P621" s="223">
        <f>O621*H621</f>
        <v>0</v>
      </c>
      <c r="Q621" s="223">
        <v>0.020140000000000002</v>
      </c>
      <c r="R621" s="223">
        <f>Q621*H621</f>
        <v>0.5800320000000001</v>
      </c>
      <c r="S621" s="223">
        <v>0</v>
      </c>
      <c r="T621" s="224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25" t="s">
        <v>280</v>
      </c>
      <c r="AT621" s="225" t="s">
        <v>126</v>
      </c>
      <c r="AU621" s="225" t="s">
        <v>86</v>
      </c>
      <c r="AY621" s="19" t="s">
        <v>123</v>
      </c>
      <c r="BE621" s="226">
        <f>IF(N621="základní",J621,0)</f>
        <v>0</v>
      </c>
      <c r="BF621" s="226">
        <f>IF(N621="snížená",J621,0)</f>
        <v>0</v>
      </c>
      <c r="BG621" s="226">
        <f>IF(N621="zákl. přenesená",J621,0)</f>
        <v>0</v>
      </c>
      <c r="BH621" s="226">
        <f>IF(N621="sníž. přenesená",J621,0)</f>
        <v>0</v>
      </c>
      <c r="BI621" s="226">
        <f>IF(N621="nulová",J621,0)</f>
        <v>0</v>
      </c>
      <c r="BJ621" s="19" t="s">
        <v>84</v>
      </c>
      <c r="BK621" s="226">
        <f>ROUND(I621*H621,2)</f>
        <v>0</v>
      </c>
      <c r="BL621" s="19" t="s">
        <v>280</v>
      </c>
      <c r="BM621" s="225" t="s">
        <v>733</v>
      </c>
    </row>
    <row r="622" s="2" customFormat="1">
      <c r="A622" s="40"/>
      <c r="B622" s="41"/>
      <c r="C622" s="42"/>
      <c r="D622" s="227" t="s">
        <v>133</v>
      </c>
      <c r="E622" s="42"/>
      <c r="F622" s="228" t="s">
        <v>734</v>
      </c>
      <c r="G622" s="42"/>
      <c r="H622" s="42"/>
      <c r="I622" s="229"/>
      <c r="J622" s="42"/>
      <c r="K622" s="42"/>
      <c r="L622" s="46"/>
      <c r="M622" s="230"/>
      <c r="N622" s="231"/>
      <c r="O622" s="86"/>
      <c r="P622" s="86"/>
      <c r="Q622" s="86"/>
      <c r="R622" s="86"/>
      <c r="S622" s="86"/>
      <c r="T622" s="87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T622" s="19" t="s">
        <v>133</v>
      </c>
      <c r="AU622" s="19" t="s">
        <v>86</v>
      </c>
    </row>
    <row r="623" s="13" customFormat="1">
      <c r="A623" s="13"/>
      <c r="B623" s="240"/>
      <c r="C623" s="241"/>
      <c r="D623" s="232" t="s">
        <v>193</v>
      </c>
      <c r="E623" s="242" t="s">
        <v>19</v>
      </c>
      <c r="F623" s="243" t="s">
        <v>729</v>
      </c>
      <c r="G623" s="241"/>
      <c r="H623" s="244">
        <v>28.800000000000001</v>
      </c>
      <c r="I623" s="245"/>
      <c r="J623" s="241"/>
      <c r="K623" s="241"/>
      <c r="L623" s="246"/>
      <c r="M623" s="247"/>
      <c r="N623" s="248"/>
      <c r="O623" s="248"/>
      <c r="P623" s="248"/>
      <c r="Q623" s="248"/>
      <c r="R623" s="248"/>
      <c r="S623" s="248"/>
      <c r="T623" s="249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50" t="s">
        <v>193</v>
      </c>
      <c r="AU623" s="250" t="s">
        <v>86</v>
      </c>
      <c r="AV623" s="13" t="s">
        <v>86</v>
      </c>
      <c r="AW623" s="13" t="s">
        <v>37</v>
      </c>
      <c r="AX623" s="13" t="s">
        <v>84</v>
      </c>
      <c r="AY623" s="250" t="s">
        <v>123</v>
      </c>
    </row>
    <row r="624" s="2" customFormat="1" ht="37.8" customHeight="1">
      <c r="A624" s="40"/>
      <c r="B624" s="41"/>
      <c r="C624" s="214" t="s">
        <v>735</v>
      </c>
      <c r="D624" s="214" t="s">
        <v>126</v>
      </c>
      <c r="E624" s="215" t="s">
        <v>736</v>
      </c>
      <c r="F624" s="216" t="s">
        <v>737</v>
      </c>
      <c r="G624" s="217" t="s">
        <v>283</v>
      </c>
      <c r="H624" s="218">
        <v>0.57999999999999996</v>
      </c>
      <c r="I624" s="219"/>
      <c r="J624" s="220">
        <f>ROUND(I624*H624,2)</f>
        <v>0</v>
      </c>
      <c r="K624" s="216" t="s">
        <v>130</v>
      </c>
      <c r="L624" s="46"/>
      <c r="M624" s="221" t="s">
        <v>19</v>
      </c>
      <c r="N624" s="222" t="s">
        <v>47</v>
      </c>
      <c r="O624" s="86"/>
      <c r="P624" s="223">
        <f>O624*H624</f>
        <v>0</v>
      </c>
      <c r="Q624" s="223">
        <v>0</v>
      </c>
      <c r="R624" s="223">
        <f>Q624*H624</f>
        <v>0</v>
      </c>
      <c r="S624" s="223">
        <v>0</v>
      </c>
      <c r="T624" s="224">
        <f>S624*H624</f>
        <v>0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25" t="s">
        <v>280</v>
      </c>
      <c r="AT624" s="225" t="s">
        <v>126</v>
      </c>
      <c r="AU624" s="225" t="s">
        <v>86</v>
      </c>
      <c r="AY624" s="19" t="s">
        <v>123</v>
      </c>
      <c r="BE624" s="226">
        <f>IF(N624="základní",J624,0)</f>
        <v>0</v>
      </c>
      <c r="BF624" s="226">
        <f>IF(N624="snížená",J624,0)</f>
        <v>0</v>
      </c>
      <c r="BG624" s="226">
        <f>IF(N624="zákl. přenesená",J624,0)</f>
        <v>0</v>
      </c>
      <c r="BH624" s="226">
        <f>IF(N624="sníž. přenesená",J624,0)</f>
        <v>0</v>
      </c>
      <c r="BI624" s="226">
        <f>IF(N624="nulová",J624,0)</f>
        <v>0</v>
      </c>
      <c r="BJ624" s="19" t="s">
        <v>84</v>
      </c>
      <c r="BK624" s="226">
        <f>ROUND(I624*H624,2)</f>
        <v>0</v>
      </c>
      <c r="BL624" s="19" t="s">
        <v>280</v>
      </c>
      <c r="BM624" s="225" t="s">
        <v>738</v>
      </c>
    </row>
    <row r="625" s="2" customFormat="1">
      <c r="A625" s="40"/>
      <c r="B625" s="41"/>
      <c r="C625" s="42"/>
      <c r="D625" s="227" t="s">
        <v>133</v>
      </c>
      <c r="E625" s="42"/>
      <c r="F625" s="228" t="s">
        <v>739</v>
      </c>
      <c r="G625" s="42"/>
      <c r="H625" s="42"/>
      <c r="I625" s="229"/>
      <c r="J625" s="42"/>
      <c r="K625" s="42"/>
      <c r="L625" s="46"/>
      <c r="M625" s="234"/>
      <c r="N625" s="235"/>
      <c r="O625" s="236"/>
      <c r="P625" s="236"/>
      <c r="Q625" s="236"/>
      <c r="R625" s="236"/>
      <c r="S625" s="236"/>
      <c r="T625" s="237"/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T625" s="19" t="s">
        <v>133</v>
      </c>
      <c r="AU625" s="19" t="s">
        <v>86</v>
      </c>
    </row>
    <row r="626" s="2" customFormat="1" ht="6.96" customHeight="1">
      <c r="A626" s="40"/>
      <c r="B626" s="61"/>
      <c r="C626" s="62"/>
      <c r="D626" s="62"/>
      <c r="E626" s="62"/>
      <c r="F626" s="62"/>
      <c r="G626" s="62"/>
      <c r="H626" s="62"/>
      <c r="I626" s="62"/>
      <c r="J626" s="62"/>
      <c r="K626" s="62"/>
      <c r="L626" s="46"/>
      <c r="M626" s="40"/>
      <c r="O626" s="40"/>
      <c r="P626" s="40"/>
      <c r="Q626" s="40"/>
      <c r="R626" s="40"/>
      <c r="S626" s="40"/>
      <c r="T626" s="40"/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</row>
  </sheetData>
  <sheetProtection sheet="1" autoFilter="0" formatColumns="0" formatRows="0" objects="1" scenarios="1" spinCount="100000" saltValue="p7UzCPvdt5qrro74CtJq6iaAtquQUTB0dzGxfikfjeQaqFNlayxJStBlP9T8WtV0cEzkE2p38dCUFv54TBBVkw==" hashValue="I5Krxc/Et9lXfGUuXevuVyf/IxXsDMmfGFNU2etVTvTYM02lSp9a8+X13XZ2SokAYkVuB9ZZYYHnb0JQYMzEeg==" algorithmName="SHA-512" password="B036"/>
  <autoFilter ref="C98:K62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hyperlinks>
    <hyperlink ref="F103" r:id="rId1" display="https://podminky.urs.cz/item/CS_URS_2023_02/611325418"/>
    <hyperlink ref="F106" r:id="rId2" display="https://podminky.urs.cz/item/CS_URS_2023_02/619991001"/>
    <hyperlink ref="F109" r:id="rId3" display="https://podminky.urs.cz/item/CS_URS_2023_02/619991011"/>
    <hyperlink ref="F112" r:id="rId4" display="https://podminky.urs.cz/item/CS_URS_2023_02/622131101"/>
    <hyperlink ref="F115" r:id="rId5" display="https://podminky.urs.cz/item/CS_URS_2023_02/622321121"/>
    <hyperlink ref="F127" r:id="rId6" display="https://podminky.urs.cz/item/CS_URS_2023_02/949101112"/>
    <hyperlink ref="F138" r:id="rId7" display="https://podminky.urs.cz/item/CS_URS_2023_02/952902021"/>
    <hyperlink ref="F141" r:id="rId8" display="https://podminky.urs.cz/item/CS_URS_2023_02/952902031"/>
    <hyperlink ref="F146" r:id="rId9" display="https://podminky.urs.cz/item/CS_URS_2023_02/962032241"/>
    <hyperlink ref="F149" r:id="rId10" display="https://podminky.urs.cz/item/CS_URS_2023_02/978015391"/>
    <hyperlink ref="F153" r:id="rId11" display="https://podminky.urs.cz/item/CS_URS_2023_02/997013011"/>
    <hyperlink ref="F156" r:id="rId12" display="https://podminky.urs.cz/item/CS_URS_2023_02/997013151"/>
    <hyperlink ref="F158" r:id="rId13" display="https://podminky.urs.cz/item/CS_URS_2023_02/997013219"/>
    <hyperlink ref="F161" r:id="rId14" display="https://podminky.urs.cz/item/CS_URS_2023_02/997013501"/>
    <hyperlink ref="F163" r:id="rId15" display="https://podminky.urs.cz/item/CS_URS_2023_02/997013509"/>
    <hyperlink ref="F166" r:id="rId16" display="https://podminky.urs.cz/item/CS_URS_2023_02/997013609"/>
    <hyperlink ref="F169" r:id="rId17" display="https://podminky.urs.cz/item/CS_URS_2023_02/997013631"/>
    <hyperlink ref="F172" r:id="rId18" display="https://podminky.urs.cz/item/CS_URS_2023_02/997013645"/>
    <hyperlink ref="F175" r:id="rId19" display="https://podminky.urs.cz/item/CS_URS_2023_02/997013814"/>
    <hyperlink ref="F179" r:id="rId20" display="https://podminky.urs.cz/item/CS_URS_2023_02/998017001"/>
    <hyperlink ref="F204" r:id="rId21" display="https://podminky.urs.cz/item/CS_URS_2023_02/712311101"/>
    <hyperlink ref="F248" r:id="rId22" display="https://podminky.urs.cz/item/CS_URS_2023_02/712340831"/>
    <hyperlink ref="F270" r:id="rId23" display="https://podminky.urs.cz/item/CS_URS_2023_02/712341559"/>
    <hyperlink ref="F303" r:id="rId24" display="https://podminky.urs.cz/item/CS_URS_2023_02/712341715"/>
    <hyperlink ref="F308" r:id="rId25" display="https://podminky.urs.cz/item/CS_URS_2023_02/712341718"/>
    <hyperlink ref="F351" r:id="rId26" display="https://podminky.urs.cz/item/CS_URS_2023_02/712399097"/>
    <hyperlink ref="F374" r:id="rId27" display="https://podminky.urs.cz/item/CS_URS_2023_02/998712101"/>
    <hyperlink ref="F377" r:id="rId28" display="https://podminky.urs.cz/item/CS_URS_2023_02/713410831"/>
    <hyperlink ref="F381" r:id="rId29" display="https://podminky.urs.cz/item/CS_URS_2023_02/733120815"/>
    <hyperlink ref="F384" r:id="rId30" display="https://podminky.urs.cz/item/CS_URS_2023_02/733120844"/>
    <hyperlink ref="F393" r:id="rId31" display="https://podminky.urs.cz/item/CS_URS_2023_02/764001901"/>
    <hyperlink ref="F403" r:id="rId32" display="https://podminky.urs.cz/item/CS_URS_2023_02/764001911"/>
    <hyperlink ref="F406" r:id="rId33" display="https://podminky.urs.cz/item/CS_URS_2023_02/764002801"/>
    <hyperlink ref="F409" r:id="rId34" display="https://podminky.urs.cz/item/CS_URS_2023_02/764002811"/>
    <hyperlink ref="F412" r:id="rId35" display="https://podminky.urs.cz/item/CS_URS_2023_02/764002841"/>
    <hyperlink ref="F418" r:id="rId36" display="https://podminky.urs.cz/item/CS_URS_2023_02/764002861"/>
    <hyperlink ref="F421" r:id="rId37" display="https://podminky.urs.cz/item/CS_URS_2023_02/764002871"/>
    <hyperlink ref="F426" r:id="rId38" display="https://podminky.urs.cz/item/CS_URS_2023_02/764004801"/>
    <hyperlink ref="F429" r:id="rId39" display="https://podminky.urs.cz/item/CS_URS_2023_02/764004861"/>
    <hyperlink ref="F438" r:id="rId40" display="https://podminky.urs.cz/item/CS_URS_2023_02/764212402"/>
    <hyperlink ref="F441" r:id="rId41" display="https://podminky.urs.cz/item/CS_URS_2023_02/764212431"/>
    <hyperlink ref="F444" r:id="rId42" display="https://podminky.urs.cz/item/CS_URS_2023_02/764215403"/>
    <hyperlink ref="F447" r:id="rId43" display="https://podminky.urs.cz/item/CS_URS_2023_02/764215405"/>
    <hyperlink ref="F450" r:id="rId44" display="https://podminky.urs.cz/item/CS_URS_2023_02/764215406"/>
    <hyperlink ref="F453" r:id="rId45" display="https://podminky.urs.cz/item/CS_URS_2023_02/764218411"/>
    <hyperlink ref="F456" r:id="rId46" display="https://podminky.urs.cz/item/CS_URS_2023_02/764511405"/>
    <hyperlink ref="F459" r:id="rId47" display="https://podminky.urs.cz/item/CS_URS_2023_02/764511446"/>
    <hyperlink ref="F464" r:id="rId48" display="https://podminky.urs.cz/item/CS_URS_2023_02/764518424"/>
    <hyperlink ref="F469" r:id="rId49" display="https://podminky.urs.cz/item/CS_URS_2023_02/998764101"/>
    <hyperlink ref="F472" r:id="rId50" display="https://podminky.urs.cz/item/CS_URS_2023_02/767996701"/>
    <hyperlink ref="F477" r:id="rId51" display="https://podminky.urs.cz/item/CS_URS_2023_02/767996802"/>
    <hyperlink ref="F483" r:id="rId52" display="https://podminky.urs.cz/item/CS_URS_2023_02/783301313"/>
    <hyperlink ref="F491" r:id="rId53" display="https://podminky.urs.cz/item/CS_URS_2023_02/783301401"/>
    <hyperlink ref="F499" r:id="rId54" display="https://podminky.urs.cz/item/CS_URS_2023_02/783344201"/>
    <hyperlink ref="F507" r:id="rId55" display="https://podminky.urs.cz/item/CS_URS_2023_02/783347101"/>
    <hyperlink ref="F515" r:id="rId56" display="https://podminky.urs.cz/item/CS_URS_2023_02/783401313"/>
    <hyperlink ref="F532" r:id="rId57" display="https://podminky.urs.cz/item/CS_URS_2023_02/783401401"/>
    <hyperlink ref="F549" r:id="rId58" display="https://podminky.urs.cz/item/CS_URS_2023_02/783414201"/>
    <hyperlink ref="F566" r:id="rId59" display="https://podminky.urs.cz/item/CS_URS_2023_02/783414203"/>
    <hyperlink ref="F583" r:id="rId60" display="https://podminky.urs.cz/item/CS_URS_2023_02/783417101"/>
    <hyperlink ref="F601" r:id="rId61" display="https://podminky.urs.cz/item/CS_URS_2023_02/783491021"/>
    <hyperlink ref="F619" r:id="rId62" display="https://podminky.urs.cz/item/CS_URS_2023_02/787300803"/>
    <hyperlink ref="F622" r:id="rId63" display="https://podminky.urs.cz/item/CS_URS_2023_02/787313426"/>
    <hyperlink ref="F625" r:id="rId64" display="https://podminky.urs.cz/item/CS_URS_2023_02/99878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86</v>
      </c>
    </row>
    <row r="4" s="1" customFormat="1" ht="24.96" customHeight="1">
      <c r="B4" s="22"/>
      <c r="D4" s="142" t="s">
        <v>98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26.25" customHeight="1">
      <c r="B7" s="22"/>
      <c r="E7" s="145" t="str">
        <f>'Rekapitulace stavby'!K6</f>
        <v>Oprava střechy a hromosvodů, Centrum praktického vyučování, hala 43, areál Škoda, Plzeň, z. č. 673</v>
      </c>
      <c r="F7" s="144"/>
      <c r="G7" s="144"/>
      <c r="H7" s="144"/>
      <c r="L7" s="22"/>
    </row>
    <row r="8" s="1" customFormat="1" ht="12" customHeight="1">
      <c r="B8" s="22"/>
      <c r="D8" s="144" t="s">
        <v>99</v>
      </c>
      <c r="L8" s="22"/>
    </row>
    <row r="9" s="2" customFormat="1" ht="16.5" customHeight="1">
      <c r="A9" s="40"/>
      <c r="B9" s="46"/>
      <c r="C9" s="40"/>
      <c r="D9" s="40"/>
      <c r="E9" s="145" t="s">
        <v>163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164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740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90</v>
      </c>
      <c r="G13" s="40"/>
      <c r="H13" s="40"/>
      <c r="I13" s="144" t="s">
        <v>20</v>
      </c>
      <c r="J13" s="135" t="s">
        <v>166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18. 10. 2023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21.84" customHeight="1">
      <c r="A15" s="40"/>
      <c r="B15" s="46"/>
      <c r="C15" s="40"/>
      <c r="D15" s="238" t="s">
        <v>167</v>
      </c>
      <c r="E15" s="40"/>
      <c r="F15" s="239" t="s">
        <v>168</v>
      </c>
      <c r="G15" s="40"/>
      <c r="H15" s="40"/>
      <c r="I15" s="238" t="s">
        <v>169</v>
      </c>
      <c r="J15" s="239" t="s">
        <v>170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29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40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42</v>
      </c>
      <c r="E32" s="40"/>
      <c r="F32" s="40"/>
      <c r="G32" s="40"/>
      <c r="H32" s="40"/>
      <c r="I32" s="40"/>
      <c r="J32" s="155">
        <f>ROUND(J98,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44</v>
      </c>
      <c r="G34" s="40"/>
      <c r="H34" s="40"/>
      <c r="I34" s="156" t="s">
        <v>43</v>
      </c>
      <c r="J34" s="156" t="s">
        <v>45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46</v>
      </c>
      <c r="E35" s="144" t="s">
        <v>47</v>
      </c>
      <c r="F35" s="158">
        <f>ROUND((SUM(BE98:BE203)),  2)</f>
        <v>0</v>
      </c>
      <c r="G35" s="40"/>
      <c r="H35" s="40"/>
      <c r="I35" s="159">
        <v>0.20999999999999999</v>
      </c>
      <c r="J35" s="158">
        <f>ROUND(((SUM(BE98:BE203))*I35),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48</v>
      </c>
      <c r="F36" s="158">
        <f>ROUND((SUM(BF98:BF203)),  2)</f>
        <v>0</v>
      </c>
      <c r="G36" s="40"/>
      <c r="H36" s="40"/>
      <c r="I36" s="159">
        <v>0.14999999999999999</v>
      </c>
      <c r="J36" s="158">
        <f>ROUND(((SUM(BF98:BF203))*I36),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49</v>
      </c>
      <c r="F37" s="158">
        <f>ROUND((SUM(BG98:BG203)),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50</v>
      </c>
      <c r="F38" s="158">
        <f>ROUND((SUM(BH98:BH203)),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51</v>
      </c>
      <c r="F39" s="158">
        <f>ROUND((SUM(BI98:BI203)),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52</v>
      </c>
      <c r="E41" s="162"/>
      <c r="F41" s="162"/>
      <c r="G41" s="163" t="s">
        <v>53</v>
      </c>
      <c r="H41" s="164" t="s">
        <v>54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101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6.25" customHeight="1">
      <c r="A50" s="40"/>
      <c r="B50" s="41"/>
      <c r="C50" s="42"/>
      <c r="D50" s="42"/>
      <c r="E50" s="171" t="str">
        <f>E7</f>
        <v>Oprava střechy a hromosvodů, Centrum praktického vyučování, hala 43, areál Škoda, Plzeň, z. č. 673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163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164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0104 - D.4 Elektroinstalace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kat. č. 8669/4 Plzeň</v>
      </c>
      <c r="G56" s="42"/>
      <c r="H56" s="42"/>
      <c r="I56" s="34" t="s">
        <v>23</v>
      </c>
      <c r="J56" s="74" t="str">
        <f>IF(J14="","",J14)</f>
        <v>18. 10. 2023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SPŠ strojnická a SOŠ profesora Švejcara, Plzeň</v>
      </c>
      <c r="G58" s="42"/>
      <c r="H58" s="42"/>
      <c r="I58" s="34" t="s">
        <v>33</v>
      </c>
      <c r="J58" s="38" t="str">
        <f>E23</f>
        <v>Ing. Rudolf Jedlička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102</v>
      </c>
      <c r="D61" s="173"/>
      <c r="E61" s="173"/>
      <c r="F61" s="173"/>
      <c r="G61" s="173"/>
      <c r="H61" s="173"/>
      <c r="I61" s="173"/>
      <c r="J61" s="174" t="s">
        <v>103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74</v>
      </c>
      <c r="D63" s="42"/>
      <c r="E63" s="42"/>
      <c r="F63" s="42"/>
      <c r="G63" s="42"/>
      <c r="H63" s="42"/>
      <c r="I63" s="42"/>
      <c r="J63" s="104">
        <f>J98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104</v>
      </c>
    </row>
    <row r="64" s="9" customFormat="1" ht="24.96" customHeight="1">
      <c r="A64" s="9"/>
      <c r="B64" s="176"/>
      <c r="C64" s="177"/>
      <c r="D64" s="178" t="s">
        <v>171</v>
      </c>
      <c r="E64" s="179"/>
      <c r="F64" s="179"/>
      <c r="G64" s="179"/>
      <c r="H64" s="179"/>
      <c r="I64" s="179"/>
      <c r="J64" s="180">
        <f>J99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741</v>
      </c>
      <c r="E65" s="184"/>
      <c r="F65" s="184"/>
      <c r="G65" s="184"/>
      <c r="H65" s="184"/>
      <c r="I65" s="184"/>
      <c r="J65" s="185">
        <f>J100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173</v>
      </c>
      <c r="E66" s="184"/>
      <c r="F66" s="184"/>
      <c r="G66" s="184"/>
      <c r="H66" s="184"/>
      <c r="I66" s="184"/>
      <c r="J66" s="185">
        <f>J104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174</v>
      </c>
      <c r="E67" s="184"/>
      <c r="F67" s="184"/>
      <c r="G67" s="184"/>
      <c r="H67" s="184"/>
      <c r="I67" s="184"/>
      <c r="J67" s="185">
        <f>J106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176</v>
      </c>
      <c r="E68" s="179"/>
      <c r="F68" s="179"/>
      <c r="G68" s="179"/>
      <c r="H68" s="179"/>
      <c r="I68" s="179"/>
      <c r="J68" s="180">
        <f>J118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7"/>
      <c r="D69" s="183" t="s">
        <v>742</v>
      </c>
      <c r="E69" s="184"/>
      <c r="F69" s="184"/>
      <c r="G69" s="184"/>
      <c r="H69" s="184"/>
      <c r="I69" s="184"/>
      <c r="J69" s="185">
        <f>J119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2"/>
      <c r="C70" s="127"/>
      <c r="D70" s="183" t="s">
        <v>743</v>
      </c>
      <c r="E70" s="184"/>
      <c r="F70" s="184"/>
      <c r="G70" s="184"/>
      <c r="H70" s="184"/>
      <c r="I70" s="184"/>
      <c r="J70" s="185">
        <f>J120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2"/>
      <c r="C71" s="127"/>
      <c r="D71" s="183" t="s">
        <v>744</v>
      </c>
      <c r="E71" s="184"/>
      <c r="F71" s="184"/>
      <c r="G71" s="184"/>
      <c r="H71" s="184"/>
      <c r="I71" s="184"/>
      <c r="J71" s="185">
        <f>J122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82"/>
      <c r="C72" s="127"/>
      <c r="D72" s="183" t="s">
        <v>745</v>
      </c>
      <c r="E72" s="184"/>
      <c r="F72" s="184"/>
      <c r="G72" s="184"/>
      <c r="H72" s="184"/>
      <c r="I72" s="184"/>
      <c r="J72" s="185">
        <f>J165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6"/>
      <c r="C73" s="177"/>
      <c r="D73" s="178" t="s">
        <v>746</v>
      </c>
      <c r="E73" s="179"/>
      <c r="F73" s="179"/>
      <c r="G73" s="179"/>
      <c r="H73" s="179"/>
      <c r="I73" s="179"/>
      <c r="J73" s="180">
        <f>J169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2"/>
      <c r="C74" s="127"/>
      <c r="D74" s="183" t="s">
        <v>747</v>
      </c>
      <c r="E74" s="184"/>
      <c r="F74" s="184"/>
      <c r="G74" s="184"/>
      <c r="H74" s="184"/>
      <c r="I74" s="184"/>
      <c r="J74" s="185">
        <f>J170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6"/>
      <c r="C75" s="177"/>
      <c r="D75" s="178" t="s">
        <v>105</v>
      </c>
      <c r="E75" s="179"/>
      <c r="F75" s="179"/>
      <c r="G75" s="179"/>
      <c r="H75" s="179"/>
      <c r="I75" s="179"/>
      <c r="J75" s="180">
        <f>J194</f>
        <v>0</v>
      </c>
      <c r="K75" s="177"/>
      <c r="L75" s="181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82"/>
      <c r="C76" s="127"/>
      <c r="D76" s="183" t="s">
        <v>106</v>
      </c>
      <c r="E76" s="184"/>
      <c r="F76" s="184"/>
      <c r="G76" s="184"/>
      <c r="H76" s="184"/>
      <c r="I76" s="184"/>
      <c r="J76" s="185">
        <f>J195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107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16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6.25" customHeight="1">
      <c r="A86" s="40"/>
      <c r="B86" s="41"/>
      <c r="C86" s="42"/>
      <c r="D86" s="42"/>
      <c r="E86" s="171" t="str">
        <f>E7</f>
        <v>Oprava střechy a hromosvodů, Centrum praktického vyučování, hala 43, areál Škoda, Plzeň, z. č. 673</v>
      </c>
      <c r="F86" s="34"/>
      <c r="G86" s="34"/>
      <c r="H86" s="34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" customFormat="1" ht="12" customHeight="1">
      <c r="B87" s="23"/>
      <c r="C87" s="34" t="s">
        <v>99</v>
      </c>
      <c r="D87" s="24"/>
      <c r="E87" s="24"/>
      <c r="F87" s="24"/>
      <c r="G87" s="24"/>
      <c r="H87" s="24"/>
      <c r="I87" s="24"/>
      <c r="J87" s="24"/>
      <c r="K87" s="24"/>
      <c r="L87" s="22"/>
    </row>
    <row r="88" s="2" customFormat="1" ht="16.5" customHeight="1">
      <c r="A88" s="40"/>
      <c r="B88" s="41"/>
      <c r="C88" s="42"/>
      <c r="D88" s="42"/>
      <c r="E88" s="171" t="s">
        <v>163</v>
      </c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164</v>
      </c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71" t="str">
        <f>E11</f>
        <v>0104 - D.4 Elektroinstalace</v>
      </c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21</v>
      </c>
      <c r="D92" s="42"/>
      <c r="E92" s="42"/>
      <c r="F92" s="29" t="str">
        <f>F14</f>
        <v>kat. č. 8669/4 Plzeň</v>
      </c>
      <c r="G92" s="42"/>
      <c r="H92" s="42"/>
      <c r="I92" s="34" t="s">
        <v>23</v>
      </c>
      <c r="J92" s="74" t="str">
        <f>IF(J14="","",J14)</f>
        <v>18. 10. 2023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25</v>
      </c>
      <c r="D94" s="42"/>
      <c r="E94" s="42"/>
      <c r="F94" s="29" t="str">
        <f>E17</f>
        <v>SPŠ strojnická a SOŠ profesora Švejcara, Plzeň</v>
      </c>
      <c r="G94" s="42"/>
      <c r="H94" s="42"/>
      <c r="I94" s="34" t="s">
        <v>33</v>
      </c>
      <c r="J94" s="38" t="str">
        <f>E23</f>
        <v>Ing. Rudolf Jedlička</v>
      </c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31</v>
      </c>
      <c r="D95" s="42"/>
      <c r="E95" s="42"/>
      <c r="F95" s="29" t="str">
        <f>IF(E20="","",E20)</f>
        <v>Vyplň údaj</v>
      </c>
      <c r="G95" s="42"/>
      <c r="H95" s="42"/>
      <c r="I95" s="34" t="s">
        <v>38</v>
      </c>
      <c r="J95" s="38" t="str">
        <f>E26</f>
        <v xml:space="preserve"> </v>
      </c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0.32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1" customFormat="1" ht="29.28" customHeight="1">
      <c r="A97" s="187"/>
      <c r="B97" s="188"/>
      <c r="C97" s="189" t="s">
        <v>108</v>
      </c>
      <c r="D97" s="190" t="s">
        <v>61</v>
      </c>
      <c r="E97" s="190" t="s">
        <v>57</v>
      </c>
      <c r="F97" s="190" t="s">
        <v>58</v>
      </c>
      <c r="G97" s="190" t="s">
        <v>109</v>
      </c>
      <c r="H97" s="190" t="s">
        <v>110</v>
      </c>
      <c r="I97" s="190" t="s">
        <v>111</v>
      </c>
      <c r="J97" s="190" t="s">
        <v>103</v>
      </c>
      <c r="K97" s="191" t="s">
        <v>112</v>
      </c>
      <c r="L97" s="192"/>
      <c r="M97" s="94" t="s">
        <v>19</v>
      </c>
      <c r="N97" s="95" t="s">
        <v>46</v>
      </c>
      <c r="O97" s="95" t="s">
        <v>113</v>
      </c>
      <c r="P97" s="95" t="s">
        <v>114</v>
      </c>
      <c r="Q97" s="95" t="s">
        <v>115</v>
      </c>
      <c r="R97" s="95" t="s">
        <v>116</v>
      </c>
      <c r="S97" s="95" t="s">
        <v>117</v>
      </c>
      <c r="T97" s="96" t="s">
        <v>118</v>
      </c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</row>
    <row r="98" s="2" customFormat="1" ht="22.8" customHeight="1">
      <c r="A98" s="40"/>
      <c r="B98" s="41"/>
      <c r="C98" s="101" t="s">
        <v>119</v>
      </c>
      <c r="D98" s="42"/>
      <c r="E98" s="42"/>
      <c r="F98" s="42"/>
      <c r="G98" s="42"/>
      <c r="H98" s="42"/>
      <c r="I98" s="42"/>
      <c r="J98" s="193">
        <f>BK98</f>
        <v>0</v>
      </c>
      <c r="K98" s="42"/>
      <c r="L98" s="46"/>
      <c r="M98" s="97"/>
      <c r="N98" s="194"/>
      <c r="O98" s="98"/>
      <c r="P98" s="195">
        <f>P99+P118+P169+P194</f>
        <v>0</v>
      </c>
      <c r="Q98" s="98"/>
      <c r="R98" s="195">
        <f>R99+R118+R169+R194</f>
        <v>47.571185999999997</v>
      </c>
      <c r="S98" s="98"/>
      <c r="T98" s="196">
        <f>T99+T118+T169+T194</f>
        <v>50.150000000000006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75</v>
      </c>
      <c r="AU98" s="19" t="s">
        <v>104</v>
      </c>
      <c r="BK98" s="197">
        <f>BK99+BK118+BK169+BK194</f>
        <v>0</v>
      </c>
    </row>
    <row r="99" s="12" customFormat="1" ht="25.92" customHeight="1">
      <c r="A99" s="12"/>
      <c r="B99" s="198"/>
      <c r="C99" s="199"/>
      <c r="D99" s="200" t="s">
        <v>75</v>
      </c>
      <c r="E99" s="201" t="s">
        <v>185</v>
      </c>
      <c r="F99" s="201" t="s">
        <v>186</v>
      </c>
      <c r="G99" s="199"/>
      <c r="H99" s="199"/>
      <c r="I99" s="202"/>
      <c r="J99" s="203">
        <f>BK99</f>
        <v>0</v>
      </c>
      <c r="K99" s="199"/>
      <c r="L99" s="204"/>
      <c r="M99" s="205"/>
      <c r="N99" s="206"/>
      <c r="O99" s="206"/>
      <c r="P99" s="207">
        <f>P100+P104+P106</f>
        <v>0</v>
      </c>
      <c r="Q99" s="206"/>
      <c r="R99" s="207">
        <f>R100+R104+R106</f>
        <v>0</v>
      </c>
      <c r="S99" s="206"/>
      <c r="T99" s="208">
        <f>T100+T104+T106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84</v>
      </c>
      <c r="AT99" s="210" t="s">
        <v>75</v>
      </c>
      <c r="AU99" s="210" t="s">
        <v>76</v>
      </c>
      <c r="AY99" s="209" t="s">
        <v>123</v>
      </c>
      <c r="BK99" s="211">
        <f>BK100+BK104+BK106</f>
        <v>0</v>
      </c>
    </row>
    <row r="100" s="12" customFormat="1" ht="22.8" customHeight="1">
      <c r="A100" s="12"/>
      <c r="B100" s="198"/>
      <c r="C100" s="199"/>
      <c r="D100" s="200" t="s">
        <v>75</v>
      </c>
      <c r="E100" s="212" t="s">
        <v>84</v>
      </c>
      <c r="F100" s="212" t="s">
        <v>748</v>
      </c>
      <c r="G100" s="199"/>
      <c r="H100" s="199"/>
      <c r="I100" s="202"/>
      <c r="J100" s="213">
        <f>BK100</f>
        <v>0</v>
      </c>
      <c r="K100" s="199"/>
      <c r="L100" s="204"/>
      <c r="M100" s="205"/>
      <c r="N100" s="206"/>
      <c r="O100" s="206"/>
      <c r="P100" s="207">
        <f>SUM(P101:P103)</f>
        <v>0</v>
      </c>
      <c r="Q100" s="206"/>
      <c r="R100" s="207">
        <f>SUM(R101:R103)</f>
        <v>0</v>
      </c>
      <c r="S100" s="206"/>
      <c r="T100" s="208">
        <f>SUM(T101:T103)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84</v>
      </c>
      <c r="AT100" s="210" t="s">
        <v>75</v>
      </c>
      <c r="AU100" s="210" t="s">
        <v>84</v>
      </c>
      <c r="AY100" s="209" t="s">
        <v>123</v>
      </c>
      <c r="BK100" s="211">
        <f>SUM(BK101:BK103)</f>
        <v>0</v>
      </c>
    </row>
    <row r="101" s="2" customFormat="1" ht="44.25" customHeight="1">
      <c r="A101" s="40"/>
      <c r="B101" s="41"/>
      <c r="C101" s="214" t="s">
        <v>84</v>
      </c>
      <c r="D101" s="214" t="s">
        <v>126</v>
      </c>
      <c r="E101" s="215" t="s">
        <v>749</v>
      </c>
      <c r="F101" s="216" t="s">
        <v>750</v>
      </c>
      <c r="G101" s="217" t="s">
        <v>190</v>
      </c>
      <c r="H101" s="218">
        <v>22.5</v>
      </c>
      <c r="I101" s="219"/>
      <c r="J101" s="220">
        <f>ROUND(I101*H101,2)</f>
        <v>0</v>
      </c>
      <c r="K101" s="216" t="s">
        <v>130</v>
      </c>
      <c r="L101" s="46"/>
      <c r="M101" s="221" t="s">
        <v>19</v>
      </c>
      <c r="N101" s="222" t="s">
        <v>47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147</v>
      </c>
      <c r="AT101" s="225" t="s">
        <v>126</v>
      </c>
      <c r="AU101" s="225" t="s">
        <v>86</v>
      </c>
      <c r="AY101" s="19" t="s">
        <v>123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84</v>
      </c>
      <c r="BK101" s="226">
        <f>ROUND(I101*H101,2)</f>
        <v>0</v>
      </c>
      <c r="BL101" s="19" t="s">
        <v>147</v>
      </c>
      <c r="BM101" s="225" t="s">
        <v>751</v>
      </c>
    </row>
    <row r="102" s="2" customFormat="1">
      <c r="A102" s="40"/>
      <c r="B102" s="41"/>
      <c r="C102" s="42"/>
      <c r="D102" s="227" t="s">
        <v>133</v>
      </c>
      <c r="E102" s="42"/>
      <c r="F102" s="228" t="s">
        <v>752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133</v>
      </c>
      <c r="AU102" s="19" t="s">
        <v>86</v>
      </c>
    </row>
    <row r="103" s="13" customFormat="1">
      <c r="A103" s="13"/>
      <c r="B103" s="240"/>
      <c r="C103" s="241"/>
      <c r="D103" s="232" t="s">
        <v>193</v>
      </c>
      <c r="E103" s="242" t="s">
        <v>19</v>
      </c>
      <c r="F103" s="243" t="s">
        <v>753</v>
      </c>
      <c r="G103" s="241"/>
      <c r="H103" s="244">
        <v>22.5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0" t="s">
        <v>193</v>
      </c>
      <c r="AU103" s="250" t="s">
        <v>86</v>
      </c>
      <c r="AV103" s="13" t="s">
        <v>86</v>
      </c>
      <c r="AW103" s="13" t="s">
        <v>37</v>
      </c>
      <c r="AX103" s="13" t="s">
        <v>84</v>
      </c>
      <c r="AY103" s="250" t="s">
        <v>123</v>
      </c>
    </row>
    <row r="104" s="12" customFormat="1" ht="22.8" customHeight="1">
      <c r="A104" s="12"/>
      <c r="B104" s="198"/>
      <c r="C104" s="199"/>
      <c r="D104" s="200" t="s">
        <v>75</v>
      </c>
      <c r="E104" s="212" t="s">
        <v>229</v>
      </c>
      <c r="F104" s="212" t="s">
        <v>230</v>
      </c>
      <c r="G104" s="199"/>
      <c r="H104" s="199"/>
      <c r="I104" s="202"/>
      <c r="J104" s="213">
        <f>BK104</f>
        <v>0</v>
      </c>
      <c r="K104" s="199"/>
      <c r="L104" s="204"/>
      <c r="M104" s="205"/>
      <c r="N104" s="206"/>
      <c r="O104" s="206"/>
      <c r="P104" s="207">
        <f>P105</f>
        <v>0</v>
      </c>
      <c r="Q104" s="206"/>
      <c r="R104" s="207">
        <f>R105</f>
        <v>0</v>
      </c>
      <c r="S104" s="206"/>
      <c r="T104" s="208">
        <f>T105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9" t="s">
        <v>84</v>
      </c>
      <c r="AT104" s="210" t="s">
        <v>75</v>
      </c>
      <c r="AU104" s="210" t="s">
        <v>84</v>
      </c>
      <c r="AY104" s="209" t="s">
        <v>123</v>
      </c>
      <c r="BK104" s="211">
        <f>BK105</f>
        <v>0</v>
      </c>
    </row>
    <row r="105" s="2" customFormat="1" ht="24.15" customHeight="1">
      <c r="A105" s="40"/>
      <c r="B105" s="41"/>
      <c r="C105" s="214" t="s">
        <v>86</v>
      </c>
      <c r="D105" s="214" t="s">
        <v>126</v>
      </c>
      <c r="E105" s="215" t="s">
        <v>754</v>
      </c>
      <c r="F105" s="216" t="s">
        <v>755</v>
      </c>
      <c r="G105" s="217" t="s">
        <v>756</v>
      </c>
      <c r="H105" s="218">
        <v>8</v>
      </c>
      <c r="I105" s="219"/>
      <c r="J105" s="220">
        <f>ROUND(I105*H105,2)</f>
        <v>0</v>
      </c>
      <c r="K105" s="216" t="s">
        <v>19</v>
      </c>
      <c r="L105" s="46"/>
      <c r="M105" s="221" t="s">
        <v>19</v>
      </c>
      <c r="N105" s="222" t="s">
        <v>47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147</v>
      </c>
      <c r="AT105" s="225" t="s">
        <v>126</v>
      </c>
      <c r="AU105" s="225" t="s">
        <v>86</v>
      </c>
      <c r="AY105" s="19" t="s">
        <v>123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84</v>
      </c>
      <c r="BK105" s="226">
        <f>ROUND(I105*H105,2)</f>
        <v>0</v>
      </c>
      <c r="BL105" s="19" t="s">
        <v>147</v>
      </c>
      <c r="BM105" s="225" t="s">
        <v>757</v>
      </c>
    </row>
    <row r="106" s="12" customFormat="1" ht="22.8" customHeight="1">
      <c r="A106" s="12"/>
      <c r="B106" s="198"/>
      <c r="C106" s="199"/>
      <c r="D106" s="200" t="s">
        <v>75</v>
      </c>
      <c r="E106" s="212" t="s">
        <v>273</v>
      </c>
      <c r="F106" s="212" t="s">
        <v>274</v>
      </c>
      <c r="G106" s="199"/>
      <c r="H106" s="199"/>
      <c r="I106" s="202"/>
      <c r="J106" s="213">
        <f>BK106</f>
        <v>0</v>
      </c>
      <c r="K106" s="199"/>
      <c r="L106" s="204"/>
      <c r="M106" s="205"/>
      <c r="N106" s="206"/>
      <c r="O106" s="206"/>
      <c r="P106" s="207">
        <f>SUM(P107:P117)</f>
        <v>0</v>
      </c>
      <c r="Q106" s="206"/>
      <c r="R106" s="207">
        <f>SUM(R107:R117)</f>
        <v>0</v>
      </c>
      <c r="S106" s="206"/>
      <c r="T106" s="208">
        <f>SUM(T107:T117)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9" t="s">
        <v>84</v>
      </c>
      <c r="AT106" s="210" t="s">
        <v>75</v>
      </c>
      <c r="AU106" s="210" t="s">
        <v>84</v>
      </c>
      <c r="AY106" s="209" t="s">
        <v>123</v>
      </c>
      <c r="BK106" s="211">
        <f>SUM(BK107:BK117)</f>
        <v>0</v>
      </c>
    </row>
    <row r="107" s="2" customFormat="1" ht="33" customHeight="1">
      <c r="A107" s="40"/>
      <c r="B107" s="41"/>
      <c r="C107" s="214" t="s">
        <v>142</v>
      </c>
      <c r="D107" s="214" t="s">
        <v>126</v>
      </c>
      <c r="E107" s="215" t="s">
        <v>293</v>
      </c>
      <c r="F107" s="216" t="s">
        <v>294</v>
      </c>
      <c r="G107" s="217" t="s">
        <v>283</v>
      </c>
      <c r="H107" s="218">
        <v>53</v>
      </c>
      <c r="I107" s="219"/>
      <c r="J107" s="220">
        <f>ROUND(I107*H107,2)</f>
        <v>0</v>
      </c>
      <c r="K107" s="216" t="s">
        <v>130</v>
      </c>
      <c r="L107" s="46"/>
      <c r="M107" s="221" t="s">
        <v>19</v>
      </c>
      <c r="N107" s="222" t="s">
        <v>47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147</v>
      </c>
      <c r="AT107" s="225" t="s">
        <v>126</v>
      </c>
      <c r="AU107" s="225" t="s">
        <v>86</v>
      </c>
      <c r="AY107" s="19" t="s">
        <v>123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84</v>
      </c>
      <c r="BK107" s="226">
        <f>ROUND(I107*H107,2)</f>
        <v>0</v>
      </c>
      <c r="BL107" s="19" t="s">
        <v>147</v>
      </c>
      <c r="BM107" s="225" t="s">
        <v>758</v>
      </c>
    </row>
    <row r="108" s="2" customFormat="1">
      <c r="A108" s="40"/>
      <c r="B108" s="41"/>
      <c r="C108" s="42"/>
      <c r="D108" s="227" t="s">
        <v>133</v>
      </c>
      <c r="E108" s="42"/>
      <c r="F108" s="228" t="s">
        <v>296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133</v>
      </c>
      <c r="AU108" s="19" t="s">
        <v>86</v>
      </c>
    </row>
    <row r="109" s="2" customFormat="1" ht="44.25" customHeight="1">
      <c r="A109" s="40"/>
      <c r="B109" s="41"/>
      <c r="C109" s="214" t="s">
        <v>147</v>
      </c>
      <c r="D109" s="214" t="s">
        <v>126</v>
      </c>
      <c r="E109" s="215" t="s">
        <v>298</v>
      </c>
      <c r="F109" s="216" t="s">
        <v>299</v>
      </c>
      <c r="G109" s="217" t="s">
        <v>283</v>
      </c>
      <c r="H109" s="218">
        <v>742</v>
      </c>
      <c r="I109" s="219"/>
      <c r="J109" s="220">
        <f>ROUND(I109*H109,2)</f>
        <v>0</v>
      </c>
      <c r="K109" s="216" t="s">
        <v>130</v>
      </c>
      <c r="L109" s="46"/>
      <c r="M109" s="221" t="s">
        <v>19</v>
      </c>
      <c r="N109" s="222" t="s">
        <v>47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147</v>
      </c>
      <c r="AT109" s="225" t="s">
        <v>126</v>
      </c>
      <c r="AU109" s="225" t="s">
        <v>86</v>
      </c>
      <c r="AY109" s="19" t="s">
        <v>123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84</v>
      </c>
      <c r="BK109" s="226">
        <f>ROUND(I109*H109,2)</f>
        <v>0</v>
      </c>
      <c r="BL109" s="19" t="s">
        <v>147</v>
      </c>
      <c r="BM109" s="225" t="s">
        <v>759</v>
      </c>
    </row>
    <row r="110" s="2" customFormat="1">
      <c r="A110" s="40"/>
      <c r="B110" s="41"/>
      <c r="C110" s="42"/>
      <c r="D110" s="227" t="s">
        <v>133</v>
      </c>
      <c r="E110" s="42"/>
      <c r="F110" s="228" t="s">
        <v>301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133</v>
      </c>
      <c r="AU110" s="19" t="s">
        <v>86</v>
      </c>
    </row>
    <row r="111" s="13" customFormat="1">
      <c r="A111" s="13"/>
      <c r="B111" s="240"/>
      <c r="C111" s="241"/>
      <c r="D111" s="232" t="s">
        <v>193</v>
      </c>
      <c r="E111" s="241"/>
      <c r="F111" s="243" t="s">
        <v>760</v>
      </c>
      <c r="G111" s="241"/>
      <c r="H111" s="244">
        <v>742</v>
      </c>
      <c r="I111" s="245"/>
      <c r="J111" s="241"/>
      <c r="K111" s="241"/>
      <c r="L111" s="246"/>
      <c r="M111" s="247"/>
      <c r="N111" s="248"/>
      <c r="O111" s="248"/>
      <c r="P111" s="248"/>
      <c r="Q111" s="248"/>
      <c r="R111" s="248"/>
      <c r="S111" s="248"/>
      <c r="T111" s="24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50" t="s">
        <v>193</v>
      </c>
      <c r="AU111" s="250" t="s">
        <v>86</v>
      </c>
      <c r="AV111" s="13" t="s">
        <v>86</v>
      </c>
      <c r="AW111" s="13" t="s">
        <v>4</v>
      </c>
      <c r="AX111" s="13" t="s">
        <v>84</v>
      </c>
      <c r="AY111" s="250" t="s">
        <v>123</v>
      </c>
    </row>
    <row r="112" s="2" customFormat="1" ht="44.25" customHeight="1">
      <c r="A112" s="40"/>
      <c r="B112" s="41"/>
      <c r="C112" s="214" t="s">
        <v>122</v>
      </c>
      <c r="D112" s="214" t="s">
        <v>126</v>
      </c>
      <c r="E112" s="215" t="s">
        <v>761</v>
      </c>
      <c r="F112" s="216" t="s">
        <v>762</v>
      </c>
      <c r="G112" s="217" t="s">
        <v>283</v>
      </c>
      <c r="H112" s="218">
        <v>50</v>
      </c>
      <c r="I112" s="219"/>
      <c r="J112" s="220">
        <f>ROUND(I112*H112,2)</f>
        <v>0</v>
      </c>
      <c r="K112" s="216" t="s">
        <v>130</v>
      </c>
      <c r="L112" s="46"/>
      <c r="M112" s="221" t="s">
        <v>19</v>
      </c>
      <c r="N112" s="222" t="s">
        <v>47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147</v>
      </c>
      <c r="AT112" s="225" t="s">
        <v>126</v>
      </c>
      <c r="AU112" s="225" t="s">
        <v>86</v>
      </c>
      <c r="AY112" s="19" t="s">
        <v>123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84</v>
      </c>
      <c r="BK112" s="226">
        <f>ROUND(I112*H112,2)</f>
        <v>0</v>
      </c>
      <c r="BL112" s="19" t="s">
        <v>147</v>
      </c>
      <c r="BM112" s="225" t="s">
        <v>763</v>
      </c>
    </row>
    <row r="113" s="2" customFormat="1">
      <c r="A113" s="40"/>
      <c r="B113" s="41"/>
      <c r="C113" s="42"/>
      <c r="D113" s="227" t="s">
        <v>133</v>
      </c>
      <c r="E113" s="42"/>
      <c r="F113" s="228" t="s">
        <v>764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133</v>
      </c>
      <c r="AU113" s="19" t="s">
        <v>86</v>
      </c>
    </row>
    <row r="114" s="2" customFormat="1" ht="44.25" customHeight="1">
      <c r="A114" s="40"/>
      <c r="B114" s="41"/>
      <c r="C114" s="214" t="s">
        <v>157</v>
      </c>
      <c r="D114" s="214" t="s">
        <v>126</v>
      </c>
      <c r="E114" s="215" t="s">
        <v>309</v>
      </c>
      <c r="F114" s="216" t="s">
        <v>310</v>
      </c>
      <c r="G114" s="217" t="s">
        <v>283</v>
      </c>
      <c r="H114" s="218">
        <v>2</v>
      </c>
      <c r="I114" s="219"/>
      <c r="J114" s="220">
        <f>ROUND(I114*H114,2)</f>
        <v>0</v>
      </c>
      <c r="K114" s="216" t="s">
        <v>130</v>
      </c>
      <c r="L114" s="46"/>
      <c r="M114" s="221" t="s">
        <v>19</v>
      </c>
      <c r="N114" s="222" t="s">
        <v>47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147</v>
      </c>
      <c r="AT114" s="225" t="s">
        <v>126</v>
      </c>
      <c r="AU114" s="225" t="s">
        <v>86</v>
      </c>
      <c r="AY114" s="19" t="s">
        <v>123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84</v>
      </c>
      <c r="BK114" s="226">
        <f>ROUND(I114*H114,2)</f>
        <v>0</v>
      </c>
      <c r="BL114" s="19" t="s">
        <v>147</v>
      </c>
      <c r="BM114" s="225" t="s">
        <v>765</v>
      </c>
    </row>
    <row r="115" s="2" customFormat="1">
      <c r="A115" s="40"/>
      <c r="B115" s="41"/>
      <c r="C115" s="42"/>
      <c r="D115" s="227" t="s">
        <v>133</v>
      </c>
      <c r="E115" s="42"/>
      <c r="F115" s="228" t="s">
        <v>312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133</v>
      </c>
      <c r="AU115" s="19" t="s">
        <v>86</v>
      </c>
    </row>
    <row r="116" s="2" customFormat="1" ht="37.8" customHeight="1">
      <c r="A116" s="40"/>
      <c r="B116" s="41"/>
      <c r="C116" s="214" t="s">
        <v>218</v>
      </c>
      <c r="D116" s="214" t="s">
        <v>126</v>
      </c>
      <c r="E116" s="215" t="s">
        <v>766</v>
      </c>
      <c r="F116" s="216" t="s">
        <v>767</v>
      </c>
      <c r="G116" s="217" t="s">
        <v>283</v>
      </c>
      <c r="H116" s="218">
        <v>1</v>
      </c>
      <c r="I116" s="219"/>
      <c r="J116" s="220">
        <f>ROUND(I116*H116,2)</f>
        <v>0</v>
      </c>
      <c r="K116" s="216" t="s">
        <v>130</v>
      </c>
      <c r="L116" s="46"/>
      <c r="M116" s="221" t="s">
        <v>19</v>
      </c>
      <c r="N116" s="222" t="s">
        <v>47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147</v>
      </c>
      <c r="AT116" s="225" t="s">
        <v>126</v>
      </c>
      <c r="AU116" s="225" t="s">
        <v>86</v>
      </c>
      <c r="AY116" s="19" t="s">
        <v>123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84</v>
      </c>
      <c r="BK116" s="226">
        <f>ROUND(I116*H116,2)</f>
        <v>0</v>
      </c>
      <c r="BL116" s="19" t="s">
        <v>147</v>
      </c>
      <c r="BM116" s="225" t="s">
        <v>768</v>
      </c>
    </row>
    <row r="117" s="2" customFormat="1">
      <c r="A117" s="40"/>
      <c r="B117" s="41"/>
      <c r="C117" s="42"/>
      <c r="D117" s="227" t="s">
        <v>133</v>
      </c>
      <c r="E117" s="42"/>
      <c r="F117" s="228" t="s">
        <v>769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133</v>
      </c>
      <c r="AU117" s="19" t="s">
        <v>86</v>
      </c>
    </row>
    <row r="118" s="12" customFormat="1" ht="25.92" customHeight="1">
      <c r="A118" s="12"/>
      <c r="B118" s="198"/>
      <c r="C118" s="199"/>
      <c r="D118" s="200" t="s">
        <v>75</v>
      </c>
      <c r="E118" s="201" t="s">
        <v>333</v>
      </c>
      <c r="F118" s="201" t="s">
        <v>334</v>
      </c>
      <c r="G118" s="199"/>
      <c r="H118" s="199"/>
      <c r="I118" s="202"/>
      <c r="J118" s="203">
        <f>BK118</f>
        <v>0</v>
      </c>
      <c r="K118" s="199"/>
      <c r="L118" s="204"/>
      <c r="M118" s="205"/>
      <c r="N118" s="206"/>
      <c r="O118" s="206"/>
      <c r="P118" s="207">
        <f>P119</f>
        <v>0</v>
      </c>
      <c r="Q118" s="206"/>
      <c r="R118" s="207">
        <f>R119</f>
        <v>0</v>
      </c>
      <c r="S118" s="206"/>
      <c r="T118" s="208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9" t="s">
        <v>86</v>
      </c>
      <c r="AT118" s="210" t="s">
        <v>75</v>
      </c>
      <c r="AU118" s="210" t="s">
        <v>76</v>
      </c>
      <c r="AY118" s="209" t="s">
        <v>123</v>
      </c>
      <c r="BK118" s="211">
        <f>BK119</f>
        <v>0</v>
      </c>
    </row>
    <row r="119" s="12" customFormat="1" ht="22.8" customHeight="1">
      <c r="A119" s="12"/>
      <c r="B119" s="198"/>
      <c r="C119" s="199"/>
      <c r="D119" s="200" t="s">
        <v>75</v>
      </c>
      <c r="E119" s="212" t="s">
        <v>770</v>
      </c>
      <c r="F119" s="212" t="s">
        <v>771</v>
      </c>
      <c r="G119" s="199"/>
      <c r="H119" s="199"/>
      <c r="I119" s="202"/>
      <c r="J119" s="213">
        <f>BK119</f>
        <v>0</v>
      </c>
      <c r="K119" s="199"/>
      <c r="L119" s="204"/>
      <c r="M119" s="205"/>
      <c r="N119" s="206"/>
      <c r="O119" s="206"/>
      <c r="P119" s="207">
        <f>P120+P122+P165</f>
        <v>0</v>
      </c>
      <c r="Q119" s="206"/>
      <c r="R119" s="207">
        <f>R120+R122+R165</f>
        <v>0</v>
      </c>
      <c r="S119" s="206"/>
      <c r="T119" s="208">
        <f>T120+T122+T165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9" t="s">
        <v>86</v>
      </c>
      <c r="AT119" s="210" t="s">
        <v>75</v>
      </c>
      <c r="AU119" s="210" t="s">
        <v>84</v>
      </c>
      <c r="AY119" s="209" t="s">
        <v>123</v>
      </c>
      <c r="BK119" s="211">
        <f>BK120+BK122+BK165</f>
        <v>0</v>
      </c>
    </row>
    <row r="120" s="12" customFormat="1" ht="20.88" customHeight="1">
      <c r="A120" s="12"/>
      <c r="B120" s="198"/>
      <c r="C120" s="199"/>
      <c r="D120" s="200" t="s">
        <v>75</v>
      </c>
      <c r="E120" s="212" t="s">
        <v>772</v>
      </c>
      <c r="F120" s="212" t="s">
        <v>773</v>
      </c>
      <c r="G120" s="199"/>
      <c r="H120" s="199"/>
      <c r="I120" s="202"/>
      <c r="J120" s="213">
        <f>BK120</f>
        <v>0</v>
      </c>
      <c r="K120" s="199"/>
      <c r="L120" s="204"/>
      <c r="M120" s="205"/>
      <c r="N120" s="206"/>
      <c r="O120" s="206"/>
      <c r="P120" s="207">
        <f>P121</f>
        <v>0</v>
      </c>
      <c r="Q120" s="206"/>
      <c r="R120" s="207">
        <f>R121</f>
        <v>0</v>
      </c>
      <c r="S120" s="206"/>
      <c r="T120" s="208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9" t="s">
        <v>84</v>
      </c>
      <c r="AT120" s="210" t="s">
        <v>75</v>
      </c>
      <c r="AU120" s="210" t="s">
        <v>86</v>
      </c>
      <c r="AY120" s="209" t="s">
        <v>123</v>
      </c>
      <c r="BK120" s="211">
        <f>BK121</f>
        <v>0</v>
      </c>
    </row>
    <row r="121" s="2" customFormat="1" ht="24.15" customHeight="1">
      <c r="A121" s="40"/>
      <c r="B121" s="41"/>
      <c r="C121" s="214" t="s">
        <v>222</v>
      </c>
      <c r="D121" s="214" t="s">
        <v>126</v>
      </c>
      <c r="E121" s="215" t="s">
        <v>774</v>
      </c>
      <c r="F121" s="216" t="s">
        <v>775</v>
      </c>
      <c r="G121" s="217" t="s">
        <v>756</v>
      </c>
      <c r="H121" s="218">
        <v>86</v>
      </c>
      <c r="I121" s="219"/>
      <c r="J121" s="220">
        <f>ROUND(I121*H121,2)</f>
        <v>0</v>
      </c>
      <c r="K121" s="216" t="s">
        <v>19</v>
      </c>
      <c r="L121" s="46"/>
      <c r="M121" s="221" t="s">
        <v>19</v>
      </c>
      <c r="N121" s="222" t="s">
        <v>47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280</v>
      </c>
      <c r="AT121" s="225" t="s">
        <v>126</v>
      </c>
      <c r="AU121" s="225" t="s">
        <v>142</v>
      </c>
      <c r="AY121" s="19" t="s">
        <v>123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84</v>
      </c>
      <c r="BK121" s="226">
        <f>ROUND(I121*H121,2)</f>
        <v>0</v>
      </c>
      <c r="BL121" s="19" t="s">
        <v>280</v>
      </c>
      <c r="BM121" s="225" t="s">
        <v>776</v>
      </c>
    </row>
    <row r="122" s="12" customFormat="1" ht="20.88" customHeight="1">
      <c r="A122" s="12"/>
      <c r="B122" s="198"/>
      <c r="C122" s="199"/>
      <c r="D122" s="200" t="s">
        <v>75</v>
      </c>
      <c r="E122" s="212" t="s">
        <v>777</v>
      </c>
      <c r="F122" s="212" t="s">
        <v>778</v>
      </c>
      <c r="G122" s="199"/>
      <c r="H122" s="199"/>
      <c r="I122" s="202"/>
      <c r="J122" s="213">
        <f>BK122</f>
        <v>0</v>
      </c>
      <c r="K122" s="199"/>
      <c r="L122" s="204"/>
      <c r="M122" s="205"/>
      <c r="N122" s="206"/>
      <c r="O122" s="206"/>
      <c r="P122" s="207">
        <f>SUM(P123:P164)</f>
        <v>0</v>
      </c>
      <c r="Q122" s="206"/>
      <c r="R122" s="207">
        <f>SUM(R123:R164)</f>
        <v>0</v>
      </c>
      <c r="S122" s="206"/>
      <c r="T122" s="208">
        <f>SUM(T123:T164)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9" t="s">
        <v>84</v>
      </c>
      <c r="AT122" s="210" t="s">
        <v>75</v>
      </c>
      <c r="AU122" s="210" t="s">
        <v>86</v>
      </c>
      <c r="AY122" s="209" t="s">
        <v>123</v>
      </c>
      <c r="BK122" s="211">
        <f>SUM(BK123:BK164)</f>
        <v>0</v>
      </c>
    </row>
    <row r="123" s="2" customFormat="1" ht="49.05" customHeight="1">
      <c r="A123" s="40"/>
      <c r="B123" s="41"/>
      <c r="C123" s="214" t="s">
        <v>229</v>
      </c>
      <c r="D123" s="214" t="s">
        <v>126</v>
      </c>
      <c r="E123" s="215" t="s">
        <v>779</v>
      </c>
      <c r="F123" s="216" t="s">
        <v>780</v>
      </c>
      <c r="G123" s="217" t="s">
        <v>258</v>
      </c>
      <c r="H123" s="218">
        <v>430</v>
      </c>
      <c r="I123" s="219"/>
      <c r="J123" s="220">
        <f>ROUND(I123*H123,2)</f>
        <v>0</v>
      </c>
      <c r="K123" s="216" t="s">
        <v>130</v>
      </c>
      <c r="L123" s="46"/>
      <c r="M123" s="221" t="s">
        <v>19</v>
      </c>
      <c r="N123" s="222" t="s">
        <v>47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280</v>
      </c>
      <c r="AT123" s="225" t="s">
        <v>126</v>
      </c>
      <c r="AU123" s="225" t="s">
        <v>142</v>
      </c>
      <c r="AY123" s="19" t="s">
        <v>123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84</v>
      </c>
      <c r="BK123" s="226">
        <f>ROUND(I123*H123,2)</f>
        <v>0</v>
      </c>
      <c r="BL123" s="19" t="s">
        <v>280</v>
      </c>
      <c r="BM123" s="225" t="s">
        <v>781</v>
      </c>
    </row>
    <row r="124" s="2" customFormat="1">
      <c r="A124" s="40"/>
      <c r="B124" s="41"/>
      <c r="C124" s="42"/>
      <c r="D124" s="227" t="s">
        <v>133</v>
      </c>
      <c r="E124" s="42"/>
      <c r="F124" s="228" t="s">
        <v>782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133</v>
      </c>
      <c r="AU124" s="19" t="s">
        <v>142</v>
      </c>
    </row>
    <row r="125" s="2" customFormat="1" ht="24.15" customHeight="1">
      <c r="A125" s="40"/>
      <c r="B125" s="41"/>
      <c r="C125" s="214" t="s">
        <v>244</v>
      </c>
      <c r="D125" s="214" t="s">
        <v>126</v>
      </c>
      <c r="E125" s="215" t="s">
        <v>783</v>
      </c>
      <c r="F125" s="216" t="s">
        <v>784</v>
      </c>
      <c r="G125" s="217" t="s">
        <v>258</v>
      </c>
      <c r="H125" s="218">
        <v>162</v>
      </c>
      <c r="I125" s="219"/>
      <c r="J125" s="220">
        <f>ROUND(I125*H125,2)</f>
        <v>0</v>
      </c>
      <c r="K125" s="216" t="s">
        <v>130</v>
      </c>
      <c r="L125" s="46"/>
      <c r="M125" s="221" t="s">
        <v>19</v>
      </c>
      <c r="N125" s="222" t="s">
        <v>47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280</v>
      </c>
      <c r="AT125" s="225" t="s">
        <v>126</v>
      </c>
      <c r="AU125" s="225" t="s">
        <v>142</v>
      </c>
      <c r="AY125" s="19" t="s">
        <v>123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84</v>
      </c>
      <c r="BK125" s="226">
        <f>ROUND(I125*H125,2)</f>
        <v>0</v>
      </c>
      <c r="BL125" s="19" t="s">
        <v>280</v>
      </c>
      <c r="BM125" s="225" t="s">
        <v>785</v>
      </c>
    </row>
    <row r="126" s="2" customFormat="1">
      <c r="A126" s="40"/>
      <c r="B126" s="41"/>
      <c r="C126" s="42"/>
      <c r="D126" s="227" t="s">
        <v>133</v>
      </c>
      <c r="E126" s="42"/>
      <c r="F126" s="228" t="s">
        <v>786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133</v>
      </c>
      <c r="AU126" s="19" t="s">
        <v>142</v>
      </c>
    </row>
    <row r="127" s="2" customFormat="1" ht="24.15" customHeight="1">
      <c r="A127" s="40"/>
      <c r="B127" s="41"/>
      <c r="C127" s="214" t="s">
        <v>250</v>
      </c>
      <c r="D127" s="214" t="s">
        <v>126</v>
      </c>
      <c r="E127" s="215" t="s">
        <v>787</v>
      </c>
      <c r="F127" s="216" t="s">
        <v>788</v>
      </c>
      <c r="G127" s="217" t="s">
        <v>258</v>
      </c>
      <c r="H127" s="218">
        <v>130</v>
      </c>
      <c r="I127" s="219"/>
      <c r="J127" s="220">
        <f>ROUND(I127*H127,2)</f>
        <v>0</v>
      </c>
      <c r="K127" s="216" t="s">
        <v>130</v>
      </c>
      <c r="L127" s="46"/>
      <c r="M127" s="221" t="s">
        <v>19</v>
      </c>
      <c r="N127" s="222" t="s">
        <v>47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280</v>
      </c>
      <c r="AT127" s="225" t="s">
        <v>126</v>
      </c>
      <c r="AU127" s="225" t="s">
        <v>142</v>
      </c>
      <c r="AY127" s="19" t="s">
        <v>123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84</v>
      </c>
      <c r="BK127" s="226">
        <f>ROUND(I127*H127,2)</f>
        <v>0</v>
      </c>
      <c r="BL127" s="19" t="s">
        <v>280</v>
      </c>
      <c r="BM127" s="225" t="s">
        <v>789</v>
      </c>
    </row>
    <row r="128" s="2" customFormat="1">
      <c r="A128" s="40"/>
      <c r="B128" s="41"/>
      <c r="C128" s="42"/>
      <c r="D128" s="227" t="s">
        <v>133</v>
      </c>
      <c r="E128" s="42"/>
      <c r="F128" s="228" t="s">
        <v>790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133</v>
      </c>
      <c r="AU128" s="19" t="s">
        <v>142</v>
      </c>
    </row>
    <row r="129" s="2" customFormat="1" ht="24.15" customHeight="1">
      <c r="A129" s="40"/>
      <c r="B129" s="41"/>
      <c r="C129" s="214" t="s">
        <v>255</v>
      </c>
      <c r="D129" s="214" t="s">
        <v>126</v>
      </c>
      <c r="E129" s="215" t="s">
        <v>791</v>
      </c>
      <c r="F129" s="216" t="s">
        <v>792</v>
      </c>
      <c r="G129" s="217" t="s">
        <v>401</v>
      </c>
      <c r="H129" s="218">
        <v>263</v>
      </c>
      <c r="I129" s="219"/>
      <c r="J129" s="220">
        <f>ROUND(I129*H129,2)</f>
        <v>0</v>
      </c>
      <c r="K129" s="216" t="s">
        <v>130</v>
      </c>
      <c r="L129" s="46"/>
      <c r="M129" s="221" t="s">
        <v>19</v>
      </c>
      <c r="N129" s="222" t="s">
        <v>47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280</v>
      </c>
      <c r="AT129" s="225" t="s">
        <v>126</v>
      </c>
      <c r="AU129" s="225" t="s">
        <v>142</v>
      </c>
      <c r="AY129" s="19" t="s">
        <v>123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84</v>
      </c>
      <c r="BK129" s="226">
        <f>ROUND(I129*H129,2)</f>
        <v>0</v>
      </c>
      <c r="BL129" s="19" t="s">
        <v>280</v>
      </c>
      <c r="BM129" s="225" t="s">
        <v>793</v>
      </c>
    </row>
    <row r="130" s="2" customFormat="1">
      <c r="A130" s="40"/>
      <c r="B130" s="41"/>
      <c r="C130" s="42"/>
      <c r="D130" s="227" t="s">
        <v>133</v>
      </c>
      <c r="E130" s="42"/>
      <c r="F130" s="228" t="s">
        <v>794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133</v>
      </c>
      <c r="AU130" s="19" t="s">
        <v>142</v>
      </c>
    </row>
    <row r="131" s="2" customFormat="1" ht="21.75" customHeight="1">
      <c r="A131" s="40"/>
      <c r="B131" s="41"/>
      <c r="C131" s="214" t="s">
        <v>261</v>
      </c>
      <c r="D131" s="214" t="s">
        <v>126</v>
      </c>
      <c r="E131" s="215" t="s">
        <v>795</v>
      </c>
      <c r="F131" s="216" t="s">
        <v>796</v>
      </c>
      <c r="G131" s="217" t="s">
        <v>401</v>
      </c>
      <c r="H131" s="218">
        <v>108</v>
      </c>
      <c r="I131" s="219"/>
      <c r="J131" s="220">
        <f>ROUND(I131*H131,2)</f>
        <v>0</v>
      </c>
      <c r="K131" s="216" t="s">
        <v>130</v>
      </c>
      <c r="L131" s="46"/>
      <c r="M131" s="221" t="s">
        <v>19</v>
      </c>
      <c r="N131" s="222" t="s">
        <v>47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280</v>
      </c>
      <c r="AT131" s="225" t="s">
        <v>126</v>
      </c>
      <c r="AU131" s="225" t="s">
        <v>142</v>
      </c>
      <c r="AY131" s="19" t="s">
        <v>123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84</v>
      </c>
      <c r="BK131" s="226">
        <f>ROUND(I131*H131,2)</f>
        <v>0</v>
      </c>
      <c r="BL131" s="19" t="s">
        <v>280</v>
      </c>
      <c r="BM131" s="225" t="s">
        <v>797</v>
      </c>
    </row>
    <row r="132" s="2" customFormat="1">
      <c r="A132" s="40"/>
      <c r="B132" s="41"/>
      <c r="C132" s="42"/>
      <c r="D132" s="227" t="s">
        <v>133</v>
      </c>
      <c r="E132" s="42"/>
      <c r="F132" s="228" t="s">
        <v>798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133</v>
      </c>
      <c r="AU132" s="19" t="s">
        <v>142</v>
      </c>
    </row>
    <row r="133" s="2" customFormat="1" ht="37.8" customHeight="1">
      <c r="A133" s="40"/>
      <c r="B133" s="41"/>
      <c r="C133" s="214" t="s">
        <v>268</v>
      </c>
      <c r="D133" s="214" t="s">
        <v>126</v>
      </c>
      <c r="E133" s="215" t="s">
        <v>799</v>
      </c>
      <c r="F133" s="216" t="s">
        <v>800</v>
      </c>
      <c r="G133" s="217" t="s">
        <v>401</v>
      </c>
      <c r="H133" s="218">
        <v>88</v>
      </c>
      <c r="I133" s="219"/>
      <c r="J133" s="220">
        <f>ROUND(I133*H133,2)</f>
        <v>0</v>
      </c>
      <c r="K133" s="216" t="s">
        <v>130</v>
      </c>
      <c r="L133" s="46"/>
      <c r="M133" s="221" t="s">
        <v>19</v>
      </c>
      <c r="N133" s="222" t="s">
        <v>47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280</v>
      </c>
      <c r="AT133" s="225" t="s">
        <v>126</v>
      </c>
      <c r="AU133" s="225" t="s">
        <v>142</v>
      </c>
      <c r="AY133" s="19" t="s">
        <v>123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84</v>
      </c>
      <c r="BK133" s="226">
        <f>ROUND(I133*H133,2)</f>
        <v>0</v>
      </c>
      <c r="BL133" s="19" t="s">
        <v>280</v>
      </c>
      <c r="BM133" s="225" t="s">
        <v>801</v>
      </c>
    </row>
    <row r="134" s="2" customFormat="1">
      <c r="A134" s="40"/>
      <c r="B134" s="41"/>
      <c r="C134" s="42"/>
      <c r="D134" s="227" t="s">
        <v>133</v>
      </c>
      <c r="E134" s="42"/>
      <c r="F134" s="228" t="s">
        <v>802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133</v>
      </c>
      <c r="AU134" s="19" t="s">
        <v>142</v>
      </c>
    </row>
    <row r="135" s="2" customFormat="1" ht="24.15" customHeight="1">
      <c r="A135" s="40"/>
      <c r="B135" s="41"/>
      <c r="C135" s="214" t="s">
        <v>8</v>
      </c>
      <c r="D135" s="214" t="s">
        <v>126</v>
      </c>
      <c r="E135" s="215" t="s">
        <v>803</v>
      </c>
      <c r="F135" s="216" t="s">
        <v>804</v>
      </c>
      <c r="G135" s="217" t="s">
        <v>401</v>
      </c>
      <c r="H135" s="218">
        <v>26</v>
      </c>
      <c r="I135" s="219"/>
      <c r="J135" s="220">
        <f>ROUND(I135*H135,2)</f>
        <v>0</v>
      </c>
      <c r="K135" s="216" t="s">
        <v>130</v>
      </c>
      <c r="L135" s="46"/>
      <c r="M135" s="221" t="s">
        <v>19</v>
      </c>
      <c r="N135" s="222" t="s">
        <v>47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280</v>
      </c>
      <c r="AT135" s="225" t="s">
        <v>126</v>
      </c>
      <c r="AU135" s="225" t="s">
        <v>142</v>
      </c>
      <c r="AY135" s="19" t="s">
        <v>123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84</v>
      </c>
      <c r="BK135" s="226">
        <f>ROUND(I135*H135,2)</f>
        <v>0</v>
      </c>
      <c r="BL135" s="19" t="s">
        <v>280</v>
      </c>
      <c r="BM135" s="225" t="s">
        <v>805</v>
      </c>
    </row>
    <row r="136" s="2" customFormat="1">
      <c r="A136" s="40"/>
      <c r="B136" s="41"/>
      <c r="C136" s="42"/>
      <c r="D136" s="227" t="s">
        <v>133</v>
      </c>
      <c r="E136" s="42"/>
      <c r="F136" s="228" t="s">
        <v>806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133</v>
      </c>
      <c r="AU136" s="19" t="s">
        <v>142</v>
      </c>
    </row>
    <row r="137" s="2" customFormat="1" ht="16.5" customHeight="1">
      <c r="A137" s="40"/>
      <c r="B137" s="41"/>
      <c r="C137" s="214" t="s">
        <v>280</v>
      </c>
      <c r="D137" s="214" t="s">
        <v>126</v>
      </c>
      <c r="E137" s="215" t="s">
        <v>807</v>
      </c>
      <c r="F137" s="216" t="s">
        <v>808</v>
      </c>
      <c r="G137" s="217" t="s">
        <v>401</v>
      </c>
      <c r="H137" s="218">
        <v>22</v>
      </c>
      <c r="I137" s="219"/>
      <c r="J137" s="220">
        <f>ROUND(I137*H137,2)</f>
        <v>0</v>
      </c>
      <c r="K137" s="216" t="s">
        <v>130</v>
      </c>
      <c r="L137" s="46"/>
      <c r="M137" s="221" t="s">
        <v>19</v>
      </c>
      <c r="N137" s="222" t="s">
        <v>47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280</v>
      </c>
      <c r="AT137" s="225" t="s">
        <v>126</v>
      </c>
      <c r="AU137" s="225" t="s">
        <v>142</v>
      </c>
      <c r="AY137" s="19" t="s">
        <v>123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84</v>
      </c>
      <c r="BK137" s="226">
        <f>ROUND(I137*H137,2)</f>
        <v>0</v>
      </c>
      <c r="BL137" s="19" t="s">
        <v>280</v>
      </c>
      <c r="BM137" s="225" t="s">
        <v>809</v>
      </c>
    </row>
    <row r="138" s="2" customFormat="1">
      <c r="A138" s="40"/>
      <c r="B138" s="41"/>
      <c r="C138" s="42"/>
      <c r="D138" s="227" t="s">
        <v>133</v>
      </c>
      <c r="E138" s="42"/>
      <c r="F138" s="228" t="s">
        <v>810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133</v>
      </c>
      <c r="AU138" s="19" t="s">
        <v>142</v>
      </c>
    </row>
    <row r="139" s="2" customFormat="1" ht="24.15" customHeight="1">
      <c r="A139" s="40"/>
      <c r="B139" s="41"/>
      <c r="C139" s="214" t="s">
        <v>286</v>
      </c>
      <c r="D139" s="214" t="s">
        <v>126</v>
      </c>
      <c r="E139" s="215" t="s">
        <v>811</v>
      </c>
      <c r="F139" s="216" t="s">
        <v>812</v>
      </c>
      <c r="G139" s="217" t="s">
        <v>756</v>
      </c>
      <c r="H139" s="218">
        <v>15</v>
      </c>
      <c r="I139" s="219"/>
      <c r="J139" s="220">
        <f>ROUND(I139*H139,2)</f>
        <v>0</v>
      </c>
      <c r="K139" s="216" t="s">
        <v>19</v>
      </c>
      <c r="L139" s="46"/>
      <c r="M139" s="221" t="s">
        <v>19</v>
      </c>
      <c r="N139" s="222" t="s">
        <v>47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280</v>
      </c>
      <c r="AT139" s="225" t="s">
        <v>126</v>
      </c>
      <c r="AU139" s="225" t="s">
        <v>142</v>
      </c>
      <c r="AY139" s="19" t="s">
        <v>123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84</v>
      </c>
      <c r="BK139" s="226">
        <f>ROUND(I139*H139,2)</f>
        <v>0</v>
      </c>
      <c r="BL139" s="19" t="s">
        <v>280</v>
      </c>
      <c r="BM139" s="225" t="s">
        <v>813</v>
      </c>
    </row>
    <row r="140" s="2" customFormat="1" ht="24.15" customHeight="1">
      <c r="A140" s="40"/>
      <c r="B140" s="41"/>
      <c r="C140" s="214" t="s">
        <v>292</v>
      </c>
      <c r="D140" s="214" t="s">
        <v>126</v>
      </c>
      <c r="E140" s="215" t="s">
        <v>814</v>
      </c>
      <c r="F140" s="216" t="s">
        <v>815</v>
      </c>
      <c r="G140" s="217" t="s">
        <v>401</v>
      </c>
      <c r="H140" s="218">
        <v>26</v>
      </c>
      <c r="I140" s="219"/>
      <c r="J140" s="220">
        <f>ROUND(I140*H140,2)</f>
        <v>0</v>
      </c>
      <c r="K140" s="216" t="s">
        <v>130</v>
      </c>
      <c r="L140" s="46"/>
      <c r="M140" s="221" t="s">
        <v>19</v>
      </c>
      <c r="N140" s="222" t="s">
        <v>47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280</v>
      </c>
      <c r="AT140" s="225" t="s">
        <v>126</v>
      </c>
      <c r="AU140" s="225" t="s">
        <v>142</v>
      </c>
      <c r="AY140" s="19" t="s">
        <v>123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84</v>
      </c>
      <c r="BK140" s="226">
        <f>ROUND(I140*H140,2)</f>
        <v>0</v>
      </c>
      <c r="BL140" s="19" t="s">
        <v>280</v>
      </c>
      <c r="BM140" s="225" t="s">
        <v>816</v>
      </c>
    </row>
    <row r="141" s="2" customFormat="1">
      <c r="A141" s="40"/>
      <c r="B141" s="41"/>
      <c r="C141" s="42"/>
      <c r="D141" s="227" t="s">
        <v>133</v>
      </c>
      <c r="E141" s="42"/>
      <c r="F141" s="228" t="s">
        <v>817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133</v>
      </c>
      <c r="AU141" s="19" t="s">
        <v>142</v>
      </c>
    </row>
    <row r="142" s="2" customFormat="1" ht="24.15" customHeight="1">
      <c r="A142" s="40"/>
      <c r="B142" s="41"/>
      <c r="C142" s="214" t="s">
        <v>297</v>
      </c>
      <c r="D142" s="214" t="s">
        <v>126</v>
      </c>
      <c r="E142" s="215" t="s">
        <v>818</v>
      </c>
      <c r="F142" s="216" t="s">
        <v>819</v>
      </c>
      <c r="G142" s="217" t="s">
        <v>756</v>
      </c>
      <c r="H142" s="218">
        <v>2.5</v>
      </c>
      <c r="I142" s="219"/>
      <c r="J142" s="220">
        <f>ROUND(I142*H142,2)</f>
        <v>0</v>
      </c>
      <c r="K142" s="216" t="s">
        <v>19</v>
      </c>
      <c r="L142" s="46"/>
      <c r="M142" s="221" t="s">
        <v>19</v>
      </c>
      <c r="N142" s="222" t="s">
        <v>47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280</v>
      </c>
      <c r="AT142" s="225" t="s">
        <v>126</v>
      </c>
      <c r="AU142" s="225" t="s">
        <v>142</v>
      </c>
      <c r="AY142" s="19" t="s">
        <v>123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84</v>
      </c>
      <c r="BK142" s="226">
        <f>ROUND(I142*H142,2)</f>
        <v>0</v>
      </c>
      <c r="BL142" s="19" t="s">
        <v>280</v>
      </c>
      <c r="BM142" s="225" t="s">
        <v>820</v>
      </c>
    </row>
    <row r="143" s="2" customFormat="1" ht="33" customHeight="1">
      <c r="A143" s="40"/>
      <c r="B143" s="41"/>
      <c r="C143" s="214" t="s">
        <v>303</v>
      </c>
      <c r="D143" s="214" t="s">
        <v>126</v>
      </c>
      <c r="E143" s="215" t="s">
        <v>821</v>
      </c>
      <c r="F143" s="216" t="s">
        <v>822</v>
      </c>
      <c r="G143" s="217" t="s">
        <v>401</v>
      </c>
      <c r="H143" s="218">
        <v>26</v>
      </c>
      <c r="I143" s="219"/>
      <c r="J143" s="220">
        <f>ROUND(I143*H143,2)</f>
        <v>0</v>
      </c>
      <c r="K143" s="216" t="s">
        <v>130</v>
      </c>
      <c r="L143" s="46"/>
      <c r="M143" s="221" t="s">
        <v>19</v>
      </c>
      <c r="N143" s="222" t="s">
        <v>47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280</v>
      </c>
      <c r="AT143" s="225" t="s">
        <v>126</v>
      </c>
      <c r="AU143" s="225" t="s">
        <v>142</v>
      </c>
      <c r="AY143" s="19" t="s">
        <v>123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84</v>
      </c>
      <c r="BK143" s="226">
        <f>ROUND(I143*H143,2)</f>
        <v>0</v>
      </c>
      <c r="BL143" s="19" t="s">
        <v>280</v>
      </c>
      <c r="BM143" s="225" t="s">
        <v>823</v>
      </c>
    </row>
    <row r="144" s="2" customFormat="1">
      <c r="A144" s="40"/>
      <c r="B144" s="41"/>
      <c r="C144" s="42"/>
      <c r="D144" s="227" t="s">
        <v>133</v>
      </c>
      <c r="E144" s="42"/>
      <c r="F144" s="228" t="s">
        <v>824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133</v>
      </c>
      <c r="AU144" s="19" t="s">
        <v>142</v>
      </c>
    </row>
    <row r="145" s="2" customFormat="1" ht="16.5" customHeight="1">
      <c r="A145" s="40"/>
      <c r="B145" s="41"/>
      <c r="C145" s="251" t="s">
        <v>7</v>
      </c>
      <c r="D145" s="251" t="s">
        <v>219</v>
      </c>
      <c r="E145" s="252" t="s">
        <v>825</v>
      </c>
      <c r="F145" s="253" t="s">
        <v>826</v>
      </c>
      <c r="G145" s="254" t="s">
        <v>258</v>
      </c>
      <c r="H145" s="255">
        <v>430</v>
      </c>
      <c r="I145" s="256"/>
      <c r="J145" s="257">
        <f>ROUND(I145*H145,2)</f>
        <v>0</v>
      </c>
      <c r="K145" s="253" t="s">
        <v>19</v>
      </c>
      <c r="L145" s="258"/>
      <c r="M145" s="259" t="s">
        <v>19</v>
      </c>
      <c r="N145" s="260" t="s">
        <v>47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370</v>
      </c>
      <c r="AT145" s="225" t="s">
        <v>219</v>
      </c>
      <c r="AU145" s="225" t="s">
        <v>142</v>
      </c>
      <c r="AY145" s="19" t="s">
        <v>123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84</v>
      </c>
      <c r="BK145" s="226">
        <f>ROUND(I145*H145,2)</f>
        <v>0</v>
      </c>
      <c r="BL145" s="19" t="s">
        <v>280</v>
      </c>
      <c r="BM145" s="225" t="s">
        <v>827</v>
      </c>
    </row>
    <row r="146" s="2" customFormat="1" ht="16.5" customHeight="1">
      <c r="A146" s="40"/>
      <c r="B146" s="41"/>
      <c r="C146" s="251" t="s">
        <v>314</v>
      </c>
      <c r="D146" s="251" t="s">
        <v>219</v>
      </c>
      <c r="E146" s="252" t="s">
        <v>828</v>
      </c>
      <c r="F146" s="253" t="s">
        <v>829</v>
      </c>
      <c r="G146" s="254" t="s">
        <v>258</v>
      </c>
      <c r="H146" s="255">
        <v>1722</v>
      </c>
      <c r="I146" s="256"/>
      <c r="J146" s="257">
        <f>ROUND(I146*H146,2)</f>
        <v>0</v>
      </c>
      <c r="K146" s="253" t="s">
        <v>19</v>
      </c>
      <c r="L146" s="258"/>
      <c r="M146" s="259" t="s">
        <v>19</v>
      </c>
      <c r="N146" s="260" t="s">
        <v>47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370</v>
      </c>
      <c r="AT146" s="225" t="s">
        <v>219</v>
      </c>
      <c r="AU146" s="225" t="s">
        <v>142</v>
      </c>
      <c r="AY146" s="19" t="s">
        <v>123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84</v>
      </c>
      <c r="BK146" s="226">
        <f>ROUND(I146*H146,2)</f>
        <v>0</v>
      </c>
      <c r="BL146" s="19" t="s">
        <v>280</v>
      </c>
      <c r="BM146" s="225" t="s">
        <v>830</v>
      </c>
    </row>
    <row r="147" s="2" customFormat="1" ht="16.5" customHeight="1">
      <c r="A147" s="40"/>
      <c r="B147" s="41"/>
      <c r="C147" s="251" t="s">
        <v>320</v>
      </c>
      <c r="D147" s="251" t="s">
        <v>219</v>
      </c>
      <c r="E147" s="252" t="s">
        <v>831</v>
      </c>
      <c r="F147" s="253" t="s">
        <v>832</v>
      </c>
      <c r="G147" s="254" t="s">
        <v>258</v>
      </c>
      <c r="H147" s="255">
        <v>130</v>
      </c>
      <c r="I147" s="256"/>
      <c r="J147" s="257">
        <f>ROUND(I147*H147,2)</f>
        <v>0</v>
      </c>
      <c r="K147" s="253" t="s">
        <v>19</v>
      </c>
      <c r="L147" s="258"/>
      <c r="M147" s="259" t="s">
        <v>19</v>
      </c>
      <c r="N147" s="260" t="s">
        <v>47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370</v>
      </c>
      <c r="AT147" s="225" t="s">
        <v>219</v>
      </c>
      <c r="AU147" s="225" t="s">
        <v>142</v>
      </c>
      <c r="AY147" s="19" t="s">
        <v>123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84</v>
      </c>
      <c r="BK147" s="226">
        <f>ROUND(I147*H147,2)</f>
        <v>0</v>
      </c>
      <c r="BL147" s="19" t="s">
        <v>280</v>
      </c>
      <c r="BM147" s="225" t="s">
        <v>833</v>
      </c>
    </row>
    <row r="148" s="2" customFormat="1" ht="16.5" customHeight="1">
      <c r="A148" s="40"/>
      <c r="B148" s="41"/>
      <c r="C148" s="251" t="s">
        <v>328</v>
      </c>
      <c r="D148" s="251" t="s">
        <v>219</v>
      </c>
      <c r="E148" s="252" t="s">
        <v>834</v>
      </c>
      <c r="F148" s="253" t="s">
        <v>835</v>
      </c>
      <c r="G148" s="254" t="s">
        <v>401</v>
      </c>
      <c r="H148" s="255">
        <v>108</v>
      </c>
      <c r="I148" s="256"/>
      <c r="J148" s="257">
        <f>ROUND(I148*H148,2)</f>
        <v>0</v>
      </c>
      <c r="K148" s="253" t="s">
        <v>19</v>
      </c>
      <c r="L148" s="258"/>
      <c r="M148" s="259" t="s">
        <v>19</v>
      </c>
      <c r="N148" s="260" t="s">
        <v>47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370</v>
      </c>
      <c r="AT148" s="225" t="s">
        <v>219</v>
      </c>
      <c r="AU148" s="225" t="s">
        <v>142</v>
      </c>
      <c r="AY148" s="19" t="s">
        <v>123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84</v>
      </c>
      <c r="BK148" s="226">
        <f>ROUND(I148*H148,2)</f>
        <v>0</v>
      </c>
      <c r="BL148" s="19" t="s">
        <v>280</v>
      </c>
      <c r="BM148" s="225" t="s">
        <v>836</v>
      </c>
    </row>
    <row r="149" s="2" customFormat="1" ht="16.5" customHeight="1">
      <c r="A149" s="40"/>
      <c r="B149" s="41"/>
      <c r="C149" s="251" t="s">
        <v>337</v>
      </c>
      <c r="D149" s="251" t="s">
        <v>219</v>
      </c>
      <c r="E149" s="252" t="s">
        <v>837</v>
      </c>
      <c r="F149" s="253" t="s">
        <v>838</v>
      </c>
      <c r="G149" s="254" t="s">
        <v>401</v>
      </c>
      <c r="H149" s="255">
        <v>12</v>
      </c>
      <c r="I149" s="256"/>
      <c r="J149" s="257">
        <f>ROUND(I149*H149,2)</f>
        <v>0</v>
      </c>
      <c r="K149" s="253" t="s">
        <v>19</v>
      </c>
      <c r="L149" s="258"/>
      <c r="M149" s="259" t="s">
        <v>19</v>
      </c>
      <c r="N149" s="260" t="s">
        <v>47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370</v>
      </c>
      <c r="AT149" s="225" t="s">
        <v>219</v>
      </c>
      <c r="AU149" s="225" t="s">
        <v>142</v>
      </c>
      <c r="AY149" s="19" t="s">
        <v>123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84</v>
      </c>
      <c r="BK149" s="226">
        <f>ROUND(I149*H149,2)</f>
        <v>0</v>
      </c>
      <c r="BL149" s="19" t="s">
        <v>280</v>
      </c>
      <c r="BM149" s="225" t="s">
        <v>839</v>
      </c>
    </row>
    <row r="150" s="2" customFormat="1" ht="16.5" customHeight="1">
      <c r="A150" s="40"/>
      <c r="B150" s="41"/>
      <c r="C150" s="251" t="s">
        <v>360</v>
      </c>
      <c r="D150" s="251" t="s">
        <v>219</v>
      </c>
      <c r="E150" s="252" t="s">
        <v>840</v>
      </c>
      <c r="F150" s="253" t="s">
        <v>841</v>
      </c>
      <c r="G150" s="254" t="s">
        <v>401</v>
      </c>
      <c r="H150" s="255">
        <v>26</v>
      </c>
      <c r="I150" s="256"/>
      <c r="J150" s="257">
        <f>ROUND(I150*H150,2)</f>
        <v>0</v>
      </c>
      <c r="K150" s="253" t="s">
        <v>19</v>
      </c>
      <c r="L150" s="258"/>
      <c r="M150" s="259" t="s">
        <v>19</v>
      </c>
      <c r="N150" s="260" t="s">
        <v>47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370</v>
      </c>
      <c r="AT150" s="225" t="s">
        <v>219</v>
      </c>
      <c r="AU150" s="225" t="s">
        <v>142</v>
      </c>
      <c r="AY150" s="19" t="s">
        <v>123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84</v>
      </c>
      <c r="BK150" s="226">
        <f>ROUND(I150*H150,2)</f>
        <v>0</v>
      </c>
      <c r="BL150" s="19" t="s">
        <v>280</v>
      </c>
      <c r="BM150" s="225" t="s">
        <v>842</v>
      </c>
    </row>
    <row r="151" s="2" customFormat="1" ht="24.15" customHeight="1">
      <c r="A151" s="40"/>
      <c r="B151" s="41"/>
      <c r="C151" s="251" t="s">
        <v>367</v>
      </c>
      <c r="D151" s="251" t="s">
        <v>219</v>
      </c>
      <c r="E151" s="252" t="s">
        <v>843</v>
      </c>
      <c r="F151" s="253" t="s">
        <v>844</v>
      </c>
      <c r="G151" s="254" t="s">
        <v>401</v>
      </c>
      <c r="H151" s="255">
        <v>38</v>
      </c>
      <c r="I151" s="256"/>
      <c r="J151" s="257">
        <f>ROUND(I151*H151,2)</f>
        <v>0</v>
      </c>
      <c r="K151" s="253" t="s">
        <v>19</v>
      </c>
      <c r="L151" s="258"/>
      <c r="M151" s="259" t="s">
        <v>19</v>
      </c>
      <c r="N151" s="260" t="s">
        <v>47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370</v>
      </c>
      <c r="AT151" s="225" t="s">
        <v>219</v>
      </c>
      <c r="AU151" s="225" t="s">
        <v>142</v>
      </c>
      <c r="AY151" s="19" t="s">
        <v>123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84</v>
      </c>
      <c r="BK151" s="226">
        <f>ROUND(I151*H151,2)</f>
        <v>0</v>
      </c>
      <c r="BL151" s="19" t="s">
        <v>280</v>
      </c>
      <c r="BM151" s="225" t="s">
        <v>845</v>
      </c>
    </row>
    <row r="152" s="2" customFormat="1" ht="16.5" customHeight="1">
      <c r="A152" s="40"/>
      <c r="B152" s="41"/>
      <c r="C152" s="251" t="s">
        <v>373</v>
      </c>
      <c r="D152" s="251" t="s">
        <v>219</v>
      </c>
      <c r="E152" s="252" t="s">
        <v>846</v>
      </c>
      <c r="F152" s="253" t="s">
        <v>847</v>
      </c>
      <c r="G152" s="254" t="s">
        <v>401</v>
      </c>
      <c r="H152" s="255">
        <v>52</v>
      </c>
      <c r="I152" s="256"/>
      <c r="J152" s="257">
        <f>ROUND(I152*H152,2)</f>
        <v>0</v>
      </c>
      <c r="K152" s="253" t="s">
        <v>19</v>
      </c>
      <c r="L152" s="258"/>
      <c r="M152" s="259" t="s">
        <v>19</v>
      </c>
      <c r="N152" s="260" t="s">
        <v>47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370</v>
      </c>
      <c r="AT152" s="225" t="s">
        <v>219</v>
      </c>
      <c r="AU152" s="225" t="s">
        <v>142</v>
      </c>
      <c r="AY152" s="19" t="s">
        <v>123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84</v>
      </c>
      <c r="BK152" s="226">
        <f>ROUND(I152*H152,2)</f>
        <v>0</v>
      </c>
      <c r="BL152" s="19" t="s">
        <v>280</v>
      </c>
      <c r="BM152" s="225" t="s">
        <v>848</v>
      </c>
    </row>
    <row r="153" s="2" customFormat="1" ht="16.5" customHeight="1">
      <c r="A153" s="40"/>
      <c r="B153" s="41"/>
      <c r="C153" s="251" t="s">
        <v>382</v>
      </c>
      <c r="D153" s="251" t="s">
        <v>219</v>
      </c>
      <c r="E153" s="252" t="s">
        <v>849</v>
      </c>
      <c r="F153" s="253" t="s">
        <v>850</v>
      </c>
      <c r="G153" s="254" t="s">
        <v>401</v>
      </c>
      <c r="H153" s="255">
        <v>30</v>
      </c>
      <c r="I153" s="256"/>
      <c r="J153" s="257">
        <f>ROUND(I153*H153,2)</f>
        <v>0</v>
      </c>
      <c r="K153" s="253" t="s">
        <v>19</v>
      </c>
      <c r="L153" s="258"/>
      <c r="M153" s="259" t="s">
        <v>19</v>
      </c>
      <c r="N153" s="260" t="s">
        <v>47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370</v>
      </c>
      <c r="AT153" s="225" t="s">
        <v>219</v>
      </c>
      <c r="AU153" s="225" t="s">
        <v>142</v>
      </c>
      <c r="AY153" s="19" t="s">
        <v>123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84</v>
      </c>
      <c r="BK153" s="226">
        <f>ROUND(I153*H153,2)</f>
        <v>0</v>
      </c>
      <c r="BL153" s="19" t="s">
        <v>280</v>
      </c>
      <c r="BM153" s="225" t="s">
        <v>851</v>
      </c>
    </row>
    <row r="154" s="2" customFormat="1" ht="16.5" customHeight="1">
      <c r="A154" s="40"/>
      <c r="B154" s="41"/>
      <c r="C154" s="251" t="s">
        <v>398</v>
      </c>
      <c r="D154" s="251" t="s">
        <v>219</v>
      </c>
      <c r="E154" s="252" t="s">
        <v>852</v>
      </c>
      <c r="F154" s="253" t="s">
        <v>853</v>
      </c>
      <c r="G154" s="254" t="s">
        <v>401</v>
      </c>
      <c r="H154" s="255">
        <v>88</v>
      </c>
      <c r="I154" s="256"/>
      <c r="J154" s="257">
        <f>ROUND(I154*H154,2)</f>
        <v>0</v>
      </c>
      <c r="K154" s="253" t="s">
        <v>19</v>
      </c>
      <c r="L154" s="258"/>
      <c r="M154" s="259" t="s">
        <v>19</v>
      </c>
      <c r="N154" s="260" t="s">
        <v>47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370</v>
      </c>
      <c r="AT154" s="225" t="s">
        <v>219</v>
      </c>
      <c r="AU154" s="225" t="s">
        <v>142</v>
      </c>
      <c r="AY154" s="19" t="s">
        <v>123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84</v>
      </c>
      <c r="BK154" s="226">
        <f>ROUND(I154*H154,2)</f>
        <v>0</v>
      </c>
      <c r="BL154" s="19" t="s">
        <v>280</v>
      </c>
      <c r="BM154" s="225" t="s">
        <v>854</v>
      </c>
    </row>
    <row r="155" s="2" customFormat="1" ht="16.5" customHeight="1">
      <c r="A155" s="40"/>
      <c r="B155" s="41"/>
      <c r="C155" s="251" t="s">
        <v>406</v>
      </c>
      <c r="D155" s="251" t="s">
        <v>219</v>
      </c>
      <c r="E155" s="252" t="s">
        <v>855</v>
      </c>
      <c r="F155" s="253" t="s">
        <v>856</v>
      </c>
      <c r="G155" s="254" t="s">
        <v>401</v>
      </c>
      <c r="H155" s="255">
        <v>17</v>
      </c>
      <c r="I155" s="256"/>
      <c r="J155" s="257">
        <f>ROUND(I155*H155,2)</f>
        <v>0</v>
      </c>
      <c r="K155" s="253" t="s">
        <v>19</v>
      </c>
      <c r="L155" s="258"/>
      <c r="M155" s="259" t="s">
        <v>19</v>
      </c>
      <c r="N155" s="260" t="s">
        <v>47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370</v>
      </c>
      <c r="AT155" s="225" t="s">
        <v>219</v>
      </c>
      <c r="AU155" s="225" t="s">
        <v>142</v>
      </c>
      <c r="AY155" s="19" t="s">
        <v>123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84</v>
      </c>
      <c r="BK155" s="226">
        <f>ROUND(I155*H155,2)</f>
        <v>0</v>
      </c>
      <c r="BL155" s="19" t="s">
        <v>280</v>
      </c>
      <c r="BM155" s="225" t="s">
        <v>857</v>
      </c>
    </row>
    <row r="156" s="2" customFormat="1" ht="16.5" customHeight="1">
      <c r="A156" s="40"/>
      <c r="B156" s="41"/>
      <c r="C156" s="251" t="s">
        <v>370</v>
      </c>
      <c r="D156" s="251" t="s">
        <v>219</v>
      </c>
      <c r="E156" s="252" t="s">
        <v>858</v>
      </c>
      <c r="F156" s="253" t="s">
        <v>859</v>
      </c>
      <c r="G156" s="254" t="s">
        <v>401</v>
      </c>
      <c r="H156" s="255">
        <v>88</v>
      </c>
      <c r="I156" s="256"/>
      <c r="J156" s="257">
        <f>ROUND(I156*H156,2)</f>
        <v>0</v>
      </c>
      <c r="K156" s="253" t="s">
        <v>19</v>
      </c>
      <c r="L156" s="258"/>
      <c r="M156" s="259" t="s">
        <v>19</v>
      </c>
      <c r="N156" s="260" t="s">
        <v>47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370</v>
      </c>
      <c r="AT156" s="225" t="s">
        <v>219</v>
      </c>
      <c r="AU156" s="225" t="s">
        <v>142</v>
      </c>
      <c r="AY156" s="19" t="s">
        <v>123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84</v>
      </c>
      <c r="BK156" s="226">
        <f>ROUND(I156*H156,2)</f>
        <v>0</v>
      </c>
      <c r="BL156" s="19" t="s">
        <v>280</v>
      </c>
      <c r="BM156" s="225" t="s">
        <v>860</v>
      </c>
    </row>
    <row r="157" s="2" customFormat="1" ht="16.5" customHeight="1">
      <c r="A157" s="40"/>
      <c r="B157" s="41"/>
      <c r="C157" s="251" t="s">
        <v>416</v>
      </c>
      <c r="D157" s="251" t="s">
        <v>219</v>
      </c>
      <c r="E157" s="252" t="s">
        <v>861</v>
      </c>
      <c r="F157" s="253" t="s">
        <v>862</v>
      </c>
      <c r="G157" s="254" t="s">
        <v>401</v>
      </c>
      <c r="H157" s="255">
        <v>26</v>
      </c>
      <c r="I157" s="256"/>
      <c r="J157" s="257">
        <f>ROUND(I157*H157,2)</f>
        <v>0</v>
      </c>
      <c r="K157" s="253" t="s">
        <v>19</v>
      </c>
      <c r="L157" s="258"/>
      <c r="M157" s="259" t="s">
        <v>19</v>
      </c>
      <c r="N157" s="260" t="s">
        <v>47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370</v>
      </c>
      <c r="AT157" s="225" t="s">
        <v>219</v>
      </c>
      <c r="AU157" s="225" t="s">
        <v>142</v>
      </c>
      <c r="AY157" s="19" t="s">
        <v>123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84</v>
      </c>
      <c r="BK157" s="226">
        <f>ROUND(I157*H157,2)</f>
        <v>0</v>
      </c>
      <c r="BL157" s="19" t="s">
        <v>280</v>
      </c>
      <c r="BM157" s="225" t="s">
        <v>863</v>
      </c>
    </row>
    <row r="158" s="2" customFormat="1" ht="16.5" customHeight="1">
      <c r="A158" s="40"/>
      <c r="B158" s="41"/>
      <c r="C158" s="251" t="s">
        <v>423</v>
      </c>
      <c r="D158" s="251" t="s">
        <v>219</v>
      </c>
      <c r="E158" s="252" t="s">
        <v>864</v>
      </c>
      <c r="F158" s="253" t="s">
        <v>865</v>
      </c>
      <c r="G158" s="254" t="s">
        <v>401</v>
      </c>
      <c r="H158" s="255">
        <v>52</v>
      </c>
      <c r="I158" s="256"/>
      <c r="J158" s="257">
        <f>ROUND(I158*H158,2)</f>
        <v>0</v>
      </c>
      <c r="K158" s="253" t="s">
        <v>19</v>
      </c>
      <c r="L158" s="258"/>
      <c r="M158" s="259" t="s">
        <v>19</v>
      </c>
      <c r="N158" s="260" t="s">
        <v>47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370</v>
      </c>
      <c r="AT158" s="225" t="s">
        <v>219</v>
      </c>
      <c r="AU158" s="225" t="s">
        <v>142</v>
      </c>
      <c r="AY158" s="19" t="s">
        <v>123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84</v>
      </c>
      <c r="BK158" s="226">
        <f>ROUND(I158*H158,2)</f>
        <v>0</v>
      </c>
      <c r="BL158" s="19" t="s">
        <v>280</v>
      </c>
      <c r="BM158" s="225" t="s">
        <v>866</v>
      </c>
    </row>
    <row r="159" s="2" customFormat="1" ht="16.5" customHeight="1">
      <c r="A159" s="40"/>
      <c r="B159" s="41"/>
      <c r="C159" s="251" t="s">
        <v>429</v>
      </c>
      <c r="D159" s="251" t="s">
        <v>219</v>
      </c>
      <c r="E159" s="252" t="s">
        <v>867</v>
      </c>
      <c r="F159" s="253" t="s">
        <v>868</v>
      </c>
      <c r="G159" s="254" t="s">
        <v>401</v>
      </c>
      <c r="H159" s="255">
        <v>104</v>
      </c>
      <c r="I159" s="256"/>
      <c r="J159" s="257">
        <f>ROUND(I159*H159,2)</f>
        <v>0</v>
      </c>
      <c r="K159" s="253" t="s">
        <v>19</v>
      </c>
      <c r="L159" s="258"/>
      <c r="M159" s="259" t="s">
        <v>19</v>
      </c>
      <c r="N159" s="260" t="s">
        <v>47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370</v>
      </c>
      <c r="AT159" s="225" t="s">
        <v>219</v>
      </c>
      <c r="AU159" s="225" t="s">
        <v>142</v>
      </c>
      <c r="AY159" s="19" t="s">
        <v>123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84</v>
      </c>
      <c r="BK159" s="226">
        <f>ROUND(I159*H159,2)</f>
        <v>0</v>
      </c>
      <c r="BL159" s="19" t="s">
        <v>280</v>
      </c>
      <c r="BM159" s="225" t="s">
        <v>869</v>
      </c>
    </row>
    <row r="160" s="2" customFormat="1" ht="16.5" customHeight="1">
      <c r="A160" s="40"/>
      <c r="B160" s="41"/>
      <c r="C160" s="251" t="s">
        <v>434</v>
      </c>
      <c r="D160" s="251" t="s">
        <v>219</v>
      </c>
      <c r="E160" s="252" t="s">
        <v>870</v>
      </c>
      <c r="F160" s="253" t="s">
        <v>871</v>
      </c>
      <c r="G160" s="254" t="s">
        <v>401</v>
      </c>
      <c r="H160" s="255">
        <v>3980</v>
      </c>
      <c r="I160" s="256"/>
      <c r="J160" s="257">
        <f>ROUND(I160*H160,2)</f>
        <v>0</v>
      </c>
      <c r="K160" s="253" t="s">
        <v>19</v>
      </c>
      <c r="L160" s="258"/>
      <c r="M160" s="259" t="s">
        <v>19</v>
      </c>
      <c r="N160" s="260" t="s">
        <v>47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370</v>
      </c>
      <c r="AT160" s="225" t="s">
        <v>219</v>
      </c>
      <c r="AU160" s="225" t="s">
        <v>142</v>
      </c>
      <c r="AY160" s="19" t="s">
        <v>123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84</v>
      </c>
      <c r="BK160" s="226">
        <f>ROUND(I160*H160,2)</f>
        <v>0</v>
      </c>
      <c r="BL160" s="19" t="s">
        <v>280</v>
      </c>
      <c r="BM160" s="225" t="s">
        <v>872</v>
      </c>
    </row>
    <row r="161" s="2" customFormat="1" ht="24.15" customHeight="1">
      <c r="A161" s="40"/>
      <c r="B161" s="41"/>
      <c r="C161" s="251" t="s">
        <v>439</v>
      </c>
      <c r="D161" s="251" t="s">
        <v>219</v>
      </c>
      <c r="E161" s="252" t="s">
        <v>873</v>
      </c>
      <c r="F161" s="253" t="s">
        <v>874</v>
      </c>
      <c r="G161" s="254" t="s">
        <v>401</v>
      </c>
      <c r="H161" s="255">
        <v>22</v>
      </c>
      <c r="I161" s="256"/>
      <c r="J161" s="257">
        <f>ROUND(I161*H161,2)</f>
        <v>0</v>
      </c>
      <c r="K161" s="253" t="s">
        <v>19</v>
      </c>
      <c r="L161" s="258"/>
      <c r="M161" s="259" t="s">
        <v>19</v>
      </c>
      <c r="N161" s="260" t="s">
        <v>47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370</v>
      </c>
      <c r="AT161" s="225" t="s">
        <v>219</v>
      </c>
      <c r="AU161" s="225" t="s">
        <v>142</v>
      </c>
      <c r="AY161" s="19" t="s">
        <v>123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84</v>
      </c>
      <c r="BK161" s="226">
        <f>ROUND(I161*H161,2)</f>
        <v>0</v>
      </c>
      <c r="BL161" s="19" t="s">
        <v>280</v>
      </c>
      <c r="BM161" s="225" t="s">
        <v>875</v>
      </c>
    </row>
    <row r="162" s="2" customFormat="1" ht="16.5" customHeight="1">
      <c r="A162" s="40"/>
      <c r="B162" s="41"/>
      <c r="C162" s="251" t="s">
        <v>443</v>
      </c>
      <c r="D162" s="251" t="s">
        <v>219</v>
      </c>
      <c r="E162" s="252" t="s">
        <v>876</v>
      </c>
      <c r="F162" s="253" t="s">
        <v>877</v>
      </c>
      <c r="G162" s="254" t="s">
        <v>401</v>
      </c>
      <c r="H162" s="255">
        <v>10</v>
      </c>
      <c r="I162" s="256"/>
      <c r="J162" s="257">
        <f>ROUND(I162*H162,2)</f>
        <v>0</v>
      </c>
      <c r="K162" s="253" t="s">
        <v>19</v>
      </c>
      <c r="L162" s="258"/>
      <c r="M162" s="259" t="s">
        <v>19</v>
      </c>
      <c r="N162" s="260" t="s">
        <v>47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370</v>
      </c>
      <c r="AT162" s="225" t="s">
        <v>219</v>
      </c>
      <c r="AU162" s="225" t="s">
        <v>142</v>
      </c>
      <c r="AY162" s="19" t="s">
        <v>123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84</v>
      </c>
      <c r="BK162" s="226">
        <f>ROUND(I162*H162,2)</f>
        <v>0</v>
      </c>
      <c r="BL162" s="19" t="s">
        <v>280</v>
      </c>
      <c r="BM162" s="225" t="s">
        <v>878</v>
      </c>
    </row>
    <row r="163" s="2" customFormat="1" ht="16.5" customHeight="1">
      <c r="A163" s="40"/>
      <c r="B163" s="41"/>
      <c r="C163" s="251" t="s">
        <v>450</v>
      </c>
      <c r="D163" s="251" t="s">
        <v>219</v>
      </c>
      <c r="E163" s="252" t="s">
        <v>879</v>
      </c>
      <c r="F163" s="253" t="s">
        <v>880</v>
      </c>
      <c r="G163" s="254" t="s">
        <v>401</v>
      </c>
      <c r="H163" s="255">
        <v>26</v>
      </c>
      <c r="I163" s="256"/>
      <c r="J163" s="257">
        <f>ROUND(I163*H163,2)</f>
        <v>0</v>
      </c>
      <c r="K163" s="253" t="s">
        <v>19</v>
      </c>
      <c r="L163" s="258"/>
      <c r="M163" s="259" t="s">
        <v>19</v>
      </c>
      <c r="N163" s="260" t="s">
        <v>47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370</v>
      </c>
      <c r="AT163" s="225" t="s">
        <v>219</v>
      </c>
      <c r="AU163" s="225" t="s">
        <v>142</v>
      </c>
      <c r="AY163" s="19" t="s">
        <v>123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84</v>
      </c>
      <c r="BK163" s="226">
        <f>ROUND(I163*H163,2)</f>
        <v>0</v>
      </c>
      <c r="BL163" s="19" t="s">
        <v>280</v>
      </c>
      <c r="BM163" s="225" t="s">
        <v>881</v>
      </c>
    </row>
    <row r="164" s="2" customFormat="1" ht="16.5" customHeight="1">
      <c r="A164" s="40"/>
      <c r="B164" s="41"/>
      <c r="C164" s="251" t="s">
        <v>458</v>
      </c>
      <c r="D164" s="251" t="s">
        <v>219</v>
      </c>
      <c r="E164" s="252" t="s">
        <v>882</v>
      </c>
      <c r="F164" s="253" t="s">
        <v>883</v>
      </c>
      <c r="G164" s="254" t="s">
        <v>612</v>
      </c>
      <c r="H164" s="255">
        <v>5</v>
      </c>
      <c r="I164" s="256"/>
      <c r="J164" s="257">
        <f>ROUND(I164*H164,2)</f>
        <v>0</v>
      </c>
      <c r="K164" s="253" t="s">
        <v>19</v>
      </c>
      <c r="L164" s="258"/>
      <c r="M164" s="259" t="s">
        <v>19</v>
      </c>
      <c r="N164" s="260" t="s">
        <v>47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370</v>
      </c>
      <c r="AT164" s="225" t="s">
        <v>219</v>
      </c>
      <c r="AU164" s="225" t="s">
        <v>142</v>
      </c>
      <c r="AY164" s="19" t="s">
        <v>123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84</v>
      </c>
      <c r="BK164" s="226">
        <f>ROUND(I164*H164,2)</f>
        <v>0</v>
      </c>
      <c r="BL164" s="19" t="s">
        <v>280</v>
      </c>
      <c r="BM164" s="225" t="s">
        <v>884</v>
      </c>
    </row>
    <row r="165" s="12" customFormat="1" ht="20.88" customHeight="1">
      <c r="A165" s="12"/>
      <c r="B165" s="198"/>
      <c r="C165" s="199"/>
      <c r="D165" s="200" t="s">
        <v>75</v>
      </c>
      <c r="E165" s="212" t="s">
        <v>885</v>
      </c>
      <c r="F165" s="212" t="s">
        <v>886</v>
      </c>
      <c r="G165" s="199"/>
      <c r="H165" s="199"/>
      <c r="I165" s="202"/>
      <c r="J165" s="213">
        <f>BK165</f>
        <v>0</v>
      </c>
      <c r="K165" s="199"/>
      <c r="L165" s="204"/>
      <c r="M165" s="205"/>
      <c r="N165" s="206"/>
      <c r="O165" s="206"/>
      <c r="P165" s="207">
        <f>SUM(P166:P168)</f>
        <v>0</v>
      </c>
      <c r="Q165" s="206"/>
      <c r="R165" s="207">
        <f>SUM(R166:R168)</f>
        <v>0</v>
      </c>
      <c r="S165" s="206"/>
      <c r="T165" s="208">
        <f>SUM(T166:T168)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84</v>
      </c>
      <c r="AT165" s="210" t="s">
        <v>75</v>
      </c>
      <c r="AU165" s="210" t="s">
        <v>86</v>
      </c>
      <c r="AY165" s="209" t="s">
        <v>123</v>
      </c>
      <c r="BK165" s="211">
        <f>SUM(BK166:BK168)</f>
        <v>0</v>
      </c>
    </row>
    <row r="166" s="2" customFormat="1" ht="33" customHeight="1">
      <c r="A166" s="40"/>
      <c r="B166" s="41"/>
      <c r="C166" s="214" t="s">
        <v>464</v>
      </c>
      <c r="D166" s="214" t="s">
        <v>126</v>
      </c>
      <c r="E166" s="215" t="s">
        <v>887</v>
      </c>
      <c r="F166" s="216" t="s">
        <v>888</v>
      </c>
      <c r="G166" s="217" t="s">
        <v>756</v>
      </c>
      <c r="H166" s="218">
        <v>40</v>
      </c>
      <c r="I166" s="219"/>
      <c r="J166" s="220">
        <f>ROUND(I166*H166,2)</f>
        <v>0</v>
      </c>
      <c r="K166" s="216" t="s">
        <v>19</v>
      </c>
      <c r="L166" s="46"/>
      <c r="M166" s="221" t="s">
        <v>19</v>
      </c>
      <c r="N166" s="222" t="s">
        <v>47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280</v>
      </c>
      <c r="AT166" s="225" t="s">
        <v>126</v>
      </c>
      <c r="AU166" s="225" t="s">
        <v>142</v>
      </c>
      <c r="AY166" s="19" t="s">
        <v>123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84</v>
      </c>
      <c r="BK166" s="226">
        <f>ROUND(I166*H166,2)</f>
        <v>0</v>
      </c>
      <c r="BL166" s="19" t="s">
        <v>280</v>
      </c>
      <c r="BM166" s="225" t="s">
        <v>889</v>
      </c>
    </row>
    <row r="167" s="2" customFormat="1" ht="24.15" customHeight="1">
      <c r="A167" s="40"/>
      <c r="B167" s="41"/>
      <c r="C167" s="214" t="s">
        <v>472</v>
      </c>
      <c r="D167" s="214" t="s">
        <v>126</v>
      </c>
      <c r="E167" s="215" t="s">
        <v>890</v>
      </c>
      <c r="F167" s="216" t="s">
        <v>891</v>
      </c>
      <c r="G167" s="217" t="s">
        <v>756</v>
      </c>
      <c r="H167" s="218">
        <v>32</v>
      </c>
      <c r="I167" s="219"/>
      <c r="J167" s="220">
        <f>ROUND(I167*H167,2)</f>
        <v>0</v>
      </c>
      <c r="K167" s="216" t="s">
        <v>19</v>
      </c>
      <c r="L167" s="46"/>
      <c r="M167" s="221" t="s">
        <v>19</v>
      </c>
      <c r="N167" s="222" t="s">
        <v>47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280</v>
      </c>
      <c r="AT167" s="225" t="s">
        <v>126</v>
      </c>
      <c r="AU167" s="225" t="s">
        <v>142</v>
      </c>
      <c r="AY167" s="19" t="s">
        <v>123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84</v>
      </c>
      <c r="BK167" s="226">
        <f>ROUND(I167*H167,2)</f>
        <v>0</v>
      </c>
      <c r="BL167" s="19" t="s">
        <v>280</v>
      </c>
      <c r="BM167" s="225" t="s">
        <v>892</v>
      </c>
    </row>
    <row r="168" s="2" customFormat="1" ht="76.35" customHeight="1">
      <c r="A168" s="40"/>
      <c r="B168" s="41"/>
      <c r="C168" s="251" t="s">
        <v>479</v>
      </c>
      <c r="D168" s="251" t="s">
        <v>219</v>
      </c>
      <c r="E168" s="252" t="s">
        <v>893</v>
      </c>
      <c r="F168" s="253" t="s">
        <v>894</v>
      </c>
      <c r="G168" s="254" t="s">
        <v>401</v>
      </c>
      <c r="H168" s="255">
        <v>1</v>
      </c>
      <c r="I168" s="256"/>
      <c r="J168" s="257">
        <f>ROUND(I168*H168,2)</f>
        <v>0</v>
      </c>
      <c r="K168" s="253" t="s">
        <v>19</v>
      </c>
      <c r="L168" s="258"/>
      <c r="M168" s="259" t="s">
        <v>19</v>
      </c>
      <c r="N168" s="260" t="s">
        <v>47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370</v>
      </c>
      <c r="AT168" s="225" t="s">
        <v>219</v>
      </c>
      <c r="AU168" s="225" t="s">
        <v>142</v>
      </c>
      <c r="AY168" s="19" t="s">
        <v>123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84</v>
      </c>
      <c r="BK168" s="226">
        <f>ROUND(I168*H168,2)</f>
        <v>0</v>
      </c>
      <c r="BL168" s="19" t="s">
        <v>280</v>
      </c>
      <c r="BM168" s="225" t="s">
        <v>895</v>
      </c>
    </row>
    <row r="169" s="12" customFormat="1" ht="25.92" customHeight="1">
      <c r="A169" s="12"/>
      <c r="B169" s="198"/>
      <c r="C169" s="199"/>
      <c r="D169" s="200" t="s">
        <v>75</v>
      </c>
      <c r="E169" s="201" t="s">
        <v>219</v>
      </c>
      <c r="F169" s="201" t="s">
        <v>896</v>
      </c>
      <c r="G169" s="199"/>
      <c r="H169" s="199"/>
      <c r="I169" s="202"/>
      <c r="J169" s="203">
        <f>BK169</f>
        <v>0</v>
      </c>
      <c r="K169" s="199"/>
      <c r="L169" s="204"/>
      <c r="M169" s="205"/>
      <c r="N169" s="206"/>
      <c r="O169" s="206"/>
      <c r="P169" s="207">
        <f>P170</f>
        <v>0</v>
      </c>
      <c r="Q169" s="206"/>
      <c r="R169" s="207">
        <f>R170</f>
        <v>47.563144999999999</v>
      </c>
      <c r="S169" s="206"/>
      <c r="T169" s="208">
        <f>T170</f>
        <v>50.150000000000006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9" t="s">
        <v>142</v>
      </c>
      <c r="AT169" s="210" t="s">
        <v>75</v>
      </c>
      <c r="AU169" s="210" t="s">
        <v>76</v>
      </c>
      <c r="AY169" s="209" t="s">
        <v>123</v>
      </c>
      <c r="BK169" s="211">
        <f>BK170</f>
        <v>0</v>
      </c>
    </row>
    <row r="170" s="12" customFormat="1" ht="22.8" customHeight="1">
      <c r="A170" s="12"/>
      <c r="B170" s="198"/>
      <c r="C170" s="199"/>
      <c r="D170" s="200" t="s">
        <v>75</v>
      </c>
      <c r="E170" s="212" t="s">
        <v>897</v>
      </c>
      <c r="F170" s="212" t="s">
        <v>898</v>
      </c>
      <c r="G170" s="199"/>
      <c r="H170" s="199"/>
      <c r="I170" s="202"/>
      <c r="J170" s="213">
        <f>BK170</f>
        <v>0</v>
      </c>
      <c r="K170" s="199"/>
      <c r="L170" s="204"/>
      <c r="M170" s="205"/>
      <c r="N170" s="206"/>
      <c r="O170" s="206"/>
      <c r="P170" s="207">
        <f>SUM(P171:P193)</f>
        <v>0</v>
      </c>
      <c r="Q170" s="206"/>
      <c r="R170" s="207">
        <f>SUM(R171:R193)</f>
        <v>47.563144999999999</v>
      </c>
      <c r="S170" s="206"/>
      <c r="T170" s="208">
        <f>SUM(T171:T193)</f>
        <v>50.150000000000006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9" t="s">
        <v>142</v>
      </c>
      <c r="AT170" s="210" t="s">
        <v>75</v>
      </c>
      <c r="AU170" s="210" t="s">
        <v>84</v>
      </c>
      <c r="AY170" s="209" t="s">
        <v>123</v>
      </c>
      <c r="BK170" s="211">
        <f>SUM(BK171:BK193)</f>
        <v>0</v>
      </c>
    </row>
    <row r="171" s="2" customFormat="1" ht="66.75" customHeight="1">
      <c r="A171" s="40"/>
      <c r="B171" s="41"/>
      <c r="C171" s="214" t="s">
        <v>484</v>
      </c>
      <c r="D171" s="214" t="s">
        <v>126</v>
      </c>
      <c r="E171" s="215" t="s">
        <v>899</v>
      </c>
      <c r="F171" s="216" t="s">
        <v>900</v>
      </c>
      <c r="G171" s="217" t="s">
        <v>258</v>
      </c>
      <c r="H171" s="218">
        <v>9</v>
      </c>
      <c r="I171" s="219"/>
      <c r="J171" s="220">
        <f>ROUND(I171*H171,2)</f>
        <v>0</v>
      </c>
      <c r="K171" s="216" t="s">
        <v>130</v>
      </c>
      <c r="L171" s="46"/>
      <c r="M171" s="221" t="s">
        <v>19</v>
      </c>
      <c r="N171" s="222" t="s">
        <v>47</v>
      </c>
      <c r="O171" s="86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609</v>
      </c>
      <c r="AT171" s="225" t="s">
        <v>126</v>
      </c>
      <c r="AU171" s="225" t="s">
        <v>86</v>
      </c>
      <c r="AY171" s="19" t="s">
        <v>123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84</v>
      </c>
      <c r="BK171" s="226">
        <f>ROUND(I171*H171,2)</f>
        <v>0</v>
      </c>
      <c r="BL171" s="19" t="s">
        <v>609</v>
      </c>
      <c r="BM171" s="225" t="s">
        <v>901</v>
      </c>
    </row>
    <row r="172" s="2" customFormat="1">
      <c r="A172" s="40"/>
      <c r="B172" s="41"/>
      <c r="C172" s="42"/>
      <c r="D172" s="227" t="s">
        <v>133</v>
      </c>
      <c r="E172" s="42"/>
      <c r="F172" s="228" t="s">
        <v>902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133</v>
      </c>
      <c r="AU172" s="19" t="s">
        <v>86</v>
      </c>
    </row>
    <row r="173" s="13" customFormat="1">
      <c r="A173" s="13"/>
      <c r="B173" s="240"/>
      <c r="C173" s="241"/>
      <c r="D173" s="232" t="s">
        <v>193</v>
      </c>
      <c r="E173" s="242" t="s">
        <v>19</v>
      </c>
      <c r="F173" s="243" t="s">
        <v>903</v>
      </c>
      <c r="G173" s="241"/>
      <c r="H173" s="244">
        <v>9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193</v>
      </c>
      <c r="AU173" s="250" t="s">
        <v>86</v>
      </c>
      <c r="AV173" s="13" t="s">
        <v>86</v>
      </c>
      <c r="AW173" s="13" t="s">
        <v>37</v>
      </c>
      <c r="AX173" s="13" t="s">
        <v>84</v>
      </c>
      <c r="AY173" s="250" t="s">
        <v>123</v>
      </c>
    </row>
    <row r="174" s="2" customFormat="1" ht="66.75" customHeight="1">
      <c r="A174" s="40"/>
      <c r="B174" s="41"/>
      <c r="C174" s="214" t="s">
        <v>496</v>
      </c>
      <c r="D174" s="214" t="s">
        <v>126</v>
      </c>
      <c r="E174" s="215" t="s">
        <v>904</v>
      </c>
      <c r="F174" s="216" t="s">
        <v>905</v>
      </c>
      <c r="G174" s="217" t="s">
        <v>258</v>
      </c>
      <c r="H174" s="218">
        <v>430</v>
      </c>
      <c r="I174" s="219"/>
      <c r="J174" s="220">
        <f>ROUND(I174*H174,2)</f>
        <v>0</v>
      </c>
      <c r="K174" s="216" t="s">
        <v>130</v>
      </c>
      <c r="L174" s="46"/>
      <c r="M174" s="221" t="s">
        <v>19</v>
      </c>
      <c r="N174" s="222" t="s">
        <v>47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609</v>
      </c>
      <c r="AT174" s="225" t="s">
        <v>126</v>
      </c>
      <c r="AU174" s="225" t="s">
        <v>86</v>
      </c>
      <c r="AY174" s="19" t="s">
        <v>123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84</v>
      </c>
      <c r="BK174" s="226">
        <f>ROUND(I174*H174,2)</f>
        <v>0</v>
      </c>
      <c r="BL174" s="19" t="s">
        <v>609</v>
      </c>
      <c r="BM174" s="225" t="s">
        <v>906</v>
      </c>
    </row>
    <row r="175" s="2" customFormat="1">
      <c r="A175" s="40"/>
      <c r="B175" s="41"/>
      <c r="C175" s="42"/>
      <c r="D175" s="227" t="s">
        <v>133</v>
      </c>
      <c r="E175" s="42"/>
      <c r="F175" s="228" t="s">
        <v>907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133</v>
      </c>
      <c r="AU175" s="19" t="s">
        <v>86</v>
      </c>
    </row>
    <row r="176" s="2" customFormat="1" ht="55.5" customHeight="1">
      <c r="A176" s="40"/>
      <c r="B176" s="41"/>
      <c r="C176" s="214" t="s">
        <v>502</v>
      </c>
      <c r="D176" s="214" t="s">
        <v>126</v>
      </c>
      <c r="E176" s="215" t="s">
        <v>908</v>
      </c>
      <c r="F176" s="216" t="s">
        <v>909</v>
      </c>
      <c r="G176" s="217" t="s">
        <v>258</v>
      </c>
      <c r="H176" s="218">
        <v>430</v>
      </c>
      <c r="I176" s="219"/>
      <c r="J176" s="220">
        <f>ROUND(I176*H176,2)</f>
        <v>0</v>
      </c>
      <c r="K176" s="216" t="s">
        <v>130</v>
      </c>
      <c r="L176" s="46"/>
      <c r="M176" s="221" t="s">
        <v>19</v>
      </c>
      <c r="N176" s="222" t="s">
        <v>47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609</v>
      </c>
      <c r="AT176" s="225" t="s">
        <v>126</v>
      </c>
      <c r="AU176" s="225" t="s">
        <v>86</v>
      </c>
      <c r="AY176" s="19" t="s">
        <v>123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84</v>
      </c>
      <c r="BK176" s="226">
        <f>ROUND(I176*H176,2)</f>
        <v>0</v>
      </c>
      <c r="BL176" s="19" t="s">
        <v>609</v>
      </c>
      <c r="BM176" s="225" t="s">
        <v>910</v>
      </c>
    </row>
    <row r="177" s="2" customFormat="1">
      <c r="A177" s="40"/>
      <c r="B177" s="41"/>
      <c r="C177" s="42"/>
      <c r="D177" s="227" t="s">
        <v>133</v>
      </c>
      <c r="E177" s="42"/>
      <c r="F177" s="228" t="s">
        <v>911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133</v>
      </c>
      <c r="AU177" s="19" t="s">
        <v>86</v>
      </c>
    </row>
    <row r="178" s="2" customFormat="1" ht="24.15" customHeight="1">
      <c r="A178" s="40"/>
      <c r="B178" s="41"/>
      <c r="C178" s="214" t="s">
        <v>508</v>
      </c>
      <c r="D178" s="214" t="s">
        <v>126</v>
      </c>
      <c r="E178" s="215" t="s">
        <v>912</v>
      </c>
      <c r="F178" s="216" t="s">
        <v>913</v>
      </c>
      <c r="G178" s="217" t="s">
        <v>258</v>
      </c>
      <c r="H178" s="218">
        <v>295</v>
      </c>
      <c r="I178" s="219"/>
      <c r="J178" s="220">
        <f>ROUND(I178*H178,2)</f>
        <v>0</v>
      </c>
      <c r="K178" s="216" t="s">
        <v>130</v>
      </c>
      <c r="L178" s="46"/>
      <c r="M178" s="221" t="s">
        <v>19</v>
      </c>
      <c r="N178" s="222" t="s">
        <v>47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609</v>
      </c>
      <c r="AT178" s="225" t="s">
        <v>126</v>
      </c>
      <c r="AU178" s="225" t="s">
        <v>86</v>
      </c>
      <c r="AY178" s="19" t="s">
        <v>123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84</v>
      </c>
      <c r="BK178" s="226">
        <f>ROUND(I178*H178,2)</f>
        <v>0</v>
      </c>
      <c r="BL178" s="19" t="s">
        <v>609</v>
      </c>
      <c r="BM178" s="225" t="s">
        <v>914</v>
      </c>
    </row>
    <row r="179" s="2" customFormat="1">
      <c r="A179" s="40"/>
      <c r="B179" s="41"/>
      <c r="C179" s="42"/>
      <c r="D179" s="227" t="s">
        <v>133</v>
      </c>
      <c r="E179" s="42"/>
      <c r="F179" s="228" t="s">
        <v>915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133</v>
      </c>
      <c r="AU179" s="19" t="s">
        <v>86</v>
      </c>
    </row>
    <row r="180" s="2" customFormat="1" ht="37.8" customHeight="1">
      <c r="A180" s="40"/>
      <c r="B180" s="41"/>
      <c r="C180" s="214" t="s">
        <v>514</v>
      </c>
      <c r="D180" s="214" t="s">
        <v>126</v>
      </c>
      <c r="E180" s="215" t="s">
        <v>916</v>
      </c>
      <c r="F180" s="216" t="s">
        <v>917</v>
      </c>
      <c r="G180" s="217" t="s">
        <v>190</v>
      </c>
      <c r="H180" s="218">
        <v>295</v>
      </c>
      <c r="I180" s="219"/>
      <c r="J180" s="220">
        <f>ROUND(I180*H180,2)</f>
        <v>0</v>
      </c>
      <c r="K180" s="216" t="s">
        <v>130</v>
      </c>
      <c r="L180" s="46"/>
      <c r="M180" s="221" t="s">
        <v>19</v>
      </c>
      <c r="N180" s="222" t="s">
        <v>47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0.17000000000000001</v>
      </c>
      <c r="T180" s="224">
        <f>S180*H180</f>
        <v>50.150000000000006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609</v>
      </c>
      <c r="AT180" s="225" t="s">
        <v>126</v>
      </c>
      <c r="AU180" s="225" t="s">
        <v>86</v>
      </c>
      <c r="AY180" s="19" t="s">
        <v>123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84</v>
      </c>
      <c r="BK180" s="226">
        <f>ROUND(I180*H180,2)</f>
        <v>0</v>
      </c>
      <c r="BL180" s="19" t="s">
        <v>609</v>
      </c>
      <c r="BM180" s="225" t="s">
        <v>918</v>
      </c>
    </row>
    <row r="181" s="2" customFormat="1">
      <c r="A181" s="40"/>
      <c r="B181" s="41"/>
      <c r="C181" s="42"/>
      <c r="D181" s="227" t="s">
        <v>133</v>
      </c>
      <c r="E181" s="42"/>
      <c r="F181" s="228" t="s">
        <v>919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133</v>
      </c>
      <c r="AU181" s="19" t="s">
        <v>86</v>
      </c>
    </row>
    <row r="182" s="2" customFormat="1" ht="37.8" customHeight="1">
      <c r="A182" s="40"/>
      <c r="B182" s="41"/>
      <c r="C182" s="214" t="s">
        <v>522</v>
      </c>
      <c r="D182" s="214" t="s">
        <v>126</v>
      </c>
      <c r="E182" s="215" t="s">
        <v>920</v>
      </c>
      <c r="F182" s="216" t="s">
        <v>921</v>
      </c>
      <c r="G182" s="217" t="s">
        <v>190</v>
      </c>
      <c r="H182" s="218">
        <v>103.25</v>
      </c>
      <c r="I182" s="219"/>
      <c r="J182" s="220">
        <f>ROUND(I182*H182,2)</f>
        <v>0</v>
      </c>
      <c r="K182" s="216" t="s">
        <v>130</v>
      </c>
      <c r="L182" s="46"/>
      <c r="M182" s="221" t="s">
        <v>19</v>
      </c>
      <c r="N182" s="222" t="s">
        <v>47</v>
      </c>
      <c r="O182" s="86"/>
      <c r="P182" s="223">
        <f>O182*H182</f>
        <v>0</v>
      </c>
      <c r="Q182" s="223">
        <v>0.25319999999999998</v>
      </c>
      <c r="R182" s="223">
        <f>Q182*H182</f>
        <v>26.142899999999997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609</v>
      </c>
      <c r="AT182" s="225" t="s">
        <v>126</v>
      </c>
      <c r="AU182" s="225" t="s">
        <v>86</v>
      </c>
      <c r="AY182" s="19" t="s">
        <v>123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84</v>
      </c>
      <c r="BK182" s="226">
        <f>ROUND(I182*H182,2)</f>
        <v>0</v>
      </c>
      <c r="BL182" s="19" t="s">
        <v>609</v>
      </c>
      <c r="BM182" s="225" t="s">
        <v>922</v>
      </c>
    </row>
    <row r="183" s="2" customFormat="1">
      <c r="A183" s="40"/>
      <c r="B183" s="41"/>
      <c r="C183" s="42"/>
      <c r="D183" s="227" t="s">
        <v>133</v>
      </c>
      <c r="E183" s="42"/>
      <c r="F183" s="228" t="s">
        <v>923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133</v>
      </c>
      <c r="AU183" s="19" t="s">
        <v>86</v>
      </c>
    </row>
    <row r="184" s="2" customFormat="1" ht="24.15" customHeight="1">
      <c r="A184" s="40"/>
      <c r="B184" s="41"/>
      <c r="C184" s="214" t="s">
        <v>528</v>
      </c>
      <c r="D184" s="214" t="s">
        <v>126</v>
      </c>
      <c r="E184" s="215" t="s">
        <v>924</v>
      </c>
      <c r="F184" s="216" t="s">
        <v>925</v>
      </c>
      <c r="G184" s="217" t="s">
        <v>190</v>
      </c>
      <c r="H184" s="218">
        <v>103.25</v>
      </c>
      <c r="I184" s="219"/>
      <c r="J184" s="220">
        <f>ROUND(I184*H184,2)</f>
        <v>0</v>
      </c>
      <c r="K184" s="216" t="s">
        <v>130</v>
      </c>
      <c r="L184" s="46"/>
      <c r="M184" s="221" t="s">
        <v>19</v>
      </c>
      <c r="N184" s="222" t="s">
        <v>47</v>
      </c>
      <c r="O184" s="86"/>
      <c r="P184" s="223">
        <f>O184*H184</f>
        <v>0</v>
      </c>
      <c r="Q184" s="223">
        <v>0.20746000000000001</v>
      </c>
      <c r="R184" s="223">
        <f>Q184*H184</f>
        <v>21.420245000000001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609</v>
      </c>
      <c r="AT184" s="225" t="s">
        <v>126</v>
      </c>
      <c r="AU184" s="225" t="s">
        <v>86</v>
      </c>
      <c r="AY184" s="19" t="s">
        <v>123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84</v>
      </c>
      <c r="BK184" s="226">
        <f>ROUND(I184*H184,2)</f>
        <v>0</v>
      </c>
      <c r="BL184" s="19" t="s">
        <v>609</v>
      </c>
      <c r="BM184" s="225" t="s">
        <v>926</v>
      </c>
    </row>
    <row r="185" s="2" customFormat="1">
      <c r="A185" s="40"/>
      <c r="B185" s="41"/>
      <c r="C185" s="42"/>
      <c r="D185" s="227" t="s">
        <v>133</v>
      </c>
      <c r="E185" s="42"/>
      <c r="F185" s="228" t="s">
        <v>927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133</v>
      </c>
      <c r="AU185" s="19" t="s">
        <v>86</v>
      </c>
    </row>
    <row r="186" s="2" customFormat="1" ht="44.25" customHeight="1">
      <c r="A186" s="40"/>
      <c r="B186" s="41"/>
      <c r="C186" s="214" t="s">
        <v>535</v>
      </c>
      <c r="D186" s="214" t="s">
        <v>126</v>
      </c>
      <c r="E186" s="215" t="s">
        <v>928</v>
      </c>
      <c r="F186" s="216" t="s">
        <v>929</v>
      </c>
      <c r="G186" s="217" t="s">
        <v>264</v>
      </c>
      <c r="H186" s="218">
        <v>10.33</v>
      </c>
      <c r="I186" s="219"/>
      <c r="J186" s="220">
        <f>ROUND(I186*H186,2)</f>
        <v>0</v>
      </c>
      <c r="K186" s="216" t="s">
        <v>130</v>
      </c>
      <c r="L186" s="46"/>
      <c r="M186" s="221" t="s">
        <v>19</v>
      </c>
      <c r="N186" s="222" t="s">
        <v>47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609</v>
      </c>
      <c r="AT186" s="225" t="s">
        <v>126</v>
      </c>
      <c r="AU186" s="225" t="s">
        <v>86</v>
      </c>
      <c r="AY186" s="19" t="s">
        <v>123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84</v>
      </c>
      <c r="BK186" s="226">
        <f>ROUND(I186*H186,2)</f>
        <v>0</v>
      </c>
      <c r="BL186" s="19" t="s">
        <v>609</v>
      </c>
      <c r="BM186" s="225" t="s">
        <v>930</v>
      </c>
    </row>
    <row r="187" s="2" customFormat="1">
      <c r="A187" s="40"/>
      <c r="B187" s="41"/>
      <c r="C187" s="42"/>
      <c r="D187" s="227" t="s">
        <v>133</v>
      </c>
      <c r="E187" s="42"/>
      <c r="F187" s="228" t="s">
        <v>931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133</v>
      </c>
      <c r="AU187" s="19" t="s">
        <v>86</v>
      </c>
    </row>
    <row r="188" s="2" customFormat="1" ht="55.5" customHeight="1">
      <c r="A188" s="40"/>
      <c r="B188" s="41"/>
      <c r="C188" s="214" t="s">
        <v>541</v>
      </c>
      <c r="D188" s="214" t="s">
        <v>126</v>
      </c>
      <c r="E188" s="215" t="s">
        <v>932</v>
      </c>
      <c r="F188" s="216" t="s">
        <v>933</v>
      </c>
      <c r="G188" s="217" t="s">
        <v>264</v>
      </c>
      <c r="H188" s="218">
        <v>196.27000000000001</v>
      </c>
      <c r="I188" s="219"/>
      <c r="J188" s="220">
        <f>ROUND(I188*H188,2)</f>
        <v>0</v>
      </c>
      <c r="K188" s="216" t="s">
        <v>130</v>
      </c>
      <c r="L188" s="46"/>
      <c r="M188" s="221" t="s">
        <v>19</v>
      </c>
      <c r="N188" s="222" t="s">
        <v>47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609</v>
      </c>
      <c r="AT188" s="225" t="s">
        <v>126</v>
      </c>
      <c r="AU188" s="225" t="s">
        <v>86</v>
      </c>
      <c r="AY188" s="19" t="s">
        <v>123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84</v>
      </c>
      <c r="BK188" s="226">
        <f>ROUND(I188*H188,2)</f>
        <v>0</v>
      </c>
      <c r="BL188" s="19" t="s">
        <v>609</v>
      </c>
      <c r="BM188" s="225" t="s">
        <v>934</v>
      </c>
    </row>
    <row r="189" s="2" customFormat="1">
      <c r="A189" s="40"/>
      <c r="B189" s="41"/>
      <c r="C189" s="42"/>
      <c r="D189" s="227" t="s">
        <v>133</v>
      </c>
      <c r="E189" s="42"/>
      <c r="F189" s="228" t="s">
        <v>935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133</v>
      </c>
      <c r="AU189" s="19" t="s">
        <v>86</v>
      </c>
    </row>
    <row r="190" s="2" customFormat="1" ht="44.25" customHeight="1">
      <c r="A190" s="40"/>
      <c r="B190" s="41"/>
      <c r="C190" s="214" t="s">
        <v>547</v>
      </c>
      <c r="D190" s="214" t="s">
        <v>126</v>
      </c>
      <c r="E190" s="215" t="s">
        <v>936</v>
      </c>
      <c r="F190" s="216" t="s">
        <v>937</v>
      </c>
      <c r="G190" s="217" t="s">
        <v>283</v>
      </c>
      <c r="H190" s="218">
        <v>17.510000000000002</v>
      </c>
      <c r="I190" s="219"/>
      <c r="J190" s="220">
        <f>ROUND(I190*H190,2)</f>
        <v>0</v>
      </c>
      <c r="K190" s="216" t="s">
        <v>130</v>
      </c>
      <c r="L190" s="46"/>
      <c r="M190" s="221" t="s">
        <v>19</v>
      </c>
      <c r="N190" s="222" t="s">
        <v>47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609</v>
      </c>
      <c r="AT190" s="225" t="s">
        <v>126</v>
      </c>
      <c r="AU190" s="225" t="s">
        <v>86</v>
      </c>
      <c r="AY190" s="19" t="s">
        <v>123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84</v>
      </c>
      <c r="BK190" s="226">
        <f>ROUND(I190*H190,2)</f>
        <v>0</v>
      </c>
      <c r="BL190" s="19" t="s">
        <v>609</v>
      </c>
      <c r="BM190" s="225" t="s">
        <v>938</v>
      </c>
    </row>
    <row r="191" s="2" customFormat="1">
      <c r="A191" s="40"/>
      <c r="B191" s="41"/>
      <c r="C191" s="42"/>
      <c r="D191" s="227" t="s">
        <v>133</v>
      </c>
      <c r="E191" s="42"/>
      <c r="F191" s="228" t="s">
        <v>939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133</v>
      </c>
      <c r="AU191" s="19" t="s">
        <v>86</v>
      </c>
    </row>
    <row r="192" s="2" customFormat="1" ht="16.5" customHeight="1">
      <c r="A192" s="40"/>
      <c r="B192" s="41"/>
      <c r="C192" s="214" t="s">
        <v>553</v>
      </c>
      <c r="D192" s="214" t="s">
        <v>126</v>
      </c>
      <c r="E192" s="215" t="s">
        <v>940</v>
      </c>
      <c r="F192" s="216" t="s">
        <v>941</v>
      </c>
      <c r="G192" s="217" t="s">
        <v>756</v>
      </c>
      <c r="H192" s="218">
        <v>17</v>
      </c>
      <c r="I192" s="219"/>
      <c r="J192" s="220">
        <f>ROUND(I192*H192,2)</f>
        <v>0</v>
      </c>
      <c r="K192" s="216" t="s">
        <v>19</v>
      </c>
      <c r="L192" s="46"/>
      <c r="M192" s="221" t="s">
        <v>19</v>
      </c>
      <c r="N192" s="222" t="s">
        <v>47</v>
      </c>
      <c r="O192" s="86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609</v>
      </c>
      <c r="AT192" s="225" t="s">
        <v>126</v>
      </c>
      <c r="AU192" s="225" t="s">
        <v>86</v>
      </c>
      <c r="AY192" s="19" t="s">
        <v>123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84</v>
      </c>
      <c r="BK192" s="226">
        <f>ROUND(I192*H192,2)</f>
        <v>0</v>
      </c>
      <c r="BL192" s="19" t="s">
        <v>609</v>
      </c>
      <c r="BM192" s="225" t="s">
        <v>942</v>
      </c>
    </row>
    <row r="193" s="2" customFormat="1" ht="24.15" customHeight="1">
      <c r="A193" s="40"/>
      <c r="B193" s="41"/>
      <c r="C193" s="251" t="s">
        <v>558</v>
      </c>
      <c r="D193" s="251" t="s">
        <v>219</v>
      </c>
      <c r="E193" s="252" t="s">
        <v>943</v>
      </c>
      <c r="F193" s="253" t="s">
        <v>944</v>
      </c>
      <c r="G193" s="254" t="s">
        <v>190</v>
      </c>
      <c r="H193" s="255">
        <v>103.25</v>
      </c>
      <c r="I193" s="256"/>
      <c r="J193" s="257">
        <f>ROUND(I193*H193,2)</f>
        <v>0</v>
      </c>
      <c r="K193" s="253" t="s">
        <v>19</v>
      </c>
      <c r="L193" s="258"/>
      <c r="M193" s="259" t="s">
        <v>19</v>
      </c>
      <c r="N193" s="260" t="s">
        <v>47</v>
      </c>
      <c r="O193" s="86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945</v>
      </c>
      <c r="AT193" s="225" t="s">
        <v>219</v>
      </c>
      <c r="AU193" s="225" t="s">
        <v>86</v>
      </c>
      <c r="AY193" s="19" t="s">
        <v>123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84</v>
      </c>
      <c r="BK193" s="226">
        <f>ROUND(I193*H193,2)</f>
        <v>0</v>
      </c>
      <c r="BL193" s="19" t="s">
        <v>609</v>
      </c>
      <c r="BM193" s="225" t="s">
        <v>946</v>
      </c>
    </row>
    <row r="194" s="12" customFormat="1" ht="25.92" customHeight="1">
      <c r="A194" s="12"/>
      <c r="B194" s="198"/>
      <c r="C194" s="199"/>
      <c r="D194" s="200" t="s">
        <v>75</v>
      </c>
      <c r="E194" s="201" t="s">
        <v>120</v>
      </c>
      <c r="F194" s="201" t="s">
        <v>121</v>
      </c>
      <c r="G194" s="199"/>
      <c r="H194" s="199"/>
      <c r="I194" s="202"/>
      <c r="J194" s="203">
        <f>BK194</f>
        <v>0</v>
      </c>
      <c r="K194" s="199"/>
      <c r="L194" s="204"/>
      <c r="M194" s="205"/>
      <c r="N194" s="206"/>
      <c r="O194" s="206"/>
      <c r="P194" s="207">
        <f>P195</f>
        <v>0</v>
      </c>
      <c r="Q194" s="206"/>
      <c r="R194" s="207">
        <f>R195</f>
        <v>0.0080409999999999995</v>
      </c>
      <c r="S194" s="206"/>
      <c r="T194" s="208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9" t="s">
        <v>122</v>
      </c>
      <c r="AT194" s="210" t="s">
        <v>75</v>
      </c>
      <c r="AU194" s="210" t="s">
        <v>76</v>
      </c>
      <c r="AY194" s="209" t="s">
        <v>123</v>
      </c>
      <c r="BK194" s="211">
        <f>BK195</f>
        <v>0</v>
      </c>
    </row>
    <row r="195" s="12" customFormat="1" ht="22.8" customHeight="1">
      <c r="A195" s="12"/>
      <c r="B195" s="198"/>
      <c r="C195" s="199"/>
      <c r="D195" s="200" t="s">
        <v>75</v>
      </c>
      <c r="E195" s="212" t="s">
        <v>124</v>
      </c>
      <c r="F195" s="212" t="s">
        <v>125</v>
      </c>
      <c r="G195" s="199"/>
      <c r="H195" s="199"/>
      <c r="I195" s="202"/>
      <c r="J195" s="213">
        <f>BK195</f>
        <v>0</v>
      </c>
      <c r="K195" s="199"/>
      <c r="L195" s="204"/>
      <c r="M195" s="205"/>
      <c r="N195" s="206"/>
      <c r="O195" s="206"/>
      <c r="P195" s="207">
        <f>SUM(P196:P203)</f>
        <v>0</v>
      </c>
      <c r="Q195" s="206"/>
      <c r="R195" s="207">
        <f>SUM(R196:R203)</f>
        <v>0.0080409999999999995</v>
      </c>
      <c r="S195" s="206"/>
      <c r="T195" s="208">
        <f>SUM(T196:T203)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122</v>
      </c>
      <c r="AT195" s="210" t="s">
        <v>75</v>
      </c>
      <c r="AU195" s="210" t="s">
        <v>84</v>
      </c>
      <c r="AY195" s="209" t="s">
        <v>123</v>
      </c>
      <c r="BK195" s="211">
        <f>SUM(BK196:BK203)</f>
        <v>0</v>
      </c>
    </row>
    <row r="196" s="2" customFormat="1" ht="24.15" customHeight="1">
      <c r="A196" s="40"/>
      <c r="B196" s="41"/>
      <c r="C196" s="214" t="s">
        <v>563</v>
      </c>
      <c r="D196" s="214" t="s">
        <v>126</v>
      </c>
      <c r="E196" s="215" t="s">
        <v>947</v>
      </c>
      <c r="F196" s="216" t="s">
        <v>948</v>
      </c>
      <c r="G196" s="217" t="s">
        <v>949</v>
      </c>
      <c r="H196" s="218">
        <v>0.42999999999999999</v>
      </c>
      <c r="I196" s="219"/>
      <c r="J196" s="220">
        <f>ROUND(I196*H196,2)</f>
        <v>0</v>
      </c>
      <c r="K196" s="216" t="s">
        <v>130</v>
      </c>
      <c r="L196" s="46"/>
      <c r="M196" s="221" t="s">
        <v>19</v>
      </c>
      <c r="N196" s="222" t="s">
        <v>47</v>
      </c>
      <c r="O196" s="86"/>
      <c r="P196" s="223">
        <f>O196*H196</f>
        <v>0</v>
      </c>
      <c r="Q196" s="223">
        <v>0.0088000000000000005</v>
      </c>
      <c r="R196" s="223">
        <f>Q196*H196</f>
        <v>0.003784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131</v>
      </c>
      <c r="AT196" s="225" t="s">
        <v>126</v>
      </c>
      <c r="AU196" s="225" t="s">
        <v>86</v>
      </c>
      <c r="AY196" s="19" t="s">
        <v>123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84</v>
      </c>
      <c r="BK196" s="226">
        <f>ROUND(I196*H196,2)</f>
        <v>0</v>
      </c>
      <c r="BL196" s="19" t="s">
        <v>131</v>
      </c>
      <c r="BM196" s="225" t="s">
        <v>950</v>
      </c>
    </row>
    <row r="197" s="2" customFormat="1">
      <c r="A197" s="40"/>
      <c r="B197" s="41"/>
      <c r="C197" s="42"/>
      <c r="D197" s="227" t="s">
        <v>133</v>
      </c>
      <c r="E197" s="42"/>
      <c r="F197" s="228" t="s">
        <v>951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133</v>
      </c>
      <c r="AU197" s="19" t="s">
        <v>86</v>
      </c>
    </row>
    <row r="198" s="2" customFormat="1" ht="21.75" customHeight="1">
      <c r="A198" s="40"/>
      <c r="B198" s="41"/>
      <c r="C198" s="214" t="s">
        <v>568</v>
      </c>
      <c r="D198" s="214" t="s">
        <v>126</v>
      </c>
      <c r="E198" s="215" t="s">
        <v>952</v>
      </c>
      <c r="F198" s="216" t="s">
        <v>953</v>
      </c>
      <c r="G198" s="217" t="s">
        <v>949</v>
      </c>
      <c r="H198" s="218">
        <v>0.42999999999999999</v>
      </c>
      <c r="I198" s="219"/>
      <c r="J198" s="220">
        <f>ROUND(I198*H198,2)</f>
        <v>0</v>
      </c>
      <c r="K198" s="216" t="s">
        <v>130</v>
      </c>
      <c r="L198" s="46"/>
      <c r="M198" s="221" t="s">
        <v>19</v>
      </c>
      <c r="N198" s="222" t="s">
        <v>47</v>
      </c>
      <c r="O198" s="86"/>
      <c r="P198" s="223">
        <f>O198*H198</f>
        <v>0</v>
      </c>
      <c r="Q198" s="223">
        <v>0.0099000000000000008</v>
      </c>
      <c r="R198" s="223">
        <f>Q198*H198</f>
        <v>0.0042570000000000004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131</v>
      </c>
      <c r="AT198" s="225" t="s">
        <v>126</v>
      </c>
      <c r="AU198" s="225" t="s">
        <v>86</v>
      </c>
      <c r="AY198" s="19" t="s">
        <v>123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84</v>
      </c>
      <c r="BK198" s="226">
        <f>ROUND(I198*H198,2)</f>
        <v>0</v>
      </c>
      <c r="BL198" s="19" t="s">
        <v>131</v>
      </c>
      <c r="BM198" s="225" t="s">
        <v>954</v>
      </c>
    </row>
    <row r="199" s="2" customFormat="1">
      <c r="A199" s="40"/>
      <c r="B199" s="41"/>
      <c r="C199" s="42"/>
      <c r="D199" s="227" t="s">
        <v>133</v>
      </c>
      <c r="E199" s="42"/>
      <c r="F199" s="228" t="s">
        <v>955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133</v>
      </c>
      <c r="AU199" s="19" t="s">
        <v>86</v>
      </c>
    </row>
    <row r="200" s="2" customFormat="1" ht="44.25" customHeight="1">
      <c r="A200" s="40"/>
      <c r="B200" s="41"/>
      <c r="C200" s="214" t="s">
        <v>573</v>
      </c>
      <c r="D200" s="214" t="s">
        <v>126</v>
      </c>
      <c r="E200" s="215" t="s">
        <v>956</v>
      </c>
      <c r="F200" s="216" t="s">
        <v>957</v>
      </c>
      <c r="G200" s="217" t="s">
        <v>401</v>
      </c>
      <c r="H200" s="218">
        <v>1</v>
      </c>
      <c r="I200" s="219"/>
      <c r="J200" s="220">
        <f>ROUND(I200*H200,2)</f>
        <v>0</v>
      </c>
      <c r="K200" s="216" t="s">
        <v>130</v>
      </c>
      <c r="L200" s="46"/>
      <c r="M200" s="221" t="s">
        <v>19</v>
      </c>
      <c r="N200" s="222" t="s">
        <v>47</v>
      </c>
      <c r="O200" s="86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5" t="s">
        <v>131</v>
      </c>
      <c r="AT200" s="225" t="s">
        <v>126</v>
      </c>
      <c r="AU200" s="225" t="s">
        <v>86</v>
      </c>
      <c r="AY200" s="19" t="s">
        <v>123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9" t="s">
        <v>84</v>
      </c>
      <c r="BK200" s="226">
        <f>ROUND(I200*H200,2)</f>
        <v>0</v>
      </c>
      <c r="BL200" s="19" t="s">
        <v>131</v>
      </c>
      <c r="BM200" s="225" t="s">
        <v>958</v>
      </c>
    </row>
    <row r="201" s="2" customFormat="1">
      <c r="A201" s="40"/>
      <c r="B201" s="41"/>
      <c r="C201" s="42"/>
      <c r="D201" s="227" t="s">
        <v>133</v>
      </c>
      <c r="E201" s="42"/>
      <c r="F201" s="228" t="s">
        <v>959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133</v>
      </c>
      <c r="AU201" s="19" t="s">
        <v>86</v>
      </c>
    </row>
    <row r="202" s="2" customFormat="1" ht="16.5" customHeight="1">
      <c r="A202" s="40"/>
      <c r="B202" s="41"/>
      <c r="C202" s="214" t="s">
        <v>578</v>
      </c>
      <c r="D202" s="214" t="s">
        <v>126</v>
      </c>
      <c r="E202" s="215" t="s">
        <v>960</v>
      </c>
      <c r="F202" s="216" t="s">
        <v>961</v>
      </c>
      <c r="G202" s="217" t="s">
        <v>756</v>
      </c>
      <c r="H202" s="218">
        <v>8</v>
      </c>
      <c r="I202" s="219"/>
      <c r="J202" s="220">
        <f>ROUND(I202*H202,2)</f>
        <v>0</v>
      </c>
      <c r="K202" s="216" t="s">
        <v>19</v>
      </c>
      <c r="L202" s="46"/>
      <c r="M202" s="221" t="s">
        <v>19</v>
      </c>
      <c r="N202" s="222" t="s">
        <v>47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131</v>
      </c>
      <c r="AT202" s="225" t="s">
        <v>126</v>
      </c>
      <c r="AU202" s="225" t="s">
        <v>86</v>
      </c>
      <c r="AY202" s="19" t="s">
        <v>123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84</v>
      </c>
      <c r="BK202" s="226">
        <f>ROUND(I202*H202,2)</f>
        <v>0</v>
      </c>
      <c r="BL202" s="19" t="s">
        <v>131</v>
      </c>
      <c r="BM202" s="225" t="s">
        <v>962</v>
      </c>
    </row>
    <row r="203" s="2" customFormat="1" ht="16.5" customHeight="1">
      <c r="A203" s="40"/>
      <c r="B203" s="41"/>
      <c r="C203" s="214" t="s">
        <v>584</v>
      </c>
      <c r="D203" s="214" t="s">
        <v>126</v>
      </c>
      <c r="E203" s="215" t="s">
        <v>963</v>
      </c>
      <c r="F203" s="216" t="s">
        <v>964</v>
      </c>
      <c r="G203" s="217" t="s">
        <v>756</v>
      </c>
      <c r="H203" s="218">
        <v>17</v>
      </c>
      <c r="I203" s="219"/>
      <c r="J203" s="220">
        <f>ROUND(I203*H203,2)</f>
        <v>0</v>
      </c>
      <c r="K203" s="216" t="s">
        <v>19</v>
      </c>
      <c r="L203" s="46"/>
      <c r="M203" s="293" t="s">
        <v>19</v>
      </c>
      <c r="N203" s="294" t="s">
        <v>47</v>
      </c>
      <c r="O203" s="236"/>
      <c r="P203" s="295">
        <f>O203*H203</f>
        <v>0</v>
      </c>
      <c r="Q203" s="295">
        <v>0</v>
      </c>
      <c r="R203" s="295">
        <f>Q203*H203</f>
        <v>0</v>
      </c>
      <c r="S203" s="295">
        <v>0</v>
      </c>
      <c r="T203" s="29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131</v>
      </c>
      <c r="AT203" s="225" t="s">
        <v>126</v>
      </c>
      <c r="AU203" s="225" t="s">
        <v>86</v>
      </c>
      <c r="AY203" s="19" t="s">
        <v>123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84</v>
      </c>
      <c r="BK203" s="226">
        <f>ROUND(I203*H203,2)</f>
        <v>0</v>
      </c>
      <c r="BL203" s="19" t="s">
        <v>131</v>
      </c>
      <c r="BM203" s="225" t="s">
        <v>965</v>
      </c>
    </row>
    <row r="204" s="2" customFormat="1" ht="6.96" customHeight="1">
      <c r="A204" s="40"/>
      <c r="B204" s="61"/>
      <c r="C204" s="62"/>
      <c r="D204" s="62"/>
      <c r="E204" s="62"/>
      <c r="F204" s="62"/>
      <c r="G204" s="62"/>
      <c r="H204" s="62"/>
      <c r="I204" s="62"/>
      <c r="J204" s="62"/>
      <c r="K204" s="62"/>
      <c r="L204" s="46"/>
      <c r="M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</row>
  </sheetData>
  <sheetProtection sheet="1" autoFilter="0" formatColumns="0" formatRows="0" objects="1" scenarios="1" spinCount="100000" saltValue="p3Yf3cNce83mFevtiigJoC4/Tth574R34XsFKEv3HQ8mBiyCN2mKQiSwKbnxhTNfkPFG4GNwqkbcl+rtMd1DGg==" hashValue="TU3QuooPzcVkauzf9TxWh8T7tNFwR68jMO1Mgun5CzJEipqL94KYabcx/gne/q2OKN+p+998kLd2hMYMjqQa+w==" algorithmName="SHA-512" password="B036"/>
  <autoFilter ref="C97:K2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hyperlinks>
    <hyperlink ref="F102" r:id="rId1" display="https://podminky.urs.cz/item/CS_URS_2023_02/111212351"/>
    <hyperlink ref="F108" r:id="rId2" display="https://podminky.urs.cz/item/CS_URS_2023_02/997013501"/>
    <hyperlink ref="F110" r:id="rId3" display="https://podminky.urs.cz/item/CS_URS_2023_02/997013509"/>
    <hyperlink ref="F113" r:id="rId4" display="https://podminky.urs.cz/item/CS_URS_2023_02/997013602"/>
    <hyperlink ref="F115" r:id="rId5" display="https://podminky.urs.cz/item/CS_URS_2023_02/997013631"/>
    <hyperlink ref="F117" r:id="rId6" display="https://podminky.urs.cz/item/CS_URS_2023_02/997013811"/>
    <hyperlink ref="F124" r:id="rId7" display="https://podminky.urs.cz/item/CS_URS_2023_02/741410021"/>
    <hyperlink ref="F126" r:id="rId8" display="https://podminky.urs.cz/item/CS_URS_2023_02/741420001"/>
    <hyperlink ref="F128" r:id="rId9" display="https://podminky.urs.cz/item/CS_URS_2023_02/741420011"/>
    <hyperlink ref="F130" r:id="rId10" display="https://podminky.urs.cz/item/CS_URS_2023_02/741420022"/>
    <hyperlink ref="F132" r:id="rId11" display="https://podminky.urs.cz/item/CS_URS_2023_02/741420021"/>
    <hyperlink ref="F134" r:id="rId12" display="https://podminky.urs.cz/item/CS_URS_2023_02/741440031"/>
    <hyperlink ref="F136" r:id="rId13" display="https://podminky.urs.cz/item/CS_URS_2023_02/741420051"/>
    <hyperlink ref="F138" r:id="rId14" display="https://podminky.urs.cz/item/CS_URS_2023_02/741430012"/>
    <hyperlink ref="F141" r:id="rId15" display="https://podminky.urs.cz/item/CS_URS_2023_02/741420083"/>
    <hyperlink ref="F144" r:id="rId16" display="https://podminky.urs.cz/item/CS_URS_2023_02/741420082"/>
    <hyperlink ref="F172" r:id="rId17" display="https://podminky.urs.cz/item/CS_URS_2023_02/460161161"/>
    <hyperlink ref="F175" r:id="rId18" display="https://podminky.urs.cz/item/CS_URS_2023_02/460171161"/>
    <hyperlink ref="F177" r:id="rId19" display="https://podminky.urs.cz/item/CS_URS_2023_02/460431171"/>
    <hyperlink ref="F179" r:id="rId20" display="https://podminky.urs.cz/item/CS_URS_2023_02/468041122"/>
    <hyperlink ref="F181" r:id="rId21" display="https://podminky.urs.cz/item/CS_URS_2023_02/468011121"/>
    <hyperlink ref="F183" r:id="rId22" display="https://podminky.urs.cz/item/CS_URS_2023_02/460871162"/>
    <hyperlink ref="F185" r:id="rId23" display="https://podminky.urs.cz/item/CS_URS_2023_02/460881215"/>
    <hyperlink ref="F187" r:id="rId24" display="https://podminky.urs.cz/item/CS_URS_2023_02/460341113"/>
    <hyperlink ref="F189" r:id="rId25" display="https://podminky.urs.cz/item/CS_URS_2023_02/460341121"/>
    <hyperlink ref="F191" r:id="rId26" display="https://podminky.urs.cz/item/CS_URS_2023_02/469973117"/>
    <hyperlink ref="F197" r:id="rId27" display="https://podminky.urs.cz/item/CS_URS_2023_02/460010024"/>
    <hyperlink ref="F199" r:id="rId28" display="https://podminky.urs.cz/item/CS_URS_2023_02/460010025"/>
    <hyperlink ref="F201" r:id="rId29" display="https://podminky.urs.cz/item/CS_URS_2023_02/7418100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7" customWidth="1"/>
    <col min="2" max="2" width="1.667969" style="297" customWidth="1"/>
    <col min="3" max="4" width="5" style="297" customWidth="1"/>
    <col min="5" max="5" width="11.66016" style="297" customWidth="1"/>
    <col min="6" max="6" width="9.160156" style="297" customWidth="1"/>
    <col min="7" max="7" width="5" style="297" customWidth="1"/>
    <col min="8" max="8" width="77.83203" style="297" customWidth="1"/>
    <col min="9" max="10" width="20" style="297" customWidth="1"/>
    <col min="11" max="11" width="1.667969" style="297" customWidth="1"/>
  </cols>
  <sheetData>
    <row r="1" s="1" customFormat="1" ht="37.5" customHeight="1"/>
    <row r="2" s="1" customFormat="1" ht="7.5" customHeight="1">
      <c r="B2" s="298"/>
      <c r="C2" s="299"/>
      <c r="D2" s="299"/>
      <c r="E2" s="299"/>
      <c r="F2" s="299"/>
      <c r="G2" s="299"/>
      <c r="H2" s="299"/>
      <c r="I2" s="299"/>
      <c r="J2" s="299"/>
      <c r="K2" s="300"/>
    </row>
    <row r="3" s="17" customFormat="1" ht="45" customHeight="1">
      <c r="B3" s="301"/>
      <c r="C3" s="302" t="s">
        <v>966</v>
      </c>
      <c r="D3" s="302"/>
      <c r="E3" s="302"/>
      <c r="F3" s="302"/>
      <c r="G3" s="302"/>
      <c r="H3" s="302"/>
      <c r="I3" s="302"/>
      <c r="J3" s="302"/>
      <c r="K3" s="303"/>
    </row>
    <row r="4" s="1" customFormat="1" ht="25.5" customHeight="1">
      <c r="B4" s="304"/>
      <c r="C4" s="305" t="s">
        <v>967</v>
      </c>
      <c r="D4" s="305"/>
      <c r="E4" s="305"/>
      <c r="F4" s="305"/>
      <c r="G4" s="305"/>
      <c r="H4" s="305"/>
      <c r="I4" s="305"/>
      <c r="J4" s="305"/>
      <c r="K4" s="306"/>
    </row>
    <row r="5" s="1" customFormat="1" ht="5.25" customHeight="1">
      <c r="B5" s="304"/>
      <c r="C5" s="307"/>
      <c r="D5" s="307"/>
      <c r="E5" s="307"/>
      <c r="F5" s="307"/>
      <c r="G5" s="307"/>
      <c r="H5" s="307"/>
      <c r="I5" s="307"/>
      <c r="J5" s="307"/>
      <c r="K5" s="306"/>
    </row>
    <row r="6" s="1" customFormat="1" ht="15" customHeight="1">
      <c r="B6" s="304"/>
      <c r="C6" s="308" t="s">
        <v>968</v>
      </c>
      <c r="D6" s="308"/>
      <c r="E6" s="308"/>
      <c r="F6" s="308"/>
      <c r="G6" s="308"/>
      <c r="H6" s="308"/>
      <c r="I6" s="308"/>
      <c r="J6" s="308"/>
      <c r="K6" s="306"/>
    </row>
    <row r="7" s="1" customFormat="1" ht="15" customHeight="1">
      <c r="B7" s="309"/>
      <c r="C7" s="308" t="s">
        <v>969</v>
      </c>
      <c r="D7" s="308"/>
      <c r="E7" s="308"/>
      <c r="F7" s="308"/>
      <c r="G7" s="308"/>
      <c r="H7" s="308"/>
      <c r="I7" s="308"/>
      <c r="J7" s="308"/>
      <c r="K7" s="306"/>
    </row>
    <row r="8" s="1" customFormat="1" ht="12.75" customHeight="1">
      <c r="B8" s="309"/>
      <c r="C8" s="308"/>
      <c r="D8" s="308"/>
      <c r="E8" s="308"/>
      <c r="F8" s="308"/>
      <c r="G8" s="308"/>
      <c r="H8" s="308"/>
      <c r="I8" s="308"/>
      <c r="J8" s="308"/>
      <c r="K8" s="306"/>
    </row>
    <row r="9" s="1" customFormat="1" ht="15" customHeight="1">
      <c r="B9" s="309"/>
      <c r="C9" s="308" t="s">
        <v>970</v>
      </c>
      <c r="D9" s="308"/>
      <c r="E9" s="308"/>
      <c r="F9" s="308"/>
      <c r="G9" s="308"/>
      <c r="H9" s="308"/>
      <c r="I9" s="308"/>
      <c r="J9" s="308"/>
      <c r="K9" s="306"/>
    </row>
    <row r="10" s="1" customFormat="1" ht="15" customHeight="1">
      <c r="B10" s="309"/>
      <c r="C10" s="308"/>
      <c r="D10" s="308" t="s">
        <v>971</v>
      </c>
      <c r="E10" s="308"/>
      <c r="F10" s="308"/>
      <c r="G10" s="308"/>
      <c r="H10" s="308"/>
      <c r="I10" s="308"/>
      <c r="J10" s="308"/>
      <c r="K10" s="306"/>
    </row>
    <row r="11" s="1" customFormat="1" ht="15" customHeight="1">
      <c r="B11" s="309"/>
      <c r="C11" s="310"/>
      <c r="D11" s="308" t="s">
        <v>972</v>
      </c>
      <c r="E11" s="308"/>
      <c r="F11" s="308"/>
      <c r="G11" s="308"/>
      <c r="H11" s="308"/>
      <c r="I11" s="308"/>
      <c r="J11" s="308"/>
      <c r="K11" s="306"/>
    </row>
    <row r="12" s="1" customFormat="1" ht="15" customHeight="1">
      <c r="B12" s="309"/>
      <c r="C12" s="310"/>
      <c r="D12" s="308"/>
      <c r="E12" s="308"/>
      <c r="F12" s="308"/>
      <c r="G12" s="308"/>
      <c r="H12" s="308"/>
      <c r="I12" s="308"/>
      <c r="J12" s="308"/>
      <c r="K12" s="306"/>
    </row>
    <row r="13" s="1" customFormat="1" ht="15" customHeight="1">
      <c r="B13" s="309"/>
      <c r="C13" s="310"/>
      <c r="D13" s="311" t="s">
        <v>973</v>
      </c>
      <c r="E13" s="308"/>
      <c r="F13" s="308"/>
      <c r="G13" s="308"/>
      <c r="H13" s="308"/>
      <c r="I13" s="308"/>
      <c r="J13" s="308"/>
      <c r="K13" s="306"/>
    </row>
    <row r="14" s="1" customFormat="1" ht="12.75" customHeight="1">
      <c r="B14" s="309"/>
      <c r="C14" s="310"/>
      <c r="D14" s="310"/>
      <c r="E14" s="310"/>
      <c r="F14" s="310"/>
      <c r="G14" s="310"/>
      <c r="H14" s="310"/>
      <c r="I14" s="310"/>
      <c r="J14" s="310"/>
      <c r="K14" s="306"/>
    </row>
    <row r="15" s="1" customFormat="1" ht="15" customHeight="1">
      <c r="B15" s="309"/>
      <c r="C15" s="310"/>
      <c r="D15" s="308" t="s">
        <v>974</v>
      </c>
      <c r="E15" s="308"/>
      <c r="F15" s="308"/>
      <c r="G15" s="308"/>
      <c r="H15" s="308"/>
      <c r="I15" s="308"/>
      <c r="J15" s="308"/>
      <c r="K15" s="306"/>
    </row>
    <row r="16" s="1" customFormat="1" ht="15" customHeight="1">
      <c r="B16" s="309"/>
      <c r="C16" s="310"/>
      <c r="D16" s="308" t="s">
        <v>975</v>
      </c>
      <c r="E16" s="308"/>
      <c r="F16" s="308"/>
      <c r="G16" s="308"/>
      <c r="H16" s="308"/>
      <c r="I16" s="308"/>
      <c r="J16" s="308"/>
      <c r="K16" s="306"/>
    </row>
    <row r="17" s="1" customFormat="1" ht="15" customHeight="1">
      <c r="B17" s="309"/>
      <c r="C17" s="310"/>
      <c r="D17" s="308" t="s">
        <v>976</v>
      </c>
      <c r="E17" s="308"/>
      <c r="F17" s="308"/>
      <c r="G17" s="308"/>
      <c r="H17" s="308"/>
      <c r="I17" s="308"/>
      <c r="J17" s="308"/>
      <c r="K17" s="306"/>
    </row>
    <row r="18" s="1" customFormat="1" ht="15" customHeight="1">
      <c r="B18" s="309"/>
      <c r="C18" s="310"/>
      <c r="D18" s="310"/>
      <c r="E18" s="312" t="s">
        <v>83</v>
      </c>
      <c r="F18" s="308" t="s">
        <v>977</v>
      </c>
      <c r="G18" s="308"/>
      <c r="H18" s="308"/>
      <c r="I18" s="308"/>
      <c r="J18" s="308"/>
      <c r="K18" s="306"/>
    </row>
    <row r="19" s="1" customFormat="1" ht="15" customHeight="1">
      <c r="B19" s="309"/>
      <c r="C19" s="310"/>
      <c r="D19" s="310"/>
      <c r="E19" s="312" t="s">
        <v>978</v>
      </c>
      <c r="F19" s="308" t="s">
        <v>979</v>
      </c>
      <c r="G19" s="308"/>
      <c r="H19" s="308"/>
      <c r="I19" s="308"/>
      <c r="J19" s="308"/>
      <c r="K19" s="306"/>
    </row>
    <row r="20" s="1" customFormat="1" ht="15" customHeight="1">
      <c r="B20" s="309"/>
      <c r="C20" s="310"/>
      <c r="D20" s="310"/>
      <c r="E20" s="312" t="s">
        <v>980</v>
      </c>
      <c r="F20" s="308" t="s">
        <v>981</v>
      </c>
      <c r="G20" s="308"/>
      <c r="H20" s="308"/>
      <c r="I20" s="308"/>
      <c r="J20" s="308"/>
      <c r="K20" s="306"/>
    </row>
    <row r="21" s="1" customFormat="1" ht="15" customHeight="1">
      <c r="B21" s="309"/>
      <c r="C21" s="310"/>
      <c r="D21" s="310"/>
      <c r="E21" s="312" t="s">
        <v>982</v>
      </c>
      <c r="F21" s="308" t="s">
        <v>82</v>
      </c>
      <c r="G21" s="308"/>
      <c r="H21" s="308"/>
      <c r="I21" s="308"/>
      <c r="J21" s="308"/>
      <c r="K21" s="306"/>
    </row>
    <row r="22" s="1" customFormat="1" ht="15" customHeight="1">
      <c r="B22" s="309"/>
      <c r="C22" s="310"/>
      <c r="D22" s="310"/>
      <c r="E22" s="312" t="s">
        <v>983</v>
      </c>
      <c r="F22" s="308" t="s">
        <v>984</v>
      </c>
      <c r="G22" s="308"/>
      <c r="H22" s="308"/>
      <c r="I22" s="308"/>
      <c r="J22" s="308"/>
      <c r="K22" s="306"/>
    </row>
    <row r="23" s="1" customFormat="1" ht="15" customHeight="1">
      <c r="B23" s="309"/>
      <c r="C23" s="310"/>
      <c r="D23" s="310"/>
      <c r="E23" s="312" t="s">
        <v>93</v>
      </c>
      <c r="F23" s="308" t="s">
        <v>985</v>
      </c>
      <c r="G23" s="308"/>
      <c r="H23" s="308"/>
      <c r="I23" s="308"/>
      <c r="J23" s="308"/>
      <c r="K23" s="306"/>
    </row>
    <row r="24" s="1" customFormat="1" ht="12.75" customHeight="1">
      <c r="B24" s="309"/>
      <c r="C24" s="310"/>
      <c r="D24" s="310"/>
      <c r="E24" s="310"/>
      <c r="F24" s="310"/>
      <c r="G24" s="310"/>
      <c r="H24" s="310"/>
      <c r="I24" s="310"/>
      <c r="J24" s="310"/>
      <c r="K24" s="306"/>
    </row>
    <row r="25" s="1" customFormat="1" ht="15" customHeight="1">
      <c r="B25" s="309"/>
      <c r="C25" s="308" t="s">
        <v>986</v>
      </c>
      <c r="D25" s="308"/>
      <c r="E25" s="308"/>
      <c r="F25" s="308"/>
      <c r="G25" s="308"/>
      <c r="H25" s="308"/>
      <c r="I25" s="308"/>
      <c r="J25" s="308"/>
      <c r="K25" s="306"/>
    </row>
    <row r="26" s="1" customFormat="1" ht="15" customHeight="1">
      <c r="B26" s="309"/>
      <c r="C26" s="308" t="s">
        <v>987</v>
      </c>
      <c r="D26" s="308"/>
      <c r="E26" s="308"/>
      <c r="F26" s="308"/>
      <c r="G26" s="308"/>
      <c r="H26" s="308"/>
      <c r="I26" s="308"/>
      <c r="J26" s="308"/>
      <c r="K26" s="306"/>
    </row>
    <row r="27" s="1" customFormat="1" ht="15" customHeight="1">
      <c r="B27" s="309"/>
      <c r="C27" s="308"/>
      <c r="D27" s="308" t="s">
        <v>988</v>
      </c>
      <c r="E27" s="308"/>
      <c r="F27" s="308"/>
      <c r="G27" s="308"/>
      <c r="H27" s="308"/>
      <c r="I27" s="308"/>
      <c r="J27" s="308"/>
      <c r="K27" s="306"/>
    </row>
    <row r="28" s="1" customFormat="1" ht="15" customHeight="1">
      <c r="B28" s="309"/>
      <c r="C28" s="310"/>
      <c r="D28" s="308" t="s">
        <v>989</v>
      </c>
      <c r="E28" s="308"/>
      <c r="F28" s="308"/>
      <c r="G28" s="308"/>
      <c r="H28" s="308"/>
      <c r="I28" s="308"/>
      <c r="J28" s="308"/>
      <c r="K28" s="306"/>
    </row>
    <row r="29" s="1" customFormat="1" ht="12.75" customHeight="1">
      <c r="B29" s="309"/>
      <c r="C29" s="310"/>
      <c r="D29" s="310"/>
      <c r="E29" s="310"/>
      <c r="F29" s="310"/>
      <c r="G29" s="310"/>
      <c r="H29" s="310"/>
      <c r="I29" s="310"/>
      <c r="J29" s="310"/>
      <c r="K29" s="306"/>
    </row>
    <row r="30" s="1" customFormat="1" ht="15" customHeight="1">
      <c r="B30" s="309"/>
      <c r="C30" s="310"/>
      <c r="D30" s="308" t="s">
        <v>990</v>
      </c>
      <c r="E30" s="308"/>
      <c r="F30" s="308"/>
      <c r="G30" s="308"/>
      <c r="H30" s="308"/>
      <c r="I30" s="308"/>
      <c r="J30" s="308"/>
      <c r="K30" s="306"/>
    </row>
    <row r="31" s="1" customFormat="1" ht="15" customHeight="1">
      <c r="B31" s="309"/>
      <c r="C31" s="310"/>
      <c r="D31" s="308" t="s">
        <v>991</v>
      </c>
      <c r="E31" s="308"/>
      <c r="F31" s="308"/>
      <c r="G31" s="308"/>
      <c r="H31" s="308"/>
      <c r="I31" s="308"/>
      <c r="J31" s="308"/>
      <c r="K31" s="306"/>
    </row>
    <row r="32" s="1" customFormat="1" ht="12.75" customHeight="1">
      <c r="B32" s="309"/>
      <c r="C32" s="310"/>
      <c r="D32" s="310"/>
      <c r="E32" s="310"/>
      <c r="F32" s="310"/>
      <c r="G32" s="310"/>
      <c r="H32" s="310"/>
      <c r="I32" s="310"/>
      <c r="J32" s="310"/>
      <c r="K32" s="306"/>
    </row>
    <row r="33" s="1" customFormat="1" ht="15" customHeight="1">
      <c r="B33" s="309"/>
      <c r="C33" s="310"/>
      <c r="D33" s="308" t="s">
        <v>992</v>
      </c>
      <c r="E33" s="308"/>
      <c r="F33" s="308"/>
      <c r="G33" s="308"/>
      <c r="H33" s="308"/>
      <c r="I33" s="308"/>
      <c r="J33" s="308"/>
      <c r="K33" s="306"/>
    </row>
    <row r="34" s="1" customFormat="1" ht="15" customHeight="1">
      <c r="B34" s="309"/>
      <c r="C34" s="310"/>
      <c r="D34" s="308" t="s">
        <v>993</v>
      </c>
      <c r="E34" s="308"/>
      <c r="F34" s="308"/>
      <c r="G34" s="308"/>
      <c r="H34" s="308"/>
      <c r="I34" s="308"/>
      <c r="J34" s="308"/>
      <c r="K34" s="306"/>
    </row>
    <row r="35" s="1" customFormat="1" ht="15" customHeight="1">
      <c r="B35" s="309"/>
      <c r="C35" s="310"/>
      <c r="D35" s="308" t="s">
        <v>994</v>
      </c>
      <c r="E35" s="308"/>
      <c r="F35" s="308"/>
      <c r="G35" s="308"/>
      <c r="H35" s="308"/>
      <c r="I35" s="308"/>
      <c r="J35" s="308"/>
      <c r="K35" s="306"/>
    </row>
    <row r="36" s="1" customFormat="1" ht="15" customHeight="1">
      <c r="B36" s="309"/>
      <c r="C36" s="310"/>
      <c r="D36" s="308"/>
      <c r="E36" s="311" t="s">
        <v>108</v>
      </c>
      <c r="F36" s="308"/>
      <c r="G36" s="308" t="s">
        <v>995</v>
      </c>
      <c r="H36" s="308"/>
      <c r="I36" s="308"/>
      <c r="J36" s="308"/>
      <c r="K36" s="306"/>
    </row>
    <row r="37" s="1" customFormat="1" ht="30.75" customHeight="1">
      <c r="B37" s="309"/>
      <c r="C37" s="310"/>
      <c r="D37" s="308"/>
      <c r="E37" s="311" t="s">
        <v>996</v>
      </c>
      <c r="F37" s="308"/>
      <c r="G37" s="308" t="s">
        <v>997</v>
      </c>
      <c r="H37" s="308"/>
      <c r="I37" s="308"/>
      <c r="J37" s="308"/>
      <c r="K37" s="306"/>
    </row>
    <row r="38" s="1" customFormat="1" ht="15" customHeight="1">
      <c r="B38" s="309"/>
      <c r="C38" s="310"/>
      <c r="D38" s="308"/>
      <c r="E38" s="311" t="s">
        <v>57</v>
      </c>
      <c r="F38" s="308"/>
      <c r="G38" s="308" t="s">
        <v>998</v>
      </c>
      <c r="H38" s="308"/>
      <c r="I38" s="308"/>
      <c r="J38" s="308"/>
      <c r="K38" s="306"/>
    </row>
    <row r="39" s="1" customFormat="1" ht="15" customHeight="1">
      <c r="B39" s="309"/>
      <c r="C39" s="310"/>
      <c r="D39" s="308"/>
      <c r="E39" s="311" t="s">
        <v>58</v>
      </c>
      <c r="F39" s="308"/>
      <c r="G39" s="308" t="s">
        <v>999</v>
      </c>
      <c r="H39" s="308"/>
      <c r="I39" s="308"/>
      <c r="J39" s="308"/>
      <c r="K39" s="306"/>
    </row>
    <row r="40" s="1" customFormat="1" ht="15" customHeight="1">
      <c r="B40" s="309"/>
      <c r="C40" s="310"/>
      <c r="D40" s="308"/>
      <c r="E40" s="311" t="s">
        <v>109</v>
      </c>
      <c r="F40" s="308"/>
      <c r="G40" s="308" t="s">
        <v>1000</v>
      </c>
      <c r="H40" s="308"/>
      <c r="I40" s="308"/>
      <c r="J40" s="308"/>
      <c r="K40" s="306"/>
    </row>
    <row r="41" s="1" customFormat="1" ht="15" customHeight="1">
      <c r="B41" s="309"/>
      <c r="C41" s="310"/>
      <c r="D41" s="308"/>
      <c r="E41" s="311" t="s">
        <v>110</v>
      </c>
      <c r="F41" s="308"/>
      <c r="G41" s="308" t="s">
        <v>1001</v>
      </c>
      <c r="H41" s="308"/>
      <c r="I41" s="308"/>
      <c r="J41" s="308"/>
      <c r="K41" s="306"/>
    </row>
    <row r="42" s="1" customFormat="1" ht="15" customHeight="1">
      <c r="B42" s="309"/>
      <c r="C42" s="310"/>
      <c r="D42" s="308"/>
      <c r="E42" s="311" t="s">
        <v>1002</v>
      </c>
      <c r="F42" s="308"/>
      <c r="G42" s="308" t="s">
        <v>1003</v>
      </c>
      <c r="H42" s="308"/>
      <c r="I42" s="308"/>
      <c r="J42" s="308"/>
      <c r="K42" s="306"/>
    </row>
    <row r="43" s="1" customFormat="1" ht="15" customHeight="1">
      <c r="B43" s="309"/>
      <c r="C43" s="310"/>
      <c r="D43" s="308"/>
      <c r="E43" s="311"/>
      <c r="F43" s="308"/>
      <c r="G43" s="308" t="s">
        <v>1004</v>
      </c>
      <c r="H43" s="308"/>
      <c r="I43" s="308"/>
      <c r="J43" s="308"/>
      <c r="K43" s="306"/>
    </row>
    <row r="44" s="1" customFormat="1" ht="15" customHeight="1">
      <c r="B44" s="309"/>
      <c r="C44" s="310"/>
      <c r="D44" s="308"/>
      <c r="E44" s="311" t="s">
        <v>1005</v>
      </c>
      <c r="F44" s="308"/>
      <c r="G44" s="308" t="s">
        <v>1006</v>
      </c>
      <c r="H44" s="308"/>
      <c r="I44" s="308"/>
      <c r="J44" s="308"/>
      <c r="K44" s="306"/>
    </row>
    <row r="45" s="1" customFormat="1" ht="15" customHeight="1">
      <c r="B45" s="309"/>
      <c r="C45" s="310"/>
      <c r="D45" s="308"/>
      <c r="E45" s="311" t="s">
        <v>112</v>
      </c>
      <c r="F45" s="308"/>
      <c r="G45" s="308" t="s">
        <v>1007</v>
      </c>
      <c r="H45" s="308"/>
      <c r="I45" s="308"/>
      <c r="J45" s="308"/>
      <c r="K45" s="306"/>
    </row>
    <row r="46" s="1" customFormat="1" ht="12.75" customHeight="1">
      <c r="B46" s="309"/>
      <c r="C46" s="310"/>
      <c r="D46" s="308"/>
      <c r="E46" s="308"/>
      <c r="F46" s="308"/>
      <c r="G46" s="308"/>
      <c r="H46" s="308"/>
      <c r="I46" s="308"/>
      <c r="J46" s="308"/>
      <c r="K46" s="306"/>
    </row>
    <row r="47" s="1" customFormat="1" ht="15" customHeight="1">
      <c r="B47" s="309"/>
      <c r="C47" s="310"/>
      <c r="D47" s="308" t="s">
        <v>1008</v>
      </c>
      <c r="E47" s="308"/>
      <c r="F47" s="308"/>
      <c r="G47" s="308"/>
      <c r="H47" s="308"/>
      <c r="I47" s="308"/>
      <c r="J47" s="308"/>
      <c r="K47" s="306"/>
    </row>
    <row r="48" s="1" customFormat="1" ht="15" customHeight="1">
      <c r="B48" s="309"/>
      <c r="C48" s="310"/>
      <c r="D48" s="310"/>
      <c r="E48" s="308" t="s">
        <v>1009</v>
      </c>
      <c r="F48" s="308"/>
      <c r="G48" s="308"/>
      <c r="H48" s="308"/>
      <c r="I48" s="308"/>
      <c r="J48" s="308"/>
      <c r="K48" s="306"/>
    </row>
    <row r="49" s="1" customFormat="1" ht="15" customHeight="1">
      <c r="B49" s="309"/>
      <c r="C49" s="310"/>
      <c r="D49" s="310"/>
      <c r="E49" s="308" t="s">
        <v>1010</v>
      </c>
      <c r="F49" s="308"/>
      <c r="G49" s="308"/>
      <c r="H49" s="308"/>
      <c r="I49" s="308"/>
      <c r="J49" s="308"/>
      <c r="K49" s="306"/>
    </row>
    <row r="50" s="1" customFormat="1" ht="15" customHeight="1">
      <c r="B50" s="309"/>
      <c r="C50" s="310"/>
      <c r="D50" s="310"/>
      <c r="E50" s="308" t="s">
        <v>1011</v>
      </c>
      <c r="F50" s="308"/>
      <c r="G50" s="308"/>
      <c r="H50" s="308"/>
      <c r="I50" s="308"/>
      <c r="J50" s="308"/>
      <c r="K50" s="306"/>
    </row>
    <row r="51" s="1" customFormat="1" ht="15" customHeight="1">
      <c r="B51" s="309"/>
      <c r="C51" s="310"/>
      <c r="D51" s="308" t="s">
        <v>1012</v>
      </c>
      <c r="E51" s="308"/>
      <c r="F51" s="308"/>
      <c r="G51" s="308"/>
      <c r="H51" s="308"/>
      <c r="I51" s="308"/>
      <c r="J51" s="308"/>
      <c r="K51" s="306"/>
    </row>
    <row r="52" s="1" customFormat="1" ht="25.5" customHeight="1">
      <c r="B52" s="304"/>
      <c r="C52" s="305" t="s">
        <v>1013</v>
      </c>
      <c r="D52" s="305"/>
      <c r="E52" s="305"/>
      <c r="F52" s="305"/>
      <c r="G52" s="305"/>
      <c r="H52" s="305"/>
      <c r="I52" s="305"/>
      <c r="J52" s="305"/>
      <c r="K52" s="306"/>
    </row>
    <row r="53" s="1" customFormat="1" ht="5.25" customHeight="1">
      <c r="B53" s="304"/>
      <c r="C53" s="307"/>
      <c r="D53" s="307"/>
      <c r="E53" s="307"/>
      <c r="F53" s="307"/>
      <c r="G53" s="307"/>
      <c r="H53" s="307"/>
      <c r="I53" s="307"/>
      <c r="J53" s="307"/>
      <c r="K53" s="306"/>
    </row>
    <row r="54" s="1" customFormat="1" ht="15" customHeight="1">
      <c r="B54" s="304"/>
      <c r="C54" s="308" t="s">
        <v>1014</v>
      </c>
      <c r="D54" s="308"/>
      <c r="E54" s="308"/>
      <c r="F54" s="308"/>
      <c r="G54" s="308"/>
      <c r="H54" s="308"/>
      <c r="I54" s="308"/>
      <c r="J54" s="308"/>
      <c r="K54" s="306"/>
    </row>
    <row r="55" s="1" customFormat="1" ht="15" customHeight="1">
      <c r="B55" s="304"/>
      <c r="C55" s="308" t="s">
        <v>1015</v>
      </c>
      <c r="D55" s="308"/>
      <c r="E55" s="308"/>
      <c r="F55" s="308"/>
      <c r="G55" s="308"/>
      <c r="H55" s="308"/>
      <c r="I55" s="308"/>
      <c r="J55" s="308"/>
      <c r="K55" s="306"/>
    </row>
    <row r="56" s="1" customFormat="1" ht="12.75" customHeight="1">
      <c r="B56" s="304"/>
      <c r="C56" s="308"/>
      <c r="D56" s="308"/>
      <c r="E56" s="308"/>
      <c r="F56" s="308"/>
      <c r="G56" s="308"/>
      <c r="H56" s="308"/>
      <c r="I56" s="308"/>
      <c r="J56" s="308"/>
      <c r="K56" s="306"/>
    </row>
    <row r="57" s="1" customFormat="1" ht="15" customHeight="1">
      <c r="B57" s="304"/>
      <c r="C57" s="308" t="s">
        <v>1016</v>
      </c>
      <c r="D57" s="308"/>
      <c r="E57" s="308"/>
      <c r="F57" s="308"/>
      <c r="G57" s="308"/>
      <c r="H57" s="308"/>
      <c r="I57" s="308"/>
      <c r="J57" s="308"/>
      <c r="K57" s="306"/>
    </row>
    <row r="58" s="1" customFormat="1" ht="15" customHeight="1">
      <c r="B58" s="304"/>
      <c r="C58" s="310"/>
      <c r="D58" s="308" t="s">
        <v>1017</v>
      </c>
      <c r="E58" s="308"/>
      <c r="F58" s="308"/>
      <c r="G58" s="308"/>
      <c r="H58" s="308"/>
      <c r="I58" s="308"/>
      <c r="J58" s="308"/>
      <c r="K58" s="306"/>
    </row>
    <row r="59" s="1" customFormat="1" ht="15" customHeight="1">
      <c r="B59" s="304"/>
      <c r="C59" s="310"/>
      <c r="D59" s="308" t="s">
        <v>1018</v>
      </c>
      <c r="E59" s="308"/>
      <c r="F59" s="308"/>
      <c r="G59" s="308"/>
      <c r="H59" s="308"/>
      <c r="I59" s="308"/>
      <c r="J59" s="308"/>
      <c r="K59" s="306"/>
    </row>
    <row r="60" s="1" customFormat="1" ht="15" customHeight="1">
      <c r="B60" s="304"/>
      <c r="C60" s="310"/>
      <c r="D60" s="308" t="s">
        <v>1019</v>
      </c>
      <c r="E60" s="308"/>
      <c r="F60" s="308"/>
      <c r="G60" s="308"/>
      <c r="H60" s="308"/>
      <c r="I60" s="308"/>
      <c r="J60" s="308"/>
      <c r="K60" s="306"/>
    </row>
    <row r="61" s="1" customFormat="1" ht="15" customHeight="1">
      <c r="B61" s="304"/>
      <c r="C61" s="310"/>
      <c r="D61" s="308" t="s">
        <v>1020</v>
      </c>
      <c r="E61" s="308"/>
      <c r="F61" s="308"/>
      <c r="G61" s="308"/>
      <c r="H61" s="308"/>
      <c r="I61" s="308"/>
      <c r="J61" s="308"/>
      <c r="K61" s="306"/>
    </row>
    <row r="62" s="1" customFormat="1" ht="15" customHeight="1">
      <c r="B62" s="304"/>
      <c r="C62" s="310"/>
      <c r="D62" s="313" t="s">
        <v>1021</v>
      </c>
      <c r="E62" s="313"/>
      <c r="F62" s="313"/>
      <c r="G62" s="313"/>
      <c r="H62" s="313"/>
      <c r="I62" s="313"/>
      <c r="J62" s="313"/>
      <c r="K62" s="306"/>
    </row>
    <row r="63" s="1" customFormat="1" ht="15" customHeight="1">
      <c r="B63" s="304"/>
      <c r="C63" s="310"/>
      <c r="D63" s="308" t="s">
        <v>1022</v>
      </c>
      <c r="E63" s="308"/>
      <c r="F63" s="308"/>
      <c r="G63" s="308"/>
      <c r="H63" s="308"/>
      <c r="I63" s="308"/>
      <c r="J63" s="308"/>
      <c r="K63" s="306"/>
    </row>
    <row r="64" s="1" customFormat="1" ht="12.75" customHeight="1">
      <c r="B64" s="304"/>
      <c r="C64" s="310"/>
      <c r="D64" s="310"/>
      <c r="E64" s="314"/>
      <c r="F64" s="310"/>
      <c r="G64" s="310"/>
      <c r="H64" s="310"/>
      <c r="I64" s="310"/>
      <c r="J64" s="310"/>
      <c r="K64" s="306"/>
    </row>
    <row r="65" s="1" customFormat="1" ht="15" customHeight="1">
      <c r="B65" s="304"/>
      <c r="C65" s="310"/>
      <c r="D65" s="308" t="s">
        <v>1023</v>
      </c>
      <c r="E65" s="308"/>
      <c r="F65" s="308"/>
      <c r="G65" s="308"/>
      <c r="H65" s="308"/>
      <c r="I65" s="308"/>
      <c r="J65" s="308"/>
      <c r="K65" s="306"/>
    </row>
    <row r="66" s="1" customFormat="1" ht="15" customHeight="1">
      <c r="B66" s="304"/>
      <c r="C66" s="310"/>
      <c r="D66" s="313" t="s">
        <v>1024</v>
      </c>
      <c r="E66" s="313"/>
      <c r="F66" s="313"/>
      <c r="G66" s="313"/>
      <c r="H66" s="313"/>
      <c r="I66" s="313"/>
      <c r="J66" s="313"/>
      <c r="K66" s="306"/>
    </row>
    <row r="67" s="1" customFormat="1" ht="15" customHeight="1">
      <c r="B67" s="304"/>
      <c r="C67" s="310"/>
      <c r="D67" s="308" t="s">
        <v>1025</v>
      </c>
      <c r="E67" s="308"/>
      <c r="F67" s="308"/>
      <c r="G67" s="308"/>
      <c r="H67" s="308"/>
      <c r="I67" s="308"/>
      <c r="J67" s="308"/>
      <c r="K67" s="306"/>
    </row>
    <row r="68" s="1" customFormat="1" ht="15" customHeight="1">
      <c r="B68" s="304"/>
      <c r="C68" s="310"/>
      <c r="D68" s="308" t="s">
        <v>1026</v>
      </c>
      <c r="E68" s="308"/>
      <c r="F68" s="308"/>
      <c r="G68" s="308"/>
      <c r="H68" s="308"/>
      <c r="I68" s="308"/>
      <c r="J68" s="308"/>
      <c r="K68" s="306"/>
    </row>
    <row r="69" s="1" customFormat="1" ht="15" customHeight="1">
      <c r="B69" s="304"/>
      <c r="C69" s="310"/>
      <c r="D69" s="308" t="s">
        <v>1027</v>
      </c>
      <c r="E69" s="308"/>
      <c r="F69" s="308"/>
      <c r="G69" s="308"/>
      <c r="H69" s="308"/>
      <c r="I69" s="308"/>
      <c r="J69" s="308"/>
      <c r="K69" s="306"/>
    </row>
    <row r="70" s="1" customFormat="1" ht="15" customHeight="1">
      <c r="B70" s="304"/>
      <c r="C70" s="310"/>
      <c r="D70" s="308" t="s">
        <v>1028</v>
      </c>
      <c r="E70" s="308"/>
      <c r="F70" s="308"/>
      <c r="G70" s="308"/>
      <c r="H70" s="308"/>
      <c r="I70" s="308"/>
      <c r="J70" s="308"/>
      <c r="K70" s="306"/>
    </row>
    <row r="71" s="1" customFormat="1" ht="12.75" customHeight="1">
      <c r="B71" s="315"/>
      <c r="C71" s="316"/>
      <c r="D71" s="316"/>
      <c r="E71" s="316"/>
      <c r="F71" s="316"/>
      <c r="G71" s="316"/>
      <c r="H71" s="316"/>
      <c r="I71" s="316"/>
      <c r="J71" s="316"/>
      <c r="K71" s="317"/>
    </row>
    <row r="72" s="1" customFormat="1" ht="18.75" customHeight="1">
      <c r="B72" s="318"/>
      <c r="C72" s="318"/>
      <c r="D72" s="318"/>
      <c r="E72" s="318"/>
      <c r="F72" s="318"/>
      <c r="G72" s="318"/>
      <c r="H72" s="318"/>
      <c r="I72" s="318"/>
      <c r="J72" s="318"/>
      <c r="K72" s="319"/>
    </row>
    <row r="73" s="1" customFormat="1" ht="18.75" customHeight="1">
      <c r="B73" s="319"/>
      <c r="C73" s="319"/>
      <c r="D73" s="319"/>
      <c r="E73" s="319"/>
      <c r="F73" s="319"/>
      <c r="G73" s="319"/>
      <c r="H73" s="319"/>
      <c r="I73" s="319"/>
      <c r="J73" s="319"/>
      <c r="K73" s="319"/>
    </row>
    <row r="74" s="1" customFormat="1" ht="7.5" customHeight="1">
      <c r="B74" s="320"/>
      <c r="C74" s="321"/>
      <c r="D74" s="321"/>
      <c r="E74" s="321"/>
      <c r="F74" s="321"/>
      <c r="G74" s="321"/>
      <c r="H74" s="321"/>
      <c r="I74" s="321"/>
      <c r="J74" s="321"/>
      <c r="K74" s="322"/>
    </row>
    <row r="75" s="1" customFormat="1" ht="45" customHeight="1">
      <c r="B75" s="323"/>
      <c r="C75" s="324" t="s">
        <v>1029</v>
      </c>
      <c r="D75" s="324"/>
      <c r="E75" s="324"/>
      <c r="F75" s="324"/>
      <c r="G75" s="324"/>
      <c r="H75" s="324"/>
      <c r="I75" s="324"/>
      <c r="J75" s="324"/>
      <c r="K75" s="325"/>
    </row>
    <row r="76" s="1" customFormat="1" ht="17.25" customHeight="1">
      <c r="B76" s="323"/>
      <c r="C76" s="326" t="s">
        <v>1030</v>
      </c>
      <c r="D76" s="326"/>
      <c r="E76" s="326"/>
      <c r="F76" s="326" t="s">
        <v>1031</v>
      </c>
      <c r="G76" s="327"/>
      <c r="H76" s="326" t="s">
        <v>58</v>
      </c>
      <c r="I76" s="326" t="s">
        <v>61</v>
      </c>
      <c r="J76" s="326" t="s">
        <v>1032</v>
      </c>
      <c r="K76" s="325"/>
    </row>
    <row r="77" s="1" customFormat="1" ht="17.25" customHeight="1">
      <c r="B77" s="323"/>
      <c r="C77" s="328" t="s">
        <v>1033</v>
      </c>
      <c r="D77" s="328"/>
      <c r="E77" s="328"/>
      <c r="F77" s="329" t="s">
        <v>1034</v>
      </c>
      <c r="G77" s="330"/>
      <c r="H77" s="328"/>
      <c r="I77" s="328"/>
      <c r="J77" s="328" t="s">
        <v>1035</v>
      </c>
      <c r="K77" s="325"/>
    </row>
    <row r="78" s="1" customFormat="1" ht="5.25" customHeight="1">
      <c r="B78" s="323"/>
      <c r="C78" s="331"/>
      <c r="D78" s="331"/>
      <c r="E78" s="331"/>
      <c r="F78" s="331"/>
      <c r="G78" s="332"/>
      <c r="H78" s="331"/>
      <c r="I78" s="331"/>
      <c r="J78" s="331"/>
      <c r="K78" s="325"/>
    </row>
    <row r="79" s="1" customFormat="1" ht="15" customHeight="1">
      <c r="B79" s="323"/>
      <c r="C79" s="311" t="s">
        <v>57</v>
      </c>
      <c r="D79" s="333"/>
      <c r="E79" s="333"/>
      <c r="F79" s="334" t="s">
        <v>1036</v>
      </c>
      <c r="G79" s="335"/>
      <c r="H79" s="311" t="s">
        <v>1037</v>
      </c>
      <c r="I79" s="311" t="s">
        <v>1038</v>
      </c>
      <c r="J79" s="311">
        <v>20</v>
      </c>
      <c r="K79" s="325"/>
    </row>
    <row r="80" s="1" customFormat="1" ht="15" customHeight="1">
      <c r="B80" s="323"/>
      <c r="C80" s="311" t="s">
        <v>1039</v>
      </c>
      <c r="D80" s="311"/>
      <c r="E80" s="311"/>
      <c r="F80" s="334" t="s">
        <v>1036</v>
      </c>
      <c r="G80" s="335"/>
      <c r="H80" s="311" t="s">
        <v>1040</v>
      </c>
      <c r="I80" s="311" t="s">
        <v>1038</v>
      </c>
      <c r="J80" s="311">
        <v>120</v>
      </c>
      <c r="K80" s="325"/>
    </row>
    <row r="81" s="1" customFormat="1" ht="15" customHeight="1">
      <c r="B81" s="336"/>
      <c r="C81" s="311" t="s">
        <v>1041</v>
      </c>
      <c r="D81" s="311"/>
      <c r="E81" s="311"/>
      <c r="F81" s="334" t="s">
        <v>1042</v>
      </c>
      <c r="G81" s="335"/>
      <c r="H81" s="311" t="s">
        <v>1043</v>
      </c>
      <c r="I81" s="311" t="s">
        <v>1038</v>
      </c>
      <c r="J81" s="311">
        <v>50</v>
      </c>
      <c r="K81" s="325"/>
    </row>
    <row r="82" s="1" customFormat="1" ht="15" customHeight="1">
      <c r="B82" s="336"/>
      <c r="C82" s="311" t="s">
        <v>1044</v>
      </c>
      <c r="D82" s="311"/>
      <c r="E82" s="311"/>
      <c r="F82" s="334" t="s">
        <v>1036</v>
      </c>
      <c r="G82" s="335"/>
      <c r="H82" s="311" t="s">
        <v>1045</v>
      </c>
      <c r="I82" s="311" t="s">
        <v>1046</v>
      </c>
      <c r="J82" s="311"/>
      <c r="K82" s="325"/>
    </row>
    <row r="83" s="1" customFormat="1" ht="15" customHeight="1">
      <c r="B83" s="336"/>
      <c r="C83" s="337" t="s">
        <v>1047</v>
      </c>
      <c r="D83" s="337"/>
      <c r="E83" s="337"/>
      <c r="F83" s="338" t="s">
        <v>1042</v>
      </c>
      <c r="G83" s="337"/>
      <c r="H83" s="337" t="s">
        <v>1048</v>
      </c>
      <c r="I83" s="337" t="s">
        <v>1038</v>
      </c>
      <c r="J83" s="337">
        <v>15</v>
      </c>
      <c r="K83" s="325"/>
    </row>
    <row r="84" s="1" customFormat="1" ht="15" customHeight="1">
      <c r="B84" s="336"/>
      <c r="C84" s="337" t="s">
        <v>1049</v>
      </c>
      <c r="D84" s="337"/>
      <c r="E84" s="337"/>
      <c r="F84" s="338" t="s">
        <v>1042</v>
      </c>
      <c r="G84" s="337"/>
      <c r="H84" s="337" t="s">
        <v>1050</v>
      </c>
      <c r="I84" s="337" t="s">
        <v>1038</v>
      </c>
      <c r="J84" s="337">
        <v>15</v>
      </c>
      <c r="K84" s="325"/>
    </row>
    <row r="85" s="1" customFormat="1" ht="15" customHeight="1">
      <c r="B85" s="336"/>
      <c r="C85" s="337" t="s">
        <v>1051</v>
      </c>
      <c r="D85" s="337"/>
      <c r="E85" s="337"/>
      <c r="F85" s="338" t="s">
        <v>1042</v>
      </c>
      <c r="G85" s="337"/>
      <c r="H85" s="337" t="s">
        <v>1052</v>
      </c>
      <c r="I85" s="337" t="s">
        <v>1038</v>
      </c>
      <c r="J85" s="337">
        <v>20</v>
      </c>
      <c r="K85" s="325"/>
    </row>
    <row r="86" s="1" customFormat="1" ht="15" customHeight="1">
      <c r="B86" s="336"/>
      <c r="C86" s="337" t="s">
        <v>1053</v>
      </c>
      <c r="D86" s="337"/>
      <c r="E86" s="337"/>
      <c r="F86" s="338" t="s">
        <v>1042</v>
      </c>
      <c r="G86" s="337"/>
      <c r="H86" s="337" t="s">
        <v>1054</v>
      </c>
      <c r="I86" s="337" t="s">
        <v>1038</v>
      </c>
      <c r="J86" s="337">
        <v>20</v>
      </c>
      <c r="K86" s="325"/>
    </row>
    <row r="87" s="1" customFormat="1" ht="15" customHeight="1">
      <c r="B87" s="336"/>
      <c r="C87" s="311" t="s">
        <v>1055</v>
      </c>
      <c r="D87" s="311"/>
      <c r="E87" s="311"/>
      <c r="F87" s="334" t="s">
        <v>1042</v>
      </c>
      <c r="G87" s="335"/>
      <c r="H87" s="311" t="s">
        <v>1056</v>
      </c>
      <c r="I87" s="311" t="s">
        <v>1038</v>
      </c>
      <c r="J87" s="311">
        <v>50</v>
      </c>
      <c r="K87" s="325"/>
    </row>
    <row r="88" s="1" customFormat="1" ht="15" customHeight="1">
      <c r="B88" s="336"/>
      <c r="C88" s="311" t="s">
        <v>1057</v>
      </c>
      <c r="D88" s="311"/>
      <c r="E88" s="311"/>
      <c r="F88" s="334" t="s">
        <v>1042</v>
      </c>
      <c r="G88" s="335"/>
      <c r="H88" s="311" t="s">
        <v>1058</v>
      </c>
      <c r="I88" s="311" t="s">
        <v>1038</v>
      </c>
      <c r="J88" s="311">
        <v>20</v>
      </c>
      <c r="K88" s="325"/>
    </row>
    <row r="89" s="1" customFormat="1" ht="15" customHeight="1">
      <c r="B89" s="336"/>
      <c r="C89" s="311" t="s">
        <v>1059</v>
      </c>
      <c r="D89" s="311"/>
      <c r="E89" s="311"/>
      <c r="F89" s="334" t="s">
        <v>1042</v>
      </c>
      <c r="G89" s="335"/>
      <c r="H89" s="311" t="s">
        <v>1060</v>
      </c>
      <c r="I89" s="311" t="s">
        <v>1038</v>
      </c>
      <c r="J89" s="311">
        <v>20</v>
      </c>
      <c r="K89" s="325"/>
    </row>
    <row r="90" s="1" customFormat="1" ht="15" customHeight="1">
      <c r="B90" s="336"/>
      <c r="C90" s="311" t="s">
        <v>1061</v>
      </c>
      <c r="D90" s="311"/>
      <c r="E90" s="311"/>
      <c r="F90" s="334" t="s">
        <v>1042</v>
      </c>
      <c r="G90" s="335"/>
      <c r="H90" s="311" t="s">
        <v>1062</v>
      </c>
      <c r="I90" s="311" t="s">
        <v>1038</v>
      </c>
      <c r="J90" s="311">
        <v>50</v>
      </c>
      <c r="K90" s="325"/>
    </row>
    <row r="91" s="1" customFormat="1" ht="15" customHeight="1">
      <c r="B91" s="336"/>
      <c r="C91" s="311" t="s">
        <v>1063</v>
      </c>
      <c r="D91" s="311"/>
      <c r="E91" s="311"/>
      <c r="F91" s="334" t="s">
        <v>1042</v>
      </c>
      <c r="G91" s="335"/>
      <c r="H91" s="311" t="s">
        <v>1063</v>
      </c>
      <c r="I91" s="311" t="s">
        <v>1038</v>
      </c>
      <c r="J91" s="311">
        <v>50</v>
      </c>
      <c r="K91" s="325"/>
    </row>
    <row r="92" s="1" customFormat="1" ht="15" customHeight="1">
      <c r="B92" s="336"/>
      <c r="C92" s="311" t="s">
        <v>1064</v>
      </c>
      <c r="D92" s="311"/>
      <c r="E92" s="311"/>
      <c r="F92" s="334" t="s">
        <v>1042</v>
      </c>
      <c r="G92" s="335"/>
      <c r="H92" s="311" t="s">
        <v>1065</v>
      </c>
      <c r="I92" s="311" t="s">
        <v>1038</v>
      </c>
      <c r="J92" s="311">
        <v>255</v>
      </c>
      <c r="K92" s="325"/>
    </row>
    <row r="93" s="1" customFormat="1" ht="15" customHeight="1">
      <c r="B93" s="336"/>
      <c r="C93" s="311" t="s">
        <v>1066</v>
      </c>
      <c r="D93" s="311"/>
      <c r="E93" s="311"/>
      <c r="F93" s="334" t="s">
        <v>1036</v>
      </c>
      <c r="G93" s="335"/>
      <c r="H93" s="311" t="s">
        <v>1067</v>
      </c>
      <c r="I93" s="311" t="s">
        <v>1068</v>
      </c>
      <c r="J93" s="311"/>
      <c r="K93" s="325"/>
    </row>
    <row r="94" s="1" customFormat="1" ht="15" customHeight="1">
      <c r="B94" s="336"/>
      <c r="C94" s="311" t="s">
        <v>1069</v>
      </c>
      <c r="D94" s="311"/>
      <c r="E94" s="311"/>
      <c r="F94" s="334" t="s">
        <v>1036</v>
      </c>
      <c r="G94" s="335"/>
      <c r="H94" s="311" t="s">
        <v>1070</v>
      </c>
      <c r="I94" s="311" t="s">
        <v>1071</v>
      </c>
      <c r="J94" s="311"/>
      <c r="K94" s="325"/>
    </row>
    <row r="95" s="1" customFormat="1" ht="15" customHeight="1">
      <c r="B95" s="336"/>
      <c r="C95" s="311" t="s">
        <v>1072</v>
      </c>
      <c r="D95" s="311"/>
      <c r="E95" s="311"/>
      <c r="F95" s="334" t="s">
        <v>1036</v>
      </c>
      <c r="G95" s="335"/>
      <c r="H95" s="311" t="s">
        <v>1072</v>
      </c>
      <c r="I95" s="311" t="s">
        <v>1071</v>
      </c>
      <c r="J95" s="311"/>
      <c r="K95" s="325"/>
    </row>
    <row r="96" s="1" customFormat="1" ht="15" customHeight="1">
      <c r="B96" s="336"/>
      <c r="C96" s="311" t="s">
        <v>42</v>
      </c>
      <c r="D96" s="311"/>
      <c r="E96" s="311"/>
      <c r="F96" s="334" t="s">
        <v>1036</v>
      </c>
      <c r="G96" s="335"/>
      <c r="H96" s="311" t="s">
        <v>1073</v>
      </c>
      <c r="I96" s="311" t="s">
        <v>1071</v>
      </c>
      <c r="J96" s="311"/>
      <c r="K96" s="325"/>
    </row>
    <row r="97" s="1" customFormat="1" ht="15" customHeight="1">
      <c r="B97" s="336"/>
      <c r="C97" s="311" t="s">
        <v>52</v>
      </c>
      <c r="D97" s="311"/>
      <c r="E97" s="311"/>
      <c r="F97" s="334" t="s">
        <v>1036</v>
      </c>
      <c r="G97" s="335"/>
      <c r="H97" s="311" t="s">
        <v>1074</v>
      </c>
      <c r="I97" s="311" t="s">
        <v>1071</v>
      </c>
      <c r="J97" s="311"/>
      <c r="K97" s="325"/>
    </row>
    <row r="98" s="1" customFormat="1" ht="15" customHeight="1">
      <c r="B98" s="339"/>
      <c r="C98" s="340"/>
      <c r="D98" s="340"/>
      <c r="E98" s="340"/>
      <c r="F98" s="340"/>
      <c r="G98" s="340"/>
      <c r="H98" s="340"/>
      <c r="I98" s="340"/>
      <c r="J98" s="340"/>
      <c r="K98" s="341"/>
    </row>
    <row r="99" s="1" customFormat="1" ht="18.75" customHeight="1">
      <c r="B99" s="342"/>
      <c r="C99" s="343"/>
      <c r="D99" s="343"/>
      <c r="E99" s="343"/>
      <c r="F99" s="343"/>
      <c r="G99" s="343"/>
      <c r="H99" s="343"/>
      <c r="I99" s="343"/>
      <c r="J99" s="343"/>
      <c r="K99" s="342"/>
    </row>
    <row r="100" s="1" customFormat="1" ht="18.75" customHeight="1">
      <c r="B100" s="319"/>
      <c r="C100" s="319"/>
      <c r="D100" s="319"/>
      <c r="E100" s="319"/>
      <c r="F100" s="319"/>
      <c r="G100" s="319"/>
      <c r="H100" s="319"/>
      <c r="I100" s="319"/>
      <c r="J100" s="319"/>
      <c r="K100" s="319"/>
    </row>
    <row r="101" s="1" customFormat="1" ht="7.5" customHeight="1">
      <c r="B101" s="320"/>
      <c r="C101" s="321"/>
      <c r="D101" s="321"/>
      <c r="E101" s="321"/>
      <c r="F101" s="321"/>
      <c r="G101" s="321"/>
      <c r="H101" s="321"/>
      <c r="I101" s="321"/>
      <c r="J101" s="321"/>
      <c r="K101" s="322"/>
    </row>
    <row r="102" s="1" customFormat="1" ht="45" customHeight="1">
      <c r="B102" s="323"/>
      <c r="C102" s="324" t="s">
        <v>1075</v>
      </c>
      <c r="D102" s="324"/>
      <c r="E102" s="324"/>
      <c r="F102" s="324"/>
      <c r="G102" s="324"/>
      <c r="H102" s="324"/>
      <c r="I102" s="324"/>
      <c r="J102" s="324"/>
      <c r="K102" s="325"/>
    </row>
    <row r="103" s="1" customFormat="1" ht="17.25" customHeight="1">
      <c r="B103" s="323"/>
      <c r="C103" s="326" t="s">
        <v>1030</v>
      </c>
      <c r="D103" s="326"/>
      <c r="E103" s="326"/>
      <c r="F103" s="326" t="s">
        <v>1031</v>
      </c>
      <c r="G103" s="327"/>
      <c r="H103" s="326" t="s">
        <v>58</v>
      </c>
      <c r="I103" s="326" t="s">
        <v>61</v>
      </c>
      <c r="J103" s="326" t="s">
        <v>1032</v>
      </c>
      <c r="K103" s="325"/>
    </row>
    <row r="104" s="1" customFormat="1" ht="17.25" customHeight="1">
      <c r="B104" s="323"/>
      <c r="C104" s="328" t="s">
        <v>1033</v>
      </c>
      <c r="D104" s="328"/>
      <c r="E104" s="328"/>
      <c r="F104" s="329" t="s">
        <v>1034</v>
      </c>
      <c r="G104" s="330"/>
      <c r="H104" s="328"/>
      <c r="I104" s="328"/>
      <c r="J104" s="328" t="s">
        <v>1035</v>
      </c>
      <c r="K104" s="325"/>
    </row>
    <row r="105" s="1" customFormat="1" ht="5.25" customHeight="1">
      <c r="B105" s="323"/>
      <c r="C105" s="326"/>
      <c r="D105" s="326"/>
      <c r="E105" s="326"/>
      <c r="F105" s="326"/>
      <c r="G105" s="344"/>
      <c r="H105" s="326"/>
      <c r="I105" s="326"/>
      <c r="J105" s="326"/>
      <c r="K105" s="325"/>
    </row>
    <row r="106" s="1" customFormat="1" ht="15" customHeight="1">
      <c r="B106" s="323"/>
      <c r="C106" s="311" t="s">
        <v>57</v>
      </c>
      <c r="D106" s="333"/>
      <c r="E106" s="333"/>
      <c r="F106" s="334" t="s">
        <v>1036</v>
      </c>
      <c r="G106" s="311"/>
      <c r="H106" s="311" t="s">
        <v>1076</v>
      </c>
      <c r="I106" s="311" t="s">
        <v>1038</v>
      </c>
      <c r="J106" s="311">
        <v>20</v>
      </c>
      <c r="K106" s="325"/>
    </row>
    <row r="107" s="1" customFormat="1" ht="15" customHeight="1">
      <c r="B107" s="323"/>
      <c r="C107" s="311" t="s">
        <v>1039</v>
      </c>
      <c r="D107" s="311"/>
      <c r="E107" s="311"/>
      <c r="F107" s="334" t="s">
        <v>1036</v>
      </c>
      <c r="G107" s="311"/>
      <c r="H107" s="311" t="s">
        <v>1076</v>
      </c>
      <c r="I107" s="311" t="s">
        <v>1038</v>
      </c>
      <c r="J107" s="311">
        <v>120</v>
      </c>
      <c r="K107" s="325"/>
    </row>
    <row r="108" s="1" customFormat="1" ht="15" customHeight="1">
      <c r="B108" s="336"/>
      <c r="C108" s="311" t="s">
        <v>1041</v>
      </c>
      <c r="D108" s="311"/>
      <c r="E108" s="311"/>
      <c r="F108" s="334" t="s">
        <v>1042</v>
      </c>
      <c r="G108" s="311"/>
      <c r="H108" s="311" t="s">
        <v>1076</v>
      </c>
      <c r="I108" s="311" t="s">
        <v>1038</v>
      </c>
      <c r="J108" s="311">
        <v>50</v>
      </c>
      <c r="K108" s="325"/>
    </row>
    <row r="109" s="1" customFormat="1" ht="15" customHeight="1">
      <c r="B109" s="336"/>
      <c r="C109" s="311" t="s">
        <v>1044</v>
      </c>
      <c r="D109" s="311"/>
      <c r="E109" s="311"/>
      <c r="F109" s="334" t="s">
        <v>1036</v>
      </c>
      <c r="G109" s="311"/>
      <c r="H109" s="311" t="s">
        <v>1076</v>
      </c>
      <c r="I109" s="311" t="s">
        <v>1046</v>
      </c>
      <c r="J109" s="311"/>
      <c r="K109" s="325"/>
    </row>
    <row r="110" s="1" customFormat="1" ht="15" customHeight="1">
      <c r="B110" s="336"/>
      <c r="C110" s="311" t="s">
        <v>1055</v>
      </c>
      <c r="D110" s="311"/>
      <c r="E110" s="311"/>
      <c r="F110" s="334" t="s">
        <v>1042</v>
      </c>
      <c r="G110" s="311"/>
      <c r="H110" s="311" t="s">
        <v>1076</v>
      </c>
      <c r="I110" s="311" t="s">
        <v>1038</v>
      </c>
      <c r="J110" s="311">
        <v>50</v>
      </c>
      <c r="K110" s="325"/>
    </row>
    <row r="111" s="1" customFormat="1" ht="15" customHeight="1">
      <c r="B111" s="336"/>
      <c r="C111" s="311" t="s">
        <v>1063</v>
      </c>
      <c r="D111" s="311"/>
      <c r="E111" s="311"/>
      <c r="F111" s="334" t="s">
        <v>1042</v>
      </c>
      <c r="G111" s="311"/>
      <c r="H111" s="311" t="s">
        <v>1076</v>
      </c>
      <c r="I111" s="311" t="s">
        <v>1038</v>
      </c>
      <c r="J111" s="311">
        <v>50</v>
      </c>
      <c r="K111" s="325"/>
    </row>
    <row r="112" s="1" customFormat="1" ht="15" customHeight="1">
      <c r="B112" s="336"/>
      <c r="C112" s="311" t="s">
        <v>1061</v>
      </c>
      <c r="D112" s="311"/>
      <c r="E112" s="311"/>
      <c r="F112" s="334" t="s">
        <v>1042</v>
      </c>
      <c r="G112" s="311"/>
      <c r="H112" s="311" t="s">
        <v>1076</v>
      </c>
      <c r="I112" s="311" t="s">
        <v>1038</v>
      </c>
      <c r="J112" s="311">
        <v>50</v>
      </c>
      <c r="K112" s="325"/>
    </row>
    <row r="113" s="1" customFormat="1" ht="15" customHeight="1">
      <c r="B113" s="336"/>
      <c r="C113" s="311" t="s">
        <v>57</v>
      </c>
      <c r="D113" s="311"/>
      <c r="E113" s="311"/>
      <c r="F113" s="334" t="s">
        <v>1036</v>
      </c>
      <c r="G113" s="311"/>
      <c r="H113" s="311" t="s">
        <v>1077</v>
      </c>
      <c r="I113" s="311" t="s">
        <v>1038</v>
      </c>
      <c r="J113" s="311">
        <v>20</v>
      </c>
      <c r="K113" s="325"/>
    </row>
    <row r="114" s="1" customFormat="1" ht="15" customHeight="1">
      <c r="B114" s="336"/>
      <c r="C114" s="311" t="s">
        <v>1078</v>
      </c>
      <c r="D114" s="311"/>
      <c r="E114" s="311"/>
      <c r="F114" s="334" t="s">
        <v>1036</v>
      </c>
      <c r="G114" s="311"/>
      <c r="H114" s="311" t="s">
        <v>1079</v>
      </c>
      <c r="I114" s="311" t="s">
        <v>1038</v>
      </c>
      <c r="J114" s="311">
        <v>120</v>
      </c>
      <c r="K114" s="325"/>
    </row>
    <row r="115" s="1" customFormat="1" ht="15" customHeight="1">
      <c r="B115" s="336"/>
      <c r="C115" s="311" t="s">
        <v>42</v>
      </c>
      <c r="D115" s="311"/>
      <c r="E115" s="311"/>
      <c r="F115" s="334" t="s">
        <v>1036</v>
      </c>
      <c r="G115" s="311"/>
      <c r="H115" s="311" t="s">
        <v>1080</v>
      </c>
      <c r="I115" s="311" t="s">
        <v>1071</v>
      </c>
      <c r="J115" s="311"/>
      <c r="K115" s="325"/>
    </row>
    <row r="116" s="1" customFormat="1" ht="15" customHeight="1">
      <c r="B116" s="336"/>
      <c r="C116" s="311" t="s">
        <v>52</v>
      </c>
      <c r="D116" s="311"/>
      <c r="E116" s="311"/>
      <c r="F116" s="334" t="s">
        <v>1036</v>
      </c>
      <c r="G116" s="311"/>
      <c r="H116" s="311" t="s">
        <v>1081</v>
      </c>
      <c r="I116" s="311" t="s">
        <v>1071</v>
      </c>
      <c r="J116" s="311"/>
      <c r="K116" s="325"/>
    </row>
    <row r="117" s="1" customFormat="1" ht="15" customHeight="1">
      <c r="B117" s="336"/>
      <c r="C117" s="311" t="s">
        <v>61</v>
      </c>
      <c r="D117" s="311"/>
      <c r="E117" s="311"/>
      <c r="F117" s="334" t="s">
        <v>1036</v>
      </c>
      <c r="G117" s="311"/>
      <c r="H117" s="311" t="s">
        <v>1082</v>
      </c>
      <c r="I117" s="311" t="s">
        <v>1083</v>
      </c>
      <c r="J117" s="311"/>
      <c r="K117" s="325"/>
    </row>
    <row r="118" s="1" customFormat="1" ht="15" customHeight="1">
      <c r="B118" s="339"/>
      <c r="C118" s="345"/>
      <c r="D118" s="345"/>
      <c r="E118" s="345"/>
      <c r="F118" s="345"/>
      <c r="G118" s="345"/>
      <c r="H118" s="345"/>
      <c r="I118" s="345"/>
      <c r="J118" s="345"/>
      <c r="K118" s="341"/>
    </row>
    <row r="119" s="1" customFormat="1" ht="18.75" customHeight="1">
      <c r="B119" s="346"/>
      <c r="C119" s="347"/>
      <c r="D119" s="347"/>
      <c r="E119" s="347"/>
      <c r="F119" s="348"/>
      <c r="G119" s="347"/>
      <c r="H119" s="347"/>
      <c r="I119" s="347"/>
      <c r="J119" s="347"/>
      <c r="K119" s="346"/>
    </row>
    <row r="120" s="1" customFormat="1" ht="18.75" customHeight="1">
      <c r="B120" s="319"/>
      <c r="C120" s="319"/>
      <c r="D120" s="319"/>
      <c r="E120" s="319"/>
      <c r="F120" s="319"/>
      <c r="G120" s="319"/>
      <c r="H120" s="319"/>
      <c r="I120" s="319"/>
      <c r="J120" s="319"/>
      <c r="K120" s="319"/>
    </row>
    <row r="121" s="1" customFormat="1" ht="7.5" customHeight="1">
      <c r="B121" s="349"/>
      <c r="C121" s="350"/>
      <c r="D121" s="350"/>
      <c r="E121" s="350"/>
      <c r="F121" s="350"/>
      <c r="G121" s="350"/>
      <c r="H121" s="350"/>
      <c r="I121" s="350"/>
      <c r="J121" s="350"/>
      <c r="K121" s="351"/>
    </row>
    <row r="122" s="1" customFormat="1" ht="45" customHeight="1">
      <c r="B122" s="352"/>
      <c r="C122" s="302" t="s">
        <v>1084</v>
      </c>
      <c r="D122" s="302"/>
      <c r="E122" s="302"/>
      <c r="F122" s="302"/>
      <c r="G122" s="302"/>
      <c r="H122" s="302"/>
      <c r="I122" s="302"/>
      <c r="J122" s="302"/>
      <c r="K122" s="353"/>
    </row>
    <row r="123" s="1" customFormat="1" ht="17.25" customHeight="1">
      <c r="B123" s="354"/>
      <c r="C123" s="326" t="s">
        <v>1030</v>
      </c>
      <c r="D123" s="326"/>
      <c r="E123" s="326"/>
      <c r="F123" s="326" t="s">
        <v>1031</v>
      </c>
      <c r="G123" s="327"/>
      <c r="H123" s="326" t="s">
        <v>58</v>
      </c>
      <c r="I123" s="326" t="s">
        <v>61</v>
      </c>
      <c r="J123" s="326" t="s">
        <v>1032</v>
      </c>
      <c r="K123" s="355"/>
    </row>
    <row r="124" s="1" customFormat="1" ht="17.25" customHeight="1">
      <c r="B124" s="354"/>
      <c r="C124" s="328" t="s">
        <v>1033</v>
      </c>
      <c r="D124" s="328"/>
      <c r="E124" s="328"/>
      <c r="F124" s="329" t="s">
        <v>1034</v>
      </c>
      <c r="G124" s="330"/>
      <c r="H124" s="328"/>
      <c r="I124" s="328"/>
      <c r="J124" s="328" t="s">
        <v>1035</v>
      </c>
      <c r="K124" s="355"/>
    </row>
    <row r="125" s="1" customFormat="1" ht="5.25" customHeight="1">
      <c r="B125" s="356"/>
      <c r="C125" s="331"/>
      <c r="D125" s="331"/>
      <c r="E125" s="331"/>
      <c r="F125" s="331"/>
      <c r="G125" s="357"/>
      <c r="H125" s="331"/>
      <c r="I125" s="331"/>
      <c r="J125" s="331"/>
      <c r="K125" s="358"/>
    </row>
    <row r="126" s="1" customFormat="1" ht="15" customHeight="1">
      <c r="B126" s="356"/>
      <c r="C126" s="311" t="s">
        <v>1039</v>
      </c>
      <c r="D126" s="333"/>
      <c r="E126" s="333"/>
      <c r="F126" s="334" t="s">
        <v>1036</v>
      </c>
      <c r="G126" s="311"/>
      <c r="H126" s="311" t="s">
        <v>1076</v>
      </c>
      <c r="I126" s="311" t="s">
        <v>1038</v>
      </c>
      <c r="J126" s="311">
        <v>120</v>
      </c>
      <c r="K126" s="359"/>
    </row>
    <row r="127" s="1" customFormat="1" ht="15" customHeight="1">
      <c r="B127" s="356"/>
      <c r="C127" s="311" t="s">
        <v>1085</v>
      </c>
      <c r="D127" s="311"/>
      <c r="E127" s="311"/>
      <c r="F127" s="334" t="s">
        <v>1036</v>
      </c>
      <c r="G127" s="311"/>
      <c r="H127" s="311" t="s">
        <v>1086</v>
      </c>
      <c r="I127" s="311" t="s">
        <v>1038</v>
      </c>
      <c r="J127" s="311" t="s">
        <v>1087</v>
      </c>
      <c r="K127" s="359"/>
    </row>
    <row r="128" s="1" customFormat="1" ht="15" customHeight="1">
      <c r="B128" s="356"/>
      <c r="C128" s="311" t="s">
        <v>93</v>
      </c>
      <c r="D128" s="311"/>
      <c r="E128" s="311"/>
      <c r="F128" s="334" t="s">
        <v>1036</v>
      </c>
      <c r="G128" s="311"/>
      <c r="H128" s="311" t="s">
        <v>1088</v>
      </c>
      <c r="I128" s="311" t="s">
        <v>1038</v>
      </c>
      <c r="J128" s="311" t="s">
        <v>1087</v>
      </c>
      <c r="K128" s="359"/>
    </row>
    <row r="129" s="1" customFormat="1" ht="15" customHeight="1">
      <c r="B129" s="356"/>
      <c r="C129" s="311" t="s">
        <v>1047</v>
      </c>
      <c r="D129" s="311"/>
      <c r="E129" s="311"/>
      <c r="F129" s="334" t="s">
        <v>1042</v>
      </c>
      <c r="G129" s="311"/>
      <c r="H129" s="311" t="s">
        <v>1048</v>
      </c>
      <c r="I129" s="311" t="s">
        <v>1038</v>
      </c>
      <c r="J129" s="311">
        <v>15</v>
      </c>
      <c r="K129" s="359"/>
    </row>
    <row r="130" s="1" customFormat="1" ht="15" customHeight="1">
      <c r="B130" s="356"/>
      <c r="C130" s="337" t="s">
        <v>1049</v>
      </c>
      <c r="D130" s="337"/>
      <c r="E130" s="337"/>
      <c r="F130" s="338" t="s">
        <v>1042</v>
      </c>
      <c r="G130" s="337"/>
      <c r="H130" s="337" t="s">
        <v>1050</v>
      </c>
      <c r="I130" s="337" t="s">
        <v>1038</v>
      </c>
      <c r="J130" s="337">
        <v>15</v>
      </c>
      <c r="K130" s="359"/>
    </row>
    <row r="131" s="1" customFormat="1" ht="15" customHeight="1">
      <c r="B131" s="356"/>
      <c r="C131" s="337" t="s">
        <v>1051</v>
      </c>
      <c r="D131" s="337"/>
      <c r="E131" s="337"/>
      <c r="F131" s="338" t="s">
        <v>1042</v>
      </c>
      <c r="G131" s="337"/>
      <c r="H131" s="337" t="s">
        <v>1052</v>
      </c>
      <c r="I131" s="337" t="s">
        <v>1038</v>
      </c>
      <c r="J131" s="337">
        <v>20</v>
      </c>
      <c r="K131" s="359"/>
    </row>
    <row r="132" s="1" customFormat="1" ht="15" customHeight="1">
      <c r="B132" s="356"/>
      <c r="C132" s="337" t="s">
        <v>1053</v>
      </c>
      <c r="D132" s="337"/>
      <c r="E132" s="337"/>
      <c r="F132" s="338" t="s">
        <v>1042</v>
      </c>
      <c r="G132" s="337"/>
      <c r="H132" s="337" t="s">
        <v>1054</v>
      </c>
      <c r="I132" s="337" t="s">
        <v>1038</v>
      </c>
      <c r="J132" s="337">
        <v>20</v>
      </c>
      <c r="K132" s="359"/>
    </row>
    <row r="133" s="1" customFormat="1" ht="15" customHeight="1">
      <c r="B133" s="356"/>
      <c r="C133" s="311" t="s">
        <v>1041</v>
      </c>
      <c r="D133" s="311"/>
      <c r="E133" s="311"/>
      <c r="F133" s="334" t="s">
        <v>1042</v>
      </c>
      <c r="G133" s="311"/>
      <c r="H133" s="311" t="s">
        <v>1076</v>
      </c>
      <c r="I133" s="311" t="s">
        <v>1038</v>
      </c>
      <c r="J133" s="311">
        <v>50</v>
      </c>
      <c r="K133" s="359"/>
    </row>
    <row r="134" s="1" customFormat="1" ht="15" customHeight="1">
      <c r="B134" s="356"/>
      <c r="C134" s="311" t="s">
        <v>1055</v>
      </c>
      <c r="D134" s="311"/>
      <c r="E134" s="311"/>
      <c r="F134" s="334" t="s">
        <v>1042</v>
      </c>
      <c r="G134" s="311"/>
      <c r="H134" s="311" t="s">
        <v>1076</v>
      </c>
      <c r="I134" s="311" t="s">
        <v>1038</v>
      </c>
      <c r="J134" s="311">
        <v>50</v>
      </c>
      <c r="K134" s="359"/>
    </row>
    <row r="135" s="1" customFormat="1" ht="15" customHeight="1">
      <c r="B135" s="356"/>
      <c r="C135" s="311" t="s">
        <v>1061</v>
      </c>
      <c r="D135" s="311"/>
      <c r="E135" s="311"/>
      <c r="F135" s="334" t="s">
        <v>1042</v>
      </c>
      <c r="G135" s="311"/>
      <c r="H135" s="311" t="s">
        <v>1076</v>
      </c>
      <c r="I135" s="311" t="s">
        <v>1038</v>
      </c>
      <c r="J135" s="311">
        <v>50</v>
      </c>
      <c r="K135" s="359"/>
    </row>
    <row r="136" s="1" customFormat="1" ht="15" customHeight="1">
      <c r="B136" s="356"/>
      <c r="C136" s="311" t="s">
        <v>1063</v>
      </c>
      <c r="D136" s="311"/>
      <c r="E136" s="311"/>
      <c r="F136" s="334" t="s">
        <v>1042</v>
      </c>
      <c r="G136" s="311"/>
      <c r="H136" s="311" t="s">
        <v>1076</v>
      </c>
      <c r="I136" s="311" t="s">
        <v>1038</v>
      </c>
      <c r="J136" s="311">
        <v>50</v>
      </c>
      <c r="K136" s="359"/>
    </row>
    <row r="137" s="1" customFormat="1" ht="15" customHeight="1">
      <c r="B137" s="356"/>
      <c r="C137" s="311" t="s">
        <v>1064</v>
      </c>
      <c r="D137" s="311"/>
      <c r="E137" s="311"/>
      <c r="F137" s="334" t="s">
        <v>1042</v>
      </c>
      <c r="G137" s="311"/>
      <c r="H137" s="311" t="s">
        <v>1089</v>
      </c>
      <c r="I137" s="311" t="s">
        <v>1038</v>
      </c>
      <c r="J137" s="311">
        <v>255</v>
      </c>
      <c r="K137" s="359"/>
    </row>
    <row r="138" s="1" customFormat="1" ht="15" customHeight="1">
      <c r="B138" s="356"/>
      <c r="C138" s="311" t="s">
        <v>1066</v>
      </c>
      <c r="D138" s="311"/>
      <c r="E138" s="311"/>
      <c r="F138" s="334" t="s">
        <v>1036</v>
      </c>
      <c r="G138" s="311"/>
      <c r="H138" s="311" t="s">
        <v>1090</v>
      </c>
      <c r="I138" s="311" t="s">
        <v>1068</v>
      </c>
      <c r="J138" s="311"/>
      <c r="K138" s="359"/>
    </row>
    <row r="139" s="1" customFormat="1" ht="15" customHeight="1">
      <c r="B139" s="356"/>
      <c r="C139" s="311" t="s">
        <v>1069</v>
      </c>
      <c r="D139" s="311"/>
      <c r="E139" s="311"/>
      <c r="F139" s="334" t="s">
        <v>1036</v>
      </c>
      <c r="G139" s="311"/>
      <c r="H139" s="311" t="s">
        <v>1091</v>
      </c>
      <c r="I139" s="311" t="s">
        <v>1071</v>
      </c>
      <c r="J139" s="311"/>
      <c r="K139" s="359"/>
    </row>
    <row r="140" s="1" customFormat="1" ht="15" customHeight="1">
      <c r="B140" s="356"/>
      <c r="C140" s="311" t="s">
        <v>1072</v>
      </c>
      <c r="D140" s="311"/>
      <c r="E140" s="311"/>
      <c r="F140" s="334" t="s">
        <v>1036</v>
      </c>
      <c r="G140" s="311"/>
      <c r="H140" s="311" t="s">
        <v>1072</v>
      </c>
      <c r="I140" s="311" t="s">
        <v>1071</v>
      </c>
      <c r="J140" s="311"/>
      <c r="K140" s="359"/>
    </row>
    <row r="141" s="1" customFormat="1" ht="15" customHeight="1">
      <c r="B141" s="356"/>
      <c r="C141" s="311" t="s">
        <v>42</v>
      </c>
      <c r="D141" s="311"/>
      <c r="E141" s="311"/>
      <c r="F141" s="334" t="s">
        <v>1036</v>
      </c>
      <c r="G141" s="311"/>
      <c r="H141" s="311" t="s">
        <v>1092</v>
      </c>
      <c r="I141" s="311" t="s">
        <v>1071</v>
      </c>
      <c r="J141" s="311"/>
      <c r="K141" s="359"/>
    </row>
    <row r="142" s="1" customFormat="1" ht="15" customHeight="1">
      <c r="B142" s="356"/>
      <c r="C142" s="311" t="s">
        <v>1093</v>
      </c>
      <c r="D142" s="311"/>
      <c r="E142" s="311"/>
      <c r="F142" s="334" t="s">
        <v>1036</v>
      </c>
      <c r="G142" s="311"/>
      <c r="H142" s="311" t="s">
        <v>1094</v>
      </c>
      <c r="I142" s="311" t="s">
        <v>1071</v>
      </c>
      <c r="J142" s="311"/>
      <c r="K142" s="359"/>
    </row>
    <row r="143" s="1" customFormat="1" ht="15" customHeight="1">
      <c r="B143" s="360"/>
      <c r="C143" s="361"/>
      <c r="D143" s="361"/>
      <c r="E143" s="361"/>
      <c r="F143" s="361"/>
      <c r="G143" s="361"/>
      <c r="H143" s="361"/>
      <c r="I143" s="361"/>
      <c r="J143" s="361"/>
      <c r="K143" s="362"/>
    </row>
    <row r="144" s="1" customFormat="1" ht="18.75" customHeight="1">
      <c r="B144" s="347"/>
      <c r="C144" s="347"/>
      <c r="D144" s="347"/>
      <c r="E144" s="347"/>
      <c r="F144" s="348"/>
      <c r="G144" s="347"/>
      <c r="H144" s="347"/>
      <c r="I144" s="347"/>
      <c r="J144" s="347"/>
      <c r="K144" s="347"/>
    </row>
    <row r="145" s="1" customFormat="1" ht="18.75" customHeight="1">
      <c r="B145" s="319"/>
      <c r="C145" s="319"/>
      <c r="D145" s="319"/>
      <c r="E145" s="319"/>
      <c r="F145" s="319"/>
      <c r="G145" s="319"/>
      <c r="H145" s="319"/>
      <c r="I145" s="319"/>
      <c r="J145" s="319"/>
      <c r="K145" s="319"/>
    </row>
    <row r="146" s="1" customFormat="1" ht="7.5" customHeight="1">
      <c r="B146" s="320"/>
      <c r="C146" s="321"/>
      <c r="D146" s="321"/>
      <c r="E146" s="321"/>
      <c r="F146" s="321"/>
      <c r="G146" s="321"/>
      <c r="H146" s="321"/>
      <c r="I146" s="321"/>
      <c r="J146" s="321"/>
      <c r="K146" s="322"/>
    </row>
    <row r="147" s="1" customFormat="1" ht="45" customHeight="1">
      <c r="B147" s="323"/>
      <c r="C147" s="324" t="s">
        <v>1095</v>
      </c>
      <c r="D147" s="324"/>
      <c r="E147" s="324"/>
      <c r="F147" s="324"/>
      <c r="G147" s="324"/>
      <c r="H147" s="324"/>
      <c r="I147" s="324"/>
      <c r="J147" s="324"/>
      <c r="K147" s="325"/>
    </row>
    <row r="148" s="1" customFormat="1" ht="17.25" customHeight="1">
      <c r="B148" s="323"/>
      <c r="C148" s="326" t="s">
        <v>1030</v>
      </c>
      <c r="D148" s="326"/>
      <c r="E148" s="326"/>
      <c r="F148" s="326" t="s">
        <v>1031</v>
      </c>
      <c r="G148" s="327"/>
      <c r="H148" s="326" t="s">
        <v>58</v>
      </c>
      <c r="I148" s="326" t="s">
        <v>61</v>
      </c>
      <c r="J148" s="326" t="s">
        <v>1032</v>
      </c>
      <c r="K148" s="325"/>
    </row>
    <row r="149" s="1" customFormat="1" ht="17.25" customHeight="1">
      <c r="B149" s="323"/>
      <c r="C149" s="328" t="s">
        <v>1033</v>
      </c>
      <c r="D149" s="328"/>
      <c r="E149" s="328"/>
      <c r="F149" s="329" t="s">
        <v>1034</v>
      </c>
      <c r="G149" s="330"/>
      <c r="H149" s="328"/>
      <c r="I149" s="328"/>
      <c r="J149" s="328" t="s">
        <v>1035</v>
      </c>
      <c r="K149" s="325"/>
    </row>
    <row r="150" s="1" customFormat="1" ht="5.25" customHeight="1">
      <c r="B150" s="336"/>
      <c r="C150" s="331"/>
      <c r="D150" s="331"/>
      <c r="E150" s="331"/>
      <c r="F150" s="331"/>
      <c r="G150" s="332"/>
      <c r="H150" s="331"/>
      <c r="I150" s="331"/>
      <c r="J150" s="331"/>
      <c r="K150" s="359"/>
    </row>
    <row r="151" s="1" customFormat="1" ht="15" customHeight="1">
      <c r="B151" s="336"/>
      <c r="C151" s="363" t="s">
        <v>1039</v>
      </c>
      <c r="D151" s="311"/>
      <c r="E151" s="311"/>
      <c r="F151" s="364" t="s">
        <v>1036</v>
      </c>
      <c r="G151" s="311"/>
      <c r="H151" s="363" t="s">
        <v>1076</v>
      </c>
      <c r="I151" s="363" t="s">
        <v>1038</v>
      </c>
      <c r="J151" s="363">
        <v>120</v>
      </c>
      <c r="K151" s="359"/>
    </row>
    <row r="152" s="1" customFormat="1" ht="15" customHeight="1">
      <c r="B152" s="336"/>
      <c r="C152" s="363" t="s">
        <v>1085</v>
      </c>
      <c r="D152" s="311"/>
      <c r="E152" s="311"/>
      <c r="F152" s="364" t="s">
        <v>1036</v>
      </c>
      <c r="G152" s="311"/>
      <c r="H152" s="363" t="s">
        <v>1096</v>
      </c>
      <c r="I152" s="363" t="s">
        <v>1038</v>
      </c>
      <c r="J152" s="363" t="s">
        <v>1087</v>
      </c>
      <c r="K152" s="359"/>
    </row>
    <row r="153" s="1" customFormat="1" ht="15" customHeight="1">
      <c r="B153" s="336"/>
      <c r="C153" s="363" t="s">
        <v>93</v>
      </c>
      <c r="D153" s="311"/>
      <c r="E153" s="311"/>
      <c r="F153" s="364" t="s">
        <v>1036</v>
      </c>
      <c r="G153" s="311"/>
      <c r="H153" s="363" t="s">
        <v>1097</v>
      </c>
      <c r="I153" s="363" t="s">
        <v>1038</v>
      </c>
      <c r="J153" s="363" t="s">
        <v>1087</v>
      </c>
      <c r="K153" s="359"/>
    </row>
    <row r="154" s="1" customFormat="1" ht="15" customHeight="1">
      <c r="B154" s="336"/>
      <c r="C154" s="363" t="s">
        <v>1041</v>
      </c>
      <c r="D154" s="311"/>
      <c r="E154" s="311"/>
      <c r="F154" s="364" t="s">
        <v>1042</v>
      </c>
      <c r="G154" s="311"/>
      <c r="H154" s="363" t="s">
        <v>1076</v>
      </c>
      <c r="I154" s="363" t="s">
        <v>1038</v>
      </c>
      <c r="J154" s="363">
        <v>50</v>
      </c>
      <c r="K154" s="359"/>
    </row>
    <row r="155" s="1" customFormat="1" ht="15" customHeight="1">
      <c r="B155" s="336"/>
      <c r="C155" s="363" t="s">
        <v>1044</v>
      </c>
      <c r="D155" s="311"/>
      <c r="E155" s="311"/>
      <c r="F155" s="364" t="s">
        <v>1036</v>
      </c>
      <c r="G155" s="311"/>
      <c r="H155" s="363" t="s">
        <v>1076</v>
      </c>
      <c r="I155" s="363" t="s">
        <v>1046</v>
      </c>
      <c r="J155" s="363"/>
      <c r="K155" s="359"/>
    </row>
    <row r="156" s="1" customFormat="1" ht="15" customHeight="1">
      <c r="B156" s="336"/>
      <c r="C156" s="363" t="s">
        <v>1055</v>
      </c>
      <c r="D156" s="311"/>
      <c r="E156" s="311"/>
      <c r="F156" s="364" t="s">
        <v>1042</v>
      </c>
      <c r="G156" s="311"/>
      <c r="H156" s="363" t="s">
        <v>1076</v>
      </c>
      <c r="I156" s="363" t="s">
        <v>1038</v>
      </c>
      <c r="J156" s="363">
        <v>50</v>
      </c>
      <c r="K156" s="359"/>
    </row>
    <row r="157" s="1" customFormat="1" ht="15" customHeight="1">
      <c r="B157" s="336"/>
      <c r="C157" s="363" t="s">
        <v>1063</v>
      </c>
      <c r="D157" s="311"/>
      <c r="E157" s="311"/>
      <c r="F157" s="364" t="s">
        <v>1042</v>
      </c>
      <c r="G157" s="311"/>
      <c r="H157" s="363" t="s">
        <v>1076</v>
      </c>
      <c r="I157" s="363" t="s">
        <v>1038</v>
      </c>
      <c r="J157" s="363">
        <v>50</v>
      </c>
      <c r="K157" s="359"/>
    </row>
    <row r="158" s="1" customFormat="1" ht="15" customHeight="1">
      <c r="B158" s="336"/>
      <c r="C158" s="363" t="s">
        <v>1061</v>
      </c>
      <c r="D158" s="311"/>
      <c r="E158" s="311"/>
      <c r="F158" s="364" t="s">
        <v>1042</v>
      </c>
      <c r="G158" s="311"/>
      <c r="H158" s="363" t="s">
        <v>1076</v>
      </c>
      <c r="I158" s="363" t="s">
        <v>1038</v>
      </c>
      <c r="J158" s="363">
        <v>50</v>
      </c>
      <c r="K158" s="359"/>
    </row>
    <row r="159" s="1" customFormat="1" ht="15" customHeight="1">
      <c r="B159" s="336"/>
      <c r="C159" s="363" t="s">
        <v>102</v>
      </c>
      <c r="D159" s="311"/>
      <c r="E159" s="311"/>
      <c r="F159" s="364" t="s">
        <v>1036</v>
      </c>
      <c r="G159" s="311"/>
      <c r="H159" s="363" t="s">
        <v>1098</v>
      </c>
      <c r="I159" s="363" t="s">
        <v>1038</v>
      </c>
      <c r="J159" s="363" t="s">
        <v>1099</v>
      </c>
      <c r="K159" s="359"/>
    </row>
    <row r="160" s="1" customFormat="1" ht="15" customHeight="1">
      <c r="B160" s="336"/>
      <c r="C160" s="363" t="s">
        <v>1100</v>
      </c>
      <c r="D160" s="311"/>
      <c r="E160" s="311"/>
      <c r="F160" s="364" t="s">
        <v>1036</v>
      </c>
      <c r="G160" s="311"/>
      <c r="H160" s="363" t="s">
        <v>1101</v>
      </c>
      <c r="I160" s="363" t="s">
        <v>1071</v>
      </c>
      <c r="J160" s="363"/>
      <c r="K160" s="359"/>
    </row>
    <row r="161" s="1" customFormat="1" ht="15" customHeight="1">
      <c r="B161" s="365"/>
      <c r="C161" s="345"/>
      <c r="D161" s="345"/>
      <c r="E161" s="345"/>
      <c r="F161" s="345"/>
      <c r="G161" s="345"/>
      <c r="H161" s="345"/>
      <c r="I161" s="345"/>
      <c r="J161" s="345"/>
      <c r="K161" s="366"/>
    </row>
    <row r="162" s="1" customFormat="1" ht="18.75" customHeight="1">
      <c r="B162" s="347"/>
      <c r="C162" s="357"/>
      <c r="D162" s="357"/>
      <c r="E162" s="357"/>
      <c r="F162" s="367"/>
      <c r="G162" s="357"/>
      <c r="H162" s="357"/>
      <c r="I162" s="357"/>
      <c r="J162" s="357"/>
      <c r="K162" s="347"/>
    </row>
    <row r="163" s="1" customFormat="1" ht="18.75" customHeight="1">
      <c r="B163" s="319"/>
      <c r="C163" s="319"/>
      <c r="D163" s="319"/>
      <c r="E163" s="319"/>
      <c r="F163" s="319"/>
      <c r="G163" s="319"/>
      <c r="H163" s="319"/>
      <c r="I163" s="319"/>
      <c r="J163" s="319"/>
      <c r="K163" s="319"/>
    </row>
    <row r="164" s="1" customFormat="1" ht="7.5" customHeight="1">
      <c r="B164" s="298"/>
      <c r="C164" s="299"/>
      <c r="D164" s="299"/>
      <c r="E164" s="299"/>
      <c r="F164" s="299"/>
      <c r="G164" s="299"/>
      <c r="H164" s="299"/>
      <c r="I164" s="299"/>
      <c r="J164" s="299"/>
      <c r="K164" s="300"/>
    </row>
    <row r="165" s="1" customFormat="1" ht="45" customHeight="1">
      <c r="B165" s="301"/>
      <c r="C165" s="302" t="s">
        <v>1102</v>
      </c>
      <c r="D165" s="302"/>
      <c r="E165" s="302"/>
      <c r="F165" s="302"/>
      <c r="G165" s="302"/>
      <c r="H165" s="302"/>
      <c r="I165" s="302"/>
      <c r="J165" s="302"/>
      <c r="K165" s="303"/>
    </row>
    <row r="166" s="1" customFormat="1" ht="17.25" customHeight="1">
      <c r="B166" s="301"/>
      <c r="C166" s="326" t="s">
        <v>1030</v>
      </c>
      <c r="D166" s="326"/>
      <c r="E166" s="326"/>
      <c r="F166" s="326" t="s">
        <v>1031</v>
      </c>
      <c r="G166" s="368"/>
      <c r="H166" s="369" t="s">
        <v>58</v>
      </c>
      <c r="I166" s="369" t="s">
        <v>61</v>
      </c>
      <c r="J166" s="326" t="s">
        <v>1032</v>
      </c>
      <c r="K166" s="303"/>
    </row>
    <row r="167" s="1" customFormat="1" ht="17.25" customHeight="1">
      <c r="B167" s="304"/>
      <c r="C167" s="328" t="s">
        <v>1033</v>
      </c>
      <c r="D167" s="328"/>
      <c r="E167" s="328"/>
      <c r="F167" s="329" t="s">
        <v>1034</v>
      </c>
      <c r="G167" s="370"/>
      <c r="H167" s="371"/>
      <c r="I167" s="371"/>
      <c r="J167" s="328" t="s">
        <v>1035</v>
      </c>
      <c r="K167" s="306"/>
    </row>
    <row r="168" s="1" customFormat="1" ht="5.25" customHeight="1">
      <c r="B168" s="336"/>
      <c r="C168" s="331"/>
      <c r="D168" s="331"/>
      <c r="E168" s="331"/>
      <c r="F168" s="331"/>
      <c r="G168" s="332"/>
      <c r="H168" s="331"/>
      <c r="I168" s="331"/>
      <c r="J168" s="331"/>
      <c r="K168" s="359"/>
    </row>
    <row r="169" s="1" customFormat="1" ht="15" customHeight="1">
      <c r="B169" s="336"/>
      <c r="C169" s="311" t="s">
        <v>1039</v>
      </c>
      <c r="D169" s="311"/>
      <c r="E169" s="311"/>
      <c r="F169" s="334" t="s">
        <v>1036</v>
      </c>
      <c r="G169" s="311"/>
      <c r="H169" s="311" t="s">
        <v>1076</v>
      </c>
      <c r="I169" s="311" t="s">
        <v>1038</v>
      </c>
      <c r="J169" s="311">
        <v>120</v>
      </c>
      <c r="K169" s="359"/>
    </row>
    <row r="170" s="1" customFormat="1" ht="15" customHeight="1">
      <c r="B170" s="336"/>
      <c r="C170" s="311" t="s">
        <v>1085</v>
      </c>
      <c r="D170" s="311"/>
      <c r="E170" s="311"/>
      <c r="F170" s="334" t="s">
        <v>1036</v>
      </c>
      <c r="G170" s="311"/>
      <c r="H170" s="311" t="s">
        <v>1086</v>
      </c>
      <c r="I170" s="311" t="s">
        <v>1038</v>
      </c>
      <c r="J170" s="311" t="s">
        <v>1087</v>
      </c>
      <c r="K170" s="359"/>
    </row>
    <row r="171" s="1" customFormat="1" ht="15" customHeight="1">
      <c r="B171" s="336"/>
      <c r="C171" s="311" t="s">
        <v>93</v>
      </c>
      <c r="D171" s="311"/>
      <c r="E171" s="311"/>
      <c r="F171" s="334" t="s">
        <v>1036</v>
      </c>
      <c r="G171" s="311"/>
      <c r="H171" s="311" t="s">
        <v>1103</v>
      </c>
      <c r="I171" s="311" t="s">
        <v>1038</v>
      </c>
      <c r="J171" s="311" t="s">
        <v>1087</v>
      </c>
      <c r="K171" s="359"/>
    </row>
    <row r="172" s="1" customFormat="1" ht="15" customHeight="1">
      <c r="B172" s="336"/>
      <c r="C172" s="311" t="s">
        <v>1041</v>
      </c>
      <c r="D172" s="311"/>
      <c r="E172" s="311"/>
      <c r="F172" s="334" t="s">
        <v>1042</v>
      </c>
      <c r="G172" s="311"/>
      <c r="H172" s="311" t="s">
        <v>1103</v>
      </c>
      <c r="I172" s="311" t="s">
        <v>1038</v>
      </c>
      <c r="J172" s="311">
        <v>50</v>
      </c>
      <c r="K172" s="359"/>
    </row>
    <row r="173" s="1" customFormat="1" ht="15" customHeight="1">
      <c r="B173" s="336"/>
      <c r="C173" s="311" t="s">
        <v>1044</v>
      </c>
      <c r="D173" s="311"/>
      <c r="E173" s="311"/>
      <c r="F173" s="334" t="s">
        <v>1036</v>
      </c>
      <c r="G173" s="311"/>
      <c r="H173" s="311" t="s">
        <v>1103</v>
      </c>
      <c r="I173" s="311" t="s">
        <v>1046</v>
      </c>
      <c r="J173" s="311"/>
      <c r="K173" s="359"/>
    </row>
    <row r="174" s="1" customFormat="1" ht="15" customHeight="1">
      <c r="B174" s="336"/>
      <c r="C174" s="311" t="s">
        <v>1055</v>
      </c>
      <c r="D174" s="311"/>
      <c r="E174" s="311"/>
      <c r="F174" s="334" t="s">
        <v>1042</v>
      </c>
      <c r="G174" s="311"/>
      <c r="H174" s="311" t="s">
        <v>1103</v>
      </c>
      <c r="I174" s="311" t="s">
        <v>1038</v>
      </c>
      <c r="J174" s="311">
        <v>50</v>
      </c>
      <c r="K174" s="359"/>
    </row>
    <row r="175" s="1" customFormat="1" ht="15" customHeight="1">
      <c r="B175" s="336"/>
      <c r="C175" s="311" t="s">
        <v>1063</v>
      </c>
      <c r="D175" s="311"/>
      <c r="E175" s="311"/>
      <c r="F175" s="334" t="s">
        <v>1042</v>
      </c>
      <c r="G175" s="311"/>
      <c r="H175" s="311" t="s">
        <v>1103</v>
      </c>
      <c r="I175" s="311" t="s">
        <v>1038</v>
      </c>
      <c r="J175" s="311">
        <v>50</v>
      </c>
      <c r="K175" s="359"/>
    </row>
    <row r="176" s="1" customFormat="1" ht="15" customHeight="1">
      <c r="B176" s="336"/>
      <c r="C176" s="311" t="s">
        <v>1061</v>
      </c>
      <c r="D176" s="311"/>
      <c r="E176" s="311"/>
      <c r="F176" s="334" t="s">
        <v>1042</v>
      </c>
      <c r="G176" s="311"/>
      <c r="H176" s="311" t="s">
        <v>1103</v>
      </c>
      <c r="I176" s="311" t="s">
        <v>1038</v>
      </c>
      <c r="J176" s="311">
        <v>50</v>
      </c>
      <c r="K176" s="359"/>
    </row>
    <row r="177" s="1" customFormat="1" ht="15" customHeight="1">
      <c r="B177" s="336"/>
      <c r="C177" s="311" t="s">
        <v>108</v>
      </c>
      <c r="D177" s="311"/>
      <c r="E177" s="311"/>
      <c r="F177" s="334" t="s">
        <v>1036</v>
      </c>
      <c r="G177" s="311"/>
      <c r="H177" s="311" t="s">
        <v>1104</v>
      </c>
      <c r="I177" s="311" t="s">
        <v>1105</v>
      </c>
      <c r="J177" s="311"/>
      <c r="K177" s="359"/>
    </row>
    <row r="178" s="1" customFormat="1" ht="15" customHeight="1">
      <c r="B178" s="336"/>
      <c r="C178" s="311" t="s">
        <v>61</v>
      </c>
      <c r="D178" s="311"/>
      <c r="E178" s="311"/>
      <c r="F178" s="334" t="s">
        <v>1036</v>
      </c>
      <c r="G178" s="311"/>
      <c r="H178" s="311" t="s">
        <v>1106</v>
      </c>
      <c r="I178" s="311" t="s">
        <v>1107</v>
      </c>
      <c r="J178" s="311">
        <v>1</v>
      </c>
      <c r="K178" s="359"/>
    </row>
    <row r="179" s="1" customFormat="1" ht="15" customHeight="1">
      <c r="B179" s="336"/>
      <c r="C179" s="311" t="s">
        <v>57</v>
      </c>
      <c r="D179" s="311"/>
      <c r="E179" s="311"/>
      <c r="F179" s="334" t="s">
        <v>1036</v>
      </c>
      <c r="G179" s="311"/>
      <c r="H179" s="311" t="s">
        <v>1108</v>
      </c>
      <c r="I179" s="311" t="s">
        <v>1038</v>
      </c>
      <c r="J179" s="311">
        <v>20</v>
      </c>
      <c r="K179" s="359"/>
    </row>
    <row r="180" s="1" customFormat="1" ht="15" customHeight="1">
      <c r="B180" s="336"/>
      <c r="C180" s="311" t="s">
        <v>58</v>
      </c>
      <c r="D180" s="311"/>
      <c r="E180" s="311"/>
      <c r="F180" s="334" t="s">
        <v>1036</v>
      </c>
      <c r="G180" s="311"/>
      <c r="H180" s="311" t="s">
        <v>1109</v>
      </c>
      <c r="I180" s="311" t="s">
        <v>1038</v>
      </c>
      <c r="J180" s="311">
        <v>255</v>
      </c>
      <c r="K180" s="359"/>
    </row>
    <row r="181" s="1" customFormat="1" ht="15" customHeight="1">
      <c r="B181" s="336"/>
      <c r="C181" s="311" t="s">
        <v>109</v>
      </c>
      <c r="D181" s="311"/>
      <c r="E181" s="311"/>
      <c r="F181" s="334" t="s">
        <v>1036</v>
      </c>
      <c r="G181" s="311"/>
      <c r="H181" s="311" t="s">
        <v>1000</v>
      </c>
      <c r="I181" s="311" t="s">
        <v>1038</v>
      </c>
      <c r="J181" s="311">
        <v>10</v>
      </c>
      <c r="K181" s="359"/>
    </row>
    <row r="182" s="1" customFormat="1" ht="15" customHeight="1">
      <c r="B182" s="336"/>
      <c r="C182" s="311" t="s">
        <v>110</v>
      </c>
      <c r="D182" s="311"/>
      <c r="E182" s="311"/>
      <c r="F182" s="334" t="s">
        <v>1036</v>
      </c>
      <c r="G182" s="311"/>
      <c r="H182" s="311" t="s">
        <v>1110</v>
      </c>
      <c r="I182" s="311" t="s">
        <v>1071</v>
      </c>
      <c r="J182" s="311"/>
      <c r="K182" s="359"/>
    </row>
    <row r="183" s="1" customFormat="1" ht="15" customHeight="1">
      <c r="B183" s="336"/>
      <c r="C183" s="311" t="s">
        <v>1111</v>
      </c>
      <c r="D183" s="311"/>
      <c r="E183" s="311"/>
      <c r="F183" s="334" t="s">
        <v>1036</v>
      </c>
      <c r="G183" s="311"/>
      <c r="H183" s="311" t="s">
        <v>1112</v>
      </c>
      <c r="I183" s="311" t="s">
        <v>1071</v>
      </c>
      <c r="J183" s="311"/>
      <c r="K183" s="359"/>
    </row>
    <row r="184" s="1" customFormat="1" ht="15" customHeight="1">
      <c r="B184" s="336"/>
      <c r="C184" s="311" t="s">
        <v>1100</v>
      </c>
      <c r="D184" s="311"/>
      <c r="E184" s="311"/>
      <c r="F184" s="334" t="s">
        <v>1036</v>
      </c>
      <c r="G184" s="311"/>
      <c r="H184" s="311" t="s">
        <v>1113</v>
      </c>
      <c r="I184" s="311" t="s">
        <v>1071</v>
      </c>
      <c r="J184" s="311"/>
      <c r="K184" s="359"/>
    </row>
    <row r="185" s="1" customFormat="1" ht="15" customHeight="1">
      <c r="B185" s="336"/>
      <c r="C185" s="311" t="s">
        <v>112</v>
      </c>
      <c r="D185" s="311"/>
      <c r="E185" s="311"/>
      <c r="F185" s="334" t="s">
        <v>1042</v>
      </c>
      <c r="G185" s="311"/>
      <c r="H185" s="311" t="s">
        <v>1114</v>
      </c>
      <c r="I185" s="311" t="s">
        <v>1038</v>
      </c>
      <c r="J185" s="311">
        <v>50</v>
      </c>
      <c r="K185" s="359"/>
    </row>
    <row r="186" s="1" customFormat="1" ht="15" customHeight="1">
      <c r="B186" s="336"/>
      <c r="C186" s="311" t="s">
        <v>1115</v>
      </c>
      <c r="D186" s="311"/>
      <c r="E186" s="311"/>
      <c r="F186" s="334" t="s">
        <v>1042</v>
      </c>
      <c r="G186" s="311"/>
      <c r="H186" s="311" t="s">
        <v>1116</v>
      </c>
      <c r="I186" s="311" t="s">
        <v>1117</v>
      </c>
      <c r="J186" s="311"/>
      <c r="K186" s="359"/>
    </row>
    <row r="187" s="1" customFormat="1" ht="15" customHeight="1">
      <c r="B187" s="336"/>
      <c r="C187" s="311" t="s">
        <v>1118</v>
      </c>
      <c r="D187" s="311"/>
      <c r="E187" s="311"/>
      <c r="F187" s="334" t="s">
        <v>1042</v>
      </c>
      <c r="G187" s="311"/>
      <c r="H187" s="311" t="s">
        <v>1119</v>
      </c>
      <c r="I187" s="311" t="s">
        <v>1117</v>
      </c>
      <c r="J187" s="311"/>
      <c r="K187" s="359"/>
    </row>
    <row r="188" s="1" customFormat="1" ht="15" customHeight="1">
      <c r="B188" s="336"/>
      <c r="C188" s="311" t="s">
        <v>1120</v>
      </c>
      <c r="D188" s="311"/>
      <c r="E188" s="311"/>
      <c r="F188" s="334" t="s">
        <v>1042</v>
      </c>
      <c r="G188" s="311"/>
      <c r="H188" s="311" t="s">
        <v>1121</v>
      </c>
      <c r="I188" s="311" t="s">
        <v>1117</v>
      </c>
      <c r="J188" s="311"/>
      <c r="K188" s="359"/>
    </row>
    <row r="189" s="1" customFormat="1" ht="15" customHeight="1">
      <c r="B189" s="336"/>
      <c r="C189" s="372" t="s">
        <v>1122</v>
      </c>
      <c r="D189" s="311"/>
      <c r="E189" s="311"/>
      <c r="F189" s="334" t="s">
        <v>1042</v>
      </c>
      <c r="G189" s="311"/>
      <c r="H189" s="311" t="s">
        <v>1123</v>
      </c>
      <c r="I189" s="311" t="s">
        <v>1124</v>
      </c>
      <c r="J189" s="373" t="s">
        <v>1125</v>
      </c>
      <c r="K189" s="359"/>
    </row>
    <row r="190" s="1" customFormat="1" ht="15" customHeight="1">
      <c r="B190" s="336"/>
      <c r="C190" s="372" t="s">
        <v>46</v>
      </c>
      <c r="D190" s="311"/>
      <c r="E190" s="311"/>
      <c r="F190" s="334" t="s">
        <v>1036</v>
      </c>
      <c r="G190" s="311"/>
      <c r="H190" s="308" t="s">
        <v>1126</v>
      </c>
      <c r="I190" s="311" t="s">
        <v>1127</v>
      </c>
      <c r="J190" s="311"/>
      <c r="K190" s="359"/>
    </row>
    <row r="191" s="1" customFormat="1" ht="15" customHeight="1">
      <c r="B191" s="336"/>
      <c r="C191" s="372" t="s">
        <v>1128</v>
      </c>
      <c r="D191" s="311"/>
      <c r="E191" s="311"/>
      <c r="F191" s="334" t="s">
        <v>1036</v>
      </c>
      <c r="G191" s="311"/>
      <c r="H191" s="311" t="s">
        <v>1129</v>
      </c>
      <c r="I191" s="311" t="s">
        <v>1071</v>
      </c>
      <c r="J191" s="311"/>
      <c r="K191" s="359"/>
    </row>
    <row r="192" s="1" customFormat="1" ht="15" customHeight="1">
      <c r="B192" s="336"/>
      <c r="C192" s="372" t="s">
        <v>1130</v>
      </c>
      <c r="D192" s="311"/>
      <c r="E192" s="311"/>
      <c r="F192" s="334" t="s">
        <v>1036</v>
      </c>
      <c r="G192" s="311"/>
      <c r="H192" s="311" t="s">
        <v>1131</v>
      </c>
      <c r="I192" s="311" t="s">
        <v>1071</v>
      </c>
      <c r="J192" s="311"/>
      <c r="K192" s="359"/>
    </row>
    <row r="193" s="1" customFormat="1" ht="15" customHeight="1">
      <c r="B193" s="336"/>
      <c r="C193" s="372" t="s">
        <v>1132</v>
      </c>
      <c r="D193" s="311"/>
      <c r="E193" s="311"/>
      <c r="F193" s="334" t="s">
        <v>1042</v>
      </c>
      <c r="G193" s="311"/>
      <c r="H193" s="311" t="s">
        <v>1133</v>
      </c>
      <c r="I193" s="311" t="s">
        <v>1071</v>
      </c>
      <c r="J193" s="311"/>
      <c r="K193" s="359"/>
    </row>
    <row r="194" s="1" customFormat="1" ht="15" customHeight="1">
      <c r="B194" s="365"/>
      <c r="C194" s="374"/>
      <c r="D194" s="345"/>
      <c r="E194" s="345"/>
      <c r="F194" s="345"/>
      <c r="G194" s="345"/>
      <c r="H194" s="345"/>
      <c r="I194" s="345"/>
      <c r="J194" s="345"/>
      <c r="K194" s="366"/>
    </row>
    <row r="195" s="1" customFormat="1" ht="18.75" customHeight="1">
      <c r="B195" s="347"/>
      <c r="C195" s="357"/>
      <c r="D195" s="357"/>
      <c r="E195" s="357"/>
      <c r="F195" s="367"/>
      <c r="G195" s="357"/>
      <c r="H195" s="357"/>
      <c r="I195" s="357"/>
      <c r="J195" s="357"/>
      <c r="K195" s="347"/>
    </row>
    <row r="196" s="1" customFormat="1" ht="18.75" customHeight="1">
      <c r="B196" s="347"/>
      <c r="C196" s="357"/>
      <c r="D196" s="357"/>
      <c r="E196" s="357"/>
      <c r="F196" s="367"/>
      <c r="G196" s="357"/>
      <c r="H196" s="357"/>
      <c r="I196" s="357"/>
      <c r="J196" s="357"/>
      <c r="K196" s="347"/>
    </row>
    <row r="197" s="1" customFormat="1" ht="18.75" customHeight="1">
      <c r="B197" s="319"/>
      <c r="C197" s="319"/>
      <c r="D197" s="319"/>
      <c r="E197" s="319"/>
      <c r="F197" s="319"/>
      <c r="G197" s="319"/>
      <c r="H197" s="319"/>
      <c r="I197" s="319"/>
      <c r="J197" s="319"/>
      <c r="K197" s="319"/>
    </row>
    <row r="198" s="1" customFormat="1" ht="13.5">
      <c r="B198" s="298"/>
      <c r="C198" s="299"/>
      <c r="D198" s="299"/>
      <c r="E198" s="299"/>
      <c r="F198" s="299"/>
      <c r="G198" s="299"/>
      <c r="H198" s="299"/>
      <c r="I198" s="299"/>
      <c r="J198" s="299"/>
      <c r="K198" s="300"/>
    </row>
    <row r="199" s="1" customFormat="1" ht="21">
      <c r="B199" s="301"/>
      <c r="C199" s="302" t="s">
        <v>1134</v>
      </c>
      <c r="D199" s="302"/>
      <c r="E199" s="302"/>
      <c r="F199" s="302"/>
      <c r="G199" s="302"/>
      <c r="H199" s="302"/>
      <c r="I199" s="302"/>
      <c r="J199" s="302"/>
      <c r="K199" s="303"/>
    </row>
    <row r="200" s="1" customFormat="1" ht="25.5" customHeight="1">
      <c r="B200" s="301"/>
      <c r="C200" s="375" t="s">
        <v>1135</v>
      </c>
      <c r="D200" s="375"/>
      <c r="E200" s="375"/>
      <c r="F200" s="375" t="s">
        <v>1136</v>
      </c>
      <c r="G200" s="376"/>
      <c r="H200" s="375" t="s">
        <v>1137</v>
      </c>
      <c r="I200" s="375"/>
      <c r="J200" s="375"/>
      <c r="K200" s="303"/>
    </row>
    <row r="201" s="1" customFormat="1" ht="5.25" customHeight="1">
      <c r="B201" s="336"/>
      <c r="C201" s="331"/>
      <c r="D201" s="331"/>
      <c r="E201" s="331"/>
      <c r="F201" s="331"/>
      <c r="G201" s="357"/>
      <c r="H201" s="331"/>
      <c r="I201" s="331"/>
      <c r="J201" s="331"/>
      <c r="K201" s="359"/>
    </row>
    <row r="202" s="1" customFormat="1" ht="15" customHeight="1">
      <c r="B202" s="336"/>
      <c r="C202" s="311" t="s">
        <v>1127</v>
      </c>
      <c r="D202" s="311"/>
      <c r="E202" s="311"/>
      <c r="F202" s="334" t="s">
        <v>47</v>
      </c>
      <c r="G202" s="311"/>
      <c r="H202" s="311" t="s">
        <v>1138</v>
      </c>
      <c r="I202" s="311"/>
      <c r="J202" s="311"/>
      <c r="K202" s="359"/>
    </row>
    <row r="203" s="1" customFormat="1" ht="15" customHeight="1">
      <c r="B203" s="336"/>
      <c r="C203" s="311"/>
      <c r="D203" s="311"/>
      <c r="E203" s="311"/>
      <c r="F203" s="334" t="s">
        <v>48</v>
      </c>
      <c r="G203" s="311"/>
      <c r="H203" s="311" t="s">
        <v>1139</v>
      </c>
      <c r="I203" s="311"/>
      <c r="J203" s="311"/>
      <c r="K203" s="359"/>
    </row>
    <row r="204" s="1" customFormat="1" ht="15" customHeight="1">
      <c r="B204" s="336"/>
      <c r="C204" s="311"/>
      <c r="D204" s="311"/>
      <c r="E204" s="311"/>
      <c r="F204" s="334" t="s">
        <v>51</v>
      </c>
      <c r="G204" s="311"/>
      <c r="H204" s="311" t="s">
        <v>1140</v>
      </c>
      <c r="I204" s="311"/>
      <c r="J204" s="311"/>
      <c r="K204" s="359"/>
    </row>
    <row r="205" s="1" customFormat="1" ht="15" customHeight="1">
      <c r="B205" s="336"/>
      <c r="C205" s="311"/>
      <c r="D205" s="311"/>
      <c r="E205" s="311"/>
      <c r="F205" s="334" t="s">
        <v>49</v>
      </c>
      <c r="G205" s="311"/>
      <c r="H205" s="311" t="s">
        <v>1141</v>
      </c>
      <c r="I205" s="311"/>
      <c r="J205" s="311"/>
      <c r="K205" s="359"/>
    </row>
    <row r="206" s="1" customFormat="1" ht="15" customHeight="1">
      <c r="B206" s="336"/>
      <c r="C206" s="311"/>
      <c r="D206" s="311"/>
      <c r="E206" s="311"/>
      <c r="F206" s="334" t="s">
        <v>50</v>
      </c>
      <c r="G206" s="311"/>
      <c r="H206" s="311" t="s">
        <v>1142</v>
      </c>
      <c r="I206" s="311"/>
      <c r="J206" s="311"/>
      <c r="K206" s="359"/>
    </row>
    <row r="207" s="1" customFormat="1" ht="15" customHeight="1">
      <c r="B207" s="336"/>
      <c r="C207" s="311"/>
      <c r="D207" s="311"/>
      <c r="E207" s="311"/>
      <c r="F207" s="334"/>
      <c r="G207" s="311"/>
      <c r="H207" s="311"/>
      <c r="I207" s="311"/>
      <c r="J207" s="311"/>
      <c r="K207" s="359"/>
    </row>
    <row r="208" s="1" customFormat="1" ht="15" customHeight="1">
      <c r="B208" s="336"/>
      <c r="C208" s="311" t="s">
        <v>1083</v>
      </c>
      <c r="D208" s="311"/>
      <c r="E208" s="311"/>
      <c r="F208" s="334" t="s">
        <v>83</v>
      </c>
      <c r="G208" s="311"/>
      <c r="H208" s="311" t="s">
        <v>1143</v>
      </c>
      <c r="I208" s="311"/>
      <c r="J208" s="311"/>
      <c r="K208" s="359"/>
    </row>
    <row r="209" s="1" customFormat="1" ht="15" customHeight="1">
      <c r="B209" s="336"/>
      <c r="C209" s="311"/>
      <c r="D209" s="311"/>
      <c r="E209" s="311"/>
      <c r="F209" s="334" t="s">
        <v>980</v>
      </c>
      <c r="G209" s="311"/>
      <c r="H209" s="311" t="s">
        <v>981</v>
      </c>
      <c r="I209" s="311"/>
      <c r="J209" s="311"/>
      <c r="K209" s="359"/>
    </row>
    <row r="210" s="1" customFormat="1" ht="15" customHeight="1">
      <c r="B210" s="336"/>
      <c r="C210" s="311"/>
      <c r="D210" s="311"/>
      <c r="E210" s="311"/>
      <c r="F210" s="334" t="s">
        <v>978</v>
      </c>
      <c r="G210" s="311"/>
      <c r="H210" s="311" t="s">
        <v>1144</v>
      </c>
      <c r="I210" s="311"/>
      <c r="J210" s="311"/>
      <c r="K210" s="359"/>
    </row>
    <row r="211" s="1" customFormat="1" ht="15" customHeight="1">
      <c r="B211" s="377"/>
      <c r="C211" s="311"/>
      <c r="D211" s="311"/>
      <c r="E211" s="311"/>
      <c r="F211" s="334" t="s">
        <v>982</v>
      </c>
      <c r="G211" s="372"/>
      <c r="H211" s="363" t="s">
        <v>82</v>
      </c>
      <c r="I211" s="363"/>
      <c r="J211" s="363"/>
      <c r="K211" s="378"/>
    </row>
    <row r="212" s="1" customFormat="1" ht="15" customHeight="1">
      <c r="B212" s="377"/>
      <c r="C212" s="311"/>
      <c r="D212" s="311"/>
      <c r="E212" s="311"/>
      <c r="F212" s="334" t="s">
        <v>983</v>
      </c>
      <c r="G212" s="372"/>
      <c r="H212" s="363" t="s">
        <v>125</v>
      </c>
      <c r="I212" s="363"/>
      <c r="J212" s="363"/>
      <c r="K212" s="378"/>
    </row>
    <row r="213" s="1" customFormat="1" ht="15" customHeight="1">
      <c r="B213" s="377"/>
      <c r="C213" s="311"/>
      <c r="D213" s="311"/>
      <c r="E213" s="311"/>
      <c r="F213" s="334"/>
      <c r="G213" s="372"/>
      <c r="H213" s="363"/>
      <c r="I213" s="363"/>
      <c r="J213" s="363"/>
      <c r="K213" s="378"/>
    </row>
    <row r="214" s="1" customFormat="1" ht="15" customHeight="1">
      <c r="B214" s="377"/>
      <c r="C214" s="311" t="s">
        <v>1107</v>
      </c>
      <c r="D214" s="311"/>
      <c r="E214" s="311"/>
      <c r="F214" s="334">
        <v>1</v>
      </c>
      <c r="G214" s="372"/>
      <c r="H214" s="363" t="s">
        <v>1145</v>
      </c>
      <c r="I214" s="363"/>
      <c r="J214" s="363"/>
      <c r="K214" s="378"/>
    </row>
    <row r="215" s="1" customFormat="1" ht="15" customHeight="1">
      <c r="B215" s="377"/>
      <c r="C215" s="311"/>
      <c r="D215" s="311"/>
      <c r="E215" s="311"/>
      <c r="F215" s="334">
        <v>2</v>
      </c>
      <c r="G215" s="372"/>
      <c r="H215" s="363" t="s">
        <v>1146</v>
      </c>
      <c r="I215" s="363"/>
      <c r="J215" s="363"/>
      <c r="K215" s="378"/>
    </row>
    <row r="216" s="1" customFormat="1" ht="15" customHeight="1">
      <c r="B216" s="377"/>
      <c r="C216" s="311"/>
      <c r="D216" s="311"/>
      <c r="E216" s="311"/>
      <c r="F216" s="334">
        <v>3</v>
      </c>
      <c r="G216" s="372"/>
      <c r="H216" s="363" t="s">
        <v>1147</v>
      </c>
      <c r="I216" s="363"/>
      <c r="J216" s="363"/>
      <c r="K216" s="378"/>
    </row>
    <row r="217" s="1" customFormat="1" ht="15" customHeight="1">
      <c r="B217" s="377"/>
      <c r="C217" s="311"/>
      <c r="D217" s="311"/>
      <c r="E217" s="311"/>
      <c r="F217" s="334">
        <v>4</v>
      </c>
      <c r="G217" s="372"/>
      <c r="H217" s="363" t="s">
        <v>1148</v>
      </c>
      <c r="I217" s="363"/>
      <c r="J217" s="363"/>
      <c r="K217" s="378"/>
    </row>
    <row r="218" s="1" customFormat="1" ht="12.75" customHeight="1">
      <c r="B218" s="379"/>
      <c r="C218" s="380"/>
      <c r="D218" s="380"/>
      <c r="E218" s="380"/>
      <c r="F218" s="380"/>
      <c r="G218" s="380"/>
      <c r="H218" s="380"/>
      <c r="I218" s="380"/>
      <c r="J218" s="380"/>
      <c r="K218" s="38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volduchy-prace\sopatrny</dc:creator>
  <cp:lastModifiedBy>volduchy-prace\sopatrny</cp:lastModifiedBy>
  <dcterms:created xsi:type="dcterms:W3CDTF">2023-10-30T18:57:33Z</dcterms:created>
  <dcterms:modified xsi:type="dcterms:W3CDTF">2023-10-30T18:57:40Z</dcterms:modified>
</cp:coreProperties>
</file>