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1"/>
  </bookViews>
  <sheets>
    <sheet name="Rekapitulace stavby" sheetId="1" r:id="rId1"/>
    <sheet name="SO 110 - KOMUNIKACE" sheetId="2" r:id="rId2"/>
    <sheet name="VRN - Vedlejší rozpočtové..." sheetId="3" r:id="rId3"/>
  </sheets>
  <definedNames>
    <definedName name="_xlnm._FilterDatabase" localSheetId="1" hidden="1">'SO 110 - KOMUNIKACE'!$C$121:$K$238</definedName>
    <definedName name="_xlnm._FilterDatabase" localSheetId="2" hidden="1">'VRN - Vedlejší rozpočtové...'!$C$119:$K$146</definedName>
    <definedName name="_xlnm.Print_Area" localSheetId="0">'Rekapitulace stavby'!$D$4:$AO$76,'Rekapitulace stavby'!$C$82:$AQ$97</definedName>
    <definedName name="_xlnm.Print_Area" localSheetId="1">'SO 110 - KOMUNIKACE'!$C$4:$J$76,'SO 110 - KOMUNIKACE'!$C$82:$J$103,'SO 110 - KOMUNIKACE'!$C$109:$K$238</definedName>
    <definedName name="_xlnm.Print_Area" localSheetId="2">'VRN - Vedlejší rozpočtové...'!$C$4:$J$76,'VRN - Vedlejší rozpočtové...'!$C$82:$J$101,'VRN - Vedlejší rozpočtové...'!$C$107:$K$146</definedName>
    <definedName name="_xlnm.Print_Titles" localSheetId="0">'Rekapitulace stavby'!$92:$92</definedName>
    <definedName name="_xlnm.Print_Titles" localSheetId="1">'SO 110 - KOMUNIKACE'!$121:$121</definedName>
    <definedName name="_xlnm.Print_Titles" localSheetId="2">'VRN - Vedlejší rozpočtové...'!$119:$119</definedName>
  </definedNames>
  <calcPr calcId="162913"/>
</workbook>
</file>

<file path=xl/sharedStrings.xml><?xml version="1.0" encoding="utf-8"?>
<sst xmlns="http://schemas.openxmlformats.org/spreadsheetml/2006/main" count="1650" uniqueCount="366">
  <si>
    <t>Export Komplet</t>
  </si>
  <si>
    <t/>
  </si>
  <si>
    <t>2.0</t>
  </si>
  <si>
    <t>ZAMOK</t>
  </si>
  <si>
    <t>False</t>
  </si>
  <si>
    <t>{dbbcf54a-e8ed-4ecd-b517-e1e429d88165}</t>
  </si>
  <si>
    <t>0,01</t>
  </si>
  <si>
    <t>21</t>
  </si>
  <si>
    <t>15</t>
  </si>
  <si>
    <t>REKAPITULACE STAVBY</t>
  </si>
  <si>
    <t>v ---  níže se nacházejí doplnkové a pomocné údaje k sestavám  --- v</t>
  </si>
  <si>
    <t>Návod na vyplnění</t>
  </si>
  <si>
    <t>0,001</t>
  </si>
  <si>
    <t>Kód:</t>
  </si>
  <si>
    <t>36231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</si>
  <si>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</si>
  <si>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</si>
  <si>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HORNÍ LUKAVICE - DOLNÍ LUKAVICE, OPRAVA POVRCHU III/18029</t>
  </si>
  <si>
    <t>KSO:</t>
  </si>
  <si>
    <t>CC-CZ:</t>
  </si>
  <si>
    <t>Místo:</t>
  </si>
  <si>
    <t xml:space="preserve"> </t>
  </si>
  <si>
    <t>Datum:</t>
  </si>
  <si>
    <t>5. 11. 2023</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</si>
  <si>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</si>
  <si>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</si>
  <si>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</si>
  <si>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</si>
  <si>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</si>
  <si>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</si>
  <si>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</si>
  <si>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</si>
  <si>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</si>
  <si>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</si>
  <si>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</si>
  <si>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</si>
  <si>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</si>
  <si>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</si>
  <si>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</si>
  <si>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</si>
  <si>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</si>
  <si>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</si>
  <si>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</si>
  <si>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</si>
  <si>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</si>
  <si>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</si>
  <si>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</si>
  <si>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</si>
  <si>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</si>
  <si>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</si>
  <si>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</si>
  <si>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</si>
  <si>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</si>
  <si>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</si>
  <si>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</si>
  <si>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</si>
  <si>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</si>
  <si>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</si>
  <si>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</si>
  <si>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</si>
  <si>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</si>
  <si>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</si>
  <si>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</si>
  <si>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</si>
  <si>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</si>
  <si>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</si>
  <si>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</si>
  <si>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</si>
  <si>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</si>
  <si>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</si>
  <si>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</si>
  <si>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</si>
  <si>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</si>
  <si>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</si>
  <si>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</si>
  <si>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</si>
  <si>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</si>
  <si>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</si>
  <si>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110</t>
  </si>
  <si>
    <t>KOMUNIKACE</t>
  </si>
  <si>
    <t>STA</t>
  </si>
  <si>
    <t>1</t>
  </si>
  <si>
    <t>{c7b2afac-5dba-4912-8751-90e25aa86a36}</t>
  </si>
  <si>
    <t>2</t>
  </si>
  <si>
    <t>VRN</t>
  </si>
  <si>
    <t xml:space="preserve">Vedlejší rozpočtové náklady </t>
  </si>
  <si>
    <t>{87244ac6-2aa0-44c0-a294-e67279c9c567}</t>
  </si>
  <si>
    <t>KRYCÍ LIST SOUPISU PRACÍ</t>
  </si>
  <si>
    <t>Objekt:</t>
  </si>
  <si>
    <t>SO 110 - KOMUNIKACE</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</si>
  <si>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</si>
  <si>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</si>
  <si>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</si>
  <si>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</si>
  <si>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</si>
  <si>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</si>
  <si>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</si>
  <si>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</si>
  <si>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</si>
  <si>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</si>
  <si>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</si>
  <si>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</si>
  <si>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</si>
  <si>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</si>
  <si>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</si>
  <si>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</si>
  <si>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</si>
  <si>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</si>
  <si>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</si>
  <si>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</si>
  <si>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</si>
  <si>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</si>
  <si>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</si>
  <si>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</si>
  <si>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</si>
  <si>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</si>
  <si>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</si>
  <si>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</si>
  <si>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Zemní práce</t>
  </si>
  <si>
    <t>K</t>
  </si>
  <si>
    <t>113154334R</t>
  </si>
  <si>
    <t>Frézování živičného podkladu nebo krytu s naložením na dopravní prostředek plochy přes 1 000 do 10 000 m2 bez překážek v trase pruhu šířky přes 1 m do 2 m, tloušťky vrstvy 120 mm</t>
  </si>
  <si>
    <t>m2</t>
  </si>
  <si>
    <t>4</t>
  </si>
  <si>
    <t>-2389650</t>
  </si>
  <si>
    <t>VV</t>
  </si>
  <si>
    <t>"Frézovaná drť ponechána na místě" 4960</t>
  </si>
  <si>
    <t>122151104</t>
  </si>
  <si>
    <t>Odkopávky a prokopávky nezapažené strojně v hornině třídy těžitelnosti I skupiny 1 a 2 přes 100 do 500 m3</t>
  </si>
  <si>
    <t>m3</t>
  </si>
  <si>
    <t>CS ÚRS 2023 02</t>
  </si>
  <si>
    <t>-441095306</t>
  </si>
  <si>
    <t>Online PSC</t>
  </si>
  <si>
    <t>https://podminky.urs.cz/item/CS_URS_2023_02/122151104</t>
  </si>
  <si>
    <t>"Sanace propadlých krajnic" 1012*2*0,6*0,5*0,5</t>
  </si>
  <si>
    <t>3</t>
  </si>
  <si>
    <t>162751117R</t>
  </si>
  <si>
    <t>Vodorovné přemístění výkopku nebo sypaniny po suchu na obvyklém dopravním prostředku, bez naložení výkopku, avšak se složením bez rozhrnutí z horniny třídy těžitelnosti I skupiny 1 až 3 na vzdálenost  dle možností zhotovitele.</t>
  </si>
  <si>
    <t>1855744656</t>
  </si>
  <si>
    <t>171201201</t>
  </si>
  <si>
    <t>Uložení sypaniny na skládky nebo meziskládky bez hutnění s upravením uložené sypaniny do předepsaného tvaru</t>
  </si>
  <si>
    <t>-1614051829</t>
  </si>
  <si>
    <t>https://podminky.urs.cz/item/CS_URS_2023_02/171201201</t>
  </si>
  <si>
    <t>PSC</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</si>
  <si>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</si>
  <si>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5</t>
  </si>
  <si>
    <t>171201221</t>
  </si>
  <si>
    <t>Poplatek za uložení stavebního odpadu na skládce (skládkovné) zeminy a kamení zatříděného do Katalogu odpadů pod kódem 17 05 04</t>
  </si>
  <si>
    <t>t</t>
  </si>
  <si>
    <t>1255947977</t>
  </si>
  <si>
    <t>https://podminky.urs.cz/item/CS_URS_2023_02/171201221</t>
  </si>
  <si>
    <t xml:space="preserve">Poznámka k souboru cen:
1. Ceny uvedené v souboru cen je doporučeno opravit podle aktuálních cen místně příslušné skládky. 2. V cenách je započítán poplatek za ukládání odpadu dle zákona 185/2001 Sb. </t>
  </si>
  <si>
    <t>303,6*1,9</t>
  </si>
  <si>
    <t>Komunikace pozemní</t>
  </si>
  <si>
    <t>6</t>
  </si>
  <si>
    <t>564851111</t>
  </si>
  <si>
    <t>Podklad ze štěrkodrti ŠD s rozprostřením a zhutněním plochy přes 100 m2, po zhutnění tl. 150 mm</t>
  </si>
  <si>
    <t>867889065</t>
  </si>
  <si>
    <t>https://podminky.urs.cz/item/CS_URS_2023_02/564851111</t>
  </si>
  <si>
    <t>"doplnění konstrukční vrstvy vozovky ŠDA 0/32 v tl. 150mm" 4960+1012*0,5*2</t>
  </si>
  <si>
    <t>7</t>
  </si>
  <si>
    <t>564861111</t>
  </si>
  <si>
    <t>Podklad ze štěrkodrti ŠD s rozprostřením a zhutněním plochy přes 100 m2, po zhutnění tl. 200 mm</t>
  </si>
  <si>
    <t>1098645397</t>
  </si>
  <si>
    <t>https://podminky.urs.cz/item/CS_URS_2023_02/564861111</t>
  </si>
  <si>
    <t>"ŠDA 0-63"</t>
  </si>
  <si>
    <t>"Sanace krajnice" 1012*2*0,6*0,5</t>
  </si>
  <si>
    <t>8</t>
  </si>
  <si>
    <t>564871116</t>
  </si>
  <si>
    <t>Podklad ze štěrkodrti ŠD s rozprostřením a zhutněním plochy přes 100 m2, po zhutnění tl. 300 mm</t>
  </si>
  <si>
    <t>-523407239</t>
  </si>
  <si>
    <t>https://podminky.urs.cz/item/CS_URS_2023_02/564871116</t>
  </si>
  <si>
    <t>"ŠDA 63-125"</t>
  </si>
  <si>
    <t>9</t>
  </si>
  <si>
    <t>564930412</t>
  </si>
  <si>
    <t>Podklad nebo podsyp z asfaltového recyklátu s rozprostřením a zhutněním plochy jednotlivě do 100 m2, po zhutnění tl. 100 mm</t>
  </si>
  <si>
    <t>-1503126657</t>
  </si>
  <si>
    <t>https://podminky.urs.cz/item/CS_URS_2023_02/564930412</t>
  </si>
  <si>
    <t>"Vjezdy" 6+4+7+16+72+26+13+16+26+21+18+20</t>
  </si>
  <si>
    <t>10</t>
  </si>
  <si>
    <t>564951413R</t>
  </si>
  <si>
    <t>Podklad nebo podsyp z asfaltového recyklátu s rozprostřením a zhutněním plochy přes 100 m2, po zhutnění tl. 200 mm</t>
  </si>
  <si>
    <t>-48719963</t>
  </si>
  <si>
    <t>"doplnění krajnice" 1012*2*0,5</t>
  </si>
  <si>
    <t>11</t>
  </si>
  <si>
    <t>567521131</t>
  </si>
  <si>
    <t>Recyklace podkladní vrstvy za studena na místě rozpojení a reprofilace podkladu s hutněním plochy přes 3 000 do 6 000 m2, tloušťky přes 150 do 200 mm</t>
  </si>
  <si>
    <t>-136971999</t>
  </si>
  <si>
    <t>https://podminky.urs.cz/item/CS_URS_2023_02/567521131</t>
  </si>
  <si>
    <t>4960+1012*0,5*2</t>
  </si>
  <si>
    <t>12</t>
  </si>
  <si>
    <t>567522134</t>
  </si>
  <si>
    <t>Recyklace podkladní vrstvy za studena na místě promísení rozpojené směsi s kamenivem a pojivem (materiál ve specifikaci) s rozhrnutím, zhutněním a vlhčením plochy přes 3 000 do 6 000 m2, tloušťky po zhutnění přes 180 do 200 mm</t>
  </si>
  <si>
    <t>-60874188</t>
  </si>
  <si>
    <t>https://podminky.urs.cz/item/CS_URS_2023_02/567522134</t>
  </si>
  <si>
    <t>13</t>
  </si>
  <si>
    <t>M</t>
  </si>
  <si>
    <t>58522150</t>
  </si>
  <si>
    <t>cement portlandský směsný CEM II 32,5MPa</t>
  </si>
  <si>
    <t>-503676382</t>
  </si>
  <si>
    <t>5972*0,2*2,1*0,05</t>
  </si>
  <si>
    <t>14</t>
  </si>
  <si>
    <t>11162540</t>
  </si>
  <si>
    <t>emulze asfaltová obalovací pro použití za studena</t>
  </si>
  <si>
    <t>676777429</t>
  </si>
  <si>
    <t>5972*0,2*2,1*0,035</t>
  </si>
  <si>
    <t>569931132</t>
  </si>
  <si>
    <t>Zpevnění krajnic nebo komunikací pro pěší s rozprostřením a zhutněním, po zhutnění asfaltovým recyklátem tl. 100 mm</t>
  </si>
  <si>
    <t>-1069062646</t>
  </si>
  <si>
    <t>https://podminky.urs.cz/item/CS_URS_2023_02/569931132</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</si>
  <si>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</si>
  <si>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"Krajnice" 1012*2*0,5</t>
  </si>
  <si>
    <t>Součet</t>
  </si>
  <si>
    <t>16</t>
  </si>
  <si>
    <t>573231106</t>
  </si>
  <si>
    <t>Postřik spojovací PS bez posypu kamenivem ze silniční emulze, v množství 0,30 kg/m2</t>
  </si>
  <si>
    <t>627976717</t>
  </si>
  <si>
    <t>https://podminky.urs.cz/item/CS_URS_2023_02/573231106</t>
  </si>
  <si>
    <t>4960</t>
  </si>
  <si>
    <t>17</t>
  </si>
  <si>
    <t>573231109</t>
  </si>
  <si>
    <t>Postřik spojovací PS bez posypu kamenivem ze silniční emulze, v množství 0,60 kg/m2</t>
  </si>
  <si>
    <t>1519908551</t>
  </si>
  <si>
    <t>https://podminky.urs.cz/item/CS_URS_2023_02/573231109</t>
  </si>
  <si>
    <t>4960+1012*(0,03+0,04)*2</t>
  </si>
  <si>
    <t>18</t>
  </si>
  <si>
    <t>577144121</t>
  </si>
  <si>
    <t>Asfaltový beton vrstva obrusná ACO 11 (ABS) s rozprostřením a se zhutněním z nemodifikovaného asfaltu v pruhu šířky přes 3 m tř. I, po zhutnění tl. 50 mm</t>
  </si>
  <si>
    <t>-448824606</t>
  </si>
  <si>
    <t>https://podminky.urs.cz/item/CS_URS_2023_02/577144121</t>
  </si>
  <si>
    <t xml:space="preserve">Poznámka k souboru cen:
1. Cenami 577 1.-40 lze oceňovat např. chodníky, úzké cesty a vjezdy v pruhu šířky do 1,5 m jakékoliv délky a jednotlivé plochy velikosti do 10 m2. 2. ČSN EN 13108-1 připouští pro ACO 11 pouze tl. 35 až 50 mm. </t>
  </si>
  <si>
    <t>19</t>
  </si>
  <si>
    <t>577176121</t>
  </si>
  <si>
    <t>Asfaltový beton vrstva ložní ACL 22 (ABVH) s rozprostřením a zhutněním z nemodifikovaného asfaltu v pruhu šířky přes 3 m, po zhutnění tl. 80 mm</t>
  </si>
  <si>
    <t>1654023262</t>
  </si>
  <si>
    <t>https://podminky.urs.cz/item/CS_URS_2023_02/577176121</t>
  </si>
  <si>
    <t>Ostatní konstrukce a práce, bourání</t>
  </si>
  <si>
    <t>20</t>
  </si>
  <si>
    <t>912211111</t>
  </si>
  <si>
    <t>Montáž směrového sloupku plastového s odrazkou prostým uložením bez betonového základu silničního</t>
  </si>
  <si>
    <t>kus</t>
  </si>
  <si>
    <t>-1292045626</t>
  </si>
  <si>
    <t>https://podminky.urs.cz/item/CS_URS_2023_02/912211111</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</si>
  <si>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</si>
  <si>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"hlavní trasa - bílé " 58</t>
  </si>
  <si>
    <t>"vjezdy - červené " 9*2</t>
  </si>
  <si>
    <t>40445158</t>
  </si>
  <si>
    <t>sloupek směrový silniční plastový 1,2m</t>
  </si>
  <si>
    <t>-300586327</t>
  </si>
  <si>
    <t>22</t>
  </si>
  <si>
    <t>40445158R</t>
  </si>
  <si>
    <t>sloupek směrový silniční plastový 1,2m - červený</t>
  </si>
  <si>
    <t>327321946</t>
  </si>
  <si>
    <t>23</t>
  </si>
  <si>
    <t>915211111</t>
  </si>
  <si>
    <t>Vodorovné dopravní značení stříkaným plastem dělící čára šířky 125 mm souvislá bílá základní</t>
  </si>
  <si>
    <t>m</t>
  </si>
  <si>
    <t>5026286</t>
  </si>
  <si>
    <t>https://podminky.urs.cz/item/CS_URS_2023_02/915211111</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</si>
  <si>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</si>
  <si>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"V4 0,125" 1012*2-9</t>
  </si>
  <si>
    <t>24</t>
  </si>
  <si>
    <t>915221121</t>
  </si>
  <si>
    <t>Vodorovné dopravní značení stříkaným plastem vodící čára bílá šířky 250 mm přerušovaná základní</t>
  </si>
  <si>
    <t>-2001846932</t>
  </si>
  <si>
    <t>https://podminky.urs.cz/item/CS_URS_2023_02/915221121</t>
  </si>
  <si>
    <t>"V2b 1,5/1,5/0,25" 9</t>
  </si>
  <si>
    <t>25</t>
  </si>
  <si>
    <t>915611111</t>
  </si>
  <si>
    <t>Předznačení pro vodorovné značení stříkané barvou nebo prováděné z nátěrových hmot liniové dělicí čáry, vodicí proužky</t>
  </si>
  <si>
    <t>168943016</t>
  </si>
  <si>
    <t>https://podminky.urs.cz/item/CS_URS_2023_02/915611111</t>
  </si>
  <si>
    <t xml:space="preserve">Poznámka k souboru cen:
1. Množství měrných jednotek se určuje: a) pro cenu -1111 v m délky dělicí čáry nebo vodícího proužku (včetně mezer), b) pro cenu -1112 v m2 natírané nebo stříkané plochy. </t>
  </si>
  <si>
    <t>2024</t>
  </si>
  <si>
    <t>26</t>
  </si>
  <si>
    <t>919122121</t>
  </si>
  <si>
    <t>Utěsnění dilatačních spár zálivkou za tepla v cementobetonovém nebo živičném krytu včetně adhezního nátěru s těsnicím profilem pod zálivkou, pro komůrky šířky 15 mm, hloubky 25 mm</t>
  </si>
  <si>
    <t>972807621</t>
  </si>
  <si>
    <t>https://podminky.urs.cz/item/CS_URS_2023_02/919122121</t>
  </si>
  <si>
    <t xml:space="preserve">Poznámka k souboru cen:
1. V cenách jsou započteny i náklady na vyčištění spár před těsněním a zalitím a náklady na impregnaci, těsnění a zalití spár včetně dodání hmot. </t>
  </si>
  <si>
    <t>27</t>
  </si>
  <si>
    <t>919731121</t>
  </si>
  <si>
    <t>Zarovnání styčné plochy podkladu nebo krytu podél vybourané části komunikace nebo zpevněné plochy živičné tl. do 50 mm</t>
  </si>
  <si>
    <t>1903404276</t>
  </si>
  <si>
    <t>https://podminky.urs.cz/item/CS_URS_2023_02/919731121</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</si>
  <si>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</si>
  <si>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28</t>
  </si>
  <si>
    <t>919735114</t>
  </si>
  <si>
    <t>Řezání stávajícího živičného krytu nebo podkladu hloubky přes 150 do 200 mm</t>
  </si>
  <si>
    <t>-1886513674</t>
  </si>
  <si>
    <t>https://podminky.urs.cz/item/CS_URS_2023_02/919735114</t>
  </si>
  <si>
    <t xml:space="preserve">Poznámka k souboru cen:
1. V cenách jsou započteny i náklady na spotřebu vody. </t>
  </si>
  <si>
    <t>29</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</si>
  <si>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</si>
  <si>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</si>
  <si>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90603877</t>
  </si>
  <si>
    <t>https://podminky.urs.cz/item/CS_URS_2023_02/938909611</t>
  </si>
  <si>
    <t xml:space="preserve">Poznámka k souboru cen:
1. V cenách nejsou započteny náklady na vodorovnou dopravu odstraněného materiálu, která se oceňuje cenami souboru cen 997 22-15 Vodorovná doprava suti. </t>
  </si>
  <si>
    <t>1012*2*0,5</t>
  </si>
  <si>
    <t>997</t>
  </si>
  <si>
    <t>Přesun sutě</t>
  </si>
  <si>
    <t>30</t>
  </si>
  <si>
    <t>997221551</t>
  </si>
  <si>
    <t>Vodorovná doprava suti bez naložení, ale se složením a s hrubým urovnáním ze sypkých materiálů, na vzdálenost do 1 km</t>
  </si>
  <si>
    <t>2142446751</t>
  </si>
  <si>
    <t>https://podminky.urs.cz/item/CS_URS_2023_02/997221551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</si>
  <si>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</si>
  <si>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"Nános na krajnici" 127,512</t>
  </si>
  <si>
    <t>31</t>
  </si>
  <si>
    <t>997221559</t>
  </si>
  <si>
    <t>Vodorovná doprava suti bez naložení, ale se složením a s hrubým urovnáním Příplatek k ceně za každý další i započatý 1 km přes 1 km</t>
  </si>
  <si>
    <t>-252446120</t>
  </si>
  <si>
    <t>https://podminky.urs.cz/item/CS_URS_2023_02/997221559</t>
  </si>
  <si>
    <t>127,512*9</t>
  </si>
  <si>
    <t>32</t>
  </si>
  <si>
    <t>997221655</t>
  </si>
  <si>
    <t>-109403884</t>
  </si>
  <si>
    <t>https://podminky.urs.cz/item/CS_URS_2023_02/997221655</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</si>
  <si>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</si>
  <si>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"stržené krajnice" 127,512</t>
  </si>
  <si>
    <t>998</t>
  </si>
  <si>
    <t>Přesun hmot</t>
  </si>
  <si>
    <t>33</t>
  </si>
  <si>
    <t>998225111</t>
  </si>
  <si>
    <t>Přesun hmot pro komunikace s krytem z kameniva, monolitickým betonovým nebo živičným dopravní vzdálenost do 200 m jakékoliv délky objektu</t>
  </si>
  <si>
    <t>1926902209</t>
  </si>
  <si>
    <t>https://podminky.urs.cz/item/CS_URS_2023_02/998225111</t>
  </si>
  <si>
    <t xml:space="preserve">Poznámka k souboru cen:
1. Ceny lze použít i pro plochy letišť s krytem monolitickým betonovým nebo živičným. </t>
  </si>
  <si>
    <t xml:space="preserve">VRN - Vedlejší rozpočtové náklady </t>
  </si>
  <si>
    <t>VRN - Vedlejší rozpočtové náklady</t>
  </si>
  <si>
    <t xml:space="preserve">    VRN1 - Průzkumné, geodetické a projektové práce</t>
  </si>
  <si>
    <t xml:space="preserve">    VRN3 - Zařízení staveniště</t>
  </si>
  <si>
    <t xml:space="preserve">    VRN4 - Inženýrská činnost</t>
  </si>
  <si>
    <t>Vedlejší rozpočtové náklady</t>
  </si>
  <si>
    <t>VRN1</t>
  </si>
  <si>
    <t>Průzkumné, geodetické a projektové práce</t>
  </si>
  <si>
    <t>012203000</t>
  </si>
  <si>
    <t>Geodetické práce při provádění stavby</t>
  </si>
  <si>
    <t>kpl</t>
  </si>
  <si>
    <t>1024</t>
  </si>
  <si>
    <t>-258553824</t>
  </si>
  <si>
    <t>https://podminky.urs.cz/item/CS_URS_2023_02/012203000</t>
  </si>
  <si>
    <t>012303000</t>
  </si>
  <si>
    <t>Geodetické práce po výstavbě</t>
  </si>
  <si>
    <t>1683505942</t>
  </si>
  <si>
    <t>https://podminky.urs.cz/item/CS_URS_2023_02/012303000</t>
  </si>
  <si>
    <t>013254000</t>
  </si>
  <si>
    <t>Dokumentace skutečného provedení stavby</t>
  </si>
  <si>
    <t>219751528</t>
  </si>
  <si>
    <t>https://podminky.urs.cz/item/CS_URS_2023_02/013254000</t>
  </si>
  <si>
    <t>VRN3</t>
  </si>
  <si>
    <t>Zařízení staveniště</t>
  </si>
  <si>
    <t>030001000</t>
  </si>
  <si>
    <t>https://podminky.urs.cz/item/CS_URS_2023_02/030001000</t>
  </si>
  <si>
    <t>1,0</t>
  </si>
  <si>
    <t>034303000</t>
  </si>
  <si>
    <t>Dopravní značení na staveništi</t>
  </si>
  <si>
    <t>https://podminky.urs.cz/item/CS_URS_2023_02/034303000</t>
  </si>
  <si>
    <t>034503000</t>
  </si>
  <si>
    <t>Informační tabule na staveništi</t>
  </si>
  <si>
    <t>https://podminky.urs.cz/item/CS_URS_2023_02/034503000</t>
  </si>
  <si>
    <t>VRN4</t>
  </si>
  <si>
    <t>Inženýrská činnost</t>
  </si>
  <si>
    <t>043002000</t>
  </si>
  <si>
    <t>Zkoušky a ostatní měření</t>
  </si>
  <si>
    <t>https://podminky.urs.cz/item/CS_URS_2023_02/043002000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</si>
</sst>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0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0" fontId="9" fillId="0" borderId="12" xfId="0"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0" fontId="24" fillId="0" borderId="12" xfId="0" applyFont="1" applyBorder="1" applyAlignment="1" applyProtection="1">
      <alignment horizontal="lef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21" xfId="0" applyFont="1" applyFill="1" applyBorder="1" applyAlignment="1" applyProtection="1">
      <alignment horizontal="lef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22151104" TargetMode="External" /><Relationship Id="rId2" Type="http://schemas.openxmlformats.org/officeDocument/2006/relationships/hyperlink" Target="https://podminky.urs.cz/item/CS_URS_2023_02/171201201" TargetMode="External" /><Relationship Id="rId3" Type="http://schemas.openxmlformats.org/officeDocument/2006/relationships/hyperlink" Target="https://podminky.urs.cz/item/CS_URS_2023_02/171201221" TargetMode="External" /><Relationship Id="rId4" Type="http://schemas.openxmlformats.org/officeDocument/2006/relationships/hyperlink" Target="https://podminky.urs.cz/item/CS_URS_2023_02/564851111" TargetMode="External" /><Relationship Id="rId5" Type="http://schemas.openxmlformats.org/officeDocument/2006/relationships/hyperlink" Target="https://podminky.urs.cz/item/CS_URS_2023_02/564861111" TargetMode="External" /><Relationship Id="rId6" Type="http://schemas.openxmlformats.org/officeDocument/2006/relationships/hyperlink" Target="https://podminky.urs.cz/item/CS_URS_2023_02/564871116" TargetMode="External" /><Relationship Id="rId7" Type="http://schemas.openxmlformats.org/officeDocument/2006/relationships/hyperlink" Target="https://podminky.urs.cz/item/CS_URS_2023_02/564930412" TargetMode="External" /><Relationship Id="rId8" Type="http://schemas.openxmlformats.org/officeDocument/2006/relationships/hyperlink" Target="https://podminky.urs.cz/item/CS_URS_2023_02/567521131" TargetMode="External" /><Relationship Id="rId9" Type="http://schemas.openxmlformats.org/officeDocument/2006/relationships/hyperlink" Target="https://podminky.urs.cz/item/CS_URS_2023_02/567522134" TargetMode="External" /><Relationship Id="rId10" Type="http://schemas.openxmlformats.org/officeDocument/2006/relationships/hyperlink" Target="https://podminky.urs.cz/item/CS_URS_2023_02/569931132" TargetMode="External" /><Relationship Id="rId11" Type="http://schemas.openxmlformats.org/officeDocument/2006/relationships/hyperlink" Target="https://podminky.urs.cz/item/CS_URS_2023_02/573231106" TargetMode="External" /><Relationship Id="rId12" Type="http://schemas.openxmlformats.org/officeDocument/2006/relationships/hyperlink" Target="https://podminky.urs.cz/item/CS_URS_2023_02/573231109" TargetMode="External" /><Relationship Id="rId13" Type="http://schemas.openxmlformats.org/officeDocument/2006/relationships/hyperlink" Target="https://podminky.urs.cz/item/CS_URS_2023_02/577144121" TargetMode="External" /><Relationship Id="rId14" Type="http://schemas.openxmlformats.org/officeDocument/2006/relationships/hyperlink" Target="https://podminky.urs.cz/item/CS_URS_2023_02/577176121" TargetMode="External" /><Relationship Id="rId15" Type="http://schemas.openxmlformats.org/officeDocument/2006/relationships/hyperlink" Target="https://podminky.urs.cz/item/CS_URS_2023_02/912211111" TargetMode="External" /><Relationship Id="rId16" Type="http://schemas.openxmlformats.org/officeDocument/2006/relationships/hyperlink" Target="https://podminky.urs.cz/item/CS_URS_2023_02/915211111" TargetMode="External" /><Relationship Id="rId17" Type="http://schemas.openxmlformats.org/officeDocument/2006/relationships/hyperlink" Target="https://podminky.urs.cz/item/CS_URS_2023_02/915221121" TargetMode="External" /><Relationship Id="rId18" Type="http://schemas.openxmlformats.org/officeDocument/2006/relationships/hyperlink" Target="https://podminky.urs.cz/item/CS_URS_2023_02/915611111" TargetMode="External" /><Relationship Id="rId19" Type="http://schemas.openxmlformats.org/officeDocument/2006/relationships/hyperlink" Target="https://podminky.urs.cz/item/CS_URS_2023_02/919122121" TargetMode="External" /><Relationship Id="rId20" Type="http://schemas.openxmlformats.org/officeDocument/2006/relationships/hyperlink" Target="https://podminky.urs.cz/item/CS_URS_2023_02/919731121" TargetMode="External" /><Relationship Id="rId21" Type="http://schemas.openxmlformats.org/officeDocument/2006/relationships/hyperlink" Target="https://podminky.urs.cz/item/CS_URS_2023_02/919735114" TargetMode="External" /><Relationship Id="rId22" Type="http://schemas.openxmlformats.org/officeDocument/2006/relationships/hyperlink" Target="https://podminky.urs.cz/item/CS_URS_2023_02/938909611" TargetMode="External" /><Relationship Id="rId23" Type="http://schemas.openxmlformats.org/officeDocument/2006/relationships/hyperlink" Target="https://podminky.urs.cz/item/CS_URS_2023_02/997221551" TargetMode="External" /><Relationship Id="rId24" Type="http://schemas.openxmlformats.org/officeDocument/2006/relationships/hyperlink" Target="https://podminky.urs.cz/item/CS_URS_2023_02/997221559" TargetMode="External" /><Relationship Id="rId25" Type="http://schemas.openxmlformats.org/officeDocument/2006/relationships/hyperlink" Target="https://podminky.urs.cz/item/CS_URS_2023_02/997221655" TargetMode="External" /><Relationship Id="rId26" Type="http://schemas.openxmlformats.org/officeDocument/2006/relationships/hyperlink" Target="https://podminky.urs.cz/item/CS_URS_2023_02/998225111" TargetMode="External" /><Relationship Id="rId2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2/012203000" TargetMode="External" /><Relationship Id="rId2" Type="http://schemas.openxmlformats.org/officeDocument/2006/relationships/hyperlink" Target="https://podminky.urs.cz/item/CS_URS_2023_02/012303000" TargetMode="External" /><Relationship Id="rId3" Type="http://schemas.openxmlformats.org/officeDocument/2006/relationships/hyperlink" Target="https://podminky.urs.cz/item/CS_URS_2023_02/013254000" TargetMode="External" /><Relationship Id="rId4" Type="http://schemas.openxmlformats.org/officeDocument/2006/relationships/hyperlink" Target="https://podminky.urs.cz/item/CS_URS_2023_02/030001000" TargetMode="External" /><Relationship Id="rId5" Type="http://schemas.openxmlformats.org/officeDocument/2006/relationships/hyperlink" Target="https://podminky.urs.cz/item/CS_URS_2023_02/034303000" TargetMode="External" /><Relationship Id="rId6" Type="http://schemas.openxmlformats.org/officeDocument/2006/relationships/hyperlink" Target="https://podminky.urs.cz/item/CS_URS_2023_02/034503000" TargetMode="External" /><Relationship Id="rId7" Type="http://schemas.openxmlformats.org/officeDocument/2006/relationships/hyperlink" Target="https://podminky.urs.cz/item/CS_URS_2023_02/043002000" TargetMode="External" /><Relationship Id="rId8"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94"/>
      <c r="AS2" s="294"/>
      <c r="AT2" s="294"/>
      <c r="AU2" s="294"/>
      <c r="AV2" s="294"/>
      <c r="AW2" s="294"/>
      <c r="AX2" s="294"/>
      <c r="AY2" s="294"/>
      <c r="AZ2" s="294"/>
      <c r="BA2" s="294"/>
      <c r="BB2" s="294"/>
      <c r="BC2" s="294"/>
      <c r="BD2" s="294"/>
      <c r="BE2" s="294"/>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57" t="s">
        <v>14</v>
      </c>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2"/>
      <c r="AQ5" s="22"/>
      <c r="AR5" s="20"/>
      <c r="BE5" s="254" t="s">
        <v>15</v>
      </c>
      <c r="BS5" s="17" t="s">
        <v>6</v>
      </c>
    </row>
    <row r="6" spans="2:71" s="1" customFormat="1" ht="36.95" customHeight="1">
      <c r="B6" s="21"/>
      <c r="C6" s="22"/>
      <c r="D6" s="28" t="s">
        <v>16</v>
      </c>
      <c r="E6" s="22"/>
      <c r="F6" s="22"/>
      <c r="G6" s="22"/>
      <c r="H6" s="22"/>
      <c r="I6" s="22"/>
      <c r="J6" s="22"/>
      <c r="K6" s="259" t="s">
        <v>17</v>
      </c>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2"/>
      <c r="AQ6" s="22"/>
      <c r="AR6" s="20"/>
      <c r="BE6" s="255"/>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55"/>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55"/>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55"/>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255"/>
      <c r="BS10" s="17" t="s">
        <v>6</v>
      </c>
    </row>
    <row r="11" spans="2:71" s="1" customFormat="1" ht="18.4"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26</v>
      </c>
      <c r="AL11" s="22"/>
      <c r="AM11" s="22"/>
      <c r="AN11" s="27" t="s">
        <v>1</v>
      </c>
      <c r="AO11" s="22"/>
      <c r="AP11" s="22"/>
      <c r="AQ11" s="22"/>
      <c r="AR11" s="20"/>
      <c r="BE11" s="255"/>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55"/>
      <c r="BS12" s="17" t="s">
        <v>6</v>
      </c>
    </row>
    <row r="13" spans="2:71" s="1" customFormat="1" ht="12" customHeight="1">
      <c r="B13" s="21"/>
      <c r="C13" s="22"/>
      <c r="D13" s="29"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28</v>
      </c>
      <c r="AO13" s="22"/>
      <c r="AP13" s="22"/>
      <c r="AQ13" s="22"/>
      <c r="AR13" s="20"/>
      <c r="BE13" s="255"/>
      <c r="BS13" s="17" t="s">
        <v>6</v>
      </c>
    </row>
    <row r="14" spans="2:71" ht="12.75">
      <c r="B14" s="21"/>
      <c r="C14" s="22"/>
      <c r="D14" s="22"/>
      <c r="E14" s="260" t="s">
        <v>28</v>
      </c>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9" t="s">
        <v>26</v>
      </c>
      <c r="AL14" s="22"/>
      <c r="AM14" s="22"/>
      <c r="AN14" s="31" t="s">
        <v>28</v>
      </c>
      <c r="AO14" s="22"/>
      <c r="AP14" s="22"/>
      <c r="AQ14" s="22"/>
      <c r="AR14" s="20"/>
      <c r="BE14" s="255"/>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55"/>
      <c r="BS15" s="17" t="s">
        <v>4</v>
      </c>
    </row>
    <row r="16" spans="2:71" s="1" customFormat="1" ht="12" customHeight="1">
      <c r="B16" s="21"/>
      <c r="C16" s="22"/>
      <c r="D16" s="29"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255"/>
      <c r="BS16" s="17" t="s">
        <v>4</v>
      </c>
    </row>
    <row r="17" spans="2:71" s="1" customFormat="1" ht="18.4"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26</v>
      </c>
      <c r="AL17" s="22"/>
      <c r="AM17" s="22"/>
      <c r="AN17" s="27" t="s">
        <v>1</v>
      </c>
      <c r="AO17" s="22"/>
      <c r="AP17" s="22"/>
      <c r="AQ17" s="22"/>
      <c r="AR17" s="20"/>
      <c r="BE17" s="255"/>
      <c r="BS17" s="17" t="s">
        <v>30</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55"/>
      <c r="BS18" s="17" t="s">
        <v>6</v>
      </c>
    </row>
    <row r="19" spans="2:71" s="1" customFormat="1" ht="12" customHeight="1">
      <c r="B19" s="21"/>
      <c r="C19" s="22"/>
      <c r="D19" s="29"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55"/>
      <c r="BS19" s="17" t="s">
        <v>6</v>
      </c>
    </row>
    <row r="20" spans="2:71" s="1" customFormat="1" ht="18.4"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26</v>
      </c>
      <c r="AL20" s="22"/>
      <c r="AM20" s="22"/>
      <c r="AN20" s="27" t="s">
        <v>1</v>
      </c>
      <c r="AO20" s="22"/>
      <c r="AP20" s="22"/>
      <c r="AQ20" s="22"/>
      <c r="AR20" s="20"/>
      <c r="BE20" s="255"/>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55"/>
    </row>
    <row r="22" spans="2:57" s="1" customFormat="1" ht="12" customHeight="1">
      <c r="B22" s="21"/>
      <c r="C22" s="22"/>
      <c r="D22" s="29"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55"/>
    </row>
    <row r="23" spans="2:57" s="1" customFormat="1" ht="16.5" customHeight="1">
      <c r="B23" s="21"/>
      <c r="C23" s="22"/>
      <c r="D23" s="22"/>
      <c r="E23" s="262" t="s">
        <v>1</v>
      </c>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2"/>
      <c r="AP23" s="22"/>
      <c r="AQ23" s="22"/>
      <c r="AR23" s="20"/>
      <c r="BE23" s="255"/>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55"/>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55"/>
    </row>
    <row r="26" spans="1:57" s="2" customFormat="1" ht="25.9" customHeight="1">
      <c r="A26" s="34"/>
      <c r="B26" s="35"/>
      <c r="C26" s="36"/>
      <c r="D26" s="37" t="s">
        <v>33</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63">
        <f>ROUND(AG94,2)</f>
        <v>0</v>
      </c>
      <c r="AL26" s="264"/>
      <c r="AM26" s="264"/>
      <c r="AN26" s="264"/>
      <c r="AO26" s="264"/>
      <c r="AP26" s="36"/>
      <c r="AQ26" s="36"/>
      <c r="AR26" s="39"/>
      <c r="BE26" s="255"/>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55"/>
    </row>
    <row r="28" spans="1:57" s="2" customFormat="1" ht="12.75">
      <c r="A28" s="34"/>
      <c r="B28" s="35"/>
      <c r="C28" s="36"/>
      <c r="D28" s="36"/>
      <c r="E28" s="36"/>
      <c r="F28" s="36"/>
      <c r="G28" s="36"/>
      <c r="H28" s="36"/>
      <c r="I28" s="36"/>
      <c r="J28" s="36"/>
      <c r="K28" s="36"/>
      <c r="L28" s="265" t="s">
        <v>34</v>
      </c>
      <c r="M28" s="265"/>
      <c r="N28" s="265"/>
      <c r="O28" s="265"/>
      <c r="P28" s="265"/>
      <c r="Q28" s="36"/>
      <c r="R28" s="36"/>
      <c r="S28" s="36"/>
      <c r="T28" s="36"/>
      <c r="U28" s="36"/>
      <c r="V28" s="36"/>
      <c r="W28" s="265" t="s">
        <v>35</v>
      </c>
      <c r="X28" s="265"/>
      <c r="Y28" s="265"/>
      <c r="Z28" s="265"/>
      <c r="AA28" s="265"/>
      <c r="AB28" s="265"/>
      <c r="AC28" s="265"/>
      <c r="AD28" s="265"/>
      <c r="AE28" s="265"/>
      <c r="AF28" s="36"/>
      <c r="AG28" s="36"/>
      <c r="AH28" s="36"/>
      <c r="AI28" s="36"/>
      <c r="AJ28" s="36"/>
      <c r="AK28" s="265" t="s">
        <v>36</v>
      </c>
      <c r="AL28" s="265"/>
      <c r="AM28" s="265"/>
      <c r="AN28" s="265"/>
      <c r="AO28" s="265"/>
      <c r="AP28" s="36"/>
      <c r="AQ28" s="36"/>
      <c r="AR28" s="39"/>
      <c r="BE28" s="255"/>
    </row>
    <row r="29" spans="2:57" s="3" customFormat="1" ht="14.45" customHeight="1">
      <c r="B29" s="40"/>
      <c r="C29" s="41"/>
      <c r="D29" s="29" t="s">
        <v>37</v>
      </c>
      <c r="E29" s="41"/>
      <c r="F29" s="29" t="s">
        <v>38</v>
      </c>
      <c r="G29" s="41"/>
      <c r="H29" s="41"/>
      <c r="I29" s="41"/>
      <c r="J29" s="41"/>
      <c r="K29" s="41"/>
      <c r="L29" s="268">
        <v>0.21</v>
      </c>
      <c r="M29" s="267"/>
      <c r="N29" s="267"/>
      <c r="O29" s="267"/>
      <c r="P29" s="267"/>
      <c r="Q29" s="41"/>
      <c r="R29" s="41"/>
      <c r="S29" s="41"/>
      <c r="T29" s="41"/>
      <c r="U29" s="41"/>
      <c r="V29" s="41"/>
      <c r="W29" s="266">
        <f>ROUND(AZ94,2)</f>
        <v>0</v>
      </c>
      <c r="X29" s="267"/>
      <c r="Y29" s="267"/>
      <c r="Z29" s="267"/>
      <c r="AA29" s="267"/>
      <c r="AB29" s="267"/>
      <c r="AC29" s="267"/>
      <c r="AD29" s="267"/>
      <c r="AE29" s="267"/>
      <c r="AF29" s="41"/>
      <c r="AG29" s="41"/>
      <c r="AH29" s="41"/>
      <c r="AI29" s="41"/>
      <c r="AJ29" s="41"/>
      <c r="AK29" s="266">
        <f>ROUND(AV94,2)</f>
        <v>0</v>
      </c>
      <c r="AL29" s="267"/>
      <c r="AM29" s="267"/>
      <c r="AN29" s="267"/>
      <c r="AO29" s="267"/>
      <c r="AP29" s="41"/>
      <c r="AQ29" s="41"/>
      <c r="AR29" s="42"/>
      <c r="BE29" s="256"/>
    </row>
    <row r="30" spans="2:57" s="3" customFormat="1" ht="14.45" customHeight="1">
      <c r="B30" s="40"/>
      <c r="C30" s="41"/>
      <c r="D30" s="41"/>
      <c r="E30" s="41"/>
      <c r="F30" s="29" t="s">
        <v>39</v>
      </c>
      <c r="G30" s="41"/>
      <c r="H30" s="41"/>
      <c r="I30" s="41"/>
      <c r="J30" s="41"/>
      <c r="K30" s="41"/>
      <c r="L30" s="268">
        <v>0.15</v>
      </c>
      <c r="M30" s="267"/>
      <c r="N30" s="267"/>
      <c r="O30" s="267"/>
      <c r="P30" s="267"/>
      <c r="Q30" s="41"/>
      <c r="R30" s="41"/>
      <c r="S30" s="41"/>
      <c r="T30" s="41"/>
      <c r="U30" s="41"/>
      <c r="V30" s="41"/>
      <c r="W30" s="266">
        <f>ROUND(BA94,2)</f>
        <v>0</v>
      </c>
      <c r="X30" s="267"/>
      <c r="Y30" s="267"/>
      <c r="Z30" s="267"/>
      <c r="AA30" s="267"/>
      <c r="AB30" s="267"/>
      <c r="AC30" s="267"/>
      <c r="AD30" s="267"/>
      <c r="AE30" s="267"/>
      <c r="AF30" s="41"/>
      <c r="AG30" s="41"/>
      <c r="AH30" s="41"/>
      <c r="AI30" s="41"/>
      <c r="AJ30" s="41"/>
      <c r="AK30" s="266">
        <f>ROUND(AW94,2)</f>
        <v>0</v>
      </c>
      <c r="AL30" s="267"/>
      <c r="AM30" s="267"/>
      <c r="AN30" s="267"/>
      <c r="AO30" s="267"/>
      <c r="AP30" s="41"/>
      <c r="AQ30" s="41"/>
      <c r="AR30" s="42"/>
      <c r="BE30" s="256"/>
    </row>
    <row r="31" spans="2:57" s="3" customFormat="1" ht="14.45" customHeight="1" hidden="1">
      <c r="B31" s="40"/>
      <c r="C31" s="41"/>
      <c r="D31" s="41"/>
      <c r="E31" s="41"/>
      <c r="F31" s="29" t="s">
        <v>40</v>
      </c>
      <c r="G31" s="41"/>
      <c r="H31" s="41"/>
      <c r="I31" s="41"/>
      <c r="J31" s="41"/>
      <c r="K31" s="41"/>
      <c r="L31" s="268">
        <v>0.21</v>
      </c>
      <c r="M31" s="267"/>
      <c r="N31" s="267"/>
      <c r="O31" s="267"/>
      <c r="P31" s="267"/>
      <c r="Q31" s="41"/>
      <c r="R31" s="41"/>
      <c r="S31" s="41"/>
      <c r="T31" s="41"/>
      <c r="U31" s="41"/>
      <c r="V31" s="41"/>
      <c r="W31" s="266">
        <f>ROUND(BB94,2)</f>
        <v>0</v>
      </c>
      <c r="X31" s="267"/>
      <c r="Y31" s="267"/>
      <c r="Z31" s="267"/>
      <c r="AA31" s="267"/>
      <c r="AB31" s="267"/>
      <c r="AC31" s="267"/>
      <c r="AD31" s="267"/>
      <c r="AE31" s="267"/>
      <c r="AF31" s="41"/>
      <c r="AG31" s="41"/>
      <c r="AH31" s="41"/>
      <c r="AI31" s="41"/>
      <c r="AJ31" s="41"/>
      <c r="AK31" s="266">
        <v>0</v>
      </c>
      <c r="AL31" s="267"/>
      <c r="AM31" s="267"/>
      <c r="AN31" s="267"/>
      <c r="AO31" s="267"/>
      <c r="AP31" s="41"/>
      <c r="AQ31" s="41"/>
      <c r="AR31" s="42"/>
      <c r="BE31" s="256"/>
    </row>
    <row r="32" spans="2:57" s="3" customFormat="1" ht="14.45" customHeight="1" hidden="1">
      <c r="B32" s="40"/>
      <c r="C32" s="41"/>
      <c r="D32" s="41"/>
      <c r="E32" s="41"/>
      <c r="F32" s="29" t="s">
        <v>41</v>
      </c>
      <c r="G32" s="41"/>
      <c r="H32" s="41"/>
      <c r="I32" s="41"/>
      <c r="J32" s="41"/>
      <c r="K32" s="41"/>
      <c r="L32" s="268">
        <v>0.15</v>
      </c>
      <c r="M32" s="267"/>
      <c r="N32" s="267"/>
      <c r="O32" s="267"/>
      <c r="P32" s="267"/>
      <c r="Q32" s="41"/>
      <c r="R32" s="41"/>
      <c r="S32" s="41"/>
      <c r="T32" s="41"/>
      <c r="U32" s="41"/>
      <c r="V32" s="41"/>
      <c r="W32" s="266">
        <f>ROUND(BC94,2)</f>
        <v>0</v>
      </c>
      <c r="X32" s="267"/>
      <c r="Y32" s="267"/>
      <c r="Z32" s="267"/>
      <c r="AA32" s="267"/>
      <c r="AB32" s="267"/>
      <c r="AC32" s="267"/>
      <c r="AD32" s="267"/>
      <c r="AE32" s="267"/>
      <c r="AF32" s="41"/>
      <c r="AG32" s="41"/>
      <c r="AH32" s="41"/>
      <c r="AI32" s="41"/>
      <c r="AJ32" s="41"/>
      <c r="AK32" s="266">
        <v>0</v>
      </c>
      <c r="AL32" s="267"/>
      <c r="AM32" s="267"/>
      <c r="AN32" s="267"/>
      <c r="AO32" s="267"/>
      <c r="AP32" s="41"/>
      <c r="AQ32" s="41"/>
      <c r="AR32" s="42"/>
      <c r="BE32" s="256"/>
    </row>
    <row r="33" spans="2:57" s="3" customFormat="1" ht="14.45" customHeight="1" hidden="1">
      <c r="B33" s="40"/>
      <c r="C33" s="41"/>
      <c r="D33" s="41"/>
      <c r="E33" s="41"/>
      <c r="F33" s="29" t="s">
        <v>42</v>
      </c>
      <c r="G33" s="41"/>
      <c r="H33" s="41"/>
      <c r="I33" s="41"/>
      <c r="J33" s="41"/>
      <c r="K33" s="41"/>
      <c r="L33" s="268">
        <v>0</v>
      </c>
      <c r="M33" s="267"/>
      <c r="N33" s="267"/>
      <c r="O33" s="267"/>
      <c r="P33" s="267"/>
      <c r="Q33" s="41"/>
      <c r="R33" s="41"/>
      <c r="S33" s="41"/>
      <c r="T33" s="41"/>
      <c r="U33" s="41"/>
      <c r="V33" s="41"/>
      <c r="W33" s="266">
        <f>ROUND(BD94,2)</f>
        <v>0</v>
      </c>
      <c r="X33" s="267"/>
      <c r="Y33" s="267"/>
      <c r="Z33" s="267"/>
      <c r="AA33" s="267"/>
      <c r="AB33" s="267"/>
      <c r="AC33" s="267"/>
      <c r="AD33" s="267"/>
      <c r="AE33" s="267"/>
      <c r="AF33" s="41"/>
      <c r="AG33" s="41"/>
      <c r="AH33" s="41"/>
      <c r="AI33" s="41"/>
      <c r="AJ33" s="41"/>
      <c r="AK33" s="266">
        <v>0</v>
      </c>
      <c r="AL33" s="267"/>
      <c r="AM33" s="267"/>
      <c r="AN33" s="267"/>
      <c r="AO33" s="267"/>
      <c r="AP33" s="41"/>
      <c r="AQ33" s="41"/>
      <c r="AR33" s="42"/>
      <c r="BE33" s="256"/>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55"/>
    </row>
    <row r="35" spans="1:57" s="2" customFormat="1" ht="25.9" customHeight="1">
      <c r="A35" s="34"/>
      <c r="B35" s="35"/>
      <c r="C35" s="43"/>
      <c r="D35" s="44" t="s">
        <v>43</v>
      </c>
      <c r="E35" s="45"/>
      <c r="F35" s="45"/>
      <c r="G35" s="45"/>
      <c r="H35" s="45"/>
      <c r="I35" s="45"/>
      <c r="J35" s="45"/>
      <c r="K35" s="45"/>
      <c r="L35" s="45"/>
      <c r="M35" s="45"/>
      <c r="N35" s="45"/>
      <c r="O35" s="45"/>
      <c r="P35" s="45"/>
      <c r="Q35" s="45"/>
      <c r="R35" s="45"/>
      <c r="S35" s="45"/>
      <c r="T35" s="46" t="s">
        <v>44</v>
      </c>
      <c r="U35" s="45"/>
      <c r="V35" s="45"/>
      <c r="W35" s="45"/>
      <c r="X35" s="269" t="s">
        <v>45</v>
      </c>
      <c r="Y35" s="270"/>
      <c r="Z35" s="270"/>
      <c r="AA35" s="270"/>
      <c r="AB35" s="270"/>
      <c r="AC35" s="45"/>
      <c r="AD35" s="45"/>
      <c r="AE35" s="45"/>
      <c r="AF35" s="45"/>
      <c r="AG35" s="45"/>
      <c r="AH35" s="45"/>
      <c r="AI35" s="45"/>
      <c r="AJ35" s="45"/>
      <c r="AK35" s="271">
        <f>SUM(AK26:AK33)</f>
        <v>0</v>
      </c>
      <c r="AL35" s="270"/>
      <c r="AM35" s="270"/>
      <c r="AN35" s="270"/>
      <c r="AO35" s="272"/>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46</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47</v>
      </c>
      <c r="AI49" s="50"/>
      <c r="AJ49" s="50"/>
      <c r="AK49" s="50"/>
      <c r="AL49" s="50"/>
      <c r="AM49" s="50"/>
      <c r="AN49" s="50"/>
      <c r="AO49" s="50"/>
      <c r="AP49" s="48"/>
      <c r="AQ49" s="48"/>
      <c r="AR49" s="51"/>
    </row>
    <row r="50" spans="2:44"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48</v>
      </c>
      <c r="E60" s="38"/>
      <c r="F60" s="38"/>
      <c r="G60" s="38"/>
      <c r="H60" s="38"/>
      <c r="I60" s="38"/>
      <c r="J60" s="38"/>
      <c r="K60" s="38"/>
      <c r="L60" s="38"/>
      <c r="M60" s="38"/>
      <c r="N60" s="38"/>
      <c r="O60" s="38"/>
      <c r="P60" s="38"/>
      <c r="Q60" s="38"/>
      <c r="R60" s="38"/>
      <c r="S60" s="38"/>
      <c r="T60" s="38"/>
      <c r="U60" s="38"/>
      <c r="V60" s="52" t="s">
        <v>49</v>
      </c>
      <c r="W60" s="38"/>
      <c r="X60" s="38"/>
      <c r="Y60" s="38"/>
      <c r="Z60" s="38"/>
      <c r="AA60" s="38"/>
      <c r="AB60" s="38"/>
      <c r="AC60" s="38"/>
      <c r="AD60" s="38"/>
      <c r="AE60" s="38"/>
      <c r="AF60" s="38"/>
      <c r="AG60" s="38"/>
      <c r="AH60" s="52" t="s">
        <v>48</v>
      </c>
      <c r="AI60" s="38"/>
      <c r="AJ60" s="38"/>
      <c r="AK60" s="38"/>
      <c r="AL60" s="38"/>
      <c r="AM60" s="52" t="s">
        <v>49</v>
      </c>
      <c r="AN60" s="38"/>
      <c r="AO60" s="38"/>
      <c r="AP60" s="36"/>
      <c r="AQ60" s="36"/>
      <c r="AR60" s="39"/>
      <c r="BE60" s="34"/>
    </row>
    <row r="61" spans="2:44"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50</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51</v>
      </c>
      <c r="AI64" s="53"/>
      <c r="AJ64" s="53"/>
      <c r="AK64" s="53"/>
      <c r="AL64" s="53"/>
      <c r="AM64" s="53"/>
      <c r="AN64" s="53"/>
      <c r="AO64" s="53"/>
      <c r="AP64" s="36"/>
      <c r="AQ64" s="36"/>
      <c r="AR64" s="39"/>
      <c r="BE64" s="34"/>
    </row>
    <row r="65" spans="2:44"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48</v>
      </c>
      <c r="E75" s="38"/>
      <c r="F75" s="38"/>
      <c r="G75" s="38"/>
      <c r="H75" s="38"/>
      <c r="I75" s="38"/>
      <c r="J75" s="38"/>
      <c r="K75" s="38"/>
      <c r="L75" s="38"/>
      <c r="M75" s="38"/>
      <c r="N75" s="38"/>
      <c r="O75" s="38"/>
      <c r="P75" s="38"/>
      <c r="Q75" s="38"/>
      <c r="R75" s="38"/>
      <c r="S75" s="38"/>
      <c r="T75" s="38"/>
      <c r="U75" s="38"/>
      <c r="V75" s="52" t="s">
        <v>49</v>
      </c>
      <c r="W75" s="38"/>
      <c r="X75" s="38"/>
      <c r="Y75" s="38"/>
      <c r="Z75" s="38"/>
      <c r="AA75" s="38"/>
      <c r="AB75" s="38"/>
      <c r="AC75" s="38"/>
      <c r="AD75" s="38"/>
      <c r="AE75" s="38"/>
      <c r="AF75" s="38"/>
      <c r="AG75" s="38"/>
      <c r="AH75" s="52" t="s">
        <v>48</v>
      </c>
      <c r="AI75" s="38"/>
      <c r="AJ75" s="38"/>
      <c r="AK75" s="38"/>
      <c r="AL75" s="38"/>
      <c r="AM75" s="52" t="s">
        <v>49</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52</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36231</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73" t="str">
        <f>K6</f>
        <v>HORNÍ LUKAVICE - DOLNÍ LUKAVICE, OPRAVA POVRCHU III/18029</v>
      </c>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75" t="str">
        <f>IF(AN8="","",AN8)</f>
        <v>5. 11. 2023</v>
      </c>
      <c r="AN87" s="275"/>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24</v>
      </c>
      <c r="D89" s="36"/>
      <c r="E89" s="36"/>
      <c r="F89" s="36"/>
      <c r="G89" s="36"/>
      <c r="H89" s="36"/>
      <c r="I89" s="36"/>
      <c r="J89" s="36"/>
      <c r="K89" s="36"/>
      <c r="L89" s="59" t="str">
        <f>IF(E11="","",E11)</f>
        <v xml:space="preserve"> </v>
      </c>
      <c r="M89" s="36"/>
      <c r="N89" s="36"/>
      <c r="O89" s="36"/>
      <c r="P89" s="36"/>
      <c r="Q89" s="36"/>
      <c r="R89" s="36"/>
      <c r="S89" s="36"/>
      <c r="T89" s="36"/>
      <c r="U89" s="36"/>
      <c r="V89" s="36"/>
      <c r="W89" s="36"/>
      <c r="X89" s="36"/>
      <c r="Y89" s="36"/>
      <c r="Z89" s="36"/>
      <c r="AA89" s="36"/>
      <c r="AB89" s="36"/>
      <c r="AC89" s="36"/>
      <c r="AD89" s="36"/>
      <c r="AE89" s="36"/>
      <c r="AF89" s="36"/>
      <c r="AG89" s="36"/>
      <c r="AH89" s="36"/>
      <c r="AI89" s="29" t="s">
        <v>29</v>
      </c>
      <c r="AJ89" s="36"/>
      <c r="AK89" s="36"/>
      <c r="AL89" s="36"/>
      <c r="AM89" s="276" t="str">
        <f>IF(E17="","",E17)</f>
        <v xml:space="preserve"> </v>
      </c>
      <c r="AN89" s="277"/>
      <c r="AO89" s="277"/>
      <c r="AP89" s="277"/>
      <c r="AQ89" s="36"/>
      <c r="AR89" s="39"/>
      <c r="AS89" s="278" t="s">
        <v>53</v>
      </c>
      <c r="AT89" s="279"/>
      <c r="AU89" s="67"/>
      <c r="AV89" s="67"/>
      <c r="AW89" s="67"/>
      <c r="AX89" s="67"/>
      <c r="AY89" s="67"/>
      <c r="AZ89" s="67"/>
      <c r="BA89" s="67"/>
      <c r="BB89" s="67"/>
      <c r="BC89" s="67"/>
      <c r="BD89" s="68"/>
      <c r="BE89" s="34"/>
    </row>
    <row r="90" spans="1:57" s="2" customFormat="1" ht="15.2" customHeight="1">
      <c r="A90" s="34"/>
      <c r="B90" s="35"/>
      <c r="C90" s="29" t="s">
        <v>27</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31</v>
      </c>
      <c r="AJ90" s="36"/>
      <c r="AK90" s="36"/>
      <c r="AL90" s="36"/>
      <c r="AM90" s="276" t="str">
        <f>IF(E20="","",E20)</f>
        <v xml:space="preserve"> </v>
      </c>
      <c r="AN90" s="277"/>
      <c r="AO90" s="277"/>
      <c r="AP90" s="277"/>
      <c r="AQ90" s="36"/>
      <c r="AR90" s="39"/>
      <c r="AS90" s="280"/>
      <c r="AT90" s="281"/>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82"/>
      <c r="AT91" s="283"/>
      <c r="AU91" s="71"/>
      <c r="AV91" s="71"/>
      <c r="AW91" s="71"/>
      <c r="AX91" s="71"/>
      <c r="AY91" s="71"/>
      <c r="AZ91" s="71"/>
      <c r="BA91" s="71"/>
      <c r="BB91" s="71"/>
      <c r="BC91" s="71"/>
      <c r="BD91" s="72"/>
      <c r="BE91" s="34"/>
    </row>
    <row r="92" spans="1:57" s="2" customFormat="1" ht="29.25" customHeight="1">
      <c r="A92" s="34"/>
      <c r="B92" s="35"/>
      <c r="C92" s="284" t="s">
        <v>54</v>
      </c>
      <c r="D92" s="285"/>
      <c r="E92" s="285"/>
      <c r="F92" s="285"/>
      <c r="G92" s="285"/>
      <c r="H92" s="73"/>
      <c r="I92" s="286" t="s">
        <v>55</v>
      </c>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7" t="s">
        <v>56</v>
      </c>
      <c r="AH92" s="285"/>
      <c r="AI92" s="285"/>
      <c r="AJ92" s="285"/>
      <c r="AK92" s="285"/>
      <c r="AL92" s="285"/>
      <c r="AM92" s="285"/>
      <c r="AN92" s="286" t="s">
        <v>57</v>
      </c>
      <c r="AO92" s="285"/>
      <c r="AP92" s="288"/>
      <c r="AQ92" s="74" t="s">
        <v>58</v>
      </c>
      <c r="AR92" s="39"/>
      <c r="AS92" s="75" t="s">
        <v>59</v>
      </c>
      <c r="AT92" s="76" t="s">
        <v>60</v>
      </c>
      <c r="AU92" s="76" t="s">
        <v>61</v>
      </c>
      <c r="AV92" s="76" t="s">
        <v>62</v>
      </c>
      <c r="AW92" s="76" t="s">
        <v>63</v>
      </c>
      <c r="AX92" s="76" t="s">
        <v>64</v>
      </c>
      <c r="AY92" s="76" t="s">
        <v>65</v>
      </c>
      <c r="AZ92" s="76" t="s">
        <v>66</v>
      </c>
      <c r="BA92" s="76" t="s">
        <v>67</v>
      </c>
      <c r="BB92" s="76" t="s">
        <v>68</v>
      </c>
      <c r="BC92" s="76" t="s">
        <v>69</v>
      </c>
      <c r="BD92" s="77" t="s">
        <v>70</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71</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92">
        <f>ROUND(SUM(AG95:AG96),2)</f>
        <v>0</v>
      </c>
      <c r="AH94" s="292"/>
      <c r="AI94" s="292"/>
      <c r="AJ94" s="292"/>
      <c r="AK94" s="292"/>
      <c r="AL94" s="292"/>
      <c r="AM94" s="292"/>
      <c r="AN94" s="293">
        <f>SUM(AG94,AT94)</f>
        <v>0</v>
      </c>
      <c r="AO94" s="293"/>
      <c r="AP94" s="293"/>
      <c r="AQ94" s="85" t="s">
        <v>1</v>
      </c>
      <c r="AR94" s="86"/>
      <c r="AS94" s="87">
        <f>ROUND(SUM(AS95:AS96),2)</f>
        <v>0</v>
      </c>
      <c r="AT94" s="88">
        <f>ROUND(SUM(AV94:AW94),2)</f>
        <v>0</v>
      </c>
      <c r="AU94" s="89">
        <f>ROUND(SUM(AU95:AU96),5)</f>
        <v>0</v>
      </c>
      <c r="AV94" s="88">
        <f>ROUND(AZ94*L29,2)</f>
        <v>0</v>
      </c>
      <c r="AW94" s="88">
        <f>ROUND(BA94*L30,2)</f>
        <v>0</v>
      </c>
      <c r="AX94" s="88">
        <f>ROUND(BB94*L29,2)</f>
        <v>0</v>
      </c>
      <c r="AY94" s="88">
        <f>ROUND(BC94*L30,2)</f>
        <v>0</v>
      </c>
      <c r="AZ94" s="88">
        <f>ROUND(SUM(AZ95:AZ96),2)</f>
        <v>0</v>
      </c>
      <c r="BA94" s="88">
        <f>ROUND(SUM(BA95:BA96),2)</f>
        <v>0</v>
      </c>
      <c r="BB94" s="88">
        <f>ROUND(SUM(BB95:BB96),2)</f>
        <v>0</v>
      </c>
      <c r="BC94" s="88">
        <f>ROUND(SUM(BC95:BC96),2)</f>
        <v>0</v>
      </c>
      <c r="BD94" s="90">
        <f>ROUND(SUM(BD95:BD96),2)</f>
        <v>0</v>
      </c>
      <c r="BS94" s="91" t="s">
        <v>72</v>
      </c>
      <c r="BT94" s="91" t="s">
        <v>73</v>
      </c>
      <c r="BU94" s="92" t="s">
        <v>74</v>
      </c>
      <c r="BV94" s="91" t="s">
        <v>75</v>
      </c>
      <c r="BW94" s="91" t="s">
        <v>5</v>
      </c>
      <c r="BX94" s="91" t="s">
        <v>76</v>
      </c>
      <c r="CL94" s="91" t="s">
        <v>1</v>
      </c>
    </row>
    <row r="95" spans="1:91" s="7" customFormat="1" ht="16.5" customHeight="1">
      <c r="A95" s="93" t="s">
        <v>77</v>
      </c>
      <c r="B95" s="94"/>
      <c r="C95" s="95"/>
      <c r="D95" s="291" t="s">
        <v>78</v>
      </c>
      <c r="E95" s="291"/>
      <c r="F95" s="291"/>
      <c r="G95" s="291"/>
      <c r="H95" s="291"/>
      <c r="I95" s="96"/>
      <c r="J95" s="291" t="s">
        <v>79</v>
      </c>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89">
        <f>'SO 110 - KOMUNIKACE'!J30</f>
        <v>0</v>
      </c>
      <c r="AH95" s="290"/>
      <c r="AI95" s="290"/>
      <c r="AJ95" s="290"/>
      <c r="AK95" s="290"/>
      <c r="AL95" s="290"/>
      <c r="AM95" s="290"/>
      <c r="AN95" s="289">
        <f>SUM(AG95,AT95)</f>
        <v>0</v>
      </c>
      <c r="AO95" s="290"/>
      <c r="AP95" s="290"/>
      <c r="AQ95" s="97" t="s">
        <v>80</v>
      </c>
      <c r="AR95" s="98"/>
      <c r="AS95" s="99">
        <v>0</v>
      </c>
      <c r="AT95" s="100">
        <f>ROUND(SUM(AV95:AW95),2)</f>
        <v>0</v>
      </c>
      <c r="AU95" s="101">
        <f>'SO 110 - KOMUNIKACE'!P122</f>
        <v>0</v>
      </c>
      <c r="AV95" s="100">
        <f>'SO 110 - KOMUNIKACE'!J33</f>
        <v>0</v>
      </c>
      <c r="AW95" s="100">
        <f>'SO 110 - KOMUNIKACE'!J34</f>
        <v>0</v>
      </c>
      <c r="AX95" s="100">
        <f>'SO 110 - KOMUNIKACE'!J35</f>
        <v>0</v>
      </c>
      <c r="AY95" s="100">
        <f>'SO 110 - KOMUNIKACE'!J36</f>
        <v>0</v>
      </c>
      <c r="AZ95" s="100">
        <f>'SO 110 - KOMUNIKACE'!F33</f>
        <v>0</v>
      </c>
      <c r="BA95" s="100">
        <f>'SO 110 - KOMUNIKACE'!F34</f>
        <v>0</v>
      </c>
      <c r="BB95" s="100">
        <f>'SO 110 - KOMUNIKACE'!F35</f>
        <v>0</v>
      </c>
      <c r="BC95" s="100">
        <f>'SO 110 - KOMUNIKACE'!F36</f>
        <v>0</v>
      </c>
      <c r="BD95" s="102">
        <f>'SO 110 - KOMUNIKACE'!F37</f>
        <v>0</v>
      </c>
      <c r="BT95" s="103" t="s">
        <v>81</v>
      </c>
      <c r="BV95" s="103" t="s">
        <v>75</v>
      </c>
      <c r="BW95" s="103" t="s">
        <v>82</v>
      </c>
      <c r="BX95" s="103" t="s">
        <v>5</v>
      </c>
      <c r="CL95" s="103" t="s">
        <v>1</v>
      </c>
      <c r="CM95" s="103" t="s">
        <v>83</v>
      </c>
    </row>
    <row r="96" spans="1:91" s="7" customFormat="1" ht="16.5" customHeight="1">
      <c r="A96" s="93" t="s">
        <v>77</v>
      </c>
      <c r="B96" s="94"/>
      <c r="C96" s="95"/>
      <c r="D96" s="291" t="s">
        <v>84</v>
      </c>
      <c r="E96" s="291"/>
      <c r="F96" s="291"/>
      <c r="G96" s="291"/>
      <c r="H96" s="291"/>
      <c r="I96" s="96"/>
      <c r="J96" s="291" t="s">
        <v>85</v>
      </c>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89">
        <f>'VRN - Vedlejší rozpočtové...'!J30</f>
        <v>0</v>
      </c>
      <c r="AH96" s="290"/>
      <c r="AI96" s="290"/>
      <c r="AJ96" s="290"/>
      <c r="AK96" s="290"/>
      <c r="AL96" s="290"/>
      <c r="AM96" s="290"/>
      <c r="AN96" s="289">
        <f>SUM(AG96,AT96)</f>
        <v>0</v>
      </c>
      <c r="AO96" s="290"/>
      <c r="AP96" s="290"/>
      <c r="AQ96" s="97" t="s">
        <v>80</v>
      </c>
      <c r="AR96" s="98"/>
      <c r="AS96" s="104">
        <v>0</v>
      </c>
      <c r="AT96" s="105">
        <f>ROUND(SUM(AV96:AW96),2)</f>
        <v>0</v>
      </c>
      <c r="AU96" s="106">
        <f>'VRN - Vedlejší rozpočtové...'!P120</f>
        <v>0</v>
      </c>
      <c r="AV96" s="105">
        <f>'VRN - Vedlejší rozpočtové...'!J33</f>
        <v>0</v>
      </c>
      <c r="AW96" s="105">
        <f>'VRN - Vedlejší rozpočtové...'!J34</f>
        <v>0</v>
      </c>
      <c r="AX96" s="105">
        <f>'VRN - Vedlejší rozpočtové...'!J35</f>
        <v>0</v>
      </c>
      <c r="AY96" s="105">
        <f>'VRN - Vedlejší rozpočtové...'!J36</f>
        <v>0</v>
      </c>
      <c r="AZ96" s="105">
        <f>'VRN - Vedlejší rozpočtové...'!F33</f>
        <v>0</v>
      </c>
      <c r="BA96" s="105">
        <f>'VRN - Vedlejší rozpočtové...'!F34</f>
        <v>0</v>
      </c>
      <c r="BB96" s="105">
        <f>'VRN - Vedlejší rozpočtové...'!F35</f>
        <v>0</v>
      </c>
      <c r="BC96" s="105">
        <f>'VRN - Vedlejší rozpočtové...'!F36</f>
        <v>0</v>
      </c>
      <c r="BD96" s="107">
        <f>'VRN - Vedlejší rozpočtové...'!F37</f>
        <v>0</v>
      </c>
      <c r="BT96" s="103" t="s">
        <v>81</v>
      </c>
      <c r="BV96" s="103" t="s">
        <v>75</v>
      </c>
      <c r="BW96" s="103" t="s">
        <v>86</v>
      </c>
      <c r="BX96" s="103" t="s">
        <v>5</v>
      </c>
      <c r="CL96" s="103" t="s">
        <v>1</v>
      </c>
      <c r="CM96" s="103" t="s">
        <v>83</v>
      </c>
    </row>
    <row r="97" spans="1:57" s="2" customFormat="1" ht="30" customHeight="1">
      <c r="A97" s="34"/>
      <c r="B97" s="35"/>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9"/>
      <c r="AS97" s="34"/>
      <c r="AT97" s="34"/>
      <c r="AU97" s="34"/>
      <c r="AV97" s="34"/>
      <c r="AW97" s="34"/>
      <c r="AX97" s="34"/>
      <c r="AY97" s="34"/>
      <c r="AZ97" s="34"/>
      <c r="BA97" s="34"/>
      <c r="BB97" s="34"/>
      <c r="BC97" s="34"/>
      <c r="BD97" s="34"/>
      <c r="BE97" s="34"/>
    </row>
    <row r="98" spans="1:57" s="2" customFormat="1" ht="6.95" customHeight="1">
      <c r="A98" s="34"/>
      <c r="B98" s="54"/>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39"/>
      <c r="AS98" s="34"/>
      <c r="AT98" s="34"/>
      <c r="AU98" s="34"/>
      <c r="AV98" s="34"/>
      <c r="AW98" s="34"/>
      <c r="AX98" s="34"/>
      <c r="AY98" s="34"/>
      <c r="AZ98" s="34"/>
      <c r="BA98" s="34"/>
      <c r="BB98" s="34"/>
      <c r="BC98" s="34"/>
      <c r="BD98" s="34"/>
      <c r="BE98" s="34"/>
    </row>
  </sheetData>
  <sheetProtection algorithmName="SHA-512" hashValue="DL8AsFyvixWgjlwgsjxUFW885sAnl4XRvIYmFwkaHGB0/urEOQJrlToChs1i7Ypa2WvmHt1uAkCZ/vyx/mFEsA==" saltValue="IF/JO8CjRqI0pVe/akckchz9MApNbhL7baLapTzMG7Kqv/8IUeHYlaYBGxlTTzLAsMkNEGR23h8ziHQyET8w7g==" spinCount="100000" sheet="1" objects="1" scenarios="1" formatColumns="0" formatRows="0"/>
  <mergeCells count="46">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SO 110 - KOMUNIKACE'!C2" display="/"/>
    <hyperlink ref="A96"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9"/>
  <sheetViews>
    <sheetView showGridLines="0" tabSelected="1" workbookViewId="0" topLeftCell="A97"/>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4"/>
      <c r="M2" s="294"/>
      <c r="N2" s="294"/>
      <c r="O2" s="294"/>
      <c r="P2" s="294"/>
      <c r="Q2" s="294"/>
      <c r="R2" s="294"/>
      <c r="S2" s="294"/>
      <c r="T2" s="294"/>
      <c r="U2" s="294"/>
      <c r="V2" s="294"/>
      <c r="AT2" s="17" t="s">
        <v>82</v>
      </c>
    </row>
    <row r="3" spans="2:46" s="1" customFormat="1" ht="6.95" customHeight="1">
      <c r="B3" s="108"/>
      <c r="C3" s="109"/>
      <c r="D3" s="109"/>
      <c r="E3" s="109"/>
      <c r="F3" s="109"/>
      <c r="G3" s="109"/>
      <c r="H3" s="109"/>
      <c r="I3" s="109"/>
      <c r="J3" s="109"/>
      <c r="K3" s="109"/>
      <c r="L3" s="20"/>
      <c r="AT3" s="17" t="s">
        <v>83</v>
      </c>
    </row>
    <row r="4" spans="2:46" s="1" customFormat="1" ht="24.95" customHeight="1">
      <c r="B4" s="20"/>
      <c r="D4" s="110" t="s">
        <v>87</v>
      </c>
      <c r="L4" s="20"/>
      <c r="M4" s="111" t="s">
        <v>10</v>
      </c>
      <c r="AT4" s="17" t="s">
        <v>4</v>
      </c>
    </row>
    <row r="5" spans="2:12" s="1" customFormat="1" ht="6.95" customHeight="1">
      <c r="B5" s="20"/>
      <c r="L5" s="20"/>
    </row>
    <row r="6" spans="2:12" s="1" customFormat="1" ht="12" customHeight="1">
      <c r="B6" s="20"/>
      <c r="D6" s="112" t="s">
        <v>16</v>
      </c>
      <c r="L6" s="20"/>
    </row>
    <row r="7" spans="2:12" s="1" customFormat="1" ht="26.25" customHeight="1">
      <c r="B7" s="20"/>
      <c r="E7" s="295" t="str">
        <f>'Rekapitulace stavby'!K6</f>
        <v>HORNÍ LUKAVICE - DOLNÍ LUKAVICE, OPRAVA POVRCHU III/18029</v>
      </c>
      <c r="F7" s="296"/>
      <c r="G7" s="296"/>
      <c r="H7" s="296"/>
      <c r="L7" s="20"/>
    </row>
    <row r="8" spans="1:31" s="2" customFormat="1" ht="12" customHeight="1">
      <c r="A8" s="34"/>
      <c r="B8" s="39"/>
      <c r="C8" s="34"/>
      <c r="D8" s="112" t="s">
        <v>88</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97" t="s">
        <v>89</v>
      </c>
      <c r="F9" s="298"/>
      <c r="G9" s="298"/>
      <c r="H9" s="298"/>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5. 11. 2023</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9" t="str">
        <f>'Rekapitulace stavby'!E14</f>
        <v>Vyplň údaj</v>
      </c>
      <c r="F18" s="300"/>
      <c r="G18" s="300"/>
      <c r="H18" s="300"/>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01" t="s">
        <v>1</v>
      </c>
      <c r="F27" s="301"/>
      <c r="G27" s="301"/>
      <c r="H27" s="301"/>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ROUND(J122,2)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ROUND((SUM(BE122:BE238)),2)</f>
        <v>0</v>
      </c>
      <c r="G33" s="34"/>
      <c r="H33" s="34"/>
      <c r="I33" s="124">
        <v>0.21</v>
      </c>
      <c r="J33" s="123">
        <f>ROUND(((SUM(BE122:BE238))*I33),2)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ROUND((SUM(BF122:BF238)),2)</f>
        <v>0</v>
      </c>
      <c r="G34" s="34"/>
      <c r="H34" s="34"/>
      <c r="I34" s="124">
        <v>0.15</v>
      </c>
      <c r="J34" s="123">
        <f>ROUND(((SUM(BF122:BF238))*I34),2)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40</v>
      </c>
      <c r="F35" s="123">
        <f>ROUND((SUM(BG122:BG238)),2)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41</v>
      </c>
      <c r="F36" s="123">
        <f>ROUND((SUM(BH122:BH238)),2)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42</v>
      </c>
      <c r="F37" s="123">
        <f>ROUND((SUM(BI122:BI238)),2)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46</v>
      </c>
      <c r="E50" s="133"/>
      <c r="F50" s="133"/>
      <c r="G50" s="132" t="s">
        <v>47</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90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26.25" customHeight="1">
      <c r="A85" s="34"/>
      <c r="B85" s="35"/>
      <c r="C85" s="36"/>
      <c r="D85" s="36"/>
      <c r="E85" s="302" t="str">
        <f>E7</f>
        <v>HORNÍ LUKAVICE - DOLNÍ LUKAVICE, OPRAVA POVRCHU III/18029</v>
      </c>
      <c r="F85" s="303"/>
      <c r="G85" s="303"/>
      <c r="H85" s="303"/>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88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73" t="str">
        <f>E9</f>
        <v>SO 110 - KOMUNIKACE</v>
      </c>
      <c r="F87" s="304"/>
      <c r="G87" s="304"/>
      <c r="H87" s="304"/>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29" t="s">
        <v>22</v>
      </c>
      <c r="J89" s="66" t="str">
        <f>IF(J12="","",J12)</f>
        <v>5. 11. 2023</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91</v>
      </c>
      <c r="D94" s="144"/>
      <c r="E94" s="144"/>
      <c r="F94" s="144"/>
      <c r="G94" s="144"/>
      <c r="H94" s="144"/>
      <c r="I94" s="144"/>
      <c r="J94" s="145" t="s">
        <v>92</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93</v>
      </c>
      <c r="D96" s="36"/>
      <c r="E96" s="36"/>
      <c r="F96" s="36"/>
      <c r="G96" s="36"/>
      <c r="H96" s="36"/>
      <c r="I96" s="36"/>
      <c r="J96" s="84">
        <f>J122</f>
        <v>0</v>
      </c>
      <c r="K96" s="36"/>
      <c r="L96" s="51"/>
      <c r="S96" s="34"/>
      <c r="T96" s="34"/>
      <c r="U96" s="34"/>
      <c r="V96" s="34"/>
      <c r="W96" s="34"/>
      <c r="X96" s="34"/>
      <c r="Y96" s="34"/>
      <c r="Z96" s="34"/>
      <c r="AA96" s="34"/>
      <c r="AB96" s="34"/>
      <c r="AC96" s="34"/>
      <c r="AD96" s="34"/>
      <c r="AE96" s="34"/>
      <c r="AU96" s="17" t="s">
        <v>94</v>
      </c>
    </row>
    <row r="97" spans="2:12" s="9" customFormat="1" ht="24.95" customHeight="1">
      <c r="B97" s="147"/>
      <c r="C97" s="148"/>
      <c r="D97" s="149" t="s">
        <v>95</v>
      </c>
      <c r="E97" s="150"/>
      <c r="F97" s="150"/>
      <c r="G97" s="150"/>
      <c r="H97" s="150"/>
      <c r="I97" s="150"/>
      <c r="J97" s="151">
        <f>J123</f>
        <v>0</v>
      </c>
      <c r="K97" s="148"/>
      <c r="L97" s="152"/>
    </row>
    <row r="98" spans="2:12" s="10" customFormat="1" ht="19.9" customHeight="1">
      <c r="B98" s="153"/>
      <c r="C98" s="154"/>
      <c r="D98" s="155" t="s">
        <v>96</v>
      </c>
      <c r="E98" s="156"/>
      <c r="F98" s="156"/>
      <c r="G98" s="156"/>
      <c r="H98" s="156"/>
      <c r="I98" s="156"/>
      <c r="J98" s="157">
        <f>J124</f>
        <v>0</v>
      </c>
      <c r="K98" s="154"/>
      <c r="L98" s="158"/>
    </row>
    <row r="99" spans="2:12" s="10" customFormat="1" ht="19.9" customHeight="1">
      <c r="B99" s="153"/>
      <c r="C99" s="154"/>
      <c r="D99" s="155" t="s">
        <v>97</v>
      </c>
      <c r="E99" s="156"/>
      <c r="F99" s="156"/>
      <c r="G99" s="156"/>
      <c r="H99" s="156"/>
      <c r="I99" s="156"/>
      <c r="J99" s="157">
        <f>J138</f>
        <v>0</v>
      </c>
      <c r="K99" s="154"/>
      <c r="L99" s="158"/>
    </row>
    <row r="100" spans="2:12" s="10" customFormat="1" ht="19.9" customHeight="1">
      <c r="B100" s="153"/>
      <c r="C100" s="154"/>
      <c r="D100" s="155" t="s">
        <v>98</v>
      </c>
      <c r="E100" s="156"/>
      <c r="F100" s="156"/>
      <c r="G100" s="156"/>
      <c r="H100" s="156"/>
      <c r="I100" s="156"/>
      <c r="J100" s="157">
        <f>J183</f>
        <v>0</v>
      </c>
      <c r="K100" s="154"/>
      <c r="L100" s="158"/>
    </row>
    <row r="101" spans="2:12" s="10" customFormat="1" ht="19.9" customHeight="1">
      <c r="B101" s="153"/>
      <c r="C101" s="154"/>
      <c r="D101" s="155" t="s">
        <v>99</v>
      </c>
      <c r="E101" s="156"/>
      <c r="F101" s="156"/>
      <c r="G101" s="156"/>
      <c r="H101" s="156"/>
      <c r="I101" s="156"/>
      <c r="J101" s="157">
        <f>J219</f>
        <v>0</v>
      </c>
      <c r="K101" s="154"/>
      <c r="L101" s="158"/>
    </row>
    <row r="102" spans="2:12" s="10" customFormat="1" ht="19.9" customHeight="1">
      <c r="B102" s="153"/>
      <c r="C102" s="154"/>
      <c r="D102" s="155" t="s">
        <v>100</v>
      </c>
      <c r="E102" s="156"/>
      <c r="F102" s="156"/>
      <c r="G102" s="156"/>
      <c r="H102" s="156"/>
      <c r="I102" s="156"/>
      <c r="J102" s="157">
        <f>J235</f>
        <v>0</v>
      </c>
      <c r="K102" s="154"/>
      <c r="L102" s="158"/>
    </row>
    <row r="103" spans="1:31" s="2" customFormat="1" ht="21.75" customHeight="1">
      <c r="A103" s="34"/>
      <c r="B103" s="35"/>
      <c r="C103" s="36"/>
      <c r="D103" s="36"/>
      <c r="E103" s="36"/>
      <c r="F103" s="36"/>
      <c r="G103" s="36"/>
      <c r="H103" s="36"/>
      <c r="I103" s="36"/>
      <c r="J103" s="36"/>
      <c r="K103" s="36"/>
      <c r="L103" s="51"/>
      <c r="S103" s="34"/>
      <c r="T103" s="34"/>
      <c r="U103" s="34"/>
      <c r="V103" s="34"/>
      <c r="W103" s="34"/>
      <c r="X103" s="34"/>
      <c r="Y103" s="34"/>
      <c r="Z103" s="34"/>
      <c r="AA103" s="34"/>
      <c r="AB103" s="34"/>
      <c r="AC103" s="34"/>
      <c r="AD103" s="34"/>
      <c r="AE103" s="34"/>
    </row>
    <row r="104" spans="1:31" s="2" customFormat="1" ht="6.95" customHeight="1">
      <c r="A104" s="34"/>
      <c r="B104" s="54"/>
      <c r="C104" s="55"/>
      <c r="D104" s="55"/>
      <c r="E104" s="55"/>
      <c r="F104" s="55"/>
      <c r="G104" s="55"/>
      <c r="H104" s="55"/>
      <c r="I104" s="55"/>
      <c r="J104" s="55"/>
      <c r="K104" s="55"/>
      <c r="L104" s="51"/>
      <c r="S104" s="34"/>
      <c r="T104" s="34"/>
      <c r="U104" s="34"/>
      <c r="V104" s="34"/>
      <c r="W104" s="34"/>
      <c r="X104" s="34"/>
      <c r="Y104" s="34"/>
      <c r="Z104" s="34"/>
      <c r="AA104" s="34"/>
      <c r="AB104" s="34"/>
      <c r="AC104" s="34"/>
      <c r="AD104" s="34"/>
      <c r="AE104" s="34"/>
    </row>
    <row r="108" spans="1:31" s="2" customFormat="1" ht="6.95" customHeight="1">
      <c r="A108" s="34"/>
      <c r="B108" s="56"/>
      <c r="C108" s="57"/>
      <c r="D108" s="57"/>
      <c r="E108" s="57"/>
      <c r="F108" s="57"/>
      <c r="G108" s="57"/>
      <c r="H108" s="57"/>
      <c r="I108" s="57"/>
      <c r="J108" s="57"/>
      <c r="K108" s="57"/>
      <c r="L108" s="51"/>
      <c r="S108" s="34"/>
      <c r="T108" s="34"/>
      <c r="U108" s="34"/>
      <c r="V108" s="34"/>
      <c r="W108" s="34"/>
      <c r="X108" s="34"/>
      <c r="Y108" s="34"/>
      <c r="Z108" s="34"/>
      <c r="AA108" s="34"/>
      <c r="AB108" s="34"/>
      <c r="AC108" s="34"/>
      <c r="AD108" s="34"/>
      <c r="AE108" s="34"/>
    </row>
    <row r="109" spans="1:31" s="2" customFormat="1" ht="24.95" customHeight="1">
      <c r="A109" s="34"/>
      <c r="B109" s="35"/>
      <c r="C109" s="23" t="s">
        <v>101</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6.9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16</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26.25" customHeight="1">
      <c r="A112" s="34"/>
      <c r="B112" s="35"/>
      <c r="C112" s="36"/>
      <c r="D112" s="36"/>
      <c r="E112" s="302" t="str">
        <f>E7</f>
        <v>HORNÍ LUKAVICE - DOLNÍ LUKAVICE, OPRAVA POVRCHU III/18029</v>
      </c>
      <c r="F112" s="303"/>
      <c r="G112" s="303"/>
      <c r="H112" s="303"/>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88</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273" t="str">
        <f>E9</f>
        <v>SO 110 - KOMUNIKACE</v>
      </c>
      <c r="F114" s="304"/>
      <c r="G114" s="304"/>
      <c r="H114" s="304"/>
      <c r="I114" s="36"/>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20</v>
      </c>
      <c r="D116" s="36"/>
      <c r="E116" s="36"/>
      <c r="F116" s="27" t="str">
        <f>F12</f>
        <v xml:space="preserve"> </v>
      </c>
      <c r="G116" s="36"/>
      <c r="H116" s="36"/>
      <c r="I116" s="29" t="s">
        <v>22</v>
      </c>
      <c r="J116" s="66" t="str">
        <f>IF(J12="","",J12)</f>
        <v>5. 11. 2023</v>
      </c>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5.2" customHeight="1">
      <c r="A118" s="34"/>
      <c r="B118" s="35"/>
      <c r="C118" s="29" t="s">
        <v>24</v>
      </c>
      <c r="D118" s="36"/>
      <c r="E118" s="36"/>
      <c r="F118" s="27" t="str">
        <f>E15</f>
        <v xml:space="preserve"> </v>
      </c>
      <c r="G118" s="36"/>
      <c r="H118" s="36"/>
      <c r="I118" s="29" t="s">
        <v>29</v>
      </c>
      <c r="J118" s="32" t="str">
        <f>E21</f>
        <v xml:space="preserve"> </v>
      </c>
      <c r="K118" s="36"/>
      <c r="L118" s="51"/>
      <c r="S118" s="34"/>
      <c r="T118" s="34"/>
      <c r="U118" s="34"/>
      <c r="V118" s="34"/>
      <c r="W118" s="34"/>
      <c r="X118" s="34"/>
      <c r="Y118" s="34"/>
      <c r="Z118" s="34"/>
      <c r="AA118" s="34"/>
      <c r="AB118" s="34"/>
      <c r="AC118" s="34"/>
      <c r="AD118" s="34"/>
      <c r="AE118" s="34"/>
    </row>
    <row r="119" spans="1:31" s="2" customFormat="1" ht="15.2" customHeight="1">
      <c r="A119" s="34"/>
      <c r="B119" s="35"/>
      <c r="C119" s="29" t="s">
        <v>27</v>
      </c>
      <c r="D119" s="36"/>
      <c r="E119" s="36"/>
      <c r="F119" s="27" t="str">
        <f>IF(E18="","",E18)</f>
        <v>Vyplň údaj</v>
      </c>
      <c r="G119" s="36"/>
      <c r="H119" s="36"/>
      <c r="I119" s="29" t="s">
        <v>31</v>
      </c>
      <c r="J119" s="32" t="str">
        <f>E24</f>
        <v xml:space="preserve"> </v>
      </c>
      <c r="K119" s="36"/>
      <c r="L119" s="51"/>
      <c r="S119" s="34"/>
      <c r="T119" s="34"/>
      <c r="U119" s="34"/>
      <c r="V119" s="34"/>
      <c r="W119" s="34"/>
      <c r="X119" s="34"/>
      <c r="Y119" s="34"/>
      <c r="Z119" s="34"/>
      <c r="AA119" s="34"/>
      <c r="AB119" s="34"/>
      <c r="AC119" s="34"/>
      <c r="AD119" s="34"/>
      <c r="AE119" s="34"/>
    </row>
    <row r="120" spans="1:31" s="2" customFormat="1" ht="10.3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11" customFormat="1" ht="29.25" customHeight="1">
      <c r="A121" s="159"/>
      <c r="B121" s="160"/>
      <c r="C121" s="161" t="s">
        <v>102</v>
      </c>
      <c r="D121" s="162" t="s">
        <v>58</v>
      </c>
      <c r="E121" s="162" t="s">
        <v>54</v>
      </c>
      <c r="F121" s="162" t="s">
        <v>55</v>
      </c>
      <c r="G121" s="162" t="s">
        <v>103</v>
      </c>
      <c r="H121" s="162" t="s">
        <v>104</v>
      </c>
      <c r="I121" s="162" t="s">
        <v>105</v>
      </c>
      <c r="J121" s="162" t="s">
        <v>92</v>
      </c>
      <c r="K121" s="163" t="s">
        <v>106</v>
      </c>
      <c r="L121" s="164"/>
      <c r="M121" s="75" t="s">
        <v>1</v>
      </c>
      <c r="N121" s="76" t="s">
        <v>37</v>
      </c>
      <c r="O121" s="76" t="s">
        <v>107</v>
      </c>
      <c r="P121" s="76" t="s">
        <v>108</v>
      </c>
      <c r="Q121" s="76" t="s">
        <v>109</v>
      </c>
      <c r="R121" s="76" t="s">
        <v>110</v>
      </c>
      <c r="S121" s="76" t="s">
        <v>111</v>
      </c>
      <c r="T121" s="76" t="s">
        <v>112</v>
      </c>
      <c r="U121" s="77" t="s">
        <v>113</v>
      </c>
      <c r="V121" s="159"/>
      <c r="W121" s="159"/>
      <c r="X121" s="159"/>
      <c r="Y121" s="159"/>
      <c r="Z121" s="159"/>
      <c r="AA121" s="159"/>
      <c r="AB121" s="159"/>
      <c r="AC121" s="159"/>
      <c r="AD121" s="159"/>
      <c r="AE121" s="159"/>
    </row>
    <row r="122" spans="1:63" s="2" customFormat="1" ht="22.9" customHeight="1">
      <c r="A122" s="34"/>
      <c r="B122" s="35"/>
      <c r="C122" s="82" t="s">
        <v>114</v>
      </c>
      <c r="D122" s="36"/>
      <c r="E122" s="36"/>
      <c r="F122" s="36"/>
      <c r="G122" s="36"/>
      <c r="H122" s="36"/>
      <c r="I122" s="36"/>
      <c r="J122" s="165">
        <f>BK122</f>
        <v>0</v>
      </c>
      <c r="K122" s="36"/>
      <c r="L122" s="39"/>
      <c r="M122" s="78"/>
      <c r="N122" s="166"/>
      <c r="O122" s="79"/>
      <c r="P122" s="167">
        <f>P123</f>
        <v>0</v>
      </c>
      <c r="Q122" s="79"/>
      <c r="R122" s="167">
        <f>R123</f>
        <v>5278.587407599999</v>
      </c>
      <c r="S122" s="79"/>
      <c r="T122" s="167">
        <f>T123</f>
        <v>1268.312</v>
      </c>
      <c r="U122" s="80"/>
      <c r="V122" s="34"/>
      <c r="W122" s="34"/>
      <c r="X122" s="34"/>
      <c r="Y122" s="34"/>
      <c r="Z122" s="34"/>
      <c r="AA122" s="34"/>
      <c r="AB122" s="34"/>
      <c r="AC122" s="34"/>
      <c r="AD122" s="34"/>
      <c r="AE122" s="34"/>
      <c r="AT122" s="17" t="s">
        <v>72</v>
      </c>
      <c r="AU122" s="17" t="s">
        <v>94</v>
      </c>
      <c r="BK122" s="168">
        <f>BK123</f>
        <v>0</v>
      </c>
    </row>
    <row r="123" spans="2:63" s="12" customFormat="1" ht="25.9" customHeight="1">
      <c r="B123" s="169"/>
      <c r="C123" s="170"/>
      <c r="D123" s="171" t="s">
        <v>72</v>
      </c>
      <c r="E123" s="172" t="s">
        <v>115</v>
      </c>
      <c r="F123" s="172" t="s">
        <v>116</v>
      </c>
      <c r="G123" s="170"/>
      <c r="H123" s="170"/>
      <c r="I123" s="173"/>
      <c r="J123" s="174">
        <f>BK123</f>
        <v>0</v>
      </c>
      <c r="K123" s="170"/>
      <c r="L123" s="175"/>
      <c r="M123" s="176"/>
      <c r="N123" s="177"/>
      <c r="O123" s="177"/>
      <c r="P123" s="178">
        <f>P124+P138+P183+P219+P235</f>
        <v>0</v>
      </c>
      <c r="Q123" s="177"/>
      <c r="R123" s="178">
        <f>R124+R138+R183+R219+R235</f>
        <v>5278.587407599999</v>
      </c>
      <c r="S123" s="177"/>
      <c r="T123" s="178">
        <f>T124+T138+T183+T219+T235</f>
        <v>1268.312</v>
      </c>
      <c r="U123" s="179"/>
      <c r="AR123" s="180" t="s">
        <v>81</v>
      </c>
      <c r="AT123" s="181" t="s">
        <v>72</v>
      </c>
      <c r="AU123" s="181" t="s">
        <v>73</v>
      </c>
      <c r="AY123" s="180" t="s">
        <v>117</v>
      </c>
      <c r="BK123" s="182">
        <f>BK124+BK138+BK183+BK219+BK235</f>
        <v>0</v>
      </c>
    </row>
    <row r="124" spans="2:63" s="12" customFormat="1" ht="22.9" customHeight="1">
      <c r="B124" s="169"/>
      <c r="C124" s="170"/>
      <c r="D124" s="171" t="s">
        <v>72</v>
      </c>
      <c r="E124" s="183" t="s">
        <v>81</v>
      </c>
      <c r="F124" s="183" t="s">
        <v>118</v>
      </c>
      <c r="G124" s="170"/>
      <c r="H124" s="170"/>
      <c r="I124" s="173"/>
      <c r="J124" s="184">
        <f>BK124</f>
        <v>0</v>
      </c>
      <c r="K124" s="170"/>
      <c r="L124" s="175"/>
      <c r="M124" s="176"/>
      <c r="N124" s="177"/>
      <c r="O124" s="177"/>
      <c r="P124" s="178">
        <f>SUM(P125:P137)</f>
        <v>0</v>
      </c>
      <c r="Q124" s="177"/>
      <c r="R124" s="178">
        <f>SUM(R125:R137)</f>
        <v>0.6447999999999999</v>
      </c>
      <c r="S124" s="177"/>
      <c r="T124" s="178">
        <f>SUM(T125:T137)</f>
        <v>1140.8</v>
      </c>
      <c r="U124" s="179"/>
      <c r="AR124" s="180" t="s">
        <v>81</v>
      </c>
      <c r="AT124" s="181" t="s">
        <v>72</v>
      </c>
      <c r="AU124" s="181" t="s">
        <v>81</v>
      </c>
      <c r="AY124" s="180" t="s">
        <v>117</v>
      </c>
      <c r="BK124" s="182">
        <f>SUM(BK125:BK137)</f>
        <v>0</v>
      </c>
    </row>
    <row r="125" spans="1:65" s="2" customFormat="1" ht="55.5" customHeight="1">
      <c r="A125" s="34"/>
      <c r="B125" s="35"/>
      <c r="C125" s="185" t="s">
        <v>81</v>
      </c>
      <c r="D125" s="185" t="s">
        <v>119</v>
      </c>
      <c r="E125" s="186" t="s">
        <v>120</v>
      </c>
      <c r="F125" s="187" t="s">
        <v>121</v>
      </c>
      <c r="G125" s="188" t="s">
        <v>122</v>
      </c>
      <c r="H125" s="189">
        <v>4960</v>
      </c>
      <c r="I125" s="190"/>
      <c r="J125" s="191">
        <f>ROUND(I125*H125,2)</f>
        <v>0</v>
      </c>
      <c r="K125" s="187" t="s">
        <v>1</v>
      </c>
      <c r="L125" s="39"/>
      <c r="M125" s="192" t="s">
        <v>1</v>
      </c>
      <c r="N125" s="193" t="s">
        <v>38</v>
      </c>
      <c r="O125" s="71"/>
      <c r="P125" s="194">
        <f>O125*H125</f>
        <v>0</v>
      </c>
      <c r="Q125" s="194">
        <v>0.00013</v>
      </c>
      <c r="R125" s="194">
        <f>Q125*H125</f>
        <v>0.6447999999999999</v>
      </c>
      <c r="S125" s="194">
        <v>0.23</v>
      </c>
      <c r="T125" s="194">
        <f>S125*H125</f>
        <v>1140.8</v>
      </c>
      <c r="U125" s="195" t="s">
        <v>1</v>
      </c>
      <c r="V125" s="34"/>
      <c r="W125" s="34"/>
      <c r="X125" s="34"/>
      <c r="Y125" s="34"/>
      <c r="Z125" s="34"/>
      <c r="AA125" s="34"/>
      <c r="AB125" s="34"/>
      <c r="AC125" s="34"/>
      <c r="AD125" s="34"/>
      <c r="AE125" s="34"/>
      <c r="AR125" s="196" t="s">
        <v>123</v>
      </c>
      <c r="AT125" s="196" t="s">
        <v>119</v>
      </c>
      <c r="AU125" s="196" t="s">
        <v>83</v>
      </c>
      <c r="AY125" s="17" t="s">
        <v>117</v>
      </c>
      <c r="BE125" s="197">
        <f>IF(N125="základní",J125,0)</f>
        <v>0</v>
      </c>
      <c r="BF125" s="197">
        <f>IF(N125="snížená",J125,0)</f>
        <v>0</v>
      </c>
      <c r="BG125" s="197">
        <f>IF(N125="zákl. přenesená",J125,0)</f>
        <v>0</v>
      </c>
      <c r="BH125" s="197">
        <f>IF(N125="sníž. přenesená",J125,0)</f>
        <v>0</v>
      </c>
      <c r="BI125" s="197">
        <f>IF(N125="nulová",J125,0)</f>
        <v>0</v>
      </c>
      <c r="BJ125" s="17" t="s">
        <v>81</v>
      </c>
      <c r="BK125" s="197">
        <f>ROUND(I125*H125,2)</f>
        <v>0</v>
      </c>
      <c r="BL125" s="17" t="s">
        <v>123</v>
      </c>
      <c r="BM125" s="196" t="s">
        <v>124</v>
      </c>
    </row>
    <row r="126" spans="2:51" s="13" customFormat="1" ht="11.25">
      <c r="B126" s="198"/>
      <c r="C126" s="199"/>
      <c r="D126" s="200" t="s">
        <v>125</v>
      </c>
      <c r="E126" s="201" t="s">
        <v>1</v>
      </c>
      <c r="F126" s="202" t="s">
        <v>126</v>
      </c>
      <c r="G126" s="199"/>
      <c r="H126" s="203">
        <v>4960</v>
      </c>
      <c r="I126" s="204"/>
      <c r="J126" s="199"/>
      <c r="K126" s="199"/>
      <c r="L126" s="205"/>
      <c r="M126" s="206"/>
      <c r="N126" s="207"/>
      <c r="O126" s="207"/>
      <c r="P126" s="207"/>
      <c r="Q126" s="207"/>
      <c r="R126" s="207"/>
      <c r="S126" s="207"/>
      <c r="T126" s="207"/>
      <c r="U126" s="208"/>
      <c r="AT126" s="209" t="s">
        <v>125</v>
      </c>
      <c r="AU126" s="209" t="s">
        <v>83</v>
      </c>
      <c r="AV126" s="13" t="s">
        <v>83</v>
      </c>
      <c r="AW126" s="13" t="s">
        <v>30</v>
      </c>
      <c r="AX126" s="13" t="s">
        <v>81</v>
      </c>
      <c r="AY126" s="209" t="s">
        <v>117</v>
      </c>
    </row>
    <row r="127" spans="1:65" s="2" customFormat="1" ht="33" customHeight="1">
      <c r="A127" s="34"/>
      <c r="B127" s="35"/>
      <c r="C127" s="185" t="s">
        <v>83</v>
      </c>
      <c r="D127" s="185" t="s">
        <v>119</v>
      </c>
      <c r="E127" s="186" t="s">
        <v>127</v>
      </c>
      <c r="F127" s="187" t="s">
        <v>128</v>
      </c>
      <c r="G127" s="188" t="s">
        <v>129</v>
      </c>
      <c r="H127" s="189">
        <v>303.6</v>
      </c>
      <c r="I127" s="190"/>
      <c r="J127" s="191">
        <f>ROUND(I127*H127,2)</f>
        <v>0</v>
      </c>
      <c r="K127" s="187" t="s">
        <v>130</v>
      </c>
      <c r="L127" s="39"/>
      <c r="M127" s="192" t="s">
        <v>1</v>
      </c>
      <c r="N127" s="193" t="s">
        <v>38</v>
      </c>
      <c r="O127" s="71"/>
      <c r="P127" s="194">
        <f>O127*H127</f>
        <v>0</v>
      </c>
      <c r="Q127" s="194">
        <v>0</v>
      </c>
      <c r="R127" s="194">
        <f>Q127*H127</f>
        <v>0</v>
      </c>
      <c r="S127" s="194">
        <v>0</v>
      </c>
      <c r="T127" s="194">
        <f>S127*H127</f>
        <v>0</v>
      </c>
      <c r="U127" s="195" t="s">
        <v>1</v>
      </c>
      <c r="V127" s="34"/>
      <c r="W127" s="34"/>
      <c r="X127" s="34"/>
      <c r="Y127" s="34"/>
      <c r="Z127" s="34"/>
      <c r="AA127" s="34"/>
      <c r="AB127" s="34"/>
      <c r="AC127" s="34"/>
      <c r="AD127" s="34"/>
      <c r="AE127" s="34"/>
      <c r="AR127" s="196" t="s">
        <v>123</v>
      </c>
      <c r="AT127" s="196" t="s">
        <v>119</v>
      </c>
      <c r="AU127" s="196" t="s">
        <v>83</v>
      </c>
      <c r="AY127" s="17" t="s">
        <v>117</v>
      </c>
      <c r="BE127" s="197">
        <f>IF(N127="základní",J127,0)</f>
        <v>0</v>
      </c>
      <c r="BF127" s="197">
        <f>IF(N127="snížená",J127,0)</f>
        <v>0</v>
      </c>
      <c r="BG127" s="197">
        <f>IF(N127="zákl. přenesená",J127,0)</f>
        <v>0</v>
      </c>
      <c r="BH127" s="197">
        <f>IF(N127="sníž. přenesená",J127,0)</f>
        <v>0</v>
      </c>
      <c r="BI127" s="197">
        <f>IF(N127="nulová",J127,0)</f>
        <v>0</v>
      </c>
      <c r="BJ127" s="17" t="s">
        <v>81</v>
      </c>
      <c r="BK127" s="197">
        <f>ROUND(I127*H127,2)</f>
        <v>0</v>
      </c>
      <c r="BL127" s="17" t="s">
        <v>123</v>
      </c>
      <c r="BM127" s="196" t="s">
        <v>131</v>
      </c>
    </row>
    <row r="128" spans="1:47" s="2" customFormat="1" ht="11.25">
      <c r="A128" s="34"/>
      <c r="B128" s="35"/>
      <c r="C128" s="36"/>
      <c r="D128" s="210" t="s">
        <v>132</v>
      </c>
      <c r="E128" s="36"/>
      <c r="F128" s="211" t="s">
        <v>133</v>
      </c>
      <c r="G128" s="36"/>
      <c r="H128" s="36"/>
      <c r="I128" s="212"/>
      <c r="J128" s="36"/>
      <c r="K128" s="36"/>
      <c r="L128" s="39"/>
      <c r="M128" s="213"/>
      <c r="N128" s="214"/>
      <c r="O128" s="71"/>
      <c r="P128" s="71"/>
      <c r="Q128" s="71"/>
      <c r="R128" s="71"/>
      <c r="S128" s="71"/>
      <c r="T128" s="71"/>
      <c r="U128" s="72"/>
      <c r="V128" s="34"/>
      <c r="W128" s="34"/>
      <c r="X128" s="34"/>
      <c r="Y128" s="34"/>
      <c r="Z128" s="34"/>
      <c r="AA128" s="34"/>
      <c r="AB128" s="34"/>
      <c r="AC128" s="34"/>
      <c r="AD128" s="34"/>
      <c r="AE128" s="34"/>
      <c r="AT128" s="17" t="s">
        <v>132</v>
      </c>
      <c r="AU128" s="17" t="s">
        <v>83</v>
      </c>
    </row>
    <row r="129" spans="2:51" s="13" customFormat="1" ht="11.25">
      <c r="B129" s="198"/>
      <c r="C129" s="199"/>
      <c r="D129" s="200" t="s">
        <v>125</v>
      </c>
      <c r="E129" s="201" t="s">
        <v>1</v>
      </c>
      <c r="F129" s="202" t="s">
        <v>134</v>
      </c>
      <c r="G129" s="199"/>
      <c r="H129" s="203">
        <v>303.6</v>
      </c>
      <c r="I129" s="204"/>
      <c r="J129" s="199"/>
      <c r="K129" s="199"/>
      <c r="L129" s="205"/>
      <c r="M129" s="206"/>
      <c r="N129" s="207"/>
      <c r="O129" s="207"/>
      <c r="P129" s="207"/>
      <c r="Q129" s="207"/>
      <c r="R129" s="207"/>
      <c r="S129" s="207"/>
      <c r="T129" s="207"/>
      <c r="U129" s="208"/>
      <c r="AT129" s="209" t="s">
        <v>125</v>
      </c>
      <c r="AU129" s="209" t="s">
        <v>83</v>
      </c>
      <c r="AV129" s="13" t="s">
        <v>83</v>
      </c>
      <c r="AW129" s="13" t="s">
        <v>30</v>
      </c>
      <c r="AX129" s="13" t="s">
        <v>81</v>
      </c>
      <c r="AY129" s="209" t="s">
        <v>117</v>
      </c>
    </row>
    <row r="130" spans="1:65" s="2" customFormat="1" ht="62.65" customHeight="1">
      <c r="A130" s="34"/>
      <c r="B130" s="35"/>
      <c r="C130" s="185" t="s">
        <v>135</v>
      </c>
      <c r="D130" s="185" t="s">
        <v>119</v>
      </c>
      <c r="E130" s="186" t="s">
        <v>136</v>
      </c>
      <c r="F130" s="187" t="s">
        <v>137</v>
      </c>
      <c r="G130" s="188" t="s">
        <v>129</v>
      </c>
      <c r="H130" s="189">
        <v>303.6</v>
      </c>
      <c r="I130" s="190"/>
      <c r="J130" s="191">
        <f>ROUND(I130*H130,2)</f>
        <v>0</v>
      </c>
      <c r="K130" s="187" t="s">
        <v>1</v>
      </c>
      <c r="L130" s="39"/>
      <c r="M130" s="192" t="s">
        <v>1</v>
      </c>
      <c r="N130" s="193" t="s">
        <v>38</v>
      </c>
      <c r="O130" s="71"/>
      <c r="P130" s="194">
        <f>O130*H130</f>
        <v>0</v>
      </c>
      <c r="Q130" s="194">
        <v>0</v>
      </c>
      <c r="R130" s="194">
        <f>Q130*H130</f>
        <v>0</v>
      </c>
      <c r="S130" s="194">
        <v>0</v>
      </c>
      <c r="T130" s="194">
        <f>S130*H130</f>
        <v>0</v>
      </c>
      <c r="U130" s="195" t="s">
        <v>1</v>
      </c>
      <c r="V130" s="34"/>
      <c r="W130" s="34"/>
      <c r="X130" s="34"/>
      <c r="Y130" s="34"/>
      <c r="Z130" s="34"/>
      <c r="AA130" s="34"/>
      <c r="AB130" s="34"/>
      <c r="AC130" s="34"/>
      <c r="AD130" s="34"/>
      <c r="AE130" s="34"/>
      <c r="AR130" s="196" t="s">
        <v>123</v>
      </c>
      <c r="AT130" s="196" t="s">
        <v>119</v>
      </c>
      <c r="AU130" s="196" t="s">
        <v>83</v>
      </c>
      <c r="AY130" s="17" t="s">
        <v>117</v>
      </c>
      <c r="BE130" s="197">
        <f>IF(N130="základní",J130,0)</f>
        <v>0</v>
      </c>
      <c r="BF130" s="197">
        <f>IF(N130="snížená",J130,0)</f>
        <v>0</v>
      </c>
      <c r="BG130" s="197">
        <f>IF(N130="zákl. přenesená",J130,0)</f>
        <v>0</v>
      </c>
      <c r="BH130" s="197">
        <f>IF(N130="sníž. přenesená",J130,0)</f>
        <v>0</v>
      </c>
      <c r="BI130" s="197">
        <f>IF(N130="nulová",J130,0)</f>
        <v>0</v>
      </c>
      <c r="BJ130" s="17" t="s">
        <v>81</v>
      </c>
      <c r="BK130" s="197">
        <f>ROUND(I130*H130,2)</f>
        <v>0</v>
      </c>
      <c r="BL130" s="17" t="s">
        <v>123</v>
      </c>
      <c r="BM130" s="196" t="s">
        <v>138</v>
      </c>
    </row>
    <row r="131" spans="1:65" s="2" customFormat="1" ht="37.9" customHeight="1">
      <c r="A131" s="34"/>
      <c r="B131" s="35"/>
      <c r="C131" s="185" t="s">
        <v>123</v>
      </c>
      <c r="D131" s="185" t="s">
        <v>119</v>
      </c>
      <c r="E131" s="186" t="s">
        <v>139</v>
      </c>
      <c r="F131" s="187" t="s">
        <v>140</v>
      </c>
      <c r="G131" s="188" t="s">
        <v>129</v>
      </c>
      <c r="H131" s="189">
        <v>303.6</v>
      </c>
      <c r="I131" s="190"/>
      <c r="J131" s="191">
        <f>ROUND(I131*H131,2)</f>
        <v>0</v>
      </c>
      <c r="K131" s="187" t="s">
        <v>130</v>
      </c>
      <c r="L131" s="39"/>
      <c r="M131" s="192" t="s">
        <v>1</v>
      </c>
      <c r="N131" s="193" t="s">
        <v>38</v>
      </c>
      <c r="O131" s="71"/>
      <c r="P131" s="194">
        <f>O131*H131</f>
        <v>0</v>
      </c>
      <c r="Q131" s="194">
        <v>0</v>
      </c>
      <c r="R131" s="194">
        <f>Q131*H131</f>
        <v>0</v>
      </c>
      <c r="S131" s="194">
        <v>0</v>
      </c>
      <c r="T131" s="194">
        <f>S131*H131</f>
        <v>0</v>
      </c>
      <c r="U131" s="195" t="s">
        <v>1</v>
      </c>
      <c r="V131" s="34"/>
      <c r="W131" s="34"/>
      <c r="X131" s="34"/>
      <c r="Y131" s="34"/>
      <c r="Z131" s="34"/>
      <c r="AA131" s="34"/>
      <c r="AB131" s="34"/>
      <c r="AC131" s="34"/>
      <c r="AD131" s="34"/>
      <c r="AE131" s="34"/>
      <c r="AR131" s="196" t="s">
        <v>123</v>
      </c>
      <c r="AT131" s="196" t="s">
        <v>119</v>
      </c>
      <c r="AU131" s="196" t="s">
        <v>83</v>
      </c>
      <c r="AY131" s="17" t="s">
        <v>117</v>
      </c>
      <c r="BE131" s="197">
        <f>IF(N131="základní",J131,0)</f>
        <v>0</v>
      </c>
      <c r="BF131" s="197">
        <f>IF(N131="snížená",J131,0)</f>
        <v>0</v>
      </c>
      <c r="BG131" s="197">
        <f>IF(N131="zákl. přenesená",J131,0)</f>
        <v>0</v>
      </c>
      <c r="BH131" s="197">
        <f>IF(N131="sníž. přenesená",J131,0)</f>
        <v>0</v>
      </c>
      <c r="BI131" s="197">
        <f>IF(N131="nulová",J131,0)</f>
        <v>0</v>
      </c>
      <c r="BJ131" s="17" t="s">
        <v>81</v>
      </c>
      <c r="BK131" s="197">
        <f>ROUND(I131*H131,2)</f>
        <v>0</v>
      </c>
      <c r="BL131" s="17" t="s">
        <v>123</v>
      </c>
      <c r="BM131" s="196" t="s">
        <v>141</v>
      </c>
    </row>
    <row r="132" spans="1:47" s="2" customFormat="1" ht="11.25">
      <c r="A132" s="34"/>
      <c r="B132" s="35"/>
      <c r="C132" s="36"/>
      <c r="D132" s="210" t="s">
        <v>132</v>
      </c>
      <c r="E132" s="36"/>
      <c r="F132" s="211" t="s">
        <v>142</v>
      </c>
      <c r="G132" s="36"/>
      <c r="H132" s="36"/>
      <c r="I132" s="212"/>
      <c r="J132" s="36"/>
      <c r="K132" s="36"/>
      <c r="L132" s="39"/>
      <c r="M132" s="213"/>
      <c r="N132" s="214"/>
      <c r="O132" s="71"/>
      <c r="P132" s="71"/>
      <c r="Q132" s="71"/>
      <c r="R132" s="71"/>
      <c r="S132" s="71"/>
      <c r="T132" s="71"/>
      <c r="U132" s="72"/>
      <c r="V132" s="34"/>
      <c r="W132" s="34"/>
      <c r="X132" s="34"/>
      <c r="Y132" s="34"/>
      <c r="Z132" s="34"/>
      <c r="AA132" s="34"/>
      <c r="AB132" s="34"/>
      <c r="AC132" s="34"/>
      <c r="AD132" s="34"/>
      <c r="AE132" s="34"/>
      <c r="AT132" s="17" t="s">
        <v>132</v>
      </c>
      <c r="AU132" s="17" t="s">
        <v>83</v>
      </c>
    </row>
    <row r="133" spans="1:47" s="2" customFormat="1" ht="117">
      <c r="A133" s="34"/>
      <c r="B133" s="35"/>
      <c r="C133" s="36"/>
      <c r="D133" s="200" t="s">
        <v>143</v>
      </c>
      <c r="E133" s="36"/>
      <c r="F133" s="215" t="s">
        <v>144</v>
      </c>
      <c r="G133" s="36"/>
      <c r="H133" s="36"/>
      <c r="I133" s="212"/>
      <c r="J133" s="36"/>
      <c r="K133" s="36"/>
      <c r="L133" s="39"/>
      <c r="M133" s="213"/>
      <c r="N133" s="214"/>
      <c r="O133" s="71"/>
      <c r="P133" s="71"/>
      <c r="Q133" s="71"/>
      <c r="R133" s="71"/>
      <c r="S133" s="71"/>
      <c r="T133" s="71"/>
      <c r="U133" s="72"/>
      <c r="V133" s="34"/>
      <c r="W133" s="34"/>
      <c r="X133" s="34"/>
      <c r="Y133" s="34"/>
      <c r="Z133" s="34"/>
      <c r="AA133" s="34"/>
      <c r="AB133" s="34"/>
      <c r="AC133" s="34"/>
      <c r="AD133" s="34"/>
      <c r="AE133" s="34"/>
      <c r="AT133" s="17" t="s">
        <v>143</v>
      </c>
      <c r="AU133" s="17" t="s">
        <v>83</v>
      </c>
    </row>
    <row r="134" spans="1:65" s="2" customFormat="1" ht="44.25" customHeight="1">
      <c r="A134" s="34"/>
      <c r="B134" s="35"/>
      <c r="C134" s="185" t="s">
        <v>145</v>
      </c>
      <c r="D134" s="185" t="s">
        <v>119</v>
      </c>
      <c r="E134" s="186" t="s">
        <v>146</v>
      </c>
      <c r="F134" s="187" t="s">
        <v>147</v>
      </c>
      <c r="G134" s="188" t="s">
        <v>148</v>
      </c>
      <c r="H134" s="189">
        <v>576.84</v>
      </c>
      <c r="I134" s="190"/>
      <c r="J134" s="191">
        <f>ROUND(I134*H134,2)</f>
        <v>0</v>
      </c>
      <c r="K134" s="187" t="s">
        <v>130</v>
      </c>
      <c r="L134" s="39"/>
      <c r="M134" s="192" t="s">
        <v>1</v>
      </c>
      <c r="N134" s="193" t="s">
        <v>38</v>
      </c>
      <c r="O134" s="71"/>
      <c r="P134" s="194">
        <f>O134*H134</f>
        <v>0</v>
      </c>
      <c r="Q134" s="194">
        <v>0</v>
      </c>
      <c r="R134" s="194">
        <f>Q134*H134</f>
        <v>0</v>
      </c>
      <c r="S134" s="194">
        <v>0</v>
      </c>
      <c r="T134" s="194">
        <f>S134*H134</f>
        <v>0</v>
      </c>
      <c r="U134" s="195" t="s">
        <v>1</v>
      </c>
      <c r="V134" s="34"/>
      <c r="W134" s="34"/>
      <c r="X134" s="34"/>
      <c r="Y134" s="34"/>
      <c r="Z134" s="34"/>
      <c r="AA134" s="34"/>
      <c r="AB134" s="34"/>
      <c r="AC134" s="34"/>
      <c r="AD134" s="34"/>
      <c r="AE134" s="34"/>
      <c r="AR134" s="196" t="s">
        <v>123</v>
      </c>
      <c r="AT134" s="196" t="s">
        <v>119</v>
      </c>
      <c r="AU134" s="196" t="s">
        <v>83</v>
      </c>
      <c r="AY134" s="17" t="s">
        <v>117</v>
      </c>
      <c r="BE134" s="197">
        <f>IF(N134="základní",J134,0)</f>
        <v>0</v>
      </c>
      <c r="BF134" s="197">
        <f>IF(N134="snížená",J134,0)</f>
        <v>0</v>
      </c>
      <c r="BG134" s="197">
        <f>IF(N134="zákl. přenesená",J134,0)</f>
        <v>0</v>
      </c>
      <c r="BH134" s="197">
        <f>IF(N134="sníž. přenesená",J134,0)</f>
        <v>0</v>
      </c>
      <c r="BI134" s="197">
        <f>IF(N134="nulová",J134,0)</f>
        <v>0</v>
      </c>
      <c r="BJ134" s="17" t="s">
        <v>81</v>
      </c>
      <c r="BK134" s="197">
        <f>ROUND(I134*H134,2)</f>
        <v>0</v>
      </c>
      <c r="BL134" s="17" t="s">
        <v>123</v>
      </c>
      <c r="BM134" s="196" t="s">
        <v>149</v>
      </c>
    </row>
    <row r="135" spans="1:47" s="2" customFormat="1" ht="11.25">
      <c r="A135" s="34"/>
      <c r="B135" s="35"/>
      <c r="C135" s="36"/>
      <c r="D135" s="210" t="s">
        <v>132</v>
      </c>
      <c r="E135" s="36"/>
      <c r="F135" s="211" t="s">
        <v>150</v>
      </c>
      <c r="G135" s="36"/>
      <c r="H135" s="36"/>
      <c r="I135" s="212"/>
      <c r="J135" s="36"/>
      <c r="K135" s="36"/>
      <c r="L135" s="39"/>
      <c r="M135" s="213"/>
      <c r="N135" s="214"/>
      <c r="O135" s="71"/>
      <c r="P135" s="71"/>
      <c r="Q135" s="71"/>
      <c r="R135" s="71"/>
      <c r="S135" s="71"/>
      <c r="T135" s="71"/>
      <c r="U135" s="72"/>
      <c r="V135" s="34"/>
      <c r="W135" s="34"/>
      <c r="X135" s="34"/>
      <c r="Y135" s="34"/>
      <c r="Z135" s="34"/>
      <c r="AA135" s="34"/>
      <c r="AB135" s="34"/>
      <c r="AC135" s="34"/>
      <c r="AD135" s="34"/>
      <c r="AE135" s="34"/>
      <c r="AT135" s="17" t="s">
        <v>132</v>
      </c>
      <c r="AU135" s="17" t="s">
        <v>83</v>
      </c>
    </row>
    <row r="136" spans="1:47" s="2" customFormat="1" ht="39">
      <c r="A136" s="34"/>
      <c r="B136" s="35"/>
      <c r="C136" s="36"/>
      <c r="D136" s="200" t="s">
        <v>143</v>
      </c>
      <c r="E136" s="36"/>
      <c r="F136" s="215" t="s">
        <v>151</v>
      </c>
      <c r="G136" s="36"/>
      <c r="H136" s="36"/>
      <c r="I136" s="212"/>
      <c r="J136" s="36"/>
      <c r="K136" s="36"/>
      <c r="L136" s="39"/>
      <c r="M136" s="213"/>
      <c r="N136" s="214"/>
      <c r="O136" s="71"/>
      <c r="P136" s="71"/>
      <c r="Q136" s="71"/>
      <c r="R136" s="71"/>
      <c r="S136" s="71"/>
      <c r="T136" s="71"/>
      <c r="U136" s="72"/>
      <c r="V136" s="34"/>
      <c r="W136" s="34"/>
      <c r="X136" s="34"/>
      <c r="Y136" s="34"/>
      <c r="Z136" s="34"/>
      <c r="AA136" s="34"/>
      <c r="AB136" s="34"/>
      <c r="AC136" s="34"/>
      <c r="AD136" s="34"/>
      <c r="AE136" s="34"/>
      <c r="AT136" s="17" t="s">
        <v>143</v>
      </c>
      <c r="AU136" s="17" t="s">
        <v>83</v>
      </c>
    </row>
    <row r="137" spans="2:51" s="13" customFormat="1" ht="11.25">
      <c r="B137" s="198"/>
      <c r="C137" s="199"/>
      <c r="D137" s="200" t="s">
        <v>125</v>
      </c>
      <c r="E137" s="201" t="s">
        <v>1</v>
      </c>
      <c r="F137" s="202" t="s">
        <v>152</v>
      </c>
      <c r="G137" s="199"/>
      <c r="H137" s="203">
        <v>576.84</v>
      </c>
      <c r="I137" s="204"/>
      <c r="J137" s="199"/>
      <c r="K137" s="199"/>
      <c r="L137" s="205"/>
      <c r="M137" s="206"/>
      <c r="N137" s="207"/>
      <c r="O137" s="207"/>
      <c r="P137" s="207"/>
      <c r="Q137" s="207"/>
      <c r="R137" s="207"/>
      <c r="S137" s="207"/>
      <c r="T137" s="207"/>
      <c r="U137" s="208"/>
      <c r="AT137" s="209" t="s">
        <v>125</v>
      </c>
      <c r="AU137" s="209" t="s">
        <v>83</v>
      </c>
      <c r="AV137" s="13" t="s">
        <v>83</v>
      </c>
      <c r="AW137" s="13" t="s">
        <v>30</v>
      </c>
      <c r="AX137" s="13" t="s">
        <v>81</v>
      </c>
      <c r="AY137" s="209" t="s">
        <v>117</v>
      </c>
    </row>
    <row r="138" spans="2:63" s="12" customFormat="1" ht="22.9" customHeight="1">
      <c r="B138" s="169"/>
      <c r="C138" s="170"/>
      <c r="D138" s="171" t="s">
        <v>72</v>
      </c>
      <c r="E138" s="183" t="s">
        <v>145</v>
      </c>
      <c r="F138" s="183" t="s">
        <v>153</v>
      </c>
      <c r="G138" s="170"/>
      <c r="H138" s="170"/>
      <c r="I138" s="173"/>
      <c r="J138" s="184">
        <f>BK138</f>
        <v>0</v>
      </c>
      <c r="K138" s="170"/>
      <c r="L138" s="175"/>
      <c r="M138" s="176"/>
      <c r="N138" s="177"/>
      <c r="O138" s="177"/>
      <c r="P138" s="178">
        <f>SUM(P139:P182)</f>
        <v>0</v>
      </c>
      <c r="Q138" s="177"/>
      <c r="R138" s="178">
        <f>SUM(R139:R182)</f>
        <v>5277.377757599999</v>
      </c>
      <c r="S138" s="177"/>
      <c r="T138" s="178">
        <f>SUM(T139:T182)</f>
        <v>0</v>
      </c>
      <c r="U138" s="179"/>
      <c r="AR138" s="180" t="s">
        <v>81</v>
      </c>
      <c r="AT138" s="181" t="s">
        <v>72</v>
      </c>
      <c r="AU138" s="181" t="s">
        <v>81</v>
      </c>
      <c r="AY138" s="180" t="s">
        <v>117</v>
      </c>
      <c r="BK138" s="182">
        <f>SUM(BK139:BK182)</f>
        <v>0</v>
      </c>
    </row>
    <row r="139" spans="1:65" s="2" customFormat="1" ht="33" customHeight="1">
      <c r="A139" s="34"/>
      <c r="B139" s="35"/>
      <c r="C139" s="185" t="s">
        <v>154</v>
      </c>
      <c r="D139" s="185" t="s">
        <v>119</v>
      </c>
      <c r="E139" s="186" t="s">
        <v>155</v>
      </c>
      <c r="F139" s="187" t="s">
        <v>156</v>
      </c>
      <c r="G139" s="188" t="s">
        <v>122</v>
      </c>
      <c r="H139" s="189">
        <v>5972</v>
      </c>
      <c r="I139" s="190"/>
      <c r="J139" s="191">
        <f>ROUND(I139*H139,2)</f>
        <v>0</v>
      </c>
      <c r="K139" s="187" t="s">
        <v>130</v>
      </c>
      <c r="L139" s="39"/>
      <c r="M139" s="192" t="s">
        <v>1</v>
      </c>
      <c r="N139" s="193" t="s">
        <v>38</v>
      </c>
      <c r="O139" s="71"/>
      <c r="P139" s="194">
        <f>O139*H139</f>
        <v>0</v>
      </c>
      <c r="Q139" s="194">
        <v>0.345</v>
      </c>
      <c r="R139" s="194">
        <f>Q139*H139</f>
        <v>2060.3399999999997</v>
      </c>
      <c r="S139" s="194">
        <v>0</v>
      </c>
      <c r="T139" s="194">
        <f>S139*H139</f>
        <v>0</v>
      </c>
      <c r="U139" s="195" t="s">
        <v>1</v>
      </c>
      <c r="V139" s="34"/>
      <c r="W139" s="34"/>
      <c r="X139" s="34"/>
      <c r="Y139" s="34"/>
      <c r="Z139" s="34"/>
      <c r="AA139" s="34"/>
      <c r="AB139" s="34"/>
      <c r="AC139" s="34"/>
      <c r="AD139" s="34"/>
      <c r="AE139" s="34"/>
      <c r="AR139" s="196" t="s">
        <v>123</v>
      </c>
      <c r="AT139" s="196" t="s">
        <v>119</v>
      </c>
      <c r="AU139" s="196" t="s">
        <v>83</v>
      </c>
      <c r="AY139" s="17" t="s">
        <v>117</v>
      </c>
      <c r="BE139" s="197">
        <f>IF(N139="základní",J139,0)</f>
        <v>0</v>
      </c>
      <c r="BF139" s="197">
        <f>IF(N139="snížená",J139,0)</f>
        <v>0</v>
      </c>
      <c r="BG139" s="197">
        <f>IF(N139="zákl. přenesená",J139,0)</f>
        <v>0</v>
      </c>
      <c r="BH139" s="197">
        <f>IF(N139="sníž. přenesená",J139,0)</f>
        <v>0</v>
      </c>
      <c r="BI139" s="197">
        <f>IF(N139="nulová",J139,0)</f>
        <v>0</v>
      </c>
      <c r="BJ139" s="17" t="s">
        <v>81</v>
      </c>
      <c r="BK139" s="197">
        <f>ROUND(I139*H139,2)</f>
        <v>0</v>
      </c>
      <c r="BL139" s="17" t="s">
        <v>123</v>
      </c>
      <c r="BM139" s="196" t="s">
        <v>157</v>
      </c>
    </row>
    <row r="140" spans="1:47" s="2" customFormat="1" ht="11.25">
      <c r="A140" s="34"/>
      <c r="B140" s="35"/>
      <c r="C140" s="36"/>
      <c r="D140" s="210" t="s">
        <v>132</v>
      </c>
      <c r="E140" s="36"/>
      <c r="F140" s="211" t="s">
        <v>158</v>
      </c>
      <c r="G140" s="36"/>
      <c r="H140" s="36"/>
      <c r="I140" s="212"/>
      <c r="J140" s="36"/>
      <c r="K140" s="36"/>
      <c r="L140" s="39"/>
      <c r="M140" s="213"/>
      <c r="N140" s="214"/>
      <c r="O140" s="71"/>
      <c r="P140" s="71"/>
      <c r="Q140" s="71"/>
      <c r="R140" s="71"/>
      <c r="S140" s="71"/>
      <c r="T140" s="71"/>
      <c r="U140" s="72"/>
      <c r="V140" s="34"/>
      <c r="W140" s="34"/>
      <c r="X140" s="34"/>
      <c r="Y140" s="34"/>
      <c r="Z140" s="34"/>
      <c r="AA140" s="34"/>
      <c r="AB140" s="34"/>
      <c r="AC140" s="34"/>
      <c r="AD140" s="34"/>
      <c r="AE140" s="34"/>
      <c r="AT140" s="17" t="s">
        <v>132</v>
      </c>
      <c r="AU140" s="17" t="s">
        <v>83</v>
      </c>
    </row>
    <row r="141" spans="2:51" s="13" customFormat="1" ht="22.5">
      <c r="B141" s="198"/>
      <c r="C141" s="199"/>
      <c r="D141" s="200" t="s">
        <v>125</v>
      </c>
      <c r="E141" s="201" t="s">
        <v>1</v>
      </c>
      <c r="F141" s="202" t="s">
        <v>159</v>
      </c>
      <c r="G141" s="199"/>
      <c r="H141" s="203">
        <v>5972</v>
      </c>
      <c r="I141" s="204"/>
      <c r="J141" s="199"/>
      <c r="K141" s="199"/>
      <c r="L141" s="205"/>
      <c r="M141" s="206"/>
      <c r="N141" s="207"/>
      <c r="O141" s="207"/>
      <c r="P141" s="207"/>
      <c r="Q141" s="207"/>
      <c r="R141" s="207"/>
      <c r="S141" s="207"/>
      <c r="T141" s="207"/>
      <c r="U141" s="208"/>
      <c r="AT141" s="209" t="s">
        <v>125</v>
      </c>
      <c r="AU141" s="209" t="s">
        <v>83</v>
      </c>
      <c r="AV141" s="13" t="s">
        <v>83</v>
      </c>
      <c r="AW141" s="13" t="s">
        <v>30</v>
      </c>
      <c r="AX141" s="13" t="s">
        <v>81</v>
      </c>
      <c r="AY141" s="209" t="s">
        <v>117</v>
      </c>
    </row>
    <row r="142" spans="1:65" s="2" customFormat="1" ht="33" customHeight="1">
      <c r="A142" s="34"/>
      <c r="B142" s="35"/>
      <c r="C142" s="185" t="s">
        <v>160</v>
      </c>
      <c r="D142" s="185" t="s">
        <v>119</v>
      </c>
      <c r="E142" s="186" t="s">
        <v>161</v>
      </c>
      <c r="F142" s="187" t="s">
        <v>162</v>
      </c>
      <c r="G142" s="188" t="s">
        <v>122</v>
      </c>
      <c r="H142" s="189">
        <v>607.2</v>
      </c>
      <c r="I142" s="190"/>
      <c r="J142" s="191">
        <f>ROUND(I142*H142,2)</f>
        <v>0</v>
      </c>
      <c r="K142" s="187" t="s">
        <v>130</v>
      </c>
      <c r="L142" s="39"/>
      <c r="M142" s="192" t="s">
        <v>1</v>
      </c>
      <c r="N142" s="193" t="s">
        <v>38</v>
      </c>
      <c r="O142" s="71"/>
      <c r="P142" s="194">
        <f>O142*H142</f>
        <v>0</v>
      </c>
      <c r="Q142" s="194">
        <v>0.46</v>
      </c>
      <c r="R142" s="194">
        <f>Q142*H142</f>
        <v>279.312</v>
      </c>
      <c r="S142" s="194">
        <v>0</v>
      </c>
      <c r="T142" s="194">
        <f>S142*H142</f>
        <v>0</v>
      </c>
      <c r="U142" s="195" t="s">
        <v>1</v>
      </c>
      <c r="V142" s="34"/>
      <c r="W142" s="34"/>
      <c r="X142" s="34"/>
      <c r="Y142" s="34"/>
      <c r="Z142" s="34"/>
      <c r="AA142" s="34"/>
      <c r="AB142" s="34"/>
      <c r="AC142" s="34"/>
      <c r="AD142" s="34"/>
      <c r="AE142" s="34"/>
      <c r="AR142" s="196" t="s">
        <v>123</v>
      </c>
      <c r="AT142" s="196" t="s">
        <v>119</v>
      </c>
      <c r="AU142" s="196" t="s">
        <v>83</v>
      </c>
      <c r="AY142" s="17" t="s">
        <v>117</v>
      </c>
      <c r="BE142" s="197">
        <f>IF(N142="základní",J142,0)</f>
        <v>0</v>
      </c>
      <c r="BF142" s="197">
        <f>IF(N142="snížená",J142,0)</f>
        <v>0</v>
      </c>
      <c r="BG142" s="197">
        <f>IF(N142="zákl. přenesená",J142,0)</f>
        <v>0</v>
      </c>
      <c r="BH142" s="197">
        <f>IF(N142="sníž. přenesená",J142,0)</f>
        <v>0</v>
      </c>
      <c r="BI142" s="197">
        <f>IF(N142="nulová",J142,0)</f>
        <v>0</v>
      </c>
      <c r="BJ142" s="17" t="s">
        <v>81</v>
      </c>
      <c r="BK142" s="197">
        <f>ROUND(I142*H142,2)</f>
        <v>0</v>
      </c>
      <c r="BL142" s="17" t="s">
        <v>123</v>
      </c>
      <c r="BM142" s="196" t="s">
        <v>163</v>
      </c>
    </row>
    <row r="143" spans="1:47" s="2" customFormat="1" ht="11.25">
      <c r="A143" s="34"/>
      <c r="B143" s="35"/>
      <c r="C143" s="36"/>
      <c r="D143" s="210" t="s">
        <v>132</v>
      </c>
      <c r="E143" s="36"/>
      <c r="F143" s="211" t="s">
        <v>164</v>
      </c>
      <c r="G143" s="36"/>
      <c r="H143" s="36"/>
      <c r="I143" s="212"/>
      <c r="J143" s="36"/>
      <c r="K143" s="36"/>
      <c r="L143" s="39"/>
      <c r="M143" s="213"/>
      <c r="N143" s="214"/>
      <c r="O143" s="71"/>
      <c r="P143" s="71"/>
      <c r="Q143" s="71"/>
      <c r="R143" s="71"/>
      <c r="S143" s="71"/>
      <c r="T143" s="71"/>
      <c r="U143" s="72"/>
      <c r="V143" s="34"/>
      <c r="W143" s="34"/>
      <c r="X143" s="34"/>
      <c r="Y143" s="34"/>
      <c r="Z143" s="34"/>
      <c r="AA143" s="34"/>
      <c r="AB143" s="34"/>
      <c r="AC143" s="34"/>
      <c r="AD143" s="34"/>
      <c r="AE143" s="34"/>
      <c r="AT143" s="17" t="s">
        <v>132</v>
      </c>
      <c r="AU143" s="17" t="s">
        <v>83</v>
      </c>
    </row>
    <row r="144" spans="2:51" s="14" customFormat="1" ht="11.25">
      <c r="B144" s="216"/>
      <c r="C144" s="217"/>
      <c r="D144" s="200" t="s">
        <v>125</v>
      </c>
      <c r="E144" s="218" t="s">
        <v>1</v>
      </c>
      <c r="F144" s="219" t="s">
        <v>165</v>
      </c>
      <c r="G144" s="217"/>
      <c r="H144" s="218" t="s">
        <v>1</v>
      </c>
      <c r="I144" s="220"/>
      <c r="J144" s="217"/>
      <c r="K144" s="217"/>
      <c r="L144" s="221"/>
      <c r="M144" s="222"/>
      <c r="N144" s="223"/>
      <c r="O144" s="223"/>
      <c r="P144" s="223"/>
      <c r="Q144" s="223"/>
      <c r="R144" s="223"/>
      <c r="S144" s="223"/>
      <c r="T144" s="223"/>
      <c r="U144" s="224"/>
      <c r="AT144" s="225" t="s">
        <v>125</v>
      </c>
      <c r="AU144" s="225" t="s">
        <v>83</v>
      </c>
      <c r="AV144" s="14" t="s">
        <v>81</v>
      </c>
      <c r="AW144" s="14" t="s">
        <v>30</v>
      </c>
      <c r="AX144" s="14" t="s">
        <v>73</v>
      </c>
      <c r="AY144" s="225" t="s">
        <v>117</v>
      </c>
    </row>
    <row r="145" spans="2:51" s="13" customFormat="1" ht="11.25">
      <c r="B145" s="198"/>
      <c r="C145" s="199"/>
      <c r="D145" s="200" t="s">
        <v>125</v>
      </c>
      <c r="E145" s="201" t="s">
        <v>1</v>
      </c>
      <c r="F145" s="202" t="s">
        <v>166</v>
      </c>
      <c r="G145" s="199"/>
      <c r="H145" s="203">
        <v>607.2</v>
      </c>
      <c r="I145" s="204"/>
      <c r="J145" s="199"/>
      <c r="K145" s="199"/>
      <c r="L145" s="205"/>
      <c r="M145" s="206"/>
      <c r="N145" s="207"/>
      <c r="O145" s="207"/>
      <c r="P145" s="207"/>
      <c r="Q145" s="207"/>
      <c r="R145" s="207"/>
      <c r="S145" s="207"/>
      <c r="T145" s="207"/>
      <c r="U145" s="208"/>
      <c r="AT145" s="209" t="s">
        <v>125</v>
      </c>
      <c r="AU145" s="209" t="s">
        <v>83</v>
      </c>
      <c r="AV145" s="13" t="s">
        <v>83</v>
      </c>
      <c r="AW145" s="13" t="s">
        <v>30</v>
      </c>
      <c r="AX145" s="13" t="s">
        <v>81</v>
      </c>
      <c r="AY145" s="209" t="s">
        <v>117</v>
      </c>
    </row>
    <row r="146" spans="1:65" s="2" customFormat="1" ht="33" customHeight="1">
      <c r="A146" s="34"/>
      <c r="B146" s="35"/>
      <c r="C146" s="185" t="s">
        <v>167</v>
      </c>
      <c r="D146" s="185" t="s">
        <v>119</v>
      </c>
      <c r="E146" s="186" t="s">
        <v>168</v>
      </c>
      <c r="F146" s="187" t="s">
        <v>169</v>
      </c>
      <c r="G146" s="188" t="s">
        <v>122</v>
      </c>
      <c r="H146" s="189">
        <v>607.2</v>
      </c>
      <c r="I146" s="190"/>
      <c r="J146" s="191">
        <f>ROUND(I146*H146,2)</f>
        <v>0</v>
      </c>
      <c r="K146" s="187" t="s">
        <v>130</v>
      </c>
      <c r="L146" s="39"/>
      <c r="M146" s="192" t="s">
        <v>1</v>
      </c>
      <c r="N146" s="193" t="s">
        <v>38</v>
      </c>
      <c r="O146" s="71"/>
      <c r="P146" s="194">
        <f>O146*H146</f>
        <v>0</v>
      </c>
      <c r="Q146" s="194">
        <v>0.69</v>
      </c>
      <c r="R146" s="194">
        <f>Q146*H146</f>
        <v>418.968</v>
      </c>
      <c r="S146" s="194">
        <v>0</v>
      </c>
      <c r="T146" s="194">
        <f>S146*H146</f>
        <v>0</v>
      </c>
      <c r="U146" s="195" t="s">
        <v>1</v>
      </c>
      <c r="V146" s="34"/>
      <c r="W146" s="34"/>
      <c r="X146" s="34"/>
      <c r="Y146" s="34"/>
      <c r="Z146" s="34"/>
      <c r="AA146" s="34"/>
      <c r="AB146" s="34"/>
      <c r="AC146" s="34"/>
      <c r="AD146" s="34"/>
      <c r="AE146" s="34"/>
      <c r="AR146" s="196" t="s">
        <v>123</v>
      </c>
      <c r="AT146" s="196" t="s">
        <v>119</v>
      </c>
      <c r="AU146" s="196" t="s">
        <v>83</v>
      </c>
      <c r="AY146" s="17" t="s">
        <v>117</v>
      </c>
      <c r="BE146" s="197">
        <f>IF(N146="základní",J146,0)</f>
        <v>0</v>
      </c>
      <c r="BF146" s="197">
        <f>IF(N146="snížená",J146,0)</f>
        <v>0</v>
      </c>
      <c r="BG146" s="197">
        <f>IF(N146="zákl. přenesená",J146,0)</f>
        <v>0</v>
      </c>
      <c r="BH146" s="197">
        <f>IF(N146="sníž. přenesená",J146,0)</f>
        <v>0</v>
      </c>
      <c r="BI146" s="197">
        <f>IF(N146="nulová",J146,0)</f>
        <v>0</v>
      </c>
      <c r="BJ146" s="17" t="s">
        <v>81</v>
      </c>
      <c r="BK146" s="197">
        <f>ROUND(I146*H146,2)</f>
        <v>0</v>
      </c>
      <c r="BL146" s="17" t="s">
        <v>123</v>
      </c>
      <c r="BM146" s="196" t="s">
        <v>170</v>
      </c>
    </row>
    <row r="147" spans="1:47" s="2" customFormat="1" ht="11.25">
      <c r="A147" s="34"/>
      <c r="B147" s="35"/>
      <c r="C147" s="36"/>
      <c r="D147" s="210" t="s">
        <v>132</v>
      </c>
      <c r="E147" s="36"/>
      <c r="F147" s="211" t="s">
        <v>171</v>
      </c>
      <c r="G147" s="36"/>
      <c r="H147" s="36"/>
      <c r="I147" s="212"/>
      <c r="J147" s="36"/>
      <c r="K147" s="36"/>
      <c r="L147" s="39"/>
      <c r="M147" s="213"/>
      <c r="N147" s="214"/>
      <c r="O147" s="71"/>
      <c r="P147" s="71"/>
      <c r="Q147" s="71"/>
      <c r="R147" s="71"/>
      <c r="S147" s="71"/>
      <c r="T147" s="71"/>
      <c r="U147" s="72"/>
      <c r="V147" s="34"/>
      <c r="W147" s="34"/>
      <c r="X147" s="34"/>
      <c r="Y147" s="34"/>
      <c r="Z147" s="34"/>
      <c r="AA147" s="34"/>
      <c r="AB147" s="34"/>
      <c r="AC147" s="34"/>
      <c r="AD147" s="34"/>
      <c r="AE147" s="34"/>
      <c r="AT147" s="17" t="s">
        <v>132</v>
      </c>
      <c r="AU147" s="17" t="s">
        <v>83</v>
      </c>
    </row>
    <row r="148" spans="2:51" s="14" customFormat="1" ht="11.25">
      <c r="B148" s="216"/>
      <c r="C148" s="217"/>
      <c r="D148" s="200" t="s">
        <v>125</v>
      </c>
      <c r="E148" s="218" t="s">
        <v>1</v>
      </c>
      <c r="F148" s="219" t="s">
        <v>172</v>
      </c>
      <c r="G148" s="217"/>
      <c r="H148" s="218" t="s">
        <v>1</v>
      </c>
      <c r="I148" s="220"/>
      <c r="J148" s="217"/>
      <c r="K148" s="217"/>
      <c r="L148" s="221"/>
      <c r="M148" s="222"/>
      <c r="N148" s="223"/>
      <c r="O148" s="223"/>
      <c r="P148" s="223"/>
      <c r="Q148" s="223"/>
      <c r="R148" s="223"/>
      <c r="S148" s="223"/>
      <c r="T148" s="223"/>
      <c r="U148" s="224"/>
      <c r="AT148" s="225" t="s">
        <v>125</v>
      </c>
      <c r="AU148" s="225" t="s">
        <v>83</v>
      </c>
      <c r="AV148" s="14" t="s">
        <v>81</v>
      </c>
      <c r="AW148" s="14" t="s">
        <v>30</v>
      </c>
      <c r="AX148" s="14" t="s">
        <v>73</v>
      </c>
      <c r="AY148" s="225" t="s">
        <v>117</v>
      </c>
    </row>
    <row r="149" spans="2:51" s="13" customFormat="1" ht="11.25">
      <c r="B149" s="198"/>
      <c r="C149" s="199"/>
      <c r="D149" s="200" t="s">
        <v>125</v>
      </c>
      <c r="E149" s="201" t="s">
        <v>1</v>
      </c>
      <c r="F149" s="202" t="s">
        <v>166</v>
      </c>
      <c r="G149" s="199"/>
      <c r="H149" s="203">
        <v>607.2</v>
      </c>
      <c r="I149" s="204"/>
      <c r="J149" s="199"/>
      <c r="K149" s="199"/>
      <c r="L149" s="205"/>
      <c r="M149" s="206"/>
      <c r="N149" s="207"/>
      <c r="O149" s="207"/>
      <c r="P149" s="207"/>
      <c r="Q149" s="207"/>
      <c r="R149" s="207"/>
      <c r="S149" s="207"/>
      <c r="T149" s="207"/>
      <c r="U149" s="208"/>
      <c r="AT149" s="209" t="s">
        <v>125</v>
      </c>
      <c r="AU149" s="209" t="s">
        <v>83</v>
      </c>
      <c r="AV149" s="13" t="s">
        <v>83</v>
      </c>
      <c r="AW149" s="13" t="s">
        <v>30</v>
      </c>
      <c r="AX149" s="13" t="s">
        <v>81</v>
      </c>
      <c r="AY149" s="209" t="s">
        <v>117</v>
      </c>
    </row>
    <row r="150" spans="1:65" s="2" customFormat="1" ht="37.9" customHeight="1">
      <c r="A150" s="34"/>
      <c r="B150" s="35"/>
      <c r="C150" s="185" t="s">
        <v>173</v>
      </c>
      <c r="D150" s="185" t="s">
        <v>119</v>
      </c>
      <c r="E150" s="186" t="s">
        <v>174</v>
      </c>
      <c r="F150" s="187" t="s">
        <v>175</v>
      </c>
      <c r="G150" s="188" t="s">
        <v>122</v>
      </c>
      <c r="H150" s="189">
        <v>245</v>
      </c>
      <c r="I150" s="190"/>
      <c r="J150" s="191">
        <f>ROUND(I150*H150,2)</f>
        <v>0</v>
      </c>
      <c r="K150" s="187" t="s">
        <v>130</v>
      </c>
      <c r="L150" s="39"/>
      <c r="M150" s="192" t="s">
        <v>1</v>
      </c>
      <c r="N150" s="193" t="s">
        <v>38</v>
      </c>
      <c r="O150" s="71"/>
      <c r="P150" s="194">
        <f>O150*H150</f>
        <v>0</v>
      </c>
      <c r="Q150" s="194">
        <v>0.216</v>
      </c>
      <c r="R150" s="194">
        <f>Q150*H150</f>
        <v>52.92</v>
      </c>
      <c r="S150" s="194">
        <v>0</v>
      </c>
      <c r="T150" s="194">
        <f>S150*H150</f>
        <v>0</v>
      </c>
      <c r="U150" s="195" t="s">
        <v>1</v>
      </c>
      <c r="V150" s="34"/>
      <c r="W150" s="34"/>
      <c r="X150" s="34"/>
      <c r="Y150" s="34"/>
      <c r="Z150" s="34"/>
      <c r="AA150" s="34"/>
      <c r="AB150" s="34"/>
      <c r="AC150" s="34"/>
      <c r="AD150" s="34"/>
      <c r="AE150" s="34"/>
      <c r="AR150" s="196" t="s">
        <v>123</v>
      </c>
      <c r="AT150" s="196" t="s">
        <v>119</v>
      </c>
      <c r="AU150" s="196" t="s">
        <v>83</v>
      </c>
      <c r="AY150" s="17" t="s">
        <v>117</v>
      </c>
      <c r="BE150" s="197">
        <f>IF(N150="základní",J150,0)</f>
        <v>0</v>
      </c>
      <c r="BF150" s="197">
        <f>IF(N150="snížená",J150,0)</f>
        <v>0</v>
      </c>
      <c r="BG150" s="197">
        <f>IF(N150="zákl. přenesená",J150,0)</f>
        <v>0</v>
      </c>
      <c r="BH150" s="197">
        <f>IF(N150="sníž. přenesená",J150,0)</f>
        <v>0</v>
      </c>
      <c r="BI150" s="197">
        <f>IF(N150="nulová",J150,0)</f>
        <v>0</v>
      </c>
      <c r="BJ150" s="17" t="s">
        <v>81</v>
      </c>
      <c r="BK150" s="197">
        <f>ROUND(I150*H150,2)</f>
        <v>0</v>
      </c>
      <c r="BL150" s="17" t="s">
        <v>123</v>
      </c>
      <c r="BM150" s="196" t="s">
        <v>176</v>
      </c>
    </row>
    <row r="151" spans="1:47" s="2" customFormat="1" ht="11.25">
      <c r="A151" s="34"/>
      <c r="B151" s="35"/>
      <c r="C151" s="36"/>
      <c r="D151" s="210" t="s">
        <v>132</v>
      </c>
      <c r="E151" s="36"/>
      <c r="F151" s="211" t="s">
        <v>177</v>
      </c>
      <c r="G151" s="36"/>
      <c r="H151" s="36"/>
      <c r="I151" s="212"/>
      <c r="J151" s="36"/>
      <c r="K151" s="36"/>
      <c r="L151" s="39"/>
      <c r="M151" s="213"/>
      <c r="N151" s="214"/>
      <c r="O151" s="71"/>
      <c r="P151" s="71"/>
      <c r="Q151" s="71"/>
      <c r="R151" s="71"/>
      <c r="S151" s="71"/>
      <c r="T151" s="71"/>
      <c r="U151" s="72"/>
      <c r="V151" s="34"/>
      <c r="W151" s="34"/>
      <c r="X151" s="34"/>
      <c r="Y151" s="34"/>
      <c r="Z151" s="34"/>
      <c r="AA151" s="34"/>
      <c r="AB151" s="34"/>
      <c r="AC151" s="34"/>
      <c r="AD151" s="34"/>
      <c r="AE151" s="34"/>
      <c r="AT151" s="17" t="s">
        <v>132</v>
      </c>
      <c r="AU151" s="17" t="s">
        <v>83</v>
      </c>
    </row>
    <row r="152" spans="2:51" s="13" customFormat="1" ht="11.25">
      <c r="B152" s="198"/>
      <c r="C152" s="199"/>
      <c r="D152" s="200" t="s">
        <v>125</v>
      </c>
      <c r="E152" s="201" t="s">
        <v>1</v>
      </c>
      <c r="F152" s="202" t="s">
        <v>178</v>
      </c>
      <c r="G152" s="199"/>
      <c r="H152" s="203">
        <v>245</v>
      </c>
      <c r="I152" s="204"/>
      <c r="J152" s="199"/>
      <c r="K152" s="199"/>
      <c r="L152" s="205"/>
      <c r="M152" s="206"/>
      <c r="N152" s="207"/>
      <c r="O152" s="207"/>
      <c r="P152" s="207"/>
      <c r="Q152" s="207"/>
      <c r="R152" s="207"/>
      <c r="S152" s="207"/>
      <c r="T152" s="207"/>
      <c r="U152" s="208"/>
      <c r="AT152" s="209" t="s">
        <v>125</v>
      </c>
      <c r="AU152" s="209" t="s">
        <v>83</v>
      </c>
      <c r="AV152" s="13" t="s">
        <v>83</v>
      </c>
      <c r="AW152" s="13" t="s">
        <v>30</v>
      </c>
      <c r="AX152" s="13" t="s">
        <v>81</v>
      </c>
      <c r="AY152" s="209" t="s">
        <v>117</v>
      </c>
    </row>
    <row r="153" spans="1:65" s="2" customFormat="1" ht="37.9" customHeight="1">
      <c r="A153" s="34"/>
      <c r="B153" s="35"/>
      <c r="C153" s="185" t="s">
        <v>179</v>
      </c>
      <c r="D153" s="185" t="s">
        <v>119</v>
      </c>
      <c r="E153" s="186" t="s">
        <v>180</v>
      </c>
      <c r="F153" s="187" t="s">
        <v>181</v>
      </c>
      <c r="G153" s="188" t="s">
        <v>122</v>
      </c>
      <c r="H153" s="189">
        <v>1012</v>
      </c>
      <c r="I153" s="190"/>
      <c r="J153" s="191">
        <f>ROUND(I153*H153,2)</f>
        <v>0</v>
      </c>
      <c r="K153" s="187" t="s">
        <v>1</v>
      </c>
      <c r="L153" s="39"/>
      <c r="M153" s="192" t="s">
        <v>1</v>
      </c>
      <c r="N153" s="193" t="s">
        <v>38</v>
      </c>
      <c r="O153" s="71"/>
      <c r="P153" s="194">
        <f>O153*H153</f>
        <v>0</v>
      </c>
      <c r="Q153" s="194">
        <v>0.324</v>
      </c>
      <c r="R153" s="194">
        <f>Q153*H153</f>
        <v>327.88800000000003</v>
      </c>
      <c r="S153" s="194">
        <v>0</v>
      </c>
      <c r="T153" s="194">
        <f>S153*H153</f>
        <v>0</v>
      </c>
      <c r="U153" s="195" t="s">
        <v>1</v>
      </c>
      <c r="V153" s="34"/>
      <c r="W153" s="34"/>
      <c r="X153" s="34"/>
      <c r="Y153" s="34"/>
      <c r="Z153" s="34"/>
      <c r="AA153" s="34"/>
      <c r="AB153" s="34"/>
      <c r="AC153" s="34"/>
      <c r="AD153" s="34"/>
      <c r="AE153" s="34"/>
      <c r="AR153" s="196" t="s">
        <v>123</v>
      </c>
      <c r="AT153" s="196" t="s">
        <v>119</v>
      </c>
      <c r="AU153" s="196" t="s">
        <v>83</v>
      </c>
      <c r="AY153" s="17" t="s">
        <v>117</v>
      </c>
      <c r="BE153" s="197">
        <f>IF(N153="základní",J153,0)</f>
        <v>0</v>
      </c>
      <c r="BF153" s="197">
        <f>IF(N153="snížená",J153,0)</f>
        <v>0</v>
      </c>
      <c r="BG153" s="197">
        <f>IF(N153="zákl. přenesená",J153,0)</f>
        <v>0</v>
      </c>
      <c r="BH153" s="197">
        <f>IF(N153="sníž. přenesená",J153,0)</f>
        <v>0</v>
      </c>
      <c r="BI153" s="197">
        <f>IF(N153="nulová",J153,0)</f>
        <v>0</v>
      </c>
      <c r="BJ153" s="17" t="s">
        <v>81</v>
      </c>
      <c r="BK153" s="197">
        <f>ROUND(I153*H153,2)</f>
        <v>0</v>
      </c>
      <c r="BL153" s="17" t="s">
        <v>123</v>
      </c>
      <c r="BM153" s="196" t="s">
        <v>182</v>
      </c>
    </row>
    <row r="154" spans="2:51" s="13" customFormat="1" ht="11.25">
      <c r="B154" s="198"/>
      <c r="C154" s="199"/>
      <c r="D154" s="200" t="s">
        <v>125</v>
      </c>
      <c r="E154" s="201" t="s">
        <v>1</v>
      </c>
      <c r="F154" s="202" t="s">
        <v>183</v>
      </c>
      <c r="G154" s="199"/>
      <c r="H154" s="203">
        <v>1012</v>
      </c>
      <c r="I154" s="204"/>
      <c r="J154" s="199"/>
      <c r="K154" s="199"/>
      <c r="L154" s="205"/>
      <c r="M154" s="206"/>
      <c r="N154" s="207"/>
      <c r="O154" s="207"/>
      <c r="P154" s="207"/>
      <c r="Q154" s="207"/>
      <c r="R154" s="207"/>
      <c r="S154" s="207"/>
      <c r="T154" s="207"/>
      <c r="U154" s="208"/>
      <c r="AT154" s="209" t="s">
        <v>125</v>
      </c>
      <c r="AU154" s="209" t="s">
        <v>83</v>
      </c>
      <c r="AV154" s="13" t="s">
        <v>83</v>
      </c>
      <c r="AW154" s="13" t="s">
        <v>30</v>
      </c>
      <c r="AX154" s="13" t="s">
        <v>81</v>
      </c>
      <c r="AY154" s="209" t="s">
        <v>117</v>
      </c>
    </row>
    <row r="155" spans="1:65" s="2" customFormat="1" ht="44.25" customHeight="1">
      <c r="A155" s="34"/>
      <c r="B155" s="35"/>
      <c r="C155" s="185" t="s">
        <v>184</v>
      </c>
      <c r="D155" s="185" t="s">
        <v>119</v>
      </c>
      <c r="E155" s="186" t="s">
        <v>185</v>
      </c>
      <c r="F155" s="187" t="s">
        <v>186</v>
      </c>
      <c r="G155" s="188" t="s">
        <v>122</v>
      </c>
      <c r="H155" s="189">
        <v>5972</v>
      </c>
      <c r="I155" s="190"/>
      <c r="J155" s="191">
        <f>ROUND(I155*H155,2)</f>
        <v>0</v>
      </c>
      <c r="K155" s="187" t="s">
        <v>130</v>
      </c>
      <c r="L155" s="39"/>
      <c r="M155" s="192" t="s">
        <v>1</v>
      </c>
      <c r="N155" s="193" t="s">
        <v>38</v>
      </c>
      <c r="O155" s="71"/>
      <c r="P155" s="194">
        <f>O155*H155</f>
        <v>0</v>
      </c>
      <c r="Q155" s="194">
        <v>0</v>
      </c>
      <c r="R155" s="194">
        <f>Q155*H155</f>
        <v>0</v>
      </c>
      <c r="S155" s="194">
        <v>0</v>
      </c>
      <c r="T155" s="194">
        <f>S155*H155</f>
        <v>0</v>
      </c>
      <c r="U155" s="195" t="s">
        <v>1</v>
      </c>
      <c r="V155" s="34"/>
      <c r="W155" s="34"/>
      <c r="X155" s="34"/>
      <c r="Y155" s="34"/>
      <c r="Z155" s="34"/>
      <c r="AA155" s="34"/>
      <c r="AB155" s="34"/>
      <c r="AC155" s="34"/>
      <c r="AD155" s="34"/>
      <c r="AE155" s="34"/>
      <c r="AR155" s="196" t="s">
        <v>123</v>
      </c>
      <c r="AT155" s="196" t="s">
        <v>119</v>
      </c>
      <c r="AU155" s="196" t="s">
        <v>83</v>
      </c>
      <c r="AY155" s="17" t="s">
        <v>117</v>
      </c>
      <c r="BE155" s="197">
        <f>IF(N155="základní",J155,0)</f>
        <v>0</v>
      </c>
      <c r="BF155" s="197">
        <f>IF(N155="snížená",J155,0)</f>
        <v>0</v>
      </c>
      <c r="BG155" s="197">
        <f>IF(N155="zákl. přenesená",J155,0)</f>
        <v>0</v>
      </c>
      <c r="BH155" s="197">
        <f>IF(N155="sníž. přenesená",J155,0)</f>
        <v>0</v>
      </c>
      <c r="BI155" s="197">
        <f>IF(N155="nulová",J155,0)</f>
        <v>0</v>
      </c>
      <c r="BJ155" s="17" t="s">
        <v>81</v>
      </c>
      <c r="BK155" s="197">
        <f>ROUND(I155*H155,2)</f>
        <v>0</v>
      </c>
      <c r="BL155" s="17" t="s">
        <v>123</v>
      </c>
      <c r="BM155" s="196" t="s">
        <v>187</v>
      </c>
    </row>
    <row r="156" spans="1:47" s="2" customFormat="1" ht="11.25">
      <c r="A156" s="34"/>
      <c r="B156" s="35"/>
      <c r="C156" s="36"/>
      <c r="D156" s="210" t="s">
        <v>132</v>
      </c>
      <c r="E156" s="36"/>
      <c r="F156" s="211" t="s">
        <v>188</v>
      </c>
      <c r="G156" s="36"/>
      <c r="H156" s="36"/>
      <c r="I156" s="212"/>
      <c r="J156" s="36"/>
      <c r="K156" s="36"/>
      <c r="L156" s="39"/>
      <c r="M156" s="213"/>
      <c r="N156" s="214"/>
      <c r="O156" s="71"/>
      <c r="P156" s="71"/>
      <c r="Q156" s="71"/>
      <c r="R156" s="71"/>
      <c r="S156" s="71"/>
      <c r="T156" s="71"/>
      <c r="U156" s="72"/>
      <c r="V156" s="34"/>
      <c r="W156" s="34"/>
      <c r="X156" s="34"/>
      <c r="Y156" s="34"/>
      <c r="Z156" s="34"/>
      <c r="AA156" s="34"/>
      <c r="AB156" s="34"/>
      <c r="AC156" s="34"/>
      <c r="AD156" s="34"/>
      <c r="AE156" s="34"/>
      <c r="AT156" s="17" t="s">
        <v>132</v>
      </c>
      <c r="AU156" s="17" t="s">
        <v>83</v>
      </c>
    </row>
    <row r="157" spans="2:51" s="13" customFormat="1" ht="11.25">
      <c r="B157" s="198"/>
      <c r="C157" s="199"/>
      <c r="D157" s="200" t="s">
        <v>125</v>
      </c>
      <c r="E157" s="201" t="s">
        <v>1</v>
      </c>
      <c r="F157" s="202" t="s">
        <v>189</v>
      </c>
      <c r="G157" s="199"/>
      <c r="H157" s="203">
        <v>5972</v>
      </c>
      <c r="I157" s="204"/>
      <c r="J157" s="199"/>
      <c r="K157" s="199"/>
      <c r="L157" s="205"/>
      <c r="M157" s="206"/>
      <c r="N157" s="207"/>
      <c r="O157" s="207"/>
      <c r="P157" s="207"/>
      <c r="Q157" s="207"/>
      <c r="R157" s="207"/>
      <c r="S157" s="207"/>
      <c r="T157" s="207"/>
      <c r="U157" s="208"/>
      <c r="AT157" s="209" t="s">
        <v>125</v>
      </c>
      <c r="AU157" s="209" t="s">
        <v>83</v>
      </c>
      <c r="AV157" s="13" t="s">
        <v>83</v>
      </c>
      <c r="AW157" s="13" t="s">
        <v>30</v>
      </c>
      <c r="AX157" s="13" t="s">
        <v>81</v>
      </c>
      <c r="AY157" s="209" t="s">
        <v>117</v>
      </c>
    </row>
    <row r="158" spans="1:65" s="2" customFormat="1" ht="66.75" customHeight="1">
      <c r="A158" s="34"/>
      <c r="B158" s="35"/>
      <c r="C158" s="185" t="s">
        <v>190</v>
      </c>
      <c r="D158" s="185" t="s">
        <v>119</v>
      </c>
      <c r="E158" s="186" t="s">
        <v>191</v>
      </c>
      <c r="F158" s="187" t="s">
        <v>192</v>
      </c>
      <c r="G158" s="188" t="s">
        <v>122</v>
      </c>
      <c r="H158" s="189">
        <v>5972</v>
      </c>
      <c r="I158" s="190"/>
      <c r="J158" s="191">
        <f>ROUND(I158*H158,2)</f>
        <v>0</v>
      </c>
      <c r="K158" s="187" t="s">
        <v>130</v>
      </c>
      <c r="L158" s="39"/>
      <c r="M158" s="192" t="s">
        <v>1</v>
      </c>
      <c r="N158" s="193" t="s">
        <v>38</v>
      </c>
      <c r="O158" s="71"/>
      <c r="P158" s="194">
        <f>O158*H158</f>
        <v>0</v>
      </c>
      <c r="Q158" s="194">
        <v>0</v>
      </c>
      <c r="R158" s="194">
        <f>Q158*H158</f>
        <v>0</v>
      </c>
      <c r="S158" s="194">
        <v>0</v>
      </c>
      <c r="T158" s="194">
        <f>S158*H158</f>
        <v>0</v>
      </c>
      <c r="U158" s="195" t="s">
        <v>1</v>
      </c>
      <c r="V158" s="34"/>
      <c r="W158" s="34"/>
      <c r="X158" s="34"/>
      <c r="Y158" s="34"/>
      <c r="Z158" s="34"/>
      <c r="AA158" s="34"/>
      <c r="AB158" s="34"/>
      <c r="AC158" s="34"/>
      <c r="AD158" s="34"/>
      <c r="AE158" s="34"/>
      <c r="AR158" s="196" t="s">
        <v>123</v>
      </c>
      <c r="AT158" s="196" t="s">
        <v>119</v>
      </c>
      <c r="AU158" s="196" t="s">
        <v>83</v>
      </c>
      <c r="AY158" s="17" t="s">
        <v>117</v>
      </c>
      <c r="BE158" s="197">
        <f>IF(N158="základní",J158,0)</f>
        <v>0</v>
      </c>
      <c r="BF158" s="197">
        <f>IF(N158="snížená",J158,0)</f>
        <v>0</v>
      </c>
      <c r="BG158" s="197">
        <f>IF(N158="zákl. přenesená",J158,0)</f>
        <v>0</v>
      </c>
      <c r="BH158" s="197">
        <f>IF(N158="sníž. přenesená",J158,0)</f>
        <v>0</v>
      </c>
      <c r="BI158" s="197">
        <f>IF(N158="nulová",J158,0)</f>
        <v>0</v>
      </c>
      <c r="BJ158" s="17" t="s">
        <v>81</v>
      </c>
      <c r="BK158" s="197">
        <f>ROUND(I158*H158,2)</f>
        <v>0</v>
      </c>
      <c r="BL158" s="17" t="s">
        <v>123</v>
      </c>
      <c r="BM158" s="196" t="s">
        <v>193</v>
      </c>
    </row>
    <row r="159" spans="1:47" s="2" customFormat="1" ht="11.25">
      <c r="A159" s="34"/>
      <c r="B159" s="35"/>
      <c r="C159" s="36"/>
      <c r="D159" s="210" t="s">
        <v>132</v>
      </c>
      <c r="E159" s="36"/>
      <c r="F159" s="211" t="s">
        <v>194</v>
      </c>
      <c r="G159" s="36"/>
      <c r="H159" s="36"/>
      <c r="I159" s="212"/>
      <c r="J159" s="36"/>
      <c r="K159" s="36"/>
      <c r="L159" s="39"/>
      <c r="M159" s="213"/>
      <c r="N159" s="214"/>
      <c r="O159" s="71"/>
      <c r="P159" s="71"/>
      <c r="Q159" s="71"/>
      <c r="R159" s="71"/>
      <c r="S159" s="71"/>
      <c r="T159" s="71"/>
      <c r="U159" s="72"/>
      <c r="V159" s="34"/>
      <c r="W159" s="34"/>
      <c r="X159" s="34"/>
      <c r="Y159" s="34"/>
      <c r="Z159" s="34"/>
      <c r="AA159" s="34"/>
      <c r="AB159" s="34"/>
      <c r="AC159" s="34"/>
      <c r="AD159" s="34"/>
      <c r="AE159" s="34"/>
      <c r="AT159" s="17" t="s">
        <v>132</v>
      </c>
      <c r="AU159" s="17" t="s">
        <v>83</v>
      </c>
    </row>
    <row r="160" spans="2:51" s="13" customFormat="1" ht="11.25">
      <c r="B160" s="198"/>
      <c r="C160" s="199"/>
      <c r="D160" s="200" t="s">
        <v>125</v>
      </c>
      <c r="E160" s="201" t="s">
        <v>1</v>
      </c>
      <c r="F160" s="202" t="s">
        <v>189</v>
      </c>
      <c r="G160" s="199"/>
      <c r="H160" s="203">
        <v>5972</v>
      </c>
      <c r="I160" s="204"/>
      <c r="J160" s="199"/>
      <c r="K160" s="199"/>
      <c r="L160" s="205"/>
      <c r="M160" s="206"/>
      <c r="N160" s="207"/>
      <c r="O160" s="207"/>
      <c r="P160" s="207"/>
      <c r="Q160" s="207"/>
      <c r="R160" s="207"/>
      <c r="S160" s="207"/>
      <c r="T160" s="207"/>
      <c r="U160" s="208"/>
      <c r="AT160" s="209" t="s">
        <v>125</v>
      </c>
      <c r="AU160" s="209" t="s">
        <v>83</v>
      </c>
      <c r="AV160" s="13" t="s">
        <v>83</v>
      </c>
      <c r="AW160" s="13" t="s">
        <v>30</v>
      </c>
      <c r="AX160" s="13" t="s">
        <v>81</v>
      </c>
      <c r="AY160" s="209" t="s">
        <v>117</v>
      </c>
    </row>
    <row r="161" spans="1:65" s="2" customFormat="1" ht="16.5" customHeight="1">
      <c r="A161" s="34"/>
      <c r="B161" s="35"/>
      <c r="C161" s="226" t="s">
        <v>195</v>
      </c>
      <c r="D161" s="226" t="s">
        <v>196</v>
      </c>
      <c r="E161" s="227" t="s">
        <v>197</v>
      </c>
      <c r="F161" s="228" t="s">
        <v>198</v>
      </c>
      <c r="G161" s="229" t="s">
        <v>148</v>
      </c>
      <c r="H161" s="230">
        <v>125.412</v>
      </c>
      <c r="I161" s="231"/>
      <c r="J161" s="232">
        <f>ROUND(I161*H161,2)</f>
        <v>0</v>
      </c>
      <c r="K161" s="228" t="s">
        <v>130</v>
      </c>
      <c r="L161" s="233"/>
      <c r="M161" s="234" t="s">
        <v>1</v>
      </c>
      <c r="N161" s="235" t="s">
        <v>38</v>
      </c>
      <c r="O161" s="71"/>
      <c r="P161" s="194">
        <f>O161*H161</f>
        <v>0</v>
      </c>
      <c r="Q161" s="194">
        <v>1</v>
      </c>
      <c r="R161" s="194">
        <f>Q161*H161</f>
        <v>125.412</v>
      </c>
      <c r="S161" s="194">
        <v>0</v>
      </c>
      <c r="T161" s="194">
        <f>S161*H161</f>
        <v>0</v>
      </c>
      <c r="U161" s="195" t="s">
        <v>1</v>
      </c>
      <c r="V161" s="34"/>
      <c r="W161" s="34"/>
      <c r="X161" s="34"/>
      <c r="Y161" s="34"/>
      <c r="Z161" s="34"/>
      <c r="AA161" s="34"/>
      <c r="AB161" s="34"/>
      <c r="AC161" s="34"/>
      <c r="AD161" s="34"/>
      <c r="AE161" s="34"/>
      <c r="AR161" s="196" t="s">
        <v>167</v>
      </c>
      <c r="AT161" s="196" t="s">
        <v>196</v>
      </c>
      <c r="AU161" s="196" t="s">
        <v>83</v>
      </c>
      <c r="AY161" s="17" t="s">
        <v>117</v>
      </c>
      <c r="BE161" s="197">
        <f>IF(N161="základní",J161,0)</f>
        <v>0</v>
      </c>
      <c r="BF161" s="197">
        <f>IF(N161="snížená",J161,0)</f>
        <v>0</v>
      </c>
      <c r="BG161" s="197">
        <f>IF(N161="zákl. přenesená",J161,0)</f>
        <v>0</v>
      </c>
      <c r="BH161" s="197">
        <f>IF(N161="sníž. přenesená",J161,0)</f>
        <v>0</v>
      </c>
      <c r="BI161" s="197">
        <f>IF(N161="nulová",J161,0)</f>
        <v>0</v>
      </c>
      <c r="BJ161" s="17" t="s">
        <v>81</v>
      </c>
      <c r="BK161" s="197">
        <f>ROUND(I161*H161,2)</f>
        <v>0</v>
      </c>
      <c r="BL161" s="17" t="s">
        <v>123</v>
      </c>
      <c r="BM161" s="196" t="s">
        <v>199</v>
      </c>
    </row>
    <row r="162" spans="2:51" s="13" customFormat="1" ht="11.25">
      <c r="B162" s="198"/>
      <c r="C162" s="199"/>
      <c r="D162" s="200" t="s">
        <v>125</v>
      </c>
      <c r="E162" s="201" t="s">
        <v>1</v>
      </c>
      <c r="F162" s="202" t="s">
        <v>200</v>
      </c>
      <c r="G162" s="199"/>
      <c r="H162" s="203">
        <v>125.412</v>
      </c>
      <c r="I162" s="204"/>
      <c r="J162" s="199"/>
      <c r="K162" s="199"/>
      <c r="L162" s="205"/>
      <c r="M162" s="206"/>
      <c r="N162" s="207"/>
      <c r="O162" s="207"/>
      <c r="P162" s="207"/>
      <c r="Q162" s="207"/>
      <c r="R162" s="207"/>
      <c r="S162" s="207"/>
      <c r="T162" s="207"/>
      <c r="U162" s="208"/>
      <c r="AT162" s="209" t="s">
        <v>125</v>
      </c>
      <c r="AU162" s="209" t="s">
        <v>83</v>
      </c>
      <c r="AV162" s="13" t="s">
        <v>83</v>
      </c>
      <c r="AW162" s="13" t="s">
        <v>30</v>
      </c>
      <c r="AX162" s="13" t="s">
        <v>81</v>
      </c>
      <c r="AY162" s="209" t="s">
        <v>117</v>
      </c>
    </row>
    <row r="163" spans="1:65" s="2" customFormat="1" ht="21.75" customHeight="1">
      <c r="A163" s="34"/>
      <c r="B163" s="35"/>
      <c r="C163" s="226" t="s">
        <v>201</v>
      </c>
      <c r="D163" s="226" t="s">
        <v>196</v>
      </c>
      <c r="E163" s="227" t="s">
        <v>202</v>
      </c>
      <c r="F163" s="228" t="s">
        <v>203</v>
      </c>
      <c r="G163" s="229" t="s">
        <v>148</v>
      </c>
      <c r="H163" s="230">
        <v>87.788</v>
      </c>
      <c r="I163" s="231"/>
      <c r="J163" s="232">
        <f>ROUND(I163*H163,2)</f>
        <v>0</v>
      </c>
      <c r="K163" s="228" t="s">
        <v>130</v>
      </c>
      <c r="L163" s="233"/>
      <c r="M163" s="234" t="s">
        <v>1</v>
      </c>
      <c r="N163" s="235" t="s">
        <v>38</v>
      </c>
      <c r="O163" s="71"/>
      <c r="P163" s="194">
        <f>O163*H163</f>
        <v>0</v>
      </c>
      <c r="Q163" s="194">
        <v>1</v>
      </c>
      <c r="R163" s="194">
        <f>Q163*H163</f>
        <v>87.788</v>
      </c>
      <c r="S163" s="194">
        <v>0</v>
      </c>
      <c r="T163" s="194">
        <f>S163*H163</f>
        <v>0</v>
      </c>
      <c r="U163" s="195" t="s">
        <v>1</v>
      </c>
      <c r="V163" s="34"/>
      <c r="W163" s="34"/>
      <c r="X163" s="34"/>
      <c r="Y163" s="34"/>
      <c r="Z163" s="34"/>
      <c r="AA163" s="34"/>
      <c r="AB163" s="34"/>
      <c r="AC163" s="34"/>
      <c r="AD163" s="34"/>
      <c r="AE163" s="34"/>
      <c r="AR163" s="196" t="s">
        <v>167</v>
      </c>
      <c r="AT163" s="196" t="s">
        <v>196</v>
      </c>
      <c r="AU163" s="196" t="s">
        <v>83</v>
      </c>
      <c r="AY163" s="17" t="s">
        <v>117</v>
      </c>
      <c r="BE163" s="197">
        <f>IF(N163="základní",J163,0)</f>
        <v>0</v>
      </c>
      <c r="BF163" s="197">
        <f>IF(N163="snížená",J163,0)</f>
        <v>0</v>
      </c>
      <c r="BG163" s="197">
        <f>IF(N163="zákl. přenesená",J163,0)</f>
        <v>0</v>
      </c>
      <c r="BH163" s="197">
        <f>IF(N163="sníž. přenesená",J163,0)</f>
        <v>0</v>
      </c>
      <c r="BI163" s="197">
        <f>IF(N163="nulová",J163,0)</f>
        <v>0</v>
      </c>
      <c r="BJ163" s="17" t="s">
        <v>81</v>
      </c>
      <c r="BK163" s="197">
        <f>ROUND(I163*H163,2)</f>
        <v>0</v>
      </c>
      <c r="BL163" s="17" t="s">
        <v>123</v>
      </c>
      <c r="BM163" s="196" t="s">
        <v>204</v>
      </c>
    </row>
    <row r="164" spans="2:51" s="13" customFormat="1" ht="11.25">
      <c r="B164" s="198"/>
      <c r="C164" s="199"/>
      <c r="D164" s="200" t="s">
        <v>125</v>
      </c>
      <c r="E164" s="201" t="s">
        <v>1</v>
      </c>
      <c r="F164" s="202" t="s">
        <v>205</v>
      </c>
      <c r="G164" s="199"/>
      <c r="H164" s="203">
        <v>87.788</v>
      </c>
      <c r="I164" s="204"/>
      <c r="J164" s="199"/>
      <c r="K164" s="199"/>
      <c r="L164" s="205"/>
      <c r="M164" s="206"/>
      <c r="N164" s="207"/>
      <c r="O164" s="207"/>
      <c r="P164" s="207"/>
      <c r="Q164" s="207"/>
      <c r="R164" s="207"/>
      <c r="S164" s="207"/>
      <c r="T164" s="207"/>
      <c r="U164" s="208"/>
      <c r="AT164" s="209" t="s">
        <v>125</v>
      </c>
      <c r="AU164" s="209" t="s">
        <v>83</v>
      </c>
      <c r="AV164" s="13" t="s">
        <v>83</v>
      </c>
      <c r="AW164" s="13" t="s">
        <v>30</v>
      </c>
      <c r="AX164" s="13" t="s">
        <v>81</v>
      </c>
      <c r="AY164" s="209" t="s">
        <v>117</v>
      </c>
    </row>
    <row r="165" spans="1:65" s="2" customFormat="1" ht="37.9" customHeight="1">
      <c r="A165" s="34"/>
      <c r="B165" s="35"/>
      <c r="C165" s="185" t="s">
        <v>8</v>
      </c>
      <c r="D165" s="185" t="s">
        <v>119</v>
      </c>
      <c r="E165" s="186" t="s">
        <v>206</v>
      </c>
      <c r="F165" s="187" t="s">
        <v>207</v>
      </c>
      <c r="G165" s="188" t="s">
        <v>122</v>
      </c>
      <c r="H165" s="189">
        <v>1012</v>
      </c>
      <c r="I165" s="190"/>
      <c r="J165" s="191">
        <f>ROUND(I165*H165,2)</f>
        <v>0</v>
      </c>
      <c r="K165" s="187" t="s">
        <v>130</v>
      </c>
      <c r="L165" s="39"/>
      <c r="M165" s="192" t="s">
        <v>1</v>
      </c>
      <c r="N165" s="193" t="s">
        <v>38</v>
      </c>
      <c r="O165" s="71"/>
      <c r="P165" s="194">
        <f>O165*H165</f>
        <v>0</v>
      </c>
      <c r="Q165" s="194">
        <v>0.216</v>
      </c>
      <c r="R165" s="194">
        <f>Q165*H165</f>
        <v>218.59199999999998</v>
      </c>
      <c r="S165" s="194">
        <v>0</v>
      </c>
      <c r="T165" s="194">
        <f>S165*H165</f>
        <v>0</v>
      </c>
      <c r="U165" s="195" t="s">
        <v>1</v>
      </c>
      <c r="V165" s="34"/>
      <c r="W165" s="34"/>
      <c r="X165" s="34"/>
      <c r="Y165" s="34"/>
      <c r="Z165" s="34"/>
      <c r="AA165" s="34"/>
      <c r="AB165" s="34"/>
      <c r="AC165" s="34"/>
      <c r="AD165" s="34"/>
      <c r="AE165" s="34"/>
      <c r="AR165" s="196" t="s">
        <v>123</v>
      </c>
      <c r="AT165" s="196" t="s">
        <v>119</v>
      </c>
      <c r="AU165" s="196" t="s">
        <v>83</v>
      </c>
      <c r="AY165" s="17" t="s">
        <v>117</v>
      </c>
      <c r="BE165" s="197">
        <f>IF(N165="základní",J165,0)</f>
        <v>0</v>
      </c>
      <c r="BF165" s="197">
        <f>IF(N165="snížená",J165,0)</f>
        <v>0</v>
      </c>
      <c r="BG165" s="197">
        <f>IF(N165="zákl. přenesená",J165,0)</f>
        <v>0</v>
      </c>
      <c r="BH165" s="197">
        <f>IF(N165="sníž. přenesená",J165,0)</f>
        <v>0</v>
      </c>
      <c r="BI165" s="197">
        <f>IF(N165="nulová",J165,0)</f>
        <v>0</v>
      </c>
      <c r="BJ165" s="17" t="s">
        <v>81</v>
      </c>
      <c r="BK165" s="197">
        <f>ROUND(I165*H165,2)</f>
        <v>0</v>
      </c>
      <c r="BL165" s="17" t="s">
        <v>123</v>
      </c>
      <c r="BM165" s="196" t="s">
        <v>208</v>
      </c>
    </row>
    <row r="166" spans="1:47" s="2" customFormat="1" ht="11.25">
      <c r="A166" s="34"/>
      <c r="B166" s="35"/>
      <c r="C166" s="36"/>
      <c r="D166" s="210" t="s">
        <v>132</v>
      </c>
      <c r="E166" s="36"/>
      <c r="F166" s="211" t="s">
        <v>209</v>
      </c>
      <c r="G166" s="36"/>
      <c r="H166" s="36"/>
      <c r="I166" s="212"/>
      <c r="J166" s="36"/>
      <c r="K166" s="36"/>
      <c r="L166" s="39"/>
      <c r="M166" s="213"/>
      <c r="N166" s="214"/>
      <c r="O166" s="71"/>
      <c r="P166" s="71"/>
      <c r="Q166" s="71"/>
      <c r="R166" s="71"/>
      <c r="S166" s="71"/>
      <c r="T166" s="71"/>
      <c r="U166" s="72"/>
      <c r="V166" s="34"/>
      <c r="W166" s="34"/>
      <c r="X166" s="34"/>
      <c r="Y166" s="34"/>
      <c r="Z166" s="34"/>
      <c r="AA166" s="34"/>
      <c r="AB166" s="34"/>
      <c r="AC166" s="34"/>
      <c r="AD166" s="34"/>
      <c r="AE166" s="34"/>
      <c r="AT166" s="17" t="s">
        <v>132</v>
      </c>
      <c r="AU166" s="17" t="s">
        <v>83</v>
      </c>
    </row>
    <row r="167" spans="1:47" s="2" customFormat="1" ht="68.25">
      <c r="A167" s="34"/>
      <c r="B167" s="35"/>
      <c r="C167" s="36"/>
      <c r="D167" s="200" t="s">
        <v>143</v>
      </c>
      <c r="E167" s="36"/>
      <c r="F167" s="215" t="s">
        <v>210</v>
      </c>
      <c r="G167" s="36"/>
      <c r="H167" s="36"/>
      <c r="I167" s="212"/>
      <c r="J167" s="36"/>
      <c r="K167" s="36"/>
      <c r="L167" s="39"/>
      <c r="M167" s="213"/>
      <c r="N167" s="214"/>
      <c r="O167" s="71"/>
      <c r="P167" s="71"/>
      <c r="Q167" s="71"/>
      <c r="R167" s="71"/>
      <c r="S167" s="71"/>
      <c r="T167" s="71"/>
      <c r="U167" s="72"/>
      <c r="V167" s="34"/>
      <c r="W167" s="34"/>
      <c r="X167" s="34"/>
      <c r="Y167" s="34"/>
      <c r="Z167" s="34"/>
      <c r="AA167" s="34"/>
      <c r="AB167" s="34"/>
      <c r="AC167" s="34"/>
      <c r="AD167" s="34"/>
      <c r="AE167" s="34"/>
      <c r="AT167" s="17" t="s">
        <v>143</v>
      </c>
      <c r="AU167" s="17" t="s">
        <v>83</v>
      </c>
    </row>
    <row r="168" spans="2:51" s="13" customFormat="1" ht="11.25">
      <c r="B168" s="198"/>
      <c r="C168" s="199"/>
      <c r="D168" s="200" t="s">
        <v>125</v>
      </c>
      <c r="E168" s="201" t="s">
        <v>1</v>
      </c>
      <c r="F168" s="202" t="s">
        <v>211</v>
      </c>
      <c r="G168" s="199"/>
      <c r="H168" s="203">
        <v>1012</v>
      </c>
      <c r="I168" s="204"/>
      <c r="J168" s="199"/>
      <c r="K168" s="199"/>
      <c r="L168" s="205"/>
      <c r="M168" s="206"/>
      <c r="N168" s="207"/>
      <c r="O168" s="207"/>
      <c r="P168" s="207"/>
      <c r="Q168" s="207"/>
      <c r="R168" s="207"/>
      <c r="S168" s="207"/>
      <c r="T168" s="207"/>
      <c r="U168" s="208"/>
      <c r="AT168" s="209" t="s">
        <v>125</v>
      </c>
      <c r="AU168" s="209" t="s">
        <v>83</v>
      </c>
      <c r="AV168" s="13" t="s">
        <v>83</v>
      </c>
      <c r="AW168" s="13" t="s">
        <v>30</v>
      </c>
      <c r="AX168" s="13" t="s">
        <v>73</v>
      </c>
      <c r="AY168" s="209" t="s">
        <v>117</v>
      </c>
    </row>
    <row r="169" spans="2:51" s="15" customFormat="1" ht="11.25">
      <c r="B169" s="236"/>
      <c r="C169" s="237"/>
      <c r="D169" s="200" t="s">
        <v>125</v>
      </c>
      <c r="E169" s="238" t="s">
        <v>1</v>
      </c>
      <c r="F169" s="239" t="s">
        <v>212</v>
      </c>
      <c r="G169" s="237"/>
      <c r="H169" s="240">
        <v>1012</v>
      </c>
      <c r="I169" s="241"/>
      <c r="J169" s="237"/>
      <c r="K169" s="237"/>
      <c r="L169" s="242"/>
      <c r="M169" s="243"/>
      <c r="N169" s="244"/>
      <c r="O169" s="244"/>
      <c r="P169" s="244"/>
      <c r="Q169" s="244"/>
      <c r="R169" s="244"/>
      <c r="S169" s="244"/>
      <c r="T169" s="244"/>
      <c r="U169" s="245"/>
      <c r="AT169" s="246" t="s">
        <v>125</v>
      </c>
      <c r="AU169" s="246" t="s">
        <v>83</v>
      </c>
      <c r="AV169" s="15" t="s">
        <v>123</v>
      </c>
      <c r="AW169" s="15" t="s">
        <v>30</v>
      </c>
      <c r="AX169" s="15" t="s">
        <v>81</v>
      </c>
      <c r="AY169" s="246" t="s">
        <v>117</v>
      </c>
    </row>
    <row r="170" spans="1:65" s="2" customFormat="1" ht="24.2" customHeight="1">
      <c r="A170" s="34"/>
      <c r="B170" s="35"/>
      <c r="C170" s="185" t="s">
        <v>213</v>
      </c>
      <c r="D170" s="185" t="s">
        <v>119</v>
      </c>
      <c r="E170" s="186" t="s">
        <v>214</v>
      </c>
      <c r="F170" s="187" t="s">
        <v>215</v>
      </c>
      <c r="G170" s="188" t="s">
        <v>122</v>
      </c>
      <c r="H170" s="189">
        <v>4960</v>
      </c>
      <c r="I170" s="190"/>
      <c r="J170" s="191">
        <f>ROUND(I170*H170,2)</f>
        <v>0</v>
      </c>
      <c r="K170" s="187" t="s">
        <v>130</v>
      </c>
      <c r="L170" s="39"/>
      <c r="M170" s="192" t="s">
        <v>1</v>
      </c>
      <c r="N170" s="193" t="s">
        <v>38</v>
      </c>
      <c r="O170" s="71"/>
      <c r="P170" s="194">
        <f>O170*H170</f>
        <v>0</v>
      </c>
      <c r="Q170" s="194">
        <v>0.00031</v>
      </c>
      <c r="R170" s="194">
        <f>Q170*H170</f>
        <v>1.5376</v>
      </c>
      <c r="S170" s="194">
        <v>0</v>
      </c>
      <c r="T170" s="194">
        <f>S170*H170</f>
        <v>0</v>
      </c>
      <c r="U170" s="195" t="s">
        <v>1</v>
      </c>
      <c r="V170" s="34"/>
      <c r="W170" s="34"/>
      <c r="X170" s="34"/>
      <c r="Y170" s="34"/>
      <c r="Z170" s="34"/>
      <c r="AA170" s="34"/>
      <c r="AB170" s="34"/>
      <c r="AC170" s="34"/>
      <c r="AD170" s="34"/>
      <c r="AE170" s="34"/>
      <c r="AR170" s="196" t="s">
        <v>123</v>
      </c>
      <c r="AT170" s="196" t="s">
        <v>119</v>
      </c>
      <c r="AU170" s="196" t="s">
        <v>83</v>
      </c>
      <c r="AY170" s="17" t="s">
        <v>117</v>
      </c>
      <c r="BE170" s="197">
        <f>IF(N170="základní",J170,0)</f>
        <v>0</v>
      </c>
      <c r="BF170" s="197">
        <f>IF(N170="snížená",J170,0)</f>
        <v>0</v>
      </c>
      <c r="BG170" s="197">
        <f>IF(N170="zákl. přenesená",J170,0)</f>
        <v>0</v>
      </c>
      <c r="BH170" s="197">
        <f>IF(N170="sníž. přenesená",J170,0)</f>
        <v>0</v>
      </c>
      <c r="BI170" s="197">
        <f>IF(N170="nulová",J170,0)</f>
        <v>0</v>
      </c>
      <c r="BJ170" s="17" t="s">
        <v>81</v>
      </c>
      <c r="BK170" s="197">
        <f>ROUND(I170*H170,2)</f>
        <v>0</v>
      </c>
      <c r="BL170" s="17" t="s">
        <v>123</v>
      </c>
      <c r="BM170" s="196" t="s">
        <v>216</v>
      </c>
    </row>
    <row r="171" spans="1:47" s="2" customFormat="1" ht="11.25">
      <c r="A171" s="34"/>
      <c r="B171" s="35"/>
      <c r="C171" s="36"/>
      <c r="D171" s="210" t="s">
        <v>132</v>
      </c>
      <c r="E171" s="36"/>
      <c r="F171" s="211" t="s">
        <v>217</v>
      </c>
      <c r="G171" s="36"/>
      <c r="H171" s="36"/>
      <c r="I171" s="212"/>
      <c r="J171" s="36"/>
      <c r="K171" s="36"/>
      <c r="L171" s="39"/>
      <c r="M171" s="213"/>
      <c r="N171" s="214"/>
      <c r="O171" s="71"/>
      <c r="P171" s="71"/>
      <c r="Q171" s="71"/>
      <c r="R171" s="71"/>
      <c r="S171" s="71"/>
      <c r="T171" s="71"/>
      <c r="U171" s="72"/>
      <c r="V171" s="34"/>
      <c r="W171" s="34"/>
      <c r="X171" s="34"/>
      <c r="Y171" s="34"/>
      <c r="Z171" s="34"/>
      <c r="AA171" s="34"/>
      <c r="AB171" s="34"/>
      <c r="AC171" s="34"/>
      <c r="AD171" s="34"/>
      <c r="AE171" s="34"/>
      <c r="AT171" s="17" t="s">
        <v>132</v>
      </c>
      <c r="AU171" s="17" t="s">
        <v>83</v>
      </c>
    </row>
    <row r="172" spans="2:51" s="13" customFormat="1" ht="11.25">
      <c r="B172" s="198"/>
      <c r="C172" s="199"/>
      <c r="D172" s="200" t="s">
        <v>125</v>
      </c>
      <c r="E172" s="201" t="s">
        <v>1</v>
      </c>
      <c r="F172" s="202" t="s">
        <v>218</v>
      </c>
      <c r="G172" s="199"/>
      <c r="H172" s="203">
        <v>4960</v>
      </c>
      <c r="I172" s="204"/>
      <c r="J172" s="199"/>
      <c r="K172" s="199"/>
      <c r="L172" s="205"/>
      <c r="M172" s="206"/>
      <c r="N172" s="207"/>
      <c r="O172" s="207"/>
      <c r="P172" s="207"/>
      <c r="Q172" s="207"/>
      <c r="R172" s="207"/>
      <c r="S172" s="207"/>
      <c r="T172" s="207"/>
      <c r="U172" s="208"/>
      <c r="AT172" s="209" t="s">
        <v>125</v>
      </c>
      <c r="AU172" s="209" t="s">
        <v>83</v>
      </c>
      <c r="AV172" s="13" t="s">
        <v>83</v>
      </c>
      <c r="AW172" s="13" t="s">
        <v>30</v>
      </c>
      <c r="AX172" s="13" t="s">
        <v>81</v>
      </c>
      <c r="AY172" s="209" t="s">
        <v>117</v>
      </c>
    </row>
    <row r="173" spans="1:65" s="2" customFormat="1" ht="24.2" customHeight="1">
      <c r="A173" s="34"/>
      <c r="B173" s="35"/>
      <c r="C173" s="185" t="s">
        <v>219</v>
      </c>
      <c r="D173" s="185" t="s">
        <v>119</v>
      </c>
      <c r="E173" s="186" t="s">
        <v>220</v>
      </c>
      <c r="F173" s="187" t="s">
        <v>221</v>
      </c>
      <c r="G173" s="188" t="s">
        <v>122</v>
      </c>
      <c r="H173" s="189">
        <v>5101.68</v>
      </c>
      <c r="I173" s="190"/>
      <c r="J173" s="191">
        <f>ROUND(I173*H173,2)</f>
        <v>0</v>
      </c>
      <c r="K173" s="187" t="s">
        <v>130</v>
      </c>
      <c r="L173" s="39"/>
      <c r="M173" s="192" t="s">
        <v>1</v>
      </c>
      <c r="N173" s="193" t="s">
        <v>38</v>
      </c>
      <c r="O173" s="71"/>
      <c r="P173" s="194">
        <f>O173*H173</f>
        <v>0</v>
      </c>
      <c r="Q173" s="194">
        <v>0.00061</v>
      </c>
      <c r="R173" s="194">
        <f>Q173*H173</f>
        <v>3.1120248</v>
      </c>
      <c r="S173" s="194">
        <v>0</v>
      </c>
      <c r="T173" s="194">
        <f>S173*H173</f>
        <v>0</v>
      </c>
      <c r="U173" s="195" t="s">
        <v>1</v>
      </c>
      <c r="V173" s="34"/>
      <c r="W173" s="34"/>
      <c r="X173" s="34"/>
      <c r="Y173" s="34"/>
      <c r="Z173" s="34"/>
      <c r="AA173" s="34"/>
      <c r="AB173" s="34"/>
      <c r="AC173" s="34"/>
      <c r="AD173" s="34"/>
      <c r="AE173" s="34"/>
      <c r="AR173" s="196" t="s">
        <v>123</v>
      </c>
      <c r="AT173" s="196" t="s">
        <v>119</v>
      </c>
      <c r="AU173" s="196" t="s">
        <v>83</v>
      </c>
      <c r="AY173" s="17" t="s">
        <v>117</v>
      </c>
      <c r="BE173" s="197">
        <f>IF(N173="základní",J173,0)</f>
        <v>0</v>
      </c>
      <c r="BF173" s="197">
        <f>IF(N173="snížená",J173,0)</f>
        <v>0</v>
      </c>
      <c r="BG173" s="197">
        <f>IF(N173="zákl. přenesená",J173,0)</f>
        <v>0</v>
      </c>
      <c r="BH173" s="197">
        <f>IF(N173="sníž. přenesená",J173,0)</f>
        <v>0</v>
      </c>
      <c r="BI173" s="197">
        <f>IF(N173="nulová",J173,0)</f>
        <v>0</v>
      </c>
      <c r="BJ173" s="17" t="s">
        <v>81</v>
      </c>
      <c r="BK173" s="197">
        <f>ROUND(I173*H173,2)</f>
        <v>0</v>
      </c>
      <c r="BL173" s="17" t="s">
        <v>123</v>
      </c>
      <c r="BM173" s="196" t="s">
        <v>222</v>
      </c>
    </row>
    <row r="174" spans="1:47" s="2" customFormat="1" ht="11.25">
      <c r="A174" s="34"/>
      <c r="B174" s="35"/>
      <c r="C174" s="36"/>
      <c r="D174" s="210" t="s">
        <v>132</v>
      </c>
      <c r="E174" s="36"/>
      <c r="F174" s="211" t="s">
        <v>223</v>
      </c>
      <c r="G174" s="36"/>
      <c r="H174" s="36"/>
      <c r="I174" s="212"/>
      <c r="J174" s="36"/>
      <c r="K174" s="36"/>
      <c r="L174" s="39"/>
      <c r="M174" s="213"/>
      <c r="N174" s="214"/>
      <c r="O174" s="71"/>
      <c r="P174" s="71"/>
      <c r="Q174" s="71"/>
      <c r="R174" s="71"/>
      <c r="S174" s="71"/>
      <c r="T174" s="71"/>
      <c r="U174" s="72"/>
      <c r="V174" s="34"/>
      <c r="W174" s="34"/>
      <c r="X174" s="34"/>
      <c r="Y174" s="34"/>
      <c r="Z174" s="34"/>
      <c r="AA174" s="34"/>
      <c r="AB174" s="34"/>
      <c r="AC174" s="34"/>
      <c r="AD174" s="34"/>
      <c r="AE174" s="34"/>
      <c r="AT174" s="17" t="s">
        <v>132</v>
      </c>
      <c r="AU174" s="17" t="s">
        <v>83</v>
      </c>
    </row>
    <row r="175" spans="2:51" s="13" customFormat="1" ht="11.25">
      <c r="B175" s="198"/>
      <c r="C175" s="199"/>
      <c r="D175" s="200" t="s">
        <v>125</v>
      </c>
      <c r="E175" s="201" t="s">
        <v>1</v>
      </c>
      <c r="F175" s="202" t="s">
        <v>224</v>
      </c>
      <c r="G175" s="199"/>
      <c r="H175" s="203">
        <v>5101.68</v>
      </c>
      <c r="I175" s="204"/>
      <c r="J175" s="199"/>
      <c r="K175" s="199"/>
      <c r="L175" s="205"/>
      <c r="M175" s="206"/>
      <c r="N175" s="207"/>
      <c r="O175" s="207"/>
      <c r="P175" s="207"/>
      <c r="Q175" s="207"/>
      <c r="R175" s="207"/>
      <c r="S175" s="207"/>
      <c r="T175" s="207"/>
      <c r="U175" s="208"/>
      <c r="AT175" s="209" t="s">
        <v>125</v>
      </c>
      <c r="AU175" s="209" t="s">
        <v>83</v>
      </c>
      <c r="AV175" s="13" t="s">
        <v>83</v>
      </c>
      <c r="AW175" s="13" t="s">
        <v>30</v>
      </c>
      <c r="AX175" s="13" t="s">
        <v>81</v>
      </c>
      <c r="AY175" s="209" t="s">
        <v>117</v>
      </c>
    </row>
    <row r="176" spans="1:65" s="2" customFormat="1" ht="44.25" customHeight="1">
      <c r="A176" s="34"/>
      <c r="B176" s="35"/>
      <c r="C176" s="185" t="s">
        <v>225</v>
      </c>
      <c r="D176" s="185" t="s">
        <v>119</v>
      </c>
      <c r="E176" s="186" t="s">
        <v>226</v>
      </c>
      <c r="F176" s="187" t="s">
        <v>227</v>
      </c>
      <c r="G176" s="188" t="s">
        <v>122</v>
      </c>
      <c r="H176" s="189">
        <v>4960</v>
      </c>
      <c r="I176" s="190"/>
      <c r="J176" s="191">
        <f>ROUND(I176*H176,2)</f>
        <v>0</v>
      </c>
      <c r="K176" s="187" t="s">
        <v>130</v>
      </c>
      <c r="L176" s="39"/>
      <c r="M176" s="192" t="s">
        <v>1</v>
      </c>
      <c r="N176" s="193" t="s">
        <v>38</v>
      </c>
      <c r="O176" s="71"/>
      <c r="P176" s="194">
        <f>O176*H176</f>
        <v>0</v>
      </c>
      <c r="Q176" s="194">
        <v>0.12966</v>
      </c>
      <c r="R176" s="194">
        <f>Q176*H176</f>
        <v>643.1136</v>
      </c>
      <c r="S176" s="194">
        <v>0</v>
      </c>
      <c r="T176" s="194">
        <f>S176*H176</f>
        <v>0</v>
      </c>
      <c r="U176" s="195" t="s">
        <v>1</v>
      </c>
      <c r="V176" s="34"/>
      <c r="W176" s="34"/>
      <c r="X176" s="34"/>
      <c r="Y176" s="34"/>
      <c r="Z176" s="34"/>
      <c r="AA176" s="34"/>
      <c r="AB176" s="34"/>
      <c r="AC176" s="34"/>
      <c r="AD176" s="34"/>
      <c r="AE176" s="34"/>
      <c r="AR176" s="196" t="s">
        <v>123</v>
      </c>
      <c r="AT176" s="196" t="s">
        <v>119</v>
      </c>
      <c r="AU176" s="196" t="s">
        <v>83</v>
      </c>
      <c r="AY176" s="17" t="s">
        <v>117</v>
      </c>
      <c r="BE176" s="197">
        <f>IF(N176="základní",J176,0)</f>
        <v>0</v>
      </c>
      <c r="BF176" s="197">
        <f>IF(N176="snížená",J176,0)</f>
        <v>0</v>
      </c>
      <c r="BG176" s="197">
        <f>IF(N176="zákl. přenesená",J176,0)</f>
        <v>0</v>
      </c>
      <c r="BH176" s="197">
        <f>IF(N176="sníž. přenesená",J176,0)</f>
        <v>0</v>
      </c>
      <c r="BI176" s="197">
        <f>IF(N176="nulová",J176,0)</f>
        <v>0</v>
      </c>
      <c r="BJ176" s="17" t="s">
        <v>81</v>
      </c>
      <c r="BK176" s="197">
        <f>ROUND(I176*H176,2)</f>
        <v>0</v>
      </c>
      <c r="BL176" s="17" t="s">
        <v>123</v>
      </c>
      <c r="BM176" s="196" t="s">
        <v>228</v>
      </c>
    </row>
    <row r="177" spans="1:47" s="2" customFormat="1" ht="11.25">
      <c r="A177" s="34"/>
      <c r="B177" s="35"/>
      <c r="C177" s="36"/>
      <c r="D177" s="210" t="s">
        <v>132</v>
      </c>
      <c r="E177" s="36"/>
      <c r="F177" s="211" t="s">
        <v>229</v>
      </c>
      <c r="G177" s="36"/>
      <c r="H177" s="36"/>
      <c r="I177" s="212"/>
      <c r="J177" s="36"/>
      <c r="K177" s="36"/>
      <c r="L177" s="39"/>
      <c r="M177" s="213"/>
      <c r="N177" s="214"/>
      <c r="O177" s="71"/>
      <c r="P177" s="71"/>
      <c r="Q177" s="71"/>
      <c r="R177" s="71"/>
      <c r="S177" s="71"/>
      <c r="T177" s="71"/>
      <c r="U177" s="72"/>
      <c r="V177" s="34"/>
      <c r="W177" s="34"/>
      <c r="X177" s="34"/>
      <c r="Y177" s="34"/>
      <c r="Z177" s="34"/>
      <c r="AA177" s="34"/>
      <c r="AB177" s="34"/>
      <c r="AC177" s="34"/>
      <c r="AD177" s="34"/>
      <c r="AE177" s="34"/>
      <c r="AT177" s="17" t="s">
        <v>132</v>
      </c>
      <c r="AU177" s="17" t="s">
        <v>83</v>
      </c>
    </row>
    <row r="178" spans="1:47" s="2" customFormat="1" ht="48.75">
      <c r="A178" s="34"/>
      <c r="B178" s="35"/>
      <c r="C178" s="36"/>
      <c r="D178" s="200" t="s">
        <v>143</v>
      </c>
      <c r="E178" s="36"/>
      <c r="F178" s="215" t="s">
        <v>230</v>
      </c>
      <c r="G178" s="36"/>
      <c r="H178" s="36"/>
      <c r="I178" s="212"/>
      <c r="J178" s="36"/>
      <c r="K178" s="36"/>
      <c r="L178" s="39"/>
      <c r="M178" s="213"/>
      <c r="N178" s="214"/>
      <c r="O178" s="71"/>
      <c r="P178" s="71"/>
      <c r="Q178" s="71"/>
      <c r="R178" s="71"/>
      <c r="S178" s="71"/>
      <c r="T178" s="71"/>
      <c r="U178" s="72"/>
      <c r="V178" s="34"/>
      <c r="W178" s="34"/>
      <c r="X178" s="34"/>
      <c r="Y178" s="34"/>
      <c r="Z178" s="34"/>
      <c r="AA178" s="34"/>
      <c r="AB178" s="34"/>
      <c r="AC178" s="34"/>
      <c r="AD178" s="34"/>
      <c r="AE178" s="34"/>
      <c r="AT178" s="17" t="s">
        <v>143</v>
      </c>
      <c r="AU178" s="17" t="s">
        <v>83</v>
      </c>
    </row>
    <row r="179" spans="2:51" s="13" customFormat="1" ht="11.25">
      <c r="B179" s="198"/>
      <c r="C179" s="199"/>
      <c r="D179" s="200" t="s">
        <v>125</v>
      </c>
      <c r="E179" s="201" t="s">
        <v>1</v>
      </c>
      <c r="F179" s="202" t="s">
        <v>218</v>
      </c>
      <c r="G179" s="199"/>
      <c r="H179" s="203">
        <v>4960</v>
      </c>
      <c r="I179" s="204"/>
      <c r="J179" s="199"/>
      <c r="K179" s="199"/>
      <c r="L179" s="205"/>
      <c r="M179" s="206"/>
      <c r="N179" s="207"/>
      <c r="O179" s="207"/>
      <c r="P179" s="207"/>
      <c r="Q179" s="207"/>
      <c r="R179" s="207"/>
      <c r="S179" s="207"/>
      <c r="T179" s="207"/>
      <c r="U179" s="208"/>
      <c r="AT179" s="209" t="s">
        <v>125</v>
      </c>
      <c r="AU179" s="209" t="s">
        <v>83</v>
      </c>
      <c r="AV179" s="13" t="s">
        <v>83</v>
      </c>
      <c r="AW179" s="13" t="s">
        <v>30</v>
      </c>
      <c r="AX179" s="13" t="s">
        <v>81</v>
      </c>
      <c r="AY179" s="209" t="s">
        <v>117</v>
      </c>
    </row>
    <row r="180" spans="1:65" s="2" customFormat="1" ht="44.25" customHeight="1">
      <c r="A180" s="34"/>
      <c r="B180" s="35"/>
      <c r="C180" s="185" t="s">
        <v>231</v>
      </c>
      <c r="D180" s="185" t="s">
        <v>119</v>
      </c>
      <c r="E180" s="186" t="s">
        <v>232</v>
      </c>
      <c r="F180" s="187" t="s">
        <v>233</v>
      </c>
      <c r="G180" s="188" t="s">
        <v>122</v>
      </c>
      <c r="H180" s="189">
        <v>5101.68</v>
      </c>
      <c r="I180" s="190"/>
      <c r="J180" s="191">
        <f>ROUND(I180*H180,2)</f>
        <v>0</v>
      </c>
      <c r="K180" s="187" t="s">
        <v>130</v>
      </c>
      <c r="L180" s="39"/>
      <c r="M180" s="192" t="s">
        <v>1</v>
      </c>
      <c r="N180" s="193" t="s">
        <v>38</v>
      </c>
      <c r="O180" s="71"/>
      <c r="P180" s="194">
        <f>O180*H180</f>
        <v>0</v>
      </c>
      <c r="Q180" s="194">
        <v>0.20746</v>
      </c>
      <c r="R180" s="194">
        <f>Q180*H180</f>
        <v>1058.3945328</v>
      </c>
      <c r="S180" s="194">
        <v>0</v>
      </c>
      <c r="T180" s="194">
        <f>S180*H180</f>
        <v>0</v>
      </c>
      <c r="U180" s="195" t="s">
        <v>1</v>
      </c>
      <c r="V180" s="34"/>
      <c r="W180" s="34"/>
      <c r="X180" s="34"/>
      <c r="Y180" s="34"/>
      <c r="Z180" s="34"/>
      <c r="AA180" s="34"/>
      <c r="AB180" s="34"/>
      <c r="AC180" s="34"/>
      <c r="AD180" s="34"/>
      <c r="AE180" s="34"/>
      <c r="AR180" s="196" t="s">
        <v>123</v>
      </c>
      <c r="AT180" s="196" t="s">
        <v>119</v>
      </c>
      <c r="AU180" s="196" t="s">
        <v>83</v>
      </c>
      <c r="AY180" s="17" t="s">
        <v>117</v>
      </c>
      <c r="BE180" s="197">
        <f>IF(N180="základní",J180,0)</f>
        <v>0</v>
      </c>
      <c r="BF180" s="197">
        <f>IF(N180="snížená",J180,0)</f>
        <v>0</v>
      </c>
      <c r="BG180" s="197">
        <f>IF(N180="zákl. přenesená",J180,0)</f>
        <v>0</v>
      </c>
      <c r="BH180" s="197">
        <f>IF(N180="sníž. přenesená",J180,0)</f>
        <v>0</v>
      </c>
      <c r="BI180" s="197">
        <f>IF(N180="nulová",J180,0)</f>
        <v>0</v>
      </c>
      <c r="BJ180" s="17" t="s">
        <v>81</v>
      </c>
      <c r="BK180" s="197">
        <f>ROUND(I180*H180,2)</f>
        <v>0</v>
      </c>
      <c r="BL180" s="17" t="s">
        <v>123</v>
      </c>
      <c r="BM180" s="196" t="s">
        <v>234</v>
      </c>
    </row>
    <row r="181" spans="1:47" s="2" customFormat="1" ht="11.25">
      <c r="A181" s="34"/>
      <c r="B181" s="35"/>
      <c r="C181" s="36"/>
      <c r="D181" s="210" t="s">
        <v>132</v>
      </c>
      <c r="E181" s="36"/>
      <c r="F181" s="211" t="s">
        <v>235</v>
      </c>
      <c r="G181" s="36"/>
      <c r="H181" s="36"/>
      <c r="I181" s="212"/>
      <c r="J181" s="36"/>
      <c r="K181" s="36"/>
      <c r="L181" s="39"/>
      <c r="M181" s="213"/>
      <c r="N181" s="214"/>
      <c r="O181" s="71"/>
      <c r="P181" s="71"/>
      <c r="Q181" s="71"/>
      <c r="R181" s="71"/>
      <c r="S181" s="71"/>
      <c r="T181" s="71"/>
      <c r="U181" s="72"/>
      <c r="V181" s="34"/>
      <c r="W181" s="34"/>
      <c r="X181" s="34"/>
      <c r="Y181" s="34"/>
      <c r="Z181" s="34"/>
      <c r="AA181" s="34"/>
      <c r="AB181" s="34"/>
      <c r="AC181" s="34"/>
      <c r="AD181" s="34"/>
      <c r="AE181" s="34"/>
      <c r="AT181" s="17" t="s">
        <v>132</v>
      </c>
      <c r="AU181" s="17" t="s">
        <v>83</v>
      </c>
    </row>
    <row r="182" spans="2:51" s="13" customFormat="1" ht="11.25">
      <c r="B182" s="198"/>
      <c r="C182" s="199"/>
      <c r="D182" s="200" t="s">
        <v>125</v>
      </c>
      <c r="E182" s="201" t="s">
        <v>1</v>
      </c>
      <c r="F182" s="202" t="s">
        <v>224</v>
      </c>
      <c r="G182" s="199"/>
      <c r="H182" s="203">
        <v>5101.68</v>
      </c>
      <c r="I182" s="204"/>
      <c r="J182" s="199"/>
      <c r="K182" s="199"/>
      <c r="L182" s="205"/>
      <c r="M182" s="206"/>
      <c r="N182" s="207"/>
      <c r="O182" s="207"/>
      <c r="P182" s="207"/>
      <c r="Q182" s="207"/>
      <c r="R182" s="207"/>
      <c r="S182" s="207"/>
      <c r="T182" s="207"/>
      <c r="U182" s="208"/>
      <c r="AT182" s="209" t="s">
        <v>125</v>
      </c>
      <c r="AU182" s="209" t="s">
        <v>83</v>
      </c>
      <c r="AV182" s="13" t="s">
        <v>83</v>
      </c>
      <c r="AW182" s="13" t="s">
        <v>30</v>
      </c>
      <c r="AX182" s="13" t="s">
        <v>81</v>
      </c>
      <c r="AY182" s="209" t="s">
        <v>117</v>
      </c>
    </row>
    <row r="183" spans="2:63" s="12" customFormat="1" ht="22.9" customHeight="1">
      <c r="B183" s="169"/>
      <c r="C183" s="170"/>
      <c r="D183" s="171" t="s">
        <v>72</v>
      </c>
      <c r="E183" s="183" t="s">
        <v>173</v>
      </c>
      <c r="F183" s="183" t="s">
        <v>236</v>
      </c>
      <c r="G183" s="170"/>
      <c r="H183" s="170"/>
      <c r="I183" s="173"/>
      <c r="J183" s="184">
        <f>BK183</f>
        <v>0</v>
      </c>
      <c r="K183" s="170"/>
      <c r="L183" s="175"/>
      <c r="M183" s="176"/>
      <c r="N183" s="177"/>
      <c r="O183" s="177"/>
      <c r="P183" s="178">
        <f>SUM(P184:P218)</f>
        <v>0</v>
      </c>
      <c r="Q183" s="177"/>
      <c r="R183" s="178">
        <f>SUM(R184:R218)</f>
        <v>0.56485</v>
      </c>
      <c r="S183" s="177"/>
      <c r="T183" s="178">
        <f>SUM(T184:T218)</f>
        <v>127.512</v>
      </c>
      <c r="U183" s="179"/>
      <c r="AR183" s="180" t="s">
        <v>81</v>
      </c>
      <c r="AT183" s="181" t="s">
        <v>72</v>
      </c>
      <c r="AU183" s="181" t="s">
        <v>81</v>
      </c>
      <c r="AY183" s="180" t="s">
        <v>117</v>
      </c>
      <c r="BK183" s="182">
        <f>SUM(BK184:BK218)</f>
        <v>0</v>
      </c>
    </row>
    <row r="184" spans="1:65" s="2" customFormat="1" ht="33" customHeight="1">
      <c r="A184" s="34"/>
      <c r="B184" s="35"/>
      <c r="C184" s="185" t="s">
        <v>237</v>
      </c>
      <c r="D184" s="185" t="s">
        <v>119</v>
      </c>
      <c r="E184" s="186" t="s">
        <v>238</v>
      </c>
      <c r="F184" s="187" t="s">
        <v>239</v>
      </c>
      <c r="G184" s="188" t="s">
        <v>240</v>
      </c>
      <c r="H184" s="189">
        <v>76</v>
      </c>
      <c r="I184" s="190"/>
      <c r="J184" s="191">
        <f>ROUND(I184*H184,2)</f>
        <v>0</v>
      </c>
      <c r="K184" s="187" t="s">
        <v>130</v>
      </c>
      <c r="L184" s="39"/>
      <c r="M184" s="192" t="s">
        <v>1</v>
      </c>
      <c r="N184" s="193" t="s">
        <v>38</v>
      </c>
      <c r="O184" s="71"/>
      <c r="P184" s="194">
        <f>O184*H184</f>
        <v>0</v>
      </c>
      <c r="Q184" s="194">
        <v>0</v>
      </c>
      <c r="R184" s="194">
        <f>Q184*H184</f>
        <v>0</v>
      </c>
      <c r="S184" s="194">
        <v>0</v>
      </c>
      <c r="T184" s="194">
        <f>S184*H184</f>
        <v>0</v>
      </c>
      <c r="U184" s="195" t="s">
        <v>1</v>
      </c>
      <c r="V184" s="34"/>
      <c r="W184" s="34"/>
      <c r="X184" s="34"/>
      <c r="Y184" s="34"/>
      <c r="Z184" s="34"/>
      <c r="AA184" s="34"/>
      <c r="AB184" s="34"/>
      <c r="AC184" s="34"/>
      <c r="AD184" s="34"/>
      <c r="AE184" s="34"/>
      <c r="AR184" s="196" t="s">
        <v>123</v>
      </c>
      <c r="AT184" s="196" t="s">
        <v>119</v>
      </c>
      <c r="AU184" s="196" t="s">
        <v>83</v>
      </c>
      <c r="AY184" s="17" t="s">
        <v>117</v>
      </c>
      <c r="BE184" s="197">
        <f>IF(N184="základní",J184,0)</f>
        <v>0</v>
      </c>
      <c r="BF184" s="197">
        <f>IF(N184="snížená",J184,0)</f>
        <v>0</v>
      </c>
      <c r="BG184" s="197">
        <f>IF(N184="zákl. přenesená",J184,0)</f>
        <v>0</v>
      </c>
      <c r="BH184" s="197">
        <f>IF(N184="sníž. přenesená",J184,0)</f>
        <v>0</v>
      </c>
      <c r="BI184" s="197">
        <f>IF(N184="nulová",J184,0)</f>
        <v>0</v>
      </c>
      <c r="BJ184" s="17" t="s">
        <v>81</v>
      </c>
      <c r="BK184" s="197">
        <f>ROUND(I184*H184,2)</f>
        <v>0</v>
      </c>
      <c r="BL184" s="17" t="s">
        <v>123</v>
      </c>
      <c r="BM184" s="196" t="s">
        <v>241</v>
      </c>
    </row>
    <row r="185" spans="1:47" s="2" customFormat="1" ht="11.25">
      <c r="A185" s="34"/>
      <c r="B185" s="35"/>
      <c r="C185" s="36"/>
      <c r="D185" s="210" t="s">
        <v>132</v>
      </c>
      <c r="E185" s="36"/>
      <c r="F185" s="211" t="s">
        <v>242</v>
      </c>
      <c r="G185" s="36"/>
      <c r="H185" s="36"/>
      <c r="I185" s="212"/>
      <c r="J185" s="36"/>
      <c r="K185" s="36"/>
      <c r="L185" s="39"/>
      <c r="M185" s="213"/>
      <c r="N185" s="214"/>
      <c r="O185" s="71"/>
      <c r="P185" s="71"/>
      <c r="Q185" s="71"/>
      <c r="R185" s="71"/>
      <c r="S185" s="71"/>
      <c r="T185" s="71"/>
      <c r="U185" s="72"/>
      <c r="V185" s="34"/>
      <c r="W185" s="34"/>
      <c r="X185" s="34"/>
      <c r="Y185" s="34"/>
      <c r="Z185" s="34"/>
      <c r="AA185" s="34"/>
      <c r="AB185" s="34"/>
      <c r="AC185" s="34"/>
      <c r="AD185" s="34"/>
      <c r="AE185" s="34"/>
      <c r="AT185" s="17" t="s">
        <v>132</v>
      </c>
      <c r="AU185" s="17" t="s">
        <v>83</v>
      </c>
    </row>
    <row r="186" spans="1:47" s="2" customFormat="1" ht="78">
      <c r="A186" s="34"/>
      <c r="B186" s="35"/>
      <c r="C186" s="36"/>
      <c r="D186" s="200" t="s">
        <v>143</v>
      </c>
      <c r="E186" s="36"/>
      <c r="F186" s="215" t="s">
        <v>243</v>
      </c>
      <c r="G186" s="36"/>
      <c r="H186" s="36"/>
      <c r="I186" s="212"/>
      <c r="J186" s="36"/>
      <c r="K186" s="36"/>
      <c r="L186" s="39"/>
      <c r="M186" s="213"/>
      <c r="N186" s="214"/>
      <c r="O186" s="71"/>
      <c r="P186" s="71"/>
      <c r="Q186" s="71"/>
      <c r="R186" s="71"/>
      <c r="S186" s="71"/>
      <c r="T186" s="71"/>
      <c r="U186" s="72"/>
      <c r="V186" s="34"/>
      <c r="W186" s="34"/>
      <c r="X186" s="34"/>
      <c r="Y186" s="34"/>
      <c r="Z186" s="34"/>
      <c r="AA186" s="34"/>
      <c r="AB186" s="34"/>
      <c r="AC186" s="34"/>
      <c r="AD186" s="34"/>
      <c r="AE186" s="34"/>
      <c r="AT186" s="17" t="s">
        <v>143</v>
      </c>
      <c r="AU186" s="17" t="s">
        <v>83</v>
      </c>
    </row>
    <row r="187" spans="2:51" s="13" customFormat="1" ht="11.25">
      <c r="B187" s="198"/>
      <c r="C187" s="199"/>
      <c r="D187" s="200" t="s">
        <v>125</v>
      </c>
      <c r="E187" s="201" t="s">
        <v>1</v>
      </c>
      <c r="F187" s="202" t="s">
        <v>244</v>
      </c>
      <c r="G187" s="199"/>
      <c r="H187" s="203">
        <v>58</v>
      </c>
      <c r="I187" s="204"/>
      <c r="J187" s="199"/>
      <c r="K187" s="199"/>
      <c r="L187" s="205"/>
      <c r="M187" s="206"/>
      <c r="N187" s="207"/>
      <c r="O187" s="207"/>
      <c r="P187" s="207"/>
      <c r="Q187" s="207"/>
      <c r="R187" s="207"/>
      <c r="S187" s="207"/>
      <c r="T187" s="207"/>
      <c r="U187" s="208"/>
      <c r="AT187" s="209" t="s">
        <v>125</v>
      </c>
      <c r="AU187" s="209" t="s">
        <v>83</v>
      </c>
      <c r="AV187" s="13" t="s">
        <v>83</v>
      </c>
      <c r="AW187" s="13" t="s">
        <v>30</v>
      </c>
      <c r="AX187" s="13" t="s">
        <v>73</v>
      </c>
      <c r="AY187" s="209" t="s">
        <v>117</v>
      </c>
    </row>
    <row r="188" spans="2:51" s="13" customFormat="1" ht="11.25">
      <c r="B188" s="198"/>
      <c r="C188" s="199"/>
      <c r="D188" s="200" t="s">
        <v>125</v>
      </c>
      <c r="E188" s="201" t="s">
        <v>1</v>
      </c>
      <c r="F188" s="202" t="s">
        <v>245</v>
      </c>
      <c r="G188" s="199"/>
      <c r="H188" s="203">
        <v>18</v>
      </c>
      <c r="I188" s="204"/>
      <c r="J188" s="199"/>
      <c r="K188" s="199"/>
      <c r="L188" s="205"/>
      <c r="M188" s="206"/>
      <c r="N188" s="207"/>
      <c r="O188" s="207"/>
      <c r="P188" s="207"/>
      <c r="Q188" s="207"/>
      <c r="R188" s="207"/>
      <c r="S188" s="207"/>
      <c r="T188" s="207"/>
      <c r="U188" s="208"/>
      <c r="AT188" s="209" t="s">
        <v>125</v>
      </c>
      <c r="AU188" s="209" t="s">
        <v>83</v>
      </c>
      <c r="AV188" s="13" t="s">
        <v>83</v>
      </c>
      <c r="AW188" s="13" t="s">
        <v>30</v>
      </c>
      <c r="AX188" s="13" t="s">
        <v>73</v>
      </c>
      <c r="AY188" s="209" t="s">
        <v>117</v>
      </c>
    </row>
    <row r="189" spans="2:51" s="15" customFormat="1" ht="11.25">
      <c r="B189" s="236"/>
      <c r="C189" s="237"/>
      <c r="D189" s="200" t="s">
        <v>125</v>
      </c>
      <c r="E189" s="238" t="s">
        <v>1</v>
      </c>
      <c r="F189" s="239" t="s">
        <v>212</v>
      </c>
      <c r="G189" s="237"/>
      <c r="H189" s="240">
        <v>76</v>
      </c>
      <c r="I189" s="241"/>
      <c r="J189" s="237"/>
      <c r="K189" s="237"/>
      <c r="L189" s="242"/>
      <c r="M189" s="243"/>
      <c r="N189" s="244"/>
      <c r="O189" s="244"/>
      <c r="P189" s="244"/>
      <c r="Q189" s="244"/>
      <c r="R189" s="244"/>
      <c r="S189" s="244"/>
      <c r="T189" s="244"/>
      <c r="U189" s="245"/>
      <c r="AT189" s="246" t="s">
        <v>125</v>
      </c>
      <c r="AU189" s="246" t="s">
        <v>83</v>
      </c>
      <c r="AV189" s="15" t="s">
        <v>123</v>
      </c>
      <c r="AW189" s="15" t="s">
        <v>30</v>
      </c>
      <c r="AX189" s="15" t="s">
        <v>81</v>
      </c>
      <c r="AY189" s="246" t="s">
        <v>117</v>
      </c>
    </row>
    <row r="190" spans="1:65" s="2" customFormat="1" ht="16.5" customHeight="1">
      <c r="A190" s="34"/>
      <c r="B190" s="35"/>
      <c r="C190" s="226" t="s">
        <v>7</v>
      </c>
      <c r="D190" s="226" t="s">
        <v>196</v>
      </c>
      <c r="E190" s="227" t="s">
        <v>246</v>
      </c>
      <c r="F190" s="228" t="s">
        <v>247</v>
      </c>
      <c r="G190" s="229" t="s">
        <v>240</v>
      </c>
      <c r="H190" s="230">
        <v>58</v>
      </c>
      <c r="I190" s="231"/>
      <c r="J190" s="232">
        <f>ROUND(I190*H190,2)</f>
        <v>0</v>
      </c>
      <c r="K190" s="228" t="s">
        <v>130</v>
      </c>
      <c r="L190" s="233"/>
      <c r="M190" s="234" t="s">
        <v>1</v>
      </c>
      <c r="N190" s="235" t="s">
        <v>38</v>
      </c>
      <c r="O190" s="71"/>
      <c r="P190" s="194">
        <f>O190*H190</f>
        <v>0</v>
      </c>
      <c r="Q190" s="194">
        <v>0.0021</v>
      </c>
      <c r="R190" s="194">
        <f>Q190*H190</f>
        <v>0.12179999999999999</v>
      </c>
      <c r="S190" s="194">
        <v>0</v>
      </c>
      <c r="T190" s="194">
        <f>S190*H190</f>
        <v>0</v>
      </c>
      <c r="U190" s="195" t="s">
        <v>1</v>
      </c>
      <c r="V190" s="34"/>
      <c r="W190" s="34"/>
      <c r="X190" s="34"/>
      <c r="Y190" s="34"/>
      <c r="Z190" s="34"/>
      <c r="AA190" s="34"/>
      <c r="AB190" s="34"/>
      <c r="AC190" s="34"/>
      <c r="AD190" s="34"/>
      <c r="AE190" s="34"/>
      <c r="AR190" s="196" t="s">
        <v>167</v>
      </c>
      <c r="AT190" s="196" t="s">
        <v>196</v>
      </c>
      <c r="AU190" s="196" t="s">
        <v>83</v>
      </c>
      <c r="AY190" s="17" t="s">
        <v>117</v>
      </c>
      <c r="BE190" s="197">
        <f>IF(N190="základní",J190,0)</f>
        <v>0</v>
      </c>
      <c r="BF190" s="197">
        <f>IF(N190="snížená",J190,0)</f>
        <v>0</v>
      </c>
      <c r="BG190" s="197">
        <f>IF(N190="zákl. přenesená",J190,0)</f>
        <v>0</v>
      </c>
      <c r="BH190" s="197">
        <f>IF(N190="sníž. přenesená",J190,0)</f>
        <v>0</v>
      </c>
      <c r="BI190" s="197">
        <f>IF(N190="nulová",J190,0)</f>
        <v>0</v>
      </c>
      <c r="BJ190" s="17" t="s">
        <v>81</v>
      </c>
      <c r="BK190" s="197">
        <f>ROUND(I190*H190,2)</f>
        <v>0</v>
      </c>
      <c r="BL190" s="17" t="s">
        <v>123</v>
      </c>
      <c r="BM190" s="196" t="s">
        <v>248</v>
      </c>
    </row>
    <row r="191" spans="1:65" s="2" customFormat="1" ht="16.5" customHeight="1">
      <c r="A191" s="34"/>
      <c r="B191" s="35"/>
      <c r="C191" s="226" t="s">
        <v>249</v>
      </c>
      <c r="D191" s="226" t="s">
        <v>196</v>
      </c>
      <c r="E191" s="227" t="s">
        <v>250</v>
      </c>
      <c r="F191" s="228" t="s">
        <v>251</v>
      </c>
      <c r="G191" s="229" t="s">
        <v>240</v>
      </c>
      <c r="H191" s="230">
        <v>18</v>
      </c>
      <c r="I191" s="231"/>
      <c r="J191" s="232">
        <f>ROUND(I191*H191,2)</f>
        <v>0</v>
      </c>
      <c r="K191" s="228" t="s">
        <v>1</v>
      </c>
      <c r="L191" s="233"/>
      <c r="M191" s="234" t="s">
        <v>1</v>
      </c>
      <c r="N191" s="235" t="s">
        <v>38</v>
      </c>
      <c r="O191" s="71"/>
      <c r="P191" s="194">
        <f>O191*H191</f>
        <v>0</v>
      </c>
      <c r="Q191" s="194">
        <v>0.0021</v>
      </c>
      <c r="R191" s="194">
        <f>Q191*H191</f>
        <v>0.0378</v>
      </c>
      <c r="S191" s="194">
        <v>0</v>
      </c>
      <c r="T191" s="194">
        <f>S191*H191</f>
        <v>0</v>
      </c>
      <c r="U191" s="195" t="s">
        <v>1</v>
      </c>
      <c r="V191" s="34"/>
      <c r="W191" s="34"/>
      <c r="X191" s="34"/>
      <c r="Y191" s="34"/>
      <c r="Z191" s="34"/>
      <c r="AA191" s="34"/>
      <c r="AB191" s="34"/>
      <c r="AC191" s="34"/>
      <c r="AD191" s="34"/>
      <c r="AE191" s="34"/>
      <c r="AR191" s="196" t="s">
        <v>167</v>
      </c>
      <c r="AT191" s="196" t="s">
        <v>196</v>
      </c>
      <c r="AU191" s="196" t="s">
        <v>83</v>
      </c>
      <c r="AY191" s="17" t="s">
        <v>117</v>
      </c>
      <c r="BE191" s="197">
        <f>IF(N191="základní",J191,0)</f>
        <v>0</v>
      </c>
      <c r="BF191" s="197">
        <f>IF(N191="snížená",J191,0)</f>
        <v>0</v>
      </c>
      <c r="BG191" s="197">
        <f>IF(N191="zákl. přenesená",J191,0)</f>
        <v>0</v>
      </c>
      <c r="BH191" s="197">
        <f>IF(N191="sníž. přenesená",J191,0)</f>
        <v>0</v>
      </c>
      <c r="BI191" s="197">
        <f>IF(N191="nulová",J191,0)</f>
        <v>0</v>
      </c>
      <c r="BJ191" s="17" t="s">
        <v>81</v>
      </c>
      <c r="BK191" s="197">
        <f>ROUND(I191*H191,2)</f>
        <v>0</v>
      </c>
      <c r="BL191" s="17" t="s">
        <v>123</v>
      </c>
      <c r="BM191" s="196" t="s">
        <v>252</v>
      </c>
    </row>
    <row r="192" spans="1:65" s="2" customFormat="1" ht="24.2" customHeight="1">
      <c r="A192" s="34"/>
      <c r="B192" s="35"/>
      <c r="C192" s="185" t="s">
        <v>253</v>
      </c>
      <c r="D192" s="185" t="s">
        <v>119</v>
      </c>
      <c r="E192" s="186" t="s">
        <v>254</v>
      </c>
      <c r="F192" s="187" t="s">
        <v>255</v>
      </c>
      <c r="G192" s="188" t="s">
        <v>256</v>
      </c>
      <c r="H192" s="189">
        <v>2015</v>
      </c>
      <c r="I192" s="190"/>
      <c r="J192" s="191">
        <f>ROUND(I192*H192,2)</f>
        <v>0</v>
      </c>
      <c r="K192" s="187" t="s">
        <v>130</v>
      </c>
      <c r="L192" s="39"/>
      <c r="M192" s="192" t="s">
        <v>1</v>
      </c>
      <c r="N192" s="193" t="s">
        <v>38</v>
      </c>
      <c r="O192" s="71"/>
      <c r="P192" s="194">
        <f>O192*H192</f>
        <v>0</v>
      </c>
      <c r="Q192" s="194">
        <v>0.0002</v>
      </c>
      <c r="R192" s="194">
        <f>Q192*H192</f>
        <v>0.403</v>
      </c>
      <c r="S192" s="194">
        <v>0</v>
      </c>
      <c r="T192" s="194">
        <f>S192*H192</f>
        <v>0</v>
      </c>
      <c r="U192" s="195" t="s">
        <v>1</v>
      </c>
      <c r="V192" s="34"/>
      <c r="W192" s="34"/>
      <c r="X192" s="34"/>
      <c r="Y192" s="34"/>
      <c r="Z192" s="34"/>
      <c r="AA192" s="34"/>
      <c r="AB192" s="34"/>
      <c r="AC192" s="34"/>
      <c r="AD192" s="34"/>
      <c r="AE192" s="34"/>
      <c r="AR192" s="196" t="s">
        <v>123</v>
      </c>
      <c r="AT192" s="196" t="s">
        <v>119</v>
      </c>
      <c r="AU192" s="196" t="s">
        <v>83</v>
      </c>
      <c r="AY192" s="17" t="s">
        <v>117</v>
      </c>
      <c r="BE192" s="197">
        <f>IF(N192="základní",J192,0)</f>
        <v>0</v>
      </c>
      <c r="BF192" s="197">
        <f>IF(N192="snížená",J192,0)</f>
        <v>0</v>
      </c>
      <c r="BG192" s="197">
        <f>IF(N192="zákl. přenesená",J192,0)</f>
        <v>0</v>
      </c>
      <c r="BH192" s="197">
        <f>IF(N192="sníž. přenesená",J192,0)</f>
        <v>0</v>
      </c>
      <c r="BI192" s="197">
        <f>IF(N192="nulová",J192,0)</f>
        <v>0</v>
      </c>
      <c r="BJ192" s="17" t="s">
        <v>81</v>
      </c>
      <c r="BK192" s="197">
        <f>ROUND(I192*H192,2)</f>
        <v>0</v>
      </c>
      <c r="BL192" s="17" t="s">
        <v>123</v>
      </c>
      <c r="BM192" s="196" t="s">
        <v>257</v>
      </c>
    </row>
    <row r="193" spans="1:47" s="2" customFormat="1" ht="11.25">
      <c r="A193" s="34"/>
      <c r="B193" s="35"/>
      <c r="C193" s="36"/>
      <c r="D193" s="210" t="s">
        <v>132</v>
      </c>
      <c r="E193" s="36"/>
      <c r="F193" s="211" t="s">
        <v>258</v>
      </c>
      <c r="G193" s="36"/>
      <c r="H193" s="36"/>
      <c r="I193" s="212"/>
      <c r="J193" s="36"/>
      <c r="K193" s="36"/>
      <c r="L193" s="39"/>
      <c r="M193" s="213"/>
      <c r="N193" s="214"/>
      <c r="O193" s="71"/>
      <c r="P193" s="71"/>
      <c r="Q193" s="71"/>
      <c r="R193" s="71"/>
      <c r="S193" s="71"/>
      <c r="T193" s="71"/>
      <c r="U193" s="72"/>
      <c r="V193" s="34"/>
      <c r="W193" s="34"/>
      <c r="X193" s="34"/>
      <c r="Y193" s="34"/>
      <c r="Z193" s="34"/>
      <c r="AA193" s="34"/>
      <c r="AB193" s="34"/>
      <c r="AC193" s="34"/>
      <c r="AD193" s="34"/>
      <c r="AE193" s="34"/>
      <c r="AT193" s="17" t="s">
        <v>132</v>
      </c>
      <c r="AU193" s="17" t="s">
        <v>83</v>
      </c>
    </row>
    <row r="194" spans="1:47" s="2" customFormat="1" ht="107.25">
      <c r="A194" s="34"/>
      <c r="B194" s="35"/>
      <c r="C194" s="36"/>
      <c r="D194" s="200" t="s">
        <v>143</v>
      </c>
      <c r="E194" s="36"/>
      <c r="F194" s="215" t="s">
        <v>259</v>
      </c>
      <c r="G194" s="36"/>
      <c r="H194" s="36"/>
      <c r="I194" s="212"/>
      <c r="J194" s="36"/>
      <c r="K194" s="36"/>
      <c r="L194" s="39"/>
      <c r="M194" s="213"/>
      <c r="N194" s="214"/>
      <c r="O194" s="71"/>
      <c r="P194" s="71"/>
      <c r="Q194" s="71"/>
      <c r="R194" s="71"/>
      <c r="S194" s="71"/>
      <c r="T194" s="71"/>
      <c r="U194" s="72"/>
      <c r="V194" s="34"/>
      <c r="W194" s="34"/>
      <c r="X194" s="34"/>
      <c r="Y194" s="34"/>
      <c r="Z194" s="34"/>
      <c r="AA194" s="34"/>
      <c r="AB194" s="34"/>
      <c r="AC194" s="34"/>
      <c r="AD194" s="34"/>
      <c r="AE194" s="34"/>
      <c r="AT194" s="17" t="s">
        <v>143</v>
      </c>
      <c r="AU194" s="17" t="s">
        <v>83</v>
      </c>
    </row>
    <row r="195" spans="2:51" s="13" customFormat="1" ht="11.25">
      <c r="B195" s="198"/>
      <c r="C195" s="199"/>
      <c r="D195" s="200" t="s">
        <v>125</v>
      </c>
      <c r="E195" s="201" t="s">
        <v>1</v>
      </c>
      <c r="F195" s="202" t="s">
        <v>260</v>
      </c>
      <c r="G195" s="199"/>
      <c r="H195" s="203">
        <v>2015</v>
      </c>
      <c r="I195" s="204"/>
      <c r="J195" s="199"/>
      <c r="K195" s="199"/>
      <c r="L195" s="205"/>
      <c r="M195" s="206"/>
      <c r="N195" s="207"/>
      <c r="O195" s="207"/>
      <c r="P195" s="207"/>
      <c r="Q195" s="207"/>
      <c r="R195" s="207"/>
      <c r="S195" s="207"/>
      <c r="T195" s="207"/>
      <c r="U195" s="208"/>
      <c r="AT195" s="209" t="s">
        <v>125</v>
      </c>
      <c r="AU195" s="209" t="s">
        <v>83</v>
      </c>
      <c r="AV195" s="13" t="s">
        <v>83</v>
      </c>
      <c r="AW195" s="13" t="s">
        <v>30</v>
      </c>
      <c r="AX195" s="13" t="s">
        <v>73</v>
      </c>
      <c r="AY195" s="209" t="s">
        <v>117</v>
      </c>
    </row>
    <row r="196" spans="2:51" s="15" customFormat="1" ht="11.25">
      <c r="B196" s="236"/>
      <c r="C196" s="237"/>
      <c r="D196" s="200" t="s">
        <v>125</v>
      </c>
      <c r="E196" s="238" t="s">
        <v>1</v>
      </c>
      <c r="F196" s="239" t="s">
        <v>212</v>
      </c>
      <c r="G196" s="237"/>
      <c r="H196" s="240">
        <v>2015</v>
      </c>
      <c r="I196" s="241"/>
      <c r="J196" s="237"/>
      <c r="K196" s="237"/>
      <c r="L196" s="242"/>
      <c r="M196" s="243"/>
      <c r="N196" s="244"/>
      <c r="O196" s="244"/>
      <c r="P196" s="244"/>
      <c r="Q196" s="244"/>
      <c r="R196" s="244"/>
      <c r="S196" s="244"/>
      <c r="T196" s="244"/>
      <c r="U196" s="245"/>
      <c r="AT196" s="246" t="s">
        <v>125</v>
      </c>
      <c r="AU196" s="246" t="s">
        <v>83</v>
      </c>
      <c r="AV196" s="15" t="s">
        <v>123</v>
      </c>
      <c r="AW196" s="15" t="s">
        <v>30</v>
      </c>
      <c r="AX196" s="15" t="s">
        <v>81</v>
      </c>
      <c r="AY196" s="246" t="s">
        <v>117</v>
      </c>
    </row>
    <row r="197" spans="1:65" s="2" customFormat="1" ht="33" customHeight="1">
      <c r="A197" s="34"/>
      <c r="B197" s="35"/>
      <c r="C197" s="185" t="s">
        <v>261</v>
      </c>
      <c r="D197" s="185" t="s">
        <v>119</v>
      </c>
      <c r="E197" s="186" t="s">
        <v>262</v>
      </c>
      <c r="F197" s="187" t="s">
        <v>263</v>
      </c>
      <c r="G197" s="188" t="s">
        <v>256</v>
      </c>
      <c r="H197" s="189">
        <v>9</v>
      </c>
      <c r="I197" s="190"/>
      <c r="J197" s="191">
        <f>ROUND(I197*H197,2)</f>
        <v>0</v>
      </c>
      <c r="K197" s="187" t="s">
        <v>130</v>
      </c>
      <c r="L197" s="39"/>
      <c r="M197" s="192" t="s">
        <v>1</v>
      </c>
      <c r="N197" s="193" t="s">
        <v>38</v>
      </c>
      <c r="O197" s="71"/>
      <c r="P197" s="194">
        <f>O197*H197</f>
        <v>0</v>
      </c>
      <c r="Q197" s="194">
        <v>0.00013</v>
      </c>
      <c r="R197" s="194">
        <f>Q197*H197</f>
        <v>0.0011699999999999998</v>
      </c>
      <c r="S197" s="194">
        <v>0</v>
      </c>
      <c r="T197" s="194">
        <f>S197*H197</f>
        <v>0</v>
      </c>
      <c r="U197" s="195" t="s">
        <v>1</v>
      </c>
      <c r="V197" s="34"/>
      <c r="W197" s="34"/>
      <c r="X197" s="34"/>
      <c r="Y197" s="34"/>
      <c r="Z197" s="34"/>
      <c r="AA197" s="34"/>
      <c r="AB197" s="34"/>
      <c r="AC197" s="34"/>
      <c r="AD197" s="34"/>
      <c r="AE197" s="34"/>
      <c r="AR197" s="196" t="s">
        <v>123</v>
      </c>
      <c r="AT197" s="196" t="s">
        <v>119</v>
      </c>
      <c r="AU197" s="196" t="s">
        <v>83</v>
      </c>
      <c r="AY197" s="17" t="s">
        <v>117</v>
      </c>
      <c r="BE197" s="197">
        <f>IF(N197="základní",J197,0)</f>
        <v>0</v>
      </c>
      <c r="BF197" s="197">
        <f>IF(N197="snížená",J197,0)</f>
        <v>0</v>
      </c>
      <c r="BG197" s="197">
        <f>IF(N197="zákl. přenesená",J197,0)</f>
        <v>0</v>
      </c>
      <c r="BH197" s="197">
        <f>IF(N197="sníž. přenesená",J197,0)</f>
        <v>0</v>
      </c>
      <c r="BI197" s="197">
        <f>IF(N197="nulová",J197,0)</f>
        <v>0</v>
      </c>
      <c r="BJ197" s="17" t="s">
        <v>81</v>
      </c>
      <c r="BK197" s="197">
        <f>ROUND(I197*H197,2)</f>
        <v>0</v>
      </c>
      <c r="BL197" s="17" t="s">
        <v>123</v>
      </c>
      <c r="BM197" s="196" t="s">
        <v>264</v>
      </c>
    </row>
    <row r="198" spans="1:47" s="2" customFormat="1" ht="11.25">
      <c r="A198" s="34"/>
      <c r="B198" s="35"/>
      <c r="C198" s="36"/>
      <c r="D198" s="210" t="s">
        <v>132</v>
      </c>
      <c r="E198" s="36"/>
      <c r="F198" s="211" t="s">
        <v>265</v>
      </c>
      <c r="G198" s="36"/>
      <c r="H198" s="36"/>
      <c r="I198" s="212"/>
      <c r="J198" s="36"/>
      <c r="K198" s="36"/>
      <c r="L198" s="39"/>
      <c r="M198" s="213"/>
      <c r="N198" s="214"/>
      <c r="O198" s="71"/>
      <c r="P198" s="71"/>
      <c r="Q198" s="71"/>
      <c r="R198" s="71"/>
      <c r="S198" s="71"/>
      <c r="T198" s="71"/>
      <c r="U198" s="72"/>
      <c r="V198" s="34"/>
      <c r="W198" s="34"/>
      <c r="X198" s="34"/>
      <c r="Y198" s="34"/>
      <c r="Z198" s="34"/>
      <c r="AA198" s="34"/>
      <c r="AB198" s="34"/>
      <c r="AC198" s="34"/>
      <c r="AD198" s="34"/>
      <c r="AE198" s="34"/>
      <c r="AT198" s="17" t="s">
        <v>132</v>
      </c>
      <c r="AU198" s="17" t="s">
        <v>83</v>
      </c>
    </row>
    <row r="199" spans="1:47" s="2" customFormat="1" ht="107.25">
      <c r="A199" s="34"/>
      <c r="B199" s="35"/>
      <c r="C199" s="36"/>
      <c r="D199" s="200" t="s">
        <v>143</v>
      </c>
      <c r="E199" s="36"/>
      <c r="F199" s="215" t="s">
        <v>259</v>
      </c>
      <c r="G199" s="36"/>
      <c r="H199" s="36"/>
      <c r="I199" s="212"/>
      <c r="J199" s="36"/>
      <c r="K199" s="36"/>
      <c r="L199" s="39"/>
      <c r="M199" s="213"/>
      <c r="N199" s="214"/>
      <c r="O199" s="71"/>
      <c r="P199" s="71"/>
      <c r="Q199" s="71"/>
      <c r="R199" s="71"/>
      <c r="S199" s="71"/>
      <c r="T199" s="71"/>
      <c r="U199" s="72"/>
      <c r="V199" s="34"/>
      <c r="W199" s="34"/>
      <c r="X199" s="34"/>
      <c r="Y199" s="34"/>
      <c r="Z199" s="34"/>
      <c r="AA199" s="34"/>
      <c r="AB199" s="34"/>
      <c r="AC199" s="34"/>
      <c r="AD199" s="34"/>
      <c r="AE199" s="34"/>
      <c r="AT199" s="17" t="s">
        <v>143</v>
      </c>
      <c r="AU199" s="17" t="s">
        <v>83</v>
      </c>
    </row>
    <row r="200" spans="2:51" s="13" customFormat="1" ht="11.25">
      <c r="B200" s="198"/>
      <c r="C200" s="199"/>
      <c r="D200" s="200" t="s">
        <v>125</v>
      </c>
      <c r="E200" s="201" t="s">
        <v>1</v>
      </c>
      <c r="F200" s="202" t="s">
        <v>266</v>
      </c>
      <c r="G200" s="199"/>
      <c r="H200" s="203">
        <v>9</v>
      </c>
      <c r="I200" s="204"/>
      <c r="J200" s="199"/>
      <c r="K200" s="199"/>
      <c r="L200" s="205"/>
      <c r="M200" s="206"/>
      <c r="N200" s="207"/>
      <c r="O200" s="207"/>
      <c r="P200" s="207"/>
      <c r="Q200" s="207"/>
      <c r="R200" s="207"/>
      <c r="S200" s="207"/>
      <c r="T200" s="207"/>
      <c r="U200" s="208"/>
      <c r="AT200" s="209" t="s">
        <v>125</v>
      </c>
      <c r="AU200" s="209" t="s">
        <v>83</v>
      </c>
      <c r="AV200" s="13" t="s">
        <v>83</v>
      </c>
      <c r="AW200" s="13" t="s">
        <v>30</v>
      </c>
      <c r="AX200" s="13" t="s">
        <v>73</v>
      </c>
      <c r="AY200" s="209" t="s">
        <v>117</v>
      </c>
    </row>
    <row r="201" spans="2:51" s="15" customFormat="1" ht="11.25">
      <c r="B201" s="236"/>
      <c r="C201" s="237"/>
      <c r="D201" s="200" t="s">
        <v>125</v>
      </c>
      <c r="E201" s="238" t="s">
        <v>1</v>
      </c>
      <c r="F201" s="239" t="s">
        <v>212</v>
      </c>
      <c r="G201" s="237"/>
      <c r="H201" s="240">
        <v>9</v>
      </c>
      <c r="I201" s="241"/>
      <c r="J201" s="237"/>
      <c r="K201" s="237"/>
      <c r="L201" s="242"/>
      <c r="M201" s="243"/>
      <c r="N201" s="244"/>
      <c r="O201" s="244"/>
      <c r="P201" s="244"/>
      <c r="Q201" s="244"/>
      <c r="R201" s="244"/>
      <c r="S201" s="244"/>
      <c r="T201" s="244"/>
      <c r="U201" s="245"/>
      <c r="AT201" s="246" t="s">
        <v>125</v>
      </c>
      <c r="AU201" s="246" t="s">
        <v>83</v>
      </c>
      <c r="AV201" s="15" t="s">
        <v>123</v>
      </c>
      <c r="AW201" s="15" t="s">
        <v>30</v>
      </c>
      <c r="AX201" s="15" t="s">
        <v>81</v>
      </c>
      <c r="AY201" s="246" t="s">
        <v>117</v>
      </c>
    </row>
    <row r="202" spans="1:65" s="2" customFormat="1" ht="37.9" customHeight="1">
      <c r="A202" s="34"/>
      <c r="B202" s="35"/>
      <c r="C202" s="185" t="s">
        <v>267</v>
      </c>
      <c r="D202" s="185" t="s">
        <v>119</v>
      </c>
      <c r="E202" s="186" t="s">
        <v>268</v>
      </c>
      <c r="F202" s="187" t="s">
        <v>269</v>
      </c>
      <c r="G202" s="188" t="s">
        <v>256</v>
      </c>
      <c r="H202" s="189">
        <v>2024</v>
      </c>
      <c r="I202" s="190"/>
      <c r="J202" s="191">
        <f>ROUND(I202*H202,2)</f>
        <v>0</v>
      </c>
      <c r="K202" s="187" t="s">
        <v>130</v>
      </c>
      <c r="L202" s="39"/>
      <c r="M202" s="192" t="s">
        <v>1</v>
      </c>
      <c r="N202" s="193" t="s">
        <v>38</v>
      </c>
      <c r="O202" s="71"/>
      <c r="P202" s="194">
        <f>O202*H202</f>
        <v>0</v>
      </c>
      <c r="Q202" s="194">
        <v>0</v>
      </c>
      <c r="R202" s="194">
        <f>Q202*H202</f>
        <v>0</v>
      </c>
      <c r="S202" s="194">
        <v>0</v>
      </c>
      <c r="T202" s="194">
        <f>S202*H202</f>
        <v>0</v>
      </c>
      <c r="U202" s="195" t="s">
        <v>1</v>
      </c>
      <c r="V202" s="34"/>
      <c r="W202" s="34"/>
      <c r="X202" s="34"/>
      <c r="Y202" s="34"/>
      <c r="Z202" s="34"/>
      <c r="AA202" s="34"/>
      <c r="AB202" s="34"/>
      <c r="AC202" s="34"/>
      <c r="AD202" s="34"/>
      <c r="AE202" s="34"/>
      <c r="AR202" s="196" t="s">
        <v>123</v>
      </c>
      <c r="AT202" s="196" t="s">
        <v>119</v>
      </c>
      <c r="AU202" s="196" t="s">
        <v>83</v>
      </c>
      <c r="AY202" s="17" t="s">
        <v>117</v>
      </c>
      <c r="BE202" s="197">
        <f>IF(N202="základní",J202,0)</f>
        <v>0</v>
      </c>
      <c r="BF202" s="197">
        <f>IF(N202="snížená",J202,0)</f>
        <v>0</v>
      </c>
      <c r="BG202" s="197">
        <f>IF(N202="zákl. přenesená",J202,0)</f>
        <v>0</v>
      </c>
      <c r="BH202" s="197">
        <f>IF(N202="sníž. přenesená",J202,0)</f>
        <v>0</v>
      </c>
      <c r="BI202" s="197">
        <f>IF(N202="nulová",J202,0)</f>
        <v>0</v>
      </c>
      <c r="BJ202" s="17" t="s">
        <v>81</v>
      </c>
      <c r="BK202" s="197">
        <f>ROUND(I202*H202,2)</f>
        <v>0</v>
      </c>
      <c r="BL202" s="17" t="s">
        <v>123</v>
      </c>
      <c r="BM202" s="196" t="s">
        <v>270</v>
      </c>
    </row>
    <row r="203" spans="1:47" s="2" customFormat="1" ht="11.25">
      <c r="A203" s="34"/>
      <c r="B203" s="35"/>
      <c r="C203" s="36"/>
      <c r="D203" s="210" t="s">
        <v>132</v>
      </c>
      <c r="E203" s="36"/>
      <c r="F203" s="211" t="s">
        <v>271</v>
      </c>
      <c r="G203" s="36"/>
      <c r="H203" s="36"/>
      <c r="I203" s="212"/>
      <c r="J203" s="36"/>
      <c r="K203" s="36"/>
      <c r="L203" s="39"/>
      <c r="M203" s="213"/>
      <c r="N203" s="214"/>
      <c r="O203" s="71"/>
      <c r="P203" s="71"/>
      <c r="Q203" s="71"/>
      <c r="R203" s="71"/>
      <c r="S203" s="71"/>
      <c r="T203" s="71"/>
      <c r="U203" s="72"/>
      <c r="V203" s="34"/>
      <c r="W203" s="34"/>
      <c r="X203" s="34"/>
      <c r="Y203" s="34"/>
      <c r="Z203" s="34"/>
      <c r="AA203" s="34"/>
      <c r="AB203" s="34"/>
      <c r="AC203" s="34"/>
      <c r="AD203" s="34"/>
      <c r="AE203" s="34"/>
      <c r="AT203" s="17" t="s">
        <v>132</v>
      </c>
      <c r="AU203" s="17" t="s">
        <v>83</v>
      </c>
    </row>
    <row r="204" spans="1:47" s="2" customFormat="1" ht="39">
      <c r="A204" s="34"/>
      <c r="B204" s="35"/>
      <c r="C204" s="36"/>
      <c r="D204" s="200" t="s">
        <v>143</v>
      </c>
      <c r="E204" s="36"/>
      <c r="F204" s="215" t="s">
        <v>272</v>
      </c>
      <c r="G204" s="36"/>
      <c r="H204" s="36"/>
      <c r="I204" s="212"/>
      <c r="J204" s="36"/>
      <c r="K204" s="36"/>
      <c r="L204" s="39"/>
      <c r="M204" s="213"/>
      <c r="N204" s="214"/>
      <c r="O204" s="71"/>
      <c r="P204" s="71"/>
      <c r="Q204" s="71"/>
      <c r="R204" s="71"/>
      <c r="S204" s="71"/>
      <c r="T204" s="71"/>
      <c r="U204" s="72"/>
      <c r="V204" s="34"/>
      <c r="W204" s="34"/>
      <c r="X204" s="34"/>
      <c r="Y204" s="34"/>
      <c r="Z204" s="34"/>
      <c r="AA204" s="34"/>
      <c r="AB204" s="34"/>
      <c r="AC204" s="34"/>
      <c r="AD204" s="34"/>
      <c r="AE204" s="34"/>
      <c r="AT204" s="17" t="s">
        <v>143</v>
      </c>
      <c r="AU204" s="17" t="s">
        <v>83</v>
      </c>
    </row>
    <row r="205" spans="2:51" s="13" customFormat="1" ht="11.25">
      <c r="B205" s="198"/>
      <c r="C205" s="199"/>
      <c r="D205" s="200" t="s">
        <v>125</v>
      </c>
      <c r="E205" s="201" t="s">
        <v>1</v>
      </c>
      <c r="F205" s="202" t="s">
        <v>273</v>
      </c>
      <c r="G205" s="199"/>
      <c r="H205" s="203">
        <v>2024</v>
      </c>
      <c r="I205" s="204"/>
      <c r="J205" s="199"/>
      <c r="K205" s="199"/>
      <c r="L205" s="205"/>
      <c r="M205" s="206"/>
      <c r="N205" s="207"/>
      <c r="O205" s="207"/>
      <c r="P205" s="207"/>
      <c r="Q205" s="207"/>
      <c r="R205" s="207"/>
      <c r="S205" s="207"/>
      <c r="T205" s="207"/>
      <c r="U205" s="208"/>
      <c r="AT205" s="209" t="s">
        <v>125</v>
      </c>
      <c r="AU205" s="209" t="s">
        <v>83</v>
      </c>
      <c r="AV205" s="13" t="s">
        <v>83</v>
      </c>
      <c r="AW205" s="13" t="s">
        <v>30</v>
      </c>
      <c r="AX205" s="13" t="s">
        <v>81</v>
      </c>
      <c r="AY205" s="209" t="s">
        <v>117</v>
      </c>
    </row>
    <row r="206" spans="1:65" s="2" customFormat="1" ht="55.5" customHeight="1">
      <c r="A206" s="34"/>
      <c r="B206" s="35"/>
      <c r="C206" s="185" t="s">
        <v>274</v>
      </c>
      <c r="D206" s="185" t="s">
        <v>119</v>
      </c>
      <c r="E206" s="186" t="s">
        <v>275</v>
      </c>
      <c r="F206" s="187" t="s">
        <v>276</v>
      </c>
      <c r="G206" s="188" t="s">
        <v>256</v>
      </c>
      <c r="H206" s="189">
        <v>12</v>
      </c>
      <c r="I206" s="190"/>
      <c r="J206" s="191">
        <f>ROUND(I206*H206,2)</f>
        <v>0</v>
      </c>
      <c r="K206" s="187" t="s">
        <v>130</v>
      </c>
      <c r="L206" s="39"/>
      <c r="M206" s="192" t="s">
        <v>1</v>
      </c>
      <c r="N206" s="193" t="s">
        <v>38</v>
      </c>
      <c r="O206" s="71"/>
      <c r="P206" s="194">
        <f>O206*H206</f>
        <v>0</v>
      </c>
      <c r="Q206" s="194">
        <v>9E-05</v>
      </c>
      <c r="R206" s="194">
        <f>Q206*H206</f>
        <v>0.00108</v>
      </c>
      <c r="S206" s="194">
        <v>0</v>
      </c>
      <c r="T206" s="194">
        <f>S206*H206</f>
        <v>0</v>
      </c>
      <c r="U206" s="195" t="s">
        <v>1</v>
      </c>
      <c r="V206" s="34"/>
      <c r="W206" s="34"/>
      <c r="X206" s="34"/>
      <c r="Y206" s="34"/>
      <c r="Z206" s="34"/>
      <c r="AA206" s="34"/>
      <c r="AB206" s="34"/>
      <c r="AC206" s="34"/>
      <c r="AD206" s="34"/>
      <c r="AE206" s="34"/>
      <c r="AR206" s="196" t="s">
        <v>123</v>
      </c>
      <c r="AT206" s="196" t="s">
        <v>119</v>
      </c>
      <c r="AU206" s="196" t="s">
        <v>83</v>
      </c>
      <c r="AY206" s="17" t="s">
        <v>117</v>
      </c>
      <c r="BE206" s="197">
        <f>IF(N206="základní",J206,0)</f>
        <v>0</v>
      </c>
      <c r="BF206" s="197">
        <f>IF(N206="snížená",J206,0)</f>
        <v>0</v>
      </c>
      <c r="BG206" s="197">
        <f>IF(N206="zákl. přenesená",J206,0)</f>
        <v>0</v>
      </c>
      <c r="BH206" s="197">
        <f>IF(N206="sníž. přenesená",J206,0)</f>
        <v>0</v>
      </c>
      <c r="BI206" s="197">
        <f>IF(N206="nulová",J206,0)</f>
        <v>0</v>
      </c>
      <c r="BJ206" s="17" t="s">
        <v>81</v>
      </c>
      <c r="BK206" s="197">
        <f>ROUND(I206*H206,2)</f>
        <v>0</v>
      </c>
      <c r="BL206" s="17" t="s">
        <v>123</v>
      </c>
      <c r="BM206" s="196" t="s">
        <v>277</v>
      </c>
    </row>
    <row r="207" spans="1:47" s="2" customFormat="1" ht="11.25">
      <c r="A207" s="34"/>
      <c r="B207" s="35"/>
      <c r="C207" s="36"/>
      <c r="D207" s="210" t="s">
        <v>132</v>
      </c>
      <c r="E207" s="36"/>
      <c r="F207" s="211" t="s">
        <v>278</v>
      </c>
      <c r="G207" s="36"/>
      <c r="H207" s="36"/>
      <c r="I207" s="212"/>
      <c r="J207" s="36"/>
      <c r="K207" s="36"/>
      <c r="L207" s="39"/>
      <c r="M207" s="213"/>
      <c r="N207" s="214"/>
      <c r="O207" s="71"/>
      <c r="P207" s="71"/>
      <c r="Q207" s="71"/>
      <c r="R207" s="71"/>
      <c r="S207" s="71"/>
      <c r="T207" s="71"/>
      <c r="U207" s="72"/>
      <c r="V207" s="34"/>
      <c r="W207" s="34"/>
      <c r="X207" s="34"/>
      <c r="Y207" s="34"/>
      <c r="Z207" s="34"/>
      <c r="AA207" s="34"/>
      <c r="AB207" s="34"/>
      <c r="AC207" s="34"/>
      <c r="AD207" s="34"/>
      <c r="AE207" s="34"/>
      <c r="AT207" s="17" t="s">
        <v>132</v>
      </c>
      <c r="AU207" s="17" t="s">
        <v>83</v>
      </c>
    </row>
    <row r="208" spans="1:47" s="2" customFormat="1" ht="39">
      <c r="A208" s="34"/>
      <c r="B208" s="35"/>
      <c r="C208" s="36"/>
      <c r="D208" s="200" t="s">
        <v>143</v>
      </c>
      <c r="E208" s="36"/>
      <c r="F208" s="215" t="s">
        <v>279</v>
      </c>
      <c r="G208" s="36"/>
      <c r="H208" s="36"/>
      <c r="I208" s="212"/>
      <c r="J208" s="36"/>
      <c r="K208" s="36"/>
      <c r="L208" s="39"/>
      <c r="M208" s="213"/>
      <c r="N208" s="214"/>
      <c r="O208" s="71"/>
      <c r="P208" s="71"/>
      <c r="Q208" s="71"/>
      <c r="R208" s="71"/>
      <c r="S208" s="71"/>
      <c r="T208" s="71"/>
      <c r="U208" s="72"/>
      <c r="V208" s="34"/>
      <c r="W208" s="34"/>
      <c r="X208" s="34"/>
      <c r="Y208" s="34"/>
      <c r="Z208" s="34"/>
      <c r="AA208" s="34"/>
      <c r="AB208" s="34"/>
      <c r="AC208" s="34"/>
      <c r="AD208" s="34"/>
      <c r="AE208" s="34"/>
      <c r="AT208" s="17" t="s">
        <v>143</v>
      </c>
      <c r="AU208" s="17" t="s">
        <v>83</v>
      </c>
    </row>
    <row r="209" spans="1:65" s="2" customFormat="1" ht="37.9" customHeight="1">
      <c r="A209" s="34"/>
      <c r="B209" s="35"/>
      <c r="C209" s="185" t="s">
        <v>280</v>
      </c>
      <c r="D209" s="185" t="s">
        <v>119</v>
      </c>
      <c r="E209" s="186" t="s">
        <v>281</v>
      </c>
      <c r="F209" s="187" t="s">
        <v>282</v>
      </c>
      <c r="G209" s="188" t="s">
        <v>256</v>
      </c>
      <c r="H209" s="189">
        <v>12</v>
      </c>
      <c r="I209" s="190"/>
      <c r="J209" s="191">
        <f>ROUND(I209*H209,2)</f>
        <v>0</v>
      </c>
      <c r="K209" s="187" t="s">
        <v>130</v>
      </c>
      <c r="L209" s="39"/>
      <c r="M209" s="192" t="s">
        <v>1</v>
      </c>
      <c r="N209" s="193" t="s">
        <v>38</v>
      </c>
      <c r="O209" s="71"/>
      <c r="P209" s="194">
        <f>O209*H209</f>
        <v>0</v>
      </c>
      <c r="Q209" s="194">
        <v>0</v>
      </c>
      <c r="R209" s="194">
        <f>Q209*H209</f>
        <v>0</v>
      </c>
      <c r="S209" s="194">
        <v>0</v>
      </c>
      <c r="T209" s="194">
        <f>S209*H209</f>
        <v>0</v>
      </c>
      <c r="U209" s="195" t="s">
        <v>1</v>
      </c>
      <c r="V209" s="34"/>
      <c r="W209" s="34"/>
      <c r="X209" s="34"/>
      <c r="Y209" s="34"/>
      <c r="Z209" s="34"/>
      <c r="AA209" s="34"/>
      <c r="AB209" s="34"/>
      <c r="AC209" s="34"/>
      <c r="AD209" s="34"/>
      <c r="AE209" s="34"/>
      <c r="AR209" s="196" t="s">
        <v>123</v>
      </c>
      <c r="AT209" s="196" t="s">
        <v>119</v>
      </c>
      <c r="AU209" s="196" t="s">
        <v>83</v>
      </c>
      <c r="AY209" s="17" t="s">
        <v>117</v>
      </c>
      <c r="BE209" s="197">
        <f>IF(N209="základní",J209,0)</f>
        <v>0</v>
      </c>
      <c r="BF209" s="197">
        <f>IF(N209="snížená",J209,0)</f>
        <v>0</v>
      </c>
      <c r="BG209" s="197">
        <f>IF(N209="zákl. přenesená",J209,0)</f>
        <v>0</v>
      </c>
      <c r="BH209" s="197">
        <f>IF(N209="sníž. přenesená",J209,0)</f>
        <v>0</v>
      </c>
      <c r="BI209" s="197">
        <f>IF(N209="nulová",J209,0)</f>
        <v>0</v>
      </c>
      <c r="BJ209" s="17" t="s">
        <v>81</v>
      </c>
      <c r="BK209" s="197">
        <f>ROUND(I209*H209,2)</f>
        <v>0</v>
      </c>
      <c r="BL209" s="17" t="s">
        <v>123</v>
      </c>
      <c r="BM209" s="196" t="s">
        <v>283</v>
      </c>
    </row>
    <row r="210" spans="1:47" s="2" customFormat="1" ht="11.25">
      <c r="A210" s="34"/>
      <c r="B210" s="35"/>
      <c r="C210" s="36"/>
      <c r="D210" s="210" t="s">
        <v>132</v>
      </c>
      <c r="E210" s="36"/>
      <c r="F210" s="211" t="s">
        <v>284</v>
      </c>
      <c r="G210" s="36"/>
      <c r="H210" s="36"/>
      <c r="I210" s="212"/>
      <c r="J210" s="36"/>
      <c r="K210" s="36"/>
      <c r="L210" s="39"/>
      <c r="M210" s="213"/>
      <c r="N210" s="214"/>
      <c r="O210" s="71"/>
      <c r="P210" s="71"/>
      <c r="Q210" s="71"/>
      <c r="R210" s="71"/>
      <c r="S210" s="71"/>
      <c r="T210" s="71"/>
      <c r="U210" s="72"/>
      <c r="V210" s="34"/>
      <c r="W210" s="34"/>
      <c r="X210" s="34"/>
      <c r="Y210" s="34"/>
      <c r="Z210" s="34"/>
      <c r="AA210" s="34"/>
      <c r="AB210" s="34"/>
      <c r="AC210" s="34"/>
      <c r="AD210" s="34"/>
      <c r="AE210" s="34"/>
      <c r="AT210" s="17" t="s">
        <v>132</v>
      </c>
      <c r="AU210" s="17" t="s">
        <v>83</v>
      </c>
    </row>
    <row r="211" spans="1:47" s="2" customFormat="1" ht="58.5">
      <c r="A211" s="34"/>
      <c r="B211" s="35"/>
      <c r="C211" s="36"/>
      <c r="D211" s="200" t="s">
        <v>143</v>
      </c>
      <c r="E211" s="36"/>
      <c r="F211" s="215" t="s">
        <v>285</v>
      </c>
      <c r="G211" s="36"/>
      <c r="H211" s="36"/>
      <c r="I211" s="212"/>
      <c r="J211" s="36"/>
      <c r="K211" s="36"/>
      <c r="L211" s="39"/>
      <c r="M211" s="213"/>
      <c r="N211" s="214"/>
      <c r="O211" s="71"/>
      <c r="P211" s="71"/>
      <c r="Q211" s="71"/>
      <c r="R211" s="71"/>
      <c r="S211" s="71"/>
      <c r="T211" s="71"/>
      <c r="U211" s="72"/>
      <c r="V211" s="34"/>
      <c r="W211" s="34"/>
      <c r="X211" s="34"/>
      <c r="Y211" s="34"/>
      <c r="Z211" s="34"/>
      <c r="AA211" s="34"/>
      <c r="AB211" s="34"/>
      <c r="AC211" s="34"/>
      <c r="AD211" s="34"/>
      <c r="AE211" s="34"/>
      <c r="AT211" s="17" t="s">
        <v>143</v>
      </c>
      <c r="AU211" s="17" t="s">
        <v>83</v>
      </c>
    </row>
    <row r="212" spans="1:65" s="2" customFormat="1" ht="24.2" customHeight="1">
      <c r="A212" s="34"/>
      <c r="B212" s="35"/>
      <c r="C212" s="185" t="s">
        <v>286</v>
      </c>
      <c r="D212" s="185" t="s">
        <v>119</v>
      </c>
      <c r="E212" s="186" t="s">
        <v>287</v>
      </c>
      <c r="F212" s="187" t="s">
        <v>288</v>
      </c>
      <c r="G212" s="188" t="s">
        <v>256</v>
      </c>
      <c r="H212" s="189">
        <v>12</v>
      </c>
      <c r="I212" s="190"/>
      <c r="J212" s="191">
        <f>ROUND(I212*H212,2)</f>
        <v>0</v>
      </c>
      <c r="K212" s="187" t="s">
        <v>130</v>
      </c>
      <c r="L212" s="39"/>
      <c r="M212" s="192" t="s">
        <v>1</v>
      </c>
      <c r="N212" s="193" t="s">
        <v>38</v>
      </c>
      <c r="O212" s="71"/>
      <c r="P212" s="194">
        <f>O212*H212</f>
        <v>0</v>
      </c>
      <c r="Q212" s="194">
        <v>0</v>
      </c>
      <c r="R212" s="194">
        <f>Q212*H212</f>
        <v>0</v>
      </c>
      <c r="S212" s="194">
        <v>0</v>
      </c>
      <c r="T212" s="194">
        <f>S212*H212</f>
        <v>0</v>
      </c>
      <c r="U212" s="195" t="s">
        <v>1</v>
      </c>
      <c r="V212" s="34"/>
      <c r="W212" s="34"/>
      <c r="X212" s="34"/>
      <c r="Y212" s="34"/>
      <c r="Z212" s="34"/>
      <c r="AA212" s="34"/>
      <c r="AB212" s="34"/>
      <c r="AC212" s="34"/>
      <c r="AD212" s="34"/>
      <c r="AE212" s="34"/>
      <c r="AR212" s="196" t="s">
        <v>123</v>
      </c>
      <c r="AT212" s="196" t="s">
        <v>119</v>
      </c>
      <c r="AU212" s="196" t="s">
        <v>83</v>
      </c>
      <c r="AY212" s="17" t="s">
        <v>117</v>
      </c>
      <c r="BE212" s="197">
        <f>IF(N212="základní",J212,0)</f>
        <v>0</v>
      </c>
      <c r="BF212" s="197">
        <f>IF(N212="snížená",J212,0)</f>
        <v>0</v>
      </c>
      <c r="BG212" s="197">
        <f>IF(N212="zákl. přenesená",J212,0)</f>
        <v>0</v>
      </c>
      <c r="BH212" s="197">
        <f>IF(N212="sníž. přenesená",J212,0)</f>
        <v>0</v>
      </c>
      <c r="BI212" s="197">
        <f>IF(N212="nulová",J212,0)</f>
        <v>0</v>
      </c>
      <c r="BJ212" s="17" t="s">
        <v>81</v>
      </c>
      <c r="BK212" s="197">
        <f>ROUND(I212*H212,2)</f>
        <v>0</v>
      </c>
      <c r="BL212" s="17" t="s">
        <v>123</v>
      </c>
      <c r="BM212" s="196" t="s">
        <v>289</v>
      </c>
    </row>
    <row r="213" spans="1:47" s="2" customFormat="1" ht="11.25">
      <c r="A213" s="34"/>
      <c r="B213" s="35"/>
      <c r="C213" s="36"/>
      <c r="D213" s="210" t="s">
        <v>132</v>
      </c>
      <c r="E213" s="36"/>
      <c r="F213" s="211" t="s">
        <v>290</v>
      </c>
      <c r="G213" s="36"/>
      <c r="H213" s="36"/>
      <c r="I213" s="212"/>
      <c r="J213" s="36"/>
      <c r="K213" s="36"/>
      <c r="L213" s="39"/>
      <c r="M213" s="213"/>
      <c r="N213" s="214"/>
      <c r="O213" s="71"/>
      <c r="P213" s="71"/>
      <c r="Q213" s="71"/>
      <c r="R213" s="71"/>
      <c r="S213" s="71"/>
      <c r="T213" s="71"/>
      <c r="U213" s="72"/>
      <c r="V213" s="34"/>
      <c r="W213" s="34"/>
      <c r="X213" s="34"/>
      <c r="Y213" s="34"/>
      <c r="Z213" s="34"/>
      <c r="AA213" s="34"/>
      <c r="AB213" s="34"/>
      <c r="AC213" s="34"/>
      <c r="AD213" s="34"/>
      <c r="AE213" s="34"/>
      <c r="AT213" s="17" t="s">
        <v>132</v>
      </c>
      <c r="AU213" s="17" t="s">
        <v>83</v>
      </c>
    </row>
    <row r="214" spans="1:47" s="2" customFormat="1" ht="19.5">
      <c r="A214" s="34"/>
      <c r="B214" s="35"/>
      <c r="C214" s="36"/>
      <c r="D214" s="200" t="s">
        <v>143</v>
      </c>
      <c r="E214" s="36"/>
      <c r="F214" s="215" t="s">
        <v>291</v>
      </c>
      <c r="G214" s="36"/>
      <c r="H214" s="36"/>
      <c r="I214" s="212"/>
      <c r="J214" s="36"/>
      <c r="K214" s="36"/>
      <c r="L214" s="39"/>
      <c r="M214" s="213"/>
      <c r="N214" s="214"/>
      <c r="O214" s="71"/>
      <c r="P214" s="71"/>
      <c r="Q214" s="71"/>
      <c r="R214" s="71"/>
      <c r="S214" s="71"/>
      <c r="T214" s="71"/>
      <c r="U214" s="72"/>
      <c r="V214" s="34"/>
      <c r="W214" s="34"/>
      <c r="X214" s="34"/>
      <c r="Y214" s="34"/>
      <c r="Z214" s="34"/>
      <c r="AA214" s="34"/>
      <c r="AB214" s="34"/>
      <c r="AC214" s="34"/>
      <c r="AD214" s="34"/>
      <c r="AE214" s="34"/>
      <c r="AT214" s="17" t="s">
        <v>143</v>
      </c>
      <c r="AU214" s="17" t="s">
        <v>83</v>
      </c>
    </row>
    <row r="215" spans="1:65" s="2" customFormat="1" ht="66.75" customHeight="1">
      <c r="A215" s="34"/>
      <c r="B215" s="35"/>
      <c r="C215" s="185" t="s">
        <v>292</v>
      </c>
      <c r="D215" s="185" t="s">
        <v>119</v>
      </c>
      <c r="E215" s="186" t="s">
        <v>293</v>
      </c>
      <c r="F215" s="187" t="s">
        <v>294</v>
      </c>
      <c r="G215" s="188" t="s">
        <v>122</v>
      </c>
      <c r="H215" s="189">
        <v>1012</v>
      </c>
      <c r="I215" s="190"/>
      <c r="J215" s="191">
        <f>ROUND(I215*H215,2)</f>
        <v>0</v>
      </c>
      <c r="K215" s="187" t="s">
        <v>130</v>
      </c>
      <c r="L215" s="39"/>
      <c r="M215" s="192" t="s">
        <v>1</v>
      </c>
      <c r="N215" s="193" t="s">
        <v>38</v>
      </c>
      <c r="O215" s="71"/>
      <c r="P215" s="194">
        <f>O215*H215</f>
        <v>0</v>
      </c>
      <c r="Q215" s="194">
        <v>0</v>
      </c>
      <c r="R215" s="194">
        <f>Q215*H215</f>
        <v>0</v>
      </c>
      <c r="S215" s="194">
        <v>0.126</v>
      </c>
      <c r="T215" s="194">
        <f>S215*H215</f>
        <v>127.512</v>
      </c>
      <c r="U215" s="195" t="s">
        <v>1</v>
      </c>
      <c r="V215" s="34"/>
      <c r="W215" s="34"/>
      <c r="X215" s="34"/>
      <c r="Y215" s="34"/>
      <c r="Z215" s="34"/>
      <c r="AA215" s="34"/>
      <c r="AB215" s="34"/>
      <c r="AC215" s="34"/>
      <c r="AD215" s="34"/>
      <c r="AE215" s="34"/>
      <c r="AR215" s="196" t="s">
        <v>123</v>
      </c>
      <c r="AT215" s="196" t="s">
        <v>119</v>
      </c>
      <c r="AU215" s="196" t="s">
        <v>83</v>
      </c>
      <c r="AY215" s="17" t="s">
        <v>117</v>
      </c>
      <c r="BE215" s="197">
        <f>IF(N215="základní",J215,0)</f>
        <v>0</v>
      </c>
      <c r="BF215" s="197">
        <f>IF(N215="snížená",J215,0)</f>
        <v>0</v>
      </c>
      <c r="BG215" s="197">
        <f>IF(N215="zákl. přenesená",J215,0)</f>
        <v>0</v>
      </c>
      <c r="BH215" s="197">
        <f>IF(N215="sníž. přenesená",J215,0)</f>
        <v>0</v>
      </c>
      <c r="BI215" s="197">
        <f>IF(N215="nulová",J215,0)</f>
        <v>0</v>
      </c>
      <c r="BJ215" s="17" t="s">
        <v>81</v>
      </c>
      <c r="BK215" s="197">
        <f>ROUND(I215*H215,2)</f>
        <v>0</v>
      </c>
      <c r="BL215" s="17" t="s">
        <v>123</v>
      </c>
      <c r="BM215" s="196" t="s">
        <v>295</v>
      </c>
    </row>
    <row r="216" spans="1:47" s="2" customFormat="1" ht="11.25">
      <c r="A216" s="34"/>
      <c r="B216" s="35"/>
      <c r="C216" s="36"/>
      <c r="D216" s="210" t="s">
        <v>132</v>
      </c>
      <c r="E216" s="36"/>
      <c r="F216" s="211" t="s">
        <v>296</v>
      </c>
      <c r="G216" s="36"/>
      <c r="H216" s="36"/>
      <c r="I216" s="212"/>
      <c r="J216" s="36"/>
      <c r="K216" s="36"/>
      <c r="L216" s="39"/>
      <c r="M216" s="213"/>
      <c r="N216" s="214"/>
      <c r="O216" s="71"/>
      <c r="P216" s="71"/>
      <c r="Q216" s="71"/>
      <c r="R216" s="71"/>
      <c r="S216" s="71"/>
      <c r="T216" s="71"/>
      <c r="U216" s="72"/>
      <c r="V216" s="34"/>
      <c r="W216" s="34"/>
      <c r="X216" s="34"/>
      <c r="Y216" s="34"/>
      <c r="Z216" s="34"/>
      <c r="AA216" s="34"/>
      <c r="AB216" s="34"/>
      <c r="AC216" s="34"/>
      <c r="AD216" s="34"/>
      <c r="AE216" s="34"/>
      <c r="AT216" s="17" t="s">
        <v>132</v>
      </c>
      <c r="AU216" s="17" t="s">
        <v>83</v>
      </c>
    </row>
    <row r="217" spans="1:47" s="2" customFormat="1" ht="39">
      <c r="A217" s="34"/>
      <c r="B217" s="35"/>
      <c r="C217" s="36"/>
      <c r="D217" s="200" t="s">
        <v>143</v>
      </c>
      <c r="E217" s="36"/>
      <c r="F217" s="215" t="s">
        <v>297</v>
      </c>
      <c r="G217" s="36"/>
      <c r="H217" s="36"/>
      <c r="I217" s="212"/>
      <c r="J217" s="36"/>
      <c r="K217" s="36"/>
      <c r="L217" s="39"/>
      <c r="M217" s="213"/>
      <c r="N217" s="214"/>
      <c r="O217" s="71"/>
      <c r="P217" s="71"/>
      <c r="Q217" s="71"/>
      <c r="R217" s="71"/>
      <c r="S217" s="71"/>
      <c r="T217" s="71"/>
      <c r="U217" s="72"/>
      <c r="V217" s="34"/>
      <c r="W217" s="34"/>
      <c r="X217" s="34"/>
      <c r="Y217" s="34"/>
      <c r="Z217" s="34"/>
      <c r="AA217" s="34"/>
      <c r="AB217" s="34"/>
      <c r="AC217" s="34"/>
      <c r="AD217" s="34"/>
      <c r="AE217" s="34"/>
      <c r="AT217" s="17" t="s">
        <v>143</v>
      </c>
      <c r="AU217" s="17" t="s">
        <v>83</v>
      </c>
    </row>
    <row r="218" spans="2:51" s="13" customFormat="1" ht="11.25">
      <c r="B218" s="198"/>
      <c r="C218" s="199"/>
      <c r="D218" s="200" t="s">
        <v>125</v>
      </c>
      <c r="E218" s="201" t="s">
        <v>1</v>
      </c>
      <c r="F218" s="202" t="s">
        <v>298</v>
      </c>
      <c r="G218" s="199"/>
      <c r="H218" s="203">
        <v>1012</v>
      </c>
      <c r="I218" s="204"/>
      <c r="J218" s="199"/>
      <c r="K218" s="199"/>
      <c r="L218" s="205"/>
      <c r="M218" s="206"/>
      <c r="N218" s="207"/>
      <c r="O218" s="207"/>
      <c r="P218" s="207"/>
      <c r="Q218" s="207"/>
      <c r="R218" s="207"/>
      <c r="S218" s="207"/>
      <c r="T218" s="207"/>
      <c r="U218" s="208"/>
      <c r="AT218" s="209" t="s">
        <v>125</v>
      </c>
      <c r="AU218" s="209" t="s">
        <v>83</v>
      </c>
      <c r="AV218" s="13" t="s">
        <v>83</v>
      </c>
      <c r="AW218" s="13" t="s">
        <v>30</v>
      </c>
      <c r="AX218" s="13" t="s">
        <v>81</v>
      </c>
      <c r="AY218" s="209" t="s">
        <v>117</v>
      </c>
    </row>
    <row r="219" spans="2:63" s="12" customFormat="1" ht="22.9" customHeight="1">
      <c r="B219" s="169"/>
      <c r="C219" s="170"/>
      <c r="D219" s="171" t="s">
        <v>72</v>
      </c>
      <c r="E219" s="183" t="s">
        <v>299</v>
      </c>
      <c r="F219" s="183" t="s">
        <v>300</v>
      </c>
      <c r="G219" s="170"/>
      <c r="H219" s="170"/>
      <c r="I219" s="173"/>
      <c r="J219" s="184">
        <f>BK219</f>
        <v>0</v>
      </c>
      <c r="K219" s="170"/>
      <c r="L219" s="175"/>
      <c r="M219" s="176"/>
      <c r="N219" s="177"/>
      <c r="O219" s="177"/>
      <c r="P219" s="178">
        <f>SUM(P220:P234)</f>
        <v>0</v>
      </c>
      <c r="Q219" s="177"/>
      <c r="R219" s="178">
        <f>SUM(R220:R234)</f>
        <v>0</v>
      </c>
      <c r="S219" s="177"/>
      <c r="T219" s="178">
        <f>SUM(T220:T234)</f>
        <v>0</v>
      </c>
      <c r="U219" s="179"/>
      <c r="AR219" s="180" t="s">
        <v>81</v>
      </c>
      <c r="AT219" s="181" t="s">
        <v>72</v>
      </c>
      <c r="AU219" s="181" t="s">
        <v>81</v>
      </c>
      <c r="AY219" s="180" t="s">
        <v>117</v>
      </c>
      <c r="BK219" s="182">
        <f>SUM(BK220:BK234)</f>
        <v>0</v>
      </c>
    </row>
    <row r="220" spans="1:65" s="2" customFormat="1" ht="37.9" customHeight="1">
      <c r="A220" s="34"/>
      <c r="B220" s="35"/>
      <c r="C220" s="185" t="s">
        <v>301</v>
      </c>
      <c r="D220" s="185" t="s">
        <v>119</v>
      </c>
      <c r="E220" s="186" t="s">
        <v>302</v>
      </c>
      <c r="F220" s="187" t="s">
        <v>303</v>
      </c>
      <c r="G220" s="188" t="s">
        <v>148</v>
      </c>
      <c r="H220" s="189">
        <v>127.512</v>
      </c>
      <c r="I220" s="190"/>
      <c r="J220" s="191">
        <f>ROUND(I220*H220,2)</f>
        <v>0</v>
      </c>
      <c r="K220" s="187" t="s">
        <v>130</v>
      </c>
      <c r="L220" s="39"/>
      <c r="M220" s="192" t="s">
        <v>1</v>
      </c>
      <c r="N220" s="193" t="s">
        <v>38</v>
      </c>
      <c r="O220" s="71"/>
      <c r="P220" s="194">
        <f>O220*H220</f>
        <v>0</v>
      </c>
      <c r="Q220" s="194">
        <v>0</v>
      </c>
      <c r="R220" s="194">
        <f>Q220*H220</f>
        <v>0</v>
      </c>
      <c r="S220" s="194">
        <v>0</v>
      </c>
      <c r="T220" s="194">
        <f>S220*H220</f>
        <v>0</v>
      </c>
      <c r="U220" s="195" t="s">
        <v>1</v>
      </c>
      <c r="V220" s="34"/>
      <c r="W220" s="34"/>
      <c r="X220" s="34"/>
      <c r="Y220" s="34"/>
      <c r="Z220" s="34"/>
      <c r="AA220" s="34"/>
      <c r="AB220" s="34"/>
      <c r="AC220" s="34"/>
      <c r="AD220" s="34"/>
      <c r="AE220" s="34"/>
      <c r="AR220" s="196" t="s">
        <v>123</v>
      </c>
      <c r="AT220" s="196" t="s">
        <v>119</v>
      </c>
      <c r="AU220" s="196" t="s">
        <v>83</v>
      </c>
      <c r="AY220" s="17" t="s">
        <v>117</v>
      </c>
      <c r="BE220" s="197">
        <f>IF(N220="základní",J220,0)</f>
        <v>0</v>
      </c>
      <c r="BF220" s="197">
        <f>IF(N220="snížená",J220,0)</f>
        <v>0</v>
      </c>
      <c r="BG220" s="197">
        <f>IF(N220="zákl. přenesená",J220,0)</f>
        <v>0</v>
      </c>
      <c r="BH220" s="197">
        <f>IF(N220="sníž. přenesená",J220,0)</f>
        <v>0</v>
      </c>
      <c r="BI220" s="197">
        <f>IF(N220="nulová",J220,0)</f>
        <v>0</v>
      </c>
      <c r="BJ220" s="17" t="s">
        <v>81</v>
      </c>
      <c r="BK220" s="197">
        <f>ROUND(I220*H220,2)</f>
        <v>0</v>
      </c>
      <c r="BL220" s="17" t="s">
        <v>123</v>
      </c>
      <c r="BM220" s="196" t="s">
        <v>304</v>
      </c>
    </row>
    <row r="221" spans="1:47" s="2" customFormat="1" ht="11.25">
      <c r="A221" s="34"/>
      <c r="B221" s="35"/>
      <c r="C221" s="36"/>
      <c r="D221" s="210" t="s">
        <v>132</v>
      </c>
      <c r="E221" s="36"/>
      <c r="F221" s="211" t="s">
        <v>305</v>
      </c>
      <c r="G221" s="36"/>
      <c r="H221" s="36"/>
      <c r="I221" s="212"/>
      <c r="J221" s="36"/>
      <c r="K221" s="36"/>
      <c r="L221" s="39"/>
      <c r="M221" s="213"/>
      <c r="N221" s="214"/>
      <c r="O221" s="71"/>
      <c r="P221" s="71"/>
      <c r="Q221" s="71"/>
      <c r="R221" s="71"/>
      <c r="S221" s="71"/>
      <c r="T221" s="71"/>
      <c r="U221" s="72"/>
      <c r="V221" s="34"/>
      <c r="W221" s="34"/>
      <c r="X221" s="34"/>
      <c r="Y221" s="34"/>
      <c r="Z221" s="34"/>
      <c r="AA221" s="34"/>
      <c r="AB221" s="34"/>
      <c r="AC221" s="34"/>
      <c r="AD221" s="34"/>
      <c r="AE221" s="34"/>
      <c r="AT221" s="17" t="s">
        <v>132</v>
      </c>
      <c r="AU221" s="17" t="s">
        <v>83</v>
      </c>
    </row>
    <row r="222" spans="1:47" s="2" customFormat="1" ht="97.5">
      <c r="A222" s="34"/>
      <c r="B222" s="35"/>
      <c r="C222" s="36"/>
      <c r="D222" s="200" t="s">
        <v>143</v>
      </c>
      <c r="E222" s="36"/>
      <c r="F222" s="215" t="s">
        <v>306</v>
      </c>
      <c r="G222" s="36"/>
      <c r="H222" s="36"/>
      <c r="I222" s="212"/>
      <c r="J222" s="36"/>
      <c r="K222" s="36"/>
      <c r="L222" s="39"/>
      <c r="M222" s="213"/>
      <c r="N222" s="214"/>
      <c r="O222" s="71"/>
      <c r="P222" s="71"/>
      <c r="Q222" s="71"/>
      <c r="R222" s="71"/>
      <c r="S222" s="71"/>
      <c r="T222" s="71"/>
      <c r="U222" s="72"/>
      <c r="V222" s="34"/>
      <c r="W222" s="34"/>
      <c r="X222" s="34"/>
      <c r="Y222" s="34"/>
      <c r="Z222" s="34"/>
      <c r="AA222" s="34"/>
      <c r="AB222" s="34"/>
      <c r="AC222" s="34"/>
      <c r="AD222" s="34"/>
      <c r="AE222" s="34"/>
      <c r="AT222" s="17" t="s">
        <v>143</v>
      </c>
      <c r="AU222" s="17" t="s">
        <v>83</v>
      </c>
    </row>
    <row r="223" spans="2:51" s="13" customFormat="1" ht="11.25">
      <c r="B223" s="198"/>
      <c r="C223" s="199"/>
      <c r="D223" s="200" t="s">
        <v>125</v>
      </c>
      <c r="E223" s="201" t="s">
        <v>1</v>
      </c>
      <c r="F223" s="202" t="s">
        <v>307</v>
      </c>
      <c r="G223" s="199"/>
      <c r="H223" s="203">
        <v>127.512</v>
      </c>
      <c r="I223" s="204"/>
      <c r="J223" s="199"/>
      <c r="K223" s="199"/>
      <c r="L223" s="205"/>
      <c r="M223" s="206"/>
      <c r="N223" s="207"/>
      <c r="O223" s="207"/>
      <c r="P223" s="207"/>
      <c r="Q223" s="207"/>
      <c r="R223" s="207"/>
      <c r="S223" s="207"/>
      <c r="T223" s="207"/>
      <c r="U223" s="208"/>
      <c r="AT223" s="209" t="s">
        <v>125</v>
      </c>
      <c r="AU223" s="209" t="s">
        <v>83</v>
      </c>
      <c r="AV223" s="13" t="s">
        <v>83</v>
      </c>
      <c r="AW223" s="13" t="s">
        <v>30</v>
      </c>
      <c r="AX223" s="13" t="s">
        <v>73</v>
      </c>
      <c r="AY223" s="209" t="s">
        <v>117</v>
      </c>
    </row>
    <row r="224" spans="2:51" s="15" customFormat="1" ht="11.25">
      <c r="B224" s="236"/>
      <c r="C224" s="237"/>
      <c r="D224" s="200" t="s">
        <v>125</v>
      </c>
      <c r="E224" s="238" t="s">
        <v>1</v>
      </c>
      <c r="F224" s="239" t="s">
        <v>212</v>
      </c>
      <c r="G224" s="237"/>
      <c r="H224" s="240">
        <v>127.512</v>
      </c>
      <c r="I224" s="241"/>
      <c r="J224" s="237"/>
      <c r="K224" s="237"/>
      <c r="L224" s="242"/>
      <c r="M224" s="243"/>
      <c r="N224" s="244"/>
      <c r="O224" s="244"/>
      <c r="P224" s="244"/>
      <c r="Q224" s="244"/>
      <c r="R224" s="244"/>
      <c r="S224" s="244"/>
      <c r="T224" s="244"/>
      <c r="U224" s="245"/>
      <c r="AT224" s="246" t="s">
        <v>125</v>
      </c>
      <c r="AU224" s="246" t="s">
        <v>83</v>
      </c>
      <c r="AV224" s="15" t="s">
        <v>123</v>
      </c>
      <c r="AW224" s="15" t="s">
        <v>30</v>
      </c>
      <c r="AX224" s="15" t="s">
        <v>81</v>
      </c>
      <c r="AY224" s="246" t="s">
        <v>117</v>
      </c>
    </row>
    <row r="225" spans="1:65" s="2" customFormat="1" ht="37.9" customHeight="1">
      <c r="A225" s="34"/>
      <c r="B225" s="35"/>
      <c r="C225" s="185" t="s">
        <v>308</v>
      </c>
      <c r="D225" s="185" t="s">
        <v>119</v>
      </c>
      <c r="E225" s="186" t="s">
        <v>309</v>
      </c>
      <c r="F225" s="187" t="s">
        <v>310</v>
      </c>
      <c r="G225" s="188" t="s">
        <v>148</v>
      </c>
      <c r="H225" s="189">
        <v>1147.608</v>
      </c>
      <c r="I225" s="190"/>
      <c r="J225" s="191">
        <f>ROUND(I225*H225,2)</f>
        <v>0</v>
      </c>
      <c r="K225" s="187" t="s">
        <v>130</v>
      </c>
      <c r="L225" s="39"/>
      <c r="M225" s="192" t="s">
        <v>1</v>
      </c>
      <c r="N225" s="193" t="s">
        <v>38</v>
      </c>
      <c r="O225" s="71"/>
      <c r="P225" s="194">
        <f>O225*H225</f>
        <v>0</v>
      </c>
      <c r="Q225" s="194">
        <v>0</v>
      </c>
      <c r="R225" s="194">
        <f>Q225*H225</f>
        <v>0</v>
      </c>
      <c r="S225" s="194">
        <v>0</v>
      </c>
      <c r="T225" s="194">
        <f>S225*H225</f>
        <v>0</v>
      </c>
      <c r="U225" s="195" t="s">
        <v>1</v>
      </c>
      <c r="V225" s="34"/>
      <c r="W225" s="34"/>
      <c r="X225" s="34"/>
      <c r="Y225" s="34"/>
      <c r="Z225" s="34"/>
      <c r="AA225" s="34"/>
      <c r="AB225" s="34"/>
      <c r="AC225" s="34"/>
      <c r="AD225" s="34"/>
      <c r="AE225" s="34"/>
      <c r="AR225" s="196" t="s">
        <v>123</v>
      </c>
      <c r="AT225" s="196" t="s">
        <v>119</v>
      </c>
      <c r="AU225" s="196" t="s">
        <v>83</v>
      </c>
      <c r="AY225" s="17" t="s">
        <v>117</v>
      </c>
      <c r="BE225" s="197">
        <f>IF(N225="základní",J225,0)</f>
        <v>0</v>
      </c>
      <c r="BF225" s="197">
        <f>IF(N225="snížená",J225,0)</f>
        <v>0</v>
      </c>
      <c r="BG225" s="197">
        <f>IF(N225="zákl. přenesená",J225,0)</f>
        <v>0</v>
      </c>
      <c r="BH225" s="197">
        <f>IF(N225="sníž. přenesená",J225,0)</f>
        <v>0</v>
      </c>
      <c r="BI225" s="197">
        <f>IF(N225="nulová",J225,0)</f>
        <v>0</v>
      </c>
      <c r="BJ225" s="17" t="s">
        <v>81</v>
      </c>
      <c r="BK225" s="197">
        <f>ROUND(I225*H225,2)</f>
        <v>0</v>
      </c>
      <c r="BL225" s="17" t="s">
        <v>123</v>
      </c>
      <c r="BM225" s="196" t="s">
        <v>311</v>
      </c>
    </row>
    <row r="226" spans="1:47" s="2" customFormat="1" ht="11.25">
      <c r="A226" s="34"/>
      <c r="B226" s="35"/>
      <c r="C226" s="36"/>
      <c r="D226" s="210" t="s">
        <v>132</v>
      </c>
      <c r="E226" s="36"/>
      <c r="F226" s="211" t="s">
        <v>312</v>
      </c>
      <c r="G226" s="36"/>
      <c r="H226" s="36"/>
      <c r="I226" s="212"/>
      <c r="J226" s="36"/>
      <c r="K226" s="36"/>
      <c r="L226" s="39"/>
      <c r="M226" s="213"/>
      <c r="N226" s="214"/>
      <c r="O226" s="71"/>
      <c r="P226" s="71"/>
      <c r="Q226" s="71"/>
      <c r="R226" s="71"/>
      <c r="S226" s="71"/>
      <c r="T226" s="71"/>
      <c r="U226" s="72"/>
      <c r="V226" s="34"/>
      <c r="W226" s="34"/>
      <c r="X226" s="34"/>
      <c r="Y226" s="34"/>
      <c r="Z226" s="34"/>
      <c r="AA226" s="34"/>
      <c r="AB226" s="34"/>
      <c r="AC226" s="34"/>
      <c r="AD226" s="34"/>
      <c r="AE226" s="34"/>
      <c r="AT226" s="17" t="s">
        <v>132</v>
      </c>
      <c r="AU226" s="17" t="s">
        <v>83</v>
      </c>
    </row>
    <row r="227" spans="1:47" s="2" customFormat="1" ht="97.5">
      <c r="A227" s="34"/>
      <c r="B227" s="35"/>
      <c r="C227" s="36"/>
      <c r="D227" s="200" t="s">
        <v>143</v>
      </c>
      <c r="E227" s="36"/>
      <c r="F227" s="215" t="s">
        <v>306</v>
      </c>
      <c r="G227" s="36"/>
      <c r="H227" s="36"/>
      <c r="I227" s="212"/>
      <c r="J227" s="36"/>
      <c r="K227" s="36"/>
      <c r="L227" s="39"/>
      <c r="M227" s="213"/>
      <c r="N227" s="214"/>
      <c r="O227" s="71"/>
      <c r="P227" s="71"/>
      <c r="Q227" s="71"/>
      <c r="R227" s="71"/>
      <c r="S227" s="71"/>
      <c r="T227" s="71"/>
      <c r="U227" s="72"/>
      <c r="V227" s="34"/>
      <c r="W227" s="34"/>
      <c r="X227" s="34"/>
      <c r="Y227" s="34"/>
      <c r="Z227" s="34"/>
      <c r="AA227" s="34"/>
      <c r="AB227" s="34"/>
      <c r="AC227" s="34"/>
      <c r="AD227" s="34"/>
      <c r="AE227" s="34"/>
      <c r="AT227" s="17" t="s">
        <v>143</v>
      </c>
      <c r="AU227" s="17" t="s">
        <v>83</v>
      </c>
    </row>
    <row r="228" spans="2:51" s="13" customFormat="1" ht="11.25">
      <c r="B228" s="198"/>
      <c r="C228" s="199"/>
      <c r="D228" s="200" t="s">
        <v>125</v>
      </c>
      <c r="E228" s="201" t="s">
        <v>1</v>
      </c>
      <c r="F228" s="202" t="s">
        <v>313</v>
      </c>
      <c r="G228" s="199"/>
      <c r="H228" s="203">
        <v>1147.608</v>
      </c>
      <c r="I228" s="204"/>
      <c r="J228" s="199"/>
      <c r="K228" s="199"/>
      <c r="L228" s="205"/>
      <c r="M228" s="206"/>
      <c r="N228" s="207"/>
      <c r="O228" s="207"/>
      <c r="P228" s="207"/>
      <c r="Q228" s="207"/>
      <c r="R228" s="207"/>
      <c r="S228" s="207"/>
      <c r="T228" s="207"/>
      <c r="U228" s="208"/>
      <c r="AT228" s="209" t="s">
        <v>125</v>
      </c>
      <c r="AU228" s="209" t="s">
        <v>83</v>
      </c>
      <c r="AV228" s="13" t="s">
        <v>83</v>
      </c>
      <c r="AW228" s="13" t="s">
        <v>30</v>
      </c>
      <c r="AX228" s="13" t="s">
        <v>73</v>
      </c>
      <c r="AY228" s="209" t="s">
        <v>117</v>
      </c>
    </row>
    <row r="229" spans="2:51" s="15" customFormat="1" ht="11.25">
      <c r="B229" s="236"/>
      <c r="C229" s="237"/>
      <c r="D229" s="200" t="s">
        <v>125</v>
      </c>
      <c r="E229" s="238" t="s">
        <v>1</v>
      </c>
      <c r="F229" s="239" t="s">
        <v>212</v>
      </c>
      <c r="G229" s="237"/>
      <c r="H229" s="240">
        <v>1147.608</v>
      </c>
      <c r="I229" s="241"/>
      <c r="J229" s="237"/>
      <c r="K229" s="237"/>
      <c r="L229" s="242"/>
      <c r="M229" s="243"/>
      <c r="N229" s="244"/>
      <c r="O229" s="244"/>
      <c r="P229" s="244"/>
      <c r="Q229" s="244"/>
      <c r="R229" s="244"/>
      <c r="S229" s="244"/>
      <c r="T229" s="244"/>
      <c r="U229" s="245"/>
      <c r="AT229" s="246" t="s">
        <v>125</v>
      </c>
      <c r="AU229" s="246" t="s">
        <v>83</v>
      </c>
      <c r="AV229" s="15" t="s">
        <v>123</v>
      </c>
      <c r="AW229" s="15" t="s">
        <v>30</v>
      </c>
      <c r="AX229" s="15" t="s">
        <v>81</v>
      </c>
      <c r="AY229" s="246" t="s">
        <v>117</v>
      </c>
    </row>
    <row r="230" spans="1:65" s="2" customFormat="1" ht="44.25" customHeight="1">
      <c r="A230" s="34"/>
      <c r="B230" s="35"/>
      <c r="C230" s="185" t="s">
        <v>314</v>
      </c>
      <c r="D230" s="185" t="s">
        <v>119</v>
      </c>
      <c r="E230" s="186" t="s">
        <v>315</v>
      </c>
      <c r="F230" s="187" t="s">
        <v>147</v>
      </c>
      <c r="G230" s="188" t="s">
        <v>148</v>
      </c>
      <c r="H230" s="189">
        <v>127.512</v>
      </c>
      <c r="I230" s="190"/>
      <c r="J230" s="191">
        <f>ROUND(I230*H230,2)</f>
        <v>0</v>
      </c>
      <c r="K230" s="187" t="s">
        <v>130</v>
      </c>
      <c r="L230" s="39"/>
      <c r="M230" s="192" t="s">
        <v>1</v>
      </c>
      <c r="N230" s="193" t="s">
        <v>38</v>
      </c>
      <c r="O230" s="71"/>
      <c r="P230" s="194">
        <f>O230*H230</f>
        <v>0</v>
      </c>
      <c r="Q230" s="194">
        <v>0</v>
      </c>
      <c r="R230" s="194">
        <f>Q230*H230</f>
        <v>0</v>
      </c>
      <c r="S230" s="194">
        <v>0</v>
      </c>
      <c r="T230" s="194">
        <f>S230*H230</f>
        <v>0</v>
      </c>
      <c r="U230" s="195" t="s">
        <v>1</v>
      </c>
      <c r="V230" s="34"/>
      <c r="W230" s="34"/>
      <c r="X230" s="34"/>
      <c r="Y230" s="34"/>
      <c r="Z230" s="34"/>
      <c r="AA230" s="34"/>
      <c r="AB230" s="34"/>
      <c r="AC230" s="34"/>
      <c r="AD230" s="34"/>
      <c r="AE230" s="34"/>
      <c r="AR230" s="196" t="s">
        <v>123</v>
      </c>
      <c r="AT230" s="196" t="s">
        <v>119</v>
      </c>
      <c r="AU230" s="196" t="s">
        <v>83</v>
      </c>
      <c r="AY230" s="17" t="s">
        <v>117</v>
      </c>
      <c r="BE230" s="197">
        <f>IF(N230="základní",J230,0)</f>
        <v>0</v>
      </c>
      <c r="BF230" s="197">
        <f>IF(N230="snížená",J230,0)</f>
        <v>0</v>
      </c>
      <c r="BG230" s="197">
        <f>IF(N230="zákl. přenesená",J230,0)</f>
        <v>0</v>
      </c>
      <c r="BH230" s="197">
        <f>IF(N230="sníž. přenesená",J230,0)</f>
        <v>0</v>
      </c>
      <c r="BI230" s="197">
        <f>IF(N230="nulová",J230,0)</f>
        <v>0</v>
      </c>
      <c r="BJ230" s="17" t="s">
        <v>81</v>
      </c>
      <c r="BK230" s="197">
        <f>ROUND(I230*H230,2)</f>
        <v>0</v>
      </c>
      <c r="BL230" s="17" t="s">
        <v>123</v>
      </c>
      <c r="BM230" s="196" t="s">
        <v>316</v>
      </c>
    </row>
    <row r="231" spans="1:47" s="2" customFormat="1" ht="11.25">
      <c r="A231" s="34"/>
      <c r="B231" s="35"/>
      <c r="C231" s="36"/>
      <c r="D231" s="210" t="s">
        <v>132</v>
      </c>
      <c r="E231" s="36"/>
      <c r="F231" s="211" t="s">
        <v>317</v>
      </c>
      <c r="G231" s="36"/>
      <c r="H231" s="36"/>
      <c r="I231" s="212"/>
      <c r="J231" s="36"/>
      <c r="K231" s="36"/>
      <c r="L231" s="39"/>
      <c r="M231" s="213"/>
      <c r="N231" s="214"/>
      <c r="O231" s="71"/>
      <c r="P231" s="71"/>
      <c r="Q231" s="71"/>
      <c r="R231" s="71"/>
      <c r="S231" s="71"/>
      <c r="T231" s="71"/>
      <c r="U231" s="72"/>
      <c r="V231" s="34"/>
      <c r="W231" s="34"/>
      <c r="X231" s="34"/>
      <c r="Y231" s="34"/>
      <c r="Z231" s="34"/>
      <c r="AA231" s="34"/>
      <c r="AB231" s="34"/>
      <c r="AC231" s="34"/>
      <c r="AD231" s="34"/>
      <c r="AE231" s="34"/>
      <c r="AT231" s="17" t="s">
        <v>132</v>
      </c>
      <c r="AU231" s="17" t="s">
        <v>83</v>
      </c>
    </row>
    <row r="232" spans="1:47" s="2" customFormat="1" ht="78">
      <c r="A232" s="34"/>
      <c r="B232" s="35"/>
      <c r="C232" s="36"/>
      <c r="D232" s="200" t="s">
        <v>143</v>
      </c>
      <c r="E232" s="36"/>
      <c r="F232" s="215" t="s">
        <v>318</v>
      </c>
      <c r="G232" s="36"/>
      <c r="H232" s="36"/>
      <c r="I232" s="212"/>
      <c r="J232" s="36"/>
      <c r="K232" s="36"/>
      <c r="L232" s="39"/>
      <c r="M232" s="213"/>
      <c r="N232" s="214"/>
      <c r="O232" s="71"/>
      <c r="P232" s="71"/>
      <c r="Q232" s="71"/>
      <c r="R232" s="71"/>
      <c r="S232" s="71"/>
      <c r="T232" s="71"/>
      <c r="U232" s="72"/>
      <c r="V232" s="34"/>
      <c r="W232" s="34"/>
      <c r="X232" s="34"/>
      <c r="Y232" s="34"/>
      <c r="Z232" s="34"/>
      <c r="AA232" s="34"/>
      <c r="AB232" s="34"/>
      <c r="AC232" s="34"/>
      <c r="AD232" s="34"/>
      <c r="AE232" s="34"/>
      <c r="AT232" s="17" t="s">
        <v>143</v>
      </c>
      <c r="AU232" s="17" t="s">
        <v>83</v>
      </c>
    </row>
    <row r="233" spans="2:51" s="13" customFormat="1" ht="11.25">
      <c r="B233" s="198"/>
      <c r="C233" s="199"/>
      <c r="D233" s="200" t="s">
        <v>125</v>
      </c>
      <c r="E233" s="201" t="s">
        <v>1</v>
      </c>
      <c r="F233" s="202" t="s">
        <v>319</v>
      </c>
      <c r="G233" s="199"/>
      <c r="H233" s="203">
        <v>127.512</v>
      </c>
      <c r="I233" s="204"/>
      <c r="J233" s="199"/>
      <c r="K233" s="199"/>
      <c r="L233" s="205"/>
      <c r="M233" s="206"/>
      <c r="N233" s="207"/>
      <c r="O233" s="207"/>
      <c r="P233" s="207"/>
      <c r="Q233" s="207"/>
      <c r="R233" s="207"/>
      <c r="S233" s="207"/>
      <c r="T233" s="207"/>
      <c r="U233" s="208"/>
      <c r="AT233" s="209" t="s">
        <v>125</v>
      </c>
      <c r="AU233" s="209" t="s">
        <v>83</v>
      </c>
      <c r="AV233" s="13" t="s">
        <v>83</v>
      </c>
      <c r="AW233" s="13" t="s">
        <v>30</v>
      </c>
      <c r="AX233" s="13" t="s">
        <v>73</v>
      </c>
      <c r="AY233" s="209" t="s">
        <v>117</v>
      </c>
    </row>
    <row r="234" spans="2:51" s="15" customFormat="1" ht="11.25">
      <c r="B234" s="236"/>
      <c r="C234" s="237"/>
      <c r="D234" s="200" t="s">
        <v>125</v>
      </c>
      <c r="E234" s="238" t="s">
        <v>1</v>
      </c>
      <c r="F234" s="239" t="s">
        <v>212</v>
      </c>
      <c r="G234" s="237"/>
      <c r="H234" s="240">
        <v>127.512</v>
      </c>
      <c r="I234" s="241"/>
      <c r="J234" s="237"/>
      <c r="K234" s="237"/>
      <c r="L234" s="242"/>
      <c r="M234" s="243"/>
      <c r="N234" s="244"/>
      <c r="O234" s="244"/>
      <c r="P234" s="244"/>
      <c r="Q234" s="244"/>
      <c r="R234" s="244"/>
      <c r="S234" s="244"/>
      <c r="T234" s="244"/>
      <c r="U234" s="245"/>
      <c r="AT234" s="246" t="s">
        <v>125</v>
      </c>
      <c r="AU234" s="246" t="s">
        <v>83</v>
      </c>
      <c r="AV234" s="15" t="s">
        <v>123</v>
      </c>
      <c r="AW234" s="15" t="s">
        <v>30</v>
      </c>
      <c r="AX234" s="15" t="s">
        <v>81</v>
      </c>
      <c r="AY234" s="246" t="s">
        <v>117</v>
      </c>
    </row>
    <row r="235" spans="2:63" s="12" customFormat="1" ht="22.9" customHeight="1">
      <c r="B235" s="169"/>
      <c r="C235" s="170"/>
      <c r="D235" s="171" t="s">
        <v>72</v>
      </c>
      <c r="E235" s="183" t="s">
        <v>320</v>
      </c>
      <c r="F235" s="183" t="s">
        <v>321</v>
      </c>
      <c r="G235" s="170"/>
      <c r="H235" s="170"/>
      <c r="I235" s="173"/>
      <c r="J235" s="184">
        <f>BK235</f>
        <v>0</v>
      </c>
      <c r="K235" s="170"/>
      <c r="L235" s="175"/>
      <c r="M235" s="176"/>
      <c r="N235" s="177"/>
      <c r="O235" s="177"/>
      <c r="P235" s="178">
        <f>SUM(P236:P238)</f>
        <v>0</v>
      </c>
      <c r="Q235" s="177"/>
      <c r="R235" s="178">
        <f>SUM(R236:R238)</f>
        <v>0</v>
      </c>
      <c r="S235" s="177"/>
      <c r="T235" s="178">
        <f>SUM(T236:T238)</f>
        <v>0</v>
      </c>
      <c r="U235" s="179"/>
      <c r="AR235" s="180" t="s">
        <v>81</v>
      </c>
      <c r="AT235" s="181" t="s">
        <v>72</v>
      </c>
      <c r="AU235" s="181" t="s">
        <v>81</v>
      </c>
      <c r="AY235" s="180" t="s">
        <v>117</v>
      </c>
      <c r="BK235" s="182">
        <f>SUM(BK236:BK238)</f>
        <v>0</v>
      </c>
    </row>
    <row r="236" spans="1:65" s="2" customFormat="1" ht="44.25" customHeight="1">
      <c r="A236" s="34"/>
      <c r="B236" s="35"/>
      <c r="C236" s="185" t="s">
        <v>322</v>
      </c>
      <c r="D236" s="185" t="s">
        <v>119</v>
      </c>
      <c r="E236" s="186" t="s">
        <v>323</v>
      </c>
      <c r="F236" s="187" t="s">
        <v>324</v>
      </c>
      <c r="G236" s="188" t="s">
        <v>148</v>
      </c>
      <c r="H236" s="189">
        <v>5278.587</v>
      </c>
      <c r="I236" s="190"/>
      <c r="J236" s="191">
        <f>ROUND(I236*H236,2)</f>
        <v>0</v>
      </c>
      <c r="K236" s="187" t="s">
        <v>130</v>
      </c>
      <c r="L236" s="39"/>
      <c r="M236" s="192" t="s">
        <v>1</v>
      </c>
      <c r="N236" s="193" t="s">
        <v>38</v>
      </c>
      <c r="O236" s="71"/>
      <c r="P236" s="194">
        <f>O236*H236</f>
        <v>0</v>
      </c>
      <c r="Q236" s="194">
        <v>0</v>
      </c>
      <c r="R236" s="194">
        <f>Q236*H236</f>
        <v>0</v>
      </c>
      <c r="S236" s="194">
        <v>0</v>
      </c>
      <c r="T236" s="194">
        <f>S236*H236</f>
        <v>0</v>
      </c>
      <c r="U236" s="195" t="s">
        <v>1</v>
      </c>
      <c r="V236" s="34"/>
      <c r="W236" s="34"/>
      <c r="X236" s="34"/>
      <c r="Y236" s="34"/>
      <c r="Z236" s="34"/>
      <c r="AA236" s="34"/>
      <c r="AB236" s="34"/>
      <c r="AC236" s="34"/>
      <c r="AD236" s="34"/>
      <c r="AE236" s="34"/>
      <c r="AR236" s="196" t="s">
        <v>123</v>
      </c>
      <c r="AT236" s="196" t="s">
        <v>119</v>
      </c>
      <c r="AU236" s="196" t="s">
        <v>83</v>
      </c>
      <c r="AY236" s="17" t="s">
        <v>117</v>
      </c>
      <c r="BE236" s="197">
        <f>IF(N236="základní",J236,0)</f>
        <v>0</v>
      </c>
      <c r="BF236" s="197">
        <f>IF(N236="snížená",J236,0)</f>
        <v>0</v>
      </c>
      <c r="BG236" s="197">
        <f>IF(N236="zákl. přenesená",J236,0)</f>
        <v>0</v>
      </c>
      <c r="BH236" s="197">
        <f>IF(N236="sníž. přenesená",J236,0)</f>
        <v>0</v>
      </c>
      <c r="BI236" s="197">
        <f>IF(N236="nulová",J236,0)</f>
        <v>0</v>
      </c>
      <c r="BJ236" s="17" t="s">
        <v>81</v>
      </c>
      <c r="BK236" s="197">
        <f>ROUND(I236*H236,2)</f>
        <v>0</v>
      </c>
      <c r="BL236" s="17" t="s">
        <v>123</v>
      </c>
      <c r="BM236" s="196" t="s">
        <v>325</v>
      </c>
    </row>
    <row r="237" spans="1:47" s="2" customFormat="1" ht="11.25">
      <c r="A237" s="34"/>
      <c r="B237" s="35"/>
      <c r="C237" s="36"/>
      <c r="D237" s="210" t="s">
        <v>132</v>
      </c>
      <c r="E237" s="36"/>
      <c r="F237" s="211" t="s">
        <v>326</v>
      </c>
      <c r="G237" s="36"/>
      <c r="H237" s="36"/>
      <c r="I237" s="212"/>
      <c r="J237" s="36"/>
      <c r="K237" s="36"/>
      <c r="L237" s="39"/>
      <c r="M237" s="213"/>
      <c r="N237" s="214"/>
      <c r="O237" s="71"/>
      <c r="P237" s="71"/>
      <c r="Q237" s="71"/>
      <c r="R237" s="71"/>
      <c r="S237" s="71"/>
      <c r="T237" s="71"/>
      <c r="U237" s="72"/>
      <c r="V237" s="34"/>
      <c r="W237" s="34"/>
      <c r="X237" s="34"/>
      <c r="Y237" s="34"/>
      <c r="Z237" s="34"/>
      <c r="AA237" s="34"/>
      <c r="AB237" s="34"/>
      <c r="AC237" s="34"/>
      <c r="AD237" s="34"/>
      <c r="AE237" s="34"/>
      <c r="AT237" s="17" t="s">
        <v>132</v>
      </c>
      <c r="AU237" s="17" t="s">
        <v>83</v>
      </c>
    </row>
    <row r="238" spans="1:47" s="2" customFormat="1" ht="29.25">
      <c r="A238" s="34"/>
      <c r="B238" s="35"/>
      <c r="C238" s="36"/>
      <c r="D238" s="200" t="s">
        <v>143</v>
      </c>
      <c r="E238" s="36"/>
      <c r="F238" s="215" t="s">
        <v>327</v>
      </c>
      <c r="G238" s="36"/>
      <c r="H238" s="36"/>
      <c r="I238" s="212"/>
      <c r="J238" s="36"/>
      <c r="K238" s="36"/>
      <c r="L238" s="39"/>
      <c r="M238" s="247"/>
      <c r="N238" s="248"/>
      <c r="O238" s="249"/>
      <c r="P238" s="249"/>
      <c r="Q238" s="249"/>
      <c r="R238" s="249"/>
      <c r="S238" s="249"/>
      <c r="T238" s="249"/>
      <c r="U238" s="250"/>
      <c r="V238" s="34"/>
      <c r="W238" s="34"/>
      <c r="X238" s="34"/>
      <c r="Y238" s="34"/>
      <c r="Z238" s="34"/>
      <c r="AA238" s="34"/>
      <c r="AB238" s="34"/>
      <c r="AC238" s="34"/>
      <c r="AD238" s="34"/>
      <c r="AE238" s="34"/>
      <c r="AT238" s="17" t="s">
        <v>143</v>
      </c>
      <c r="AU238" s="17" t="s">
        <v>83</v>
      </c>
    </row>
    <row r="239" spans="1:31" s="2" customFormat="1" ht="6.95" customHeight="1">
      <c r="A239" s="34"/>
      <c r="B239" s="54"/>
      <c r="C239" s="55"/>
      <c r="D239" s="55"/>
      <c r="E239" s="55"/>
      <c r="F239" s="55"/>
      <c r="G239" s="55"/>
      <c r="H239" s="55"/>
      <c r="I239" s="55"/>
      <c r="J239" s="55"/>
      <c r="K239" s="55"/>
      <c r="L239" s="39"/>
      <c r="M239" s="34"/>
      <c r="O239" s="34"/>
      <c r="P239" s="34"/>
      <c r="Q239" s="34"/>
      <c r="R239" s="34"/>
      <c r="S239" s="34"/>
      <c r="T239" s="34"/>
      <c r="U239" s="34"/>
      <c r="V239" s="34"/>
      <c r="W239" s="34"/>
      <c r="X239" s="34"/>
      <c r="Y239" s="34"/>
      <c r="Z239" s="34"/>
      <c r="AA239" s="34"/>
      <c r="AB239" s="34"/>
      <c r="AC239" s="34"/>
      <c r="AD239" s="34"/>
      <c r="AE239" s="34"/>
    </row>
  </sheetData>
  <sheetProtection algorithmName="SHA-512" hashValue="H67osqvOQvFVPNl0ie3Ne3o+4/kGiw+gfPLy3VAxY3wkoB7AsJisaTd+UhizNxrmWiVCpvbZd0mzx02uEtLAVw==" saltValue="MGj1pxgLwdQ41TR3RJVWxw/Oj0mjHJHydOT5gUTizVcdjVYjweW2b1w+c91s0TLynEJ320lYCWZWf3ZDkx5c8g==" spinCount="100000" sheet="1" objects="1" scenarios="1" formatColumns="0" formatRows="0" autoFilter="0"/>
  <autoFilter ref="C121:K238"/>
  <mergeCells count="9">
    <mergeCell ref="E87:H87"/>
    <mergeCell ref="E112:H112"/>
    <mergeCell ref="E114:H114"/>
    <mergeCell ref="L2:V2"/>
    <mergeCell ref="E7:H7"/>
    <mergeCell ref="E9:H9"/>
    <mergeCell ref="E18:H18"/>
    <mergeCell ref="E27:H27"/>
    <mergeCell ref="E85:H85"/>
  </mergeCells>
  <hyperlinks>
    <hyperlink ref="F128" r:id="rId1" display="https://podminky.urs.cz/item/CS_URS_2023_02/122151104"/>
    <hyperlink ref="F132" r:id="rId2" display="https://podminky.urs.cz/item/CS_URS_2023_02/171201201"/>
    <hyperlink ref="F135" r:id="rId3" display="https://podminky.urs.cz/item/CS_URS_2023_02/171201221"/>
    <hyperlink ref="F140" r:id="rId4" display="https://podminky.urs.cz/item/CS_URS_2023_02/564851111"/>
    <hyperlink ref="F143" r:id="rId5" display="https://podminky.urs.cz/item/CS_URS_2023_02/564861111"/>
    <hyperlink ref="F147" r:id="rId6" display="https://podminky.urs.cz/item/CS_URS_2023_02/564871116"/>
    <hyperlink ref="F151" r:id="rId7" display="https://podminky.urs.cz/item/CS_URS_2023_02/564930412"/>
    <hyperlink ref="F156" r:id="rId8" display="https://podminky.urs.cz/item/CS_URS_2023_02/567521131"/>
    <hyperlink ref="F159" r:id="rId9" display="https://podminky.urs.cz/item/CS_URS_2023_02/567522134"/>
    <hyperlink ref="F166" r:id="rId10" display="https://podminky.urs.cz/item/CS_URS_2023_02/569931132"/>
    <hyperlink ref="F171" r:id="rId11" display="https://podminky.urs.cz/item/CS_URS_2023_02/573231106"/>
    <hyperlink ref="F174" r:id="rId12" display="https://podminky.urs.cz/item/CS_URS_2023_02/573231109"/>
    <hyperlink ref="F177" r:id="rId13" display="https://podminky.urs.cz/item/CS_URS_2023_02/577144121"/>
    <hyperlink ref="F181" r:id="rId14" display="https://podminky.urs.cz/item/CS_URS_2023_02/577176121"/>
    <hyperlink ref="F185" r:id="rId15" display="https://podminky.urs.cz/item/CS_URS_2023_02/912211111"/>
    <hyperlink ref="F193" r:id="rId16" display="https://podminky.urs.cz/item/CS_URS_2023_02/915211111"/>
    <hyperlink ref="F198" r:id="rId17" display="https://podminky.urs.cz/item/CS_URS_2023_02/915221121"/>
    <hyperlink ref="F203" r:id="rId18" display="https://podminky.urs.cz/item/CS_URS_2023_02/915611111"/>
    <hyperlink ref="F207" r:id="rId19" display="https://podminky.urs.cz/item/CS_URS_2023_02/919122121"/>
    <hyperlink ref="F210" r:id="rId20" display="https://podminky.urs.cz/item/CS_URS_2023_02/919731121"/>
    <hyperlink ref="F213" r:id="rId21" display="https://podminky.urs.cz/item/CS_URS_2023_02/919735114"/>
    <hyperlink ref="F216" r:id="rId22" display="https://podminky.urs.cz/item/CS_URS_2023_02/938909611"/>
    <hyperlink ref="F221" r:id="rId23" display="https://podminky.urs.cz/item/CS_URS_2023_02/997221551"/>
    <hyperlink ref="F226" r:id="rId24" display="https://podminky.urs.cz/item/CS_URS_2023_02/997221559"/>
    <hyperlink ref="F231" r:id="rId25" display="https://podminky.urs.cz/item/CS_URS_2023_02/997221655"/>
    <hyperlink ref="F237" r:id="rId26" display="https://podminky.urs.cz/item/CS_URS_2023_02/998225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4"/>
      <c r="M2" s="294"/>
      <c r="N2" s="294"/>
      <c r="O2" s="294"/>
      <c r="P2" s="294"/>
      <c r="Q2" s="294"/>
      <c r="R2" s="294"/>
      <c r="S2" s="294"/>
      <c r="T2" s="294"/>
      <c r="U2" s="294"/>
      <c r="V2" s="294"/>
      <c r="AT2" s="17" t="s">
        <v>86</v>
      </c>
    </row>
    <row r="3" spans="2:46" s="1" customFormat="1" ht="6.95" customHeight="1">
      <c r="B3" s="108"/>
      <c r="C3" s="109"/>
      <c r="D3" s="109"/>
      <c r="E3" s="109"/>
      <c r="F3" s="109"/>
      <c r="G3" s="109"/>
      <c r="H3" s="109"/>
      <c r="I3" s="109"/>
      <c r="J3" s="109"/>
      <c r="K3" s="109"/>
      <c r="L3" s="20"/>
      <c r="AT3" s="17" t="s">
        <v>83</v>
      </c>
    </row>
    <row r="4" spans="2:46" s="1" customFormat="1" ht="24.95" customHeight="1">
      <c r="B4" s="20"/>
      <c r="D4" s="110" t="s">
        <v>87</v>
      </c>
      <c r="L4" s="20"/>
      <c r="M4" s="111" t="s">
        <v>10</v>
      </c>
      <c r="AT4" s="17" t="s">
        <v>4</v>
      </c>
    </row>
    <row r="5" spans="2:12" s="1" customFormat="1" ht="6.95" customHeight="1">
      <c r="B5" s="20"/>
      <c r="L5" s="20"/>
    </row>
    <row r="6" spans="2:12" s="1" customFormat="1" ht="12" customHeight="1">
      <c r="B6" s="20"/>
      <c r="D6" s="112" t="s">
        <v>16</v>
      </c>
      <c r="L6" s="20"/>
    </row>
    <row r="7" spans="2:12" s="1" customFormat="1" ht="26.25" customHeight="1">
      <c r="B7" s="20"/>
      <c r="E7" s="295" t="str">
        <f>'Rekapitulace stavby'!K6</f>
        <v>HORNÍ LUKAVICE - DOLNÍ LUKAVICE, OPRAVA POVRCHU III/18029</v>
      </c>
      <c r="F7" s="296"/>
      <c r="G7" s="296"/>
      <c r="H7" s="296"/>
      <c r="L7" s="20"/>
    </row>
    <row r="8" spans="1:31" s="2" customFormat="1" ht="12" customHeight="1">
      <c r="A8" s="34"/>
      <c r="B8" s="39"/>
      <c r="C8" s="34"/>
      <c r="D8" s="112" t="s">
        <v>88</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97" t="s">
        <v>328</v>
      </c>
      <c r="F9" s="298"/>
      <c r="G9" s="298"/>
      <c r="H9" s="298"/>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5. 11. 2023</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tr">
        <f>IF('Rekapitulace stavby'!E11="","",'Rekapitulace stavby'!E11)</f>
        <v xml:space="preserve"> </v>
      </c>
      <c r="F15" s="34"/>
      <c r="G15" s="34"/>
      <c r="H15" s="34"/>
      <c r="I15" s="112" t="s">
        <v>26</v>
      </c>
      <c r="J15" s="113"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27</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9" t="str">
        <f>'Rekapitulace stavby'!E14</f>
        <v>Vyplň údaj</v>
      </c>
      <c r="F18" s="300"/>
      <c r="G18" s="300"/>
      <c r="H18" s="300"/>
      <c r="I18" s="112"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29</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 xml:space="preserve"> </v>
      </c>
      <c r="F21" s="34"/>
      <c r="G21" s="34"/>
      <c r="H21" s="34"/>
      <c r="I21" s="112" t="s">
        <v>26</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31</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26</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01" t="s">
        <v>1</v>
      </c>
      <c r="F27" s="301"/>
      <c r="G27" s="301"/>
      <c r="H27" s="301"/>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33</v>
      </c>
      <c r="E30" s="34"/>
      <c r="F30" s="34"/>
      <c r="G30" s="34"/>
      <c r="H30" s="34"/>
      <c r="I30" s="34"/>
      <c r="J30" s="120">
        <f>ROUND(J120,2)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35</v>
      </c>
      <c r="G32" s="34"/>
      <c r="H32" s="34"/>
      <c r="I32" s="121" t="s">
        <v>34</v>
      </c>
      <c r="J32" s="121"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37</v>
      </c>
      <c r="E33" s="112" t="s">
        <v>38</v>
      </c>
      <c r="F33" s="123">
        <f>ROUND((SUM(BE120:BE146)),2)</f>
        <v>0</v>
      </c>
      <c r="G33" s="34"/>
      <c r="H33" s="34"/>
      <c r="I33" s="124">
        <v>0.21</v>
      </c>
      <c r="J33" s="123">
        <f>ROUND(((SUM(BE120:BE146))*I33),2)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39</v>
      </c>
      <c r="F34" s="123">
        <f>ROUND((SUM(BF120:BF146)),2)</f>
        <v>0</v>
      </c>
      <c r="G34" s="34"/>
      <c r="H34" s="34"/>
      <c r="I34" s="124">
        <v>0.15</v>
      </c>
      <c r="J34" s="123">
        <f>ROUND(((SUM(BF120:BF146))*I34),2)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40</v>
      </c>
      <c r="F35" s="123">
        <f>ROUND((SUM(BG120:BG146)),2)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41</v>
      </c>
      <c r="F36" s="123">
        <f>ROUND((SUM(BH120:BH146)),2)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42</v>
      </c>
      <c r="F37" s="123">
        <f>ROUND((SUM(BI120:BI146)),2)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43</v>
      </c>
      <c r="E39" s="127"/>
      <c r="F39" s="127"/>
      <c r="G39" s="128" t="s">
        <v>44</v>
      </c>
      <c r="H39" s="129" t="s">
        <v>45</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46</v>
      </c>
      <c r="E50" s="133"/>
      <c r="F50" s="133"/>
      <c r="G50" s="132" t="s">
        <v>47</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48</v>
      </c>
      <c r="E61" s="135"/>
      <c r="F61" s="136" t="s">
        <v>49</v>
      </c>
      <c r="G61" s="134" t="s">
        <v>48</v>
      </c>
      <c r="H61" s="135"/>
      <c r="I61" s="135"/>
      <c r="J61" s="137" t="s">
        <v>49</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50</v>
      </c>
      <c r="E65" s="138"/>
      <c r="F65" s="138"/>
      <c r="G65" s="132" t="s">
        <v>51</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48</v>
      </c>
      <c r="E76" s="135"/>
      <c r="F76" s="136" t="s">
        <v>49</v>
      </c>
      <c r="G76" s="134" t="s">
        <v>48</v>
      </c>
      <c r="H76" s="135"/>
      <c r="I76" s="135"/>
      <c r="J76" s="137" t="s">
        <v>49</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90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26.25" customHeight="1">
      <c r="A85" s="34"/>
      <c r="B85" s="35"/>
      <c r="C85" s="36"/>
      <c r="D85" s="36"/>
      <c r="E85" s="302" t="str">
        <f>E7</f>
        <v>HORNÍ LUKAVICE - DOLNÍ LUKAVICE, OPRAVA POVRCHU III/18029</v>
      </c>
      <c r="F85" s="303"/>
      <c r="G85" s="303"/>
      <c r="H85" s="303"/>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88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73" t="str">
        <f>E9</f>
        <v xml:space="preserve">VRN - Vedlejší rozpočtové náklady </v>
      </c>
      <c r="F87" s="304"/>
      <c r="G87" s="304"/>
      <c r="H87" s="304"/>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29" t="s">
        <v>22</v>
      </c>
      <c r="J89" s="66" t="str">
        <f>IF(J12="","",J12)</f>
        <v>5. 11. 2023</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91</v>
      </c>
      <c r="D94" s="144"/>
      <c r="E94" s="144"/>
      <c r="F94" s="144"/>
      <c r="G94" s="144"/>
      <c r="H94" s="144"/>
      <c r="I94" s="144"/>
      <c r="J94" s="145" t="s">
        <v>92</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93</v>
      </c>
      <c r="D96" s="36"/>
      <c r="E96" s="36"/>
      <c r="F96" s="36"/>
      <c r="G96" s="36"/>
      <c r="H96" s="36"/>
      <c r="I96" s="36"/>
      <c r="J96" s="84">
        <f>J120</f>
        <v>0</v>
      </c>
      <c r="K96" s="36"/>
      <c r="L96" s="51"/>
      <c r="S96" s="34"/>
      <c r="T96" s="34"/>
      <c r="U96" s="34"/>
      <c r="V96" s="34"/>
      <c r="W96" s="34"/>
      <c r="X96" s="34"/>
      <c r="Y96" s="34"/>
      <c r="Z96" s="34"/>
      <c r="AA96" s="34"/>
      <c r="AB96" s="34"/>
      <c r="AC96" s="34"/>
      <c r="AD96" s="34"/>
      <c r="AE96" s="34"/>
      <c r="AU96" s="17" t="s">
        <v>94</v>
      </c>
    </row>
    <row r="97" spans="2:12" s="9" customFormat="1" ht="24.95" customHeight="1">
      <c r="B97" s="147"/>
      <c r="C97" s="148"/>
      <c r="D97" s="149" t="s">
        <v>329</v>
      </c>
      <c r="E97" s="150"/>
      <c r="F97" s="150"/>
      <c r="G97" s="150"/>
      <c r="H97" s="150"/>
      <c r="I97" s="150"/>
      <c r="J97" s="151">
        <f>J121</f>
        <v>0</v>
      </c>
      <c r="K97" s="148"/>
      <c r="L97" s="152"/>
    </row>
    <row r="98" spans="2:12" s="10" customFormat="1" ht="19.9" customHeight="1">
      <c r="B98" s="153"/>
      <c r="C98" s="154"/>
      <c r="D98" s="155" t="s">
        <v>330</v>
      </c>
      <c r="E98" s="156"/>
      <c r="F98" s="156"/>
      <c r="G98" s="156"/>
      <c r="H98" s="156"/>
      <c r="I98" s="156"/>
      <c r="J98" s="157">
        <f>J122</f>
        <v>0</v>
      </c>
      <c r="K98" s="154"/>
      <c r="L98" s="158"/>
    </row>
    <row r="99" spans="2:12" s="10" customFormat="1" ht="19.9" customHeight="1">
      <c r="B99" s="153"/>
      <c r="C99" s="154"/>
      <c r="D99" s="155" t="s">
        <v>331</v>
      </c>
      <c r="E99" s="156"/>
      <c r="F99" s="156"/>
      <c r="G99" s="156"/>
      <c r="H99" s="156"/>
      <c r="I99" s="156"/>
      <c r="J99" s="157">
        <f>J129</f>
        <v>0</v>
      </c>
      <c r="K99" s="154"/>
      <c r="L99" s="158"/>
    </row>
    <row r="100" spans="2:12" s="10" customFormat="1" ht="19.9" customHeight="1">
      <c r="B100" s="153"/>
      <c r="C100" s="154"/>
      <c r="D100" s="155" t="s">
        <v>332</v>
      </c>
      <c r="E100" s="156"/>
      <c r="F100" s="156"/>
      <c r="G100" s="156"/>
      <c r="H100" s="156"/>
      <c r="I100" s="156"/>
      <c r="J100" s="157">
        <f>J142</f>
        <v>0</v>
      </c>
      <c r="K100" s="154"/>
      <c r="L100" s="158"/>
    </row>
    <row r="101" spans="1:31" s="2" customFormat="1" ht="21.75" customHeight="1">
      <c r="A101" s="34"/>
      <c r="B101" s="35"/>
      <c r="C101" s="36"/>
      <c r="D101" s="36"/>
      <c r="E101" s="36"/>
      <c r="F101" s="36"/>
      <c r="G101" s="36"/>
      <c r="H101" s="36"/>
      <c r="I101" s="36"/>
      <c r="J101" s="36"/>
      <c r="K101" s="36"/>
      <c r="L101" s="51"/>
      <c r="S101" s="34"/>
      <c r="T101" s="34"/>
      <c r="U101" s="34"/>
      <c r="V101" s="34"/>
      <c r="W101" s="34"/>
      <c r="X101" s="34"/>
      <c r="Y101" s="34"/>
      <c r="Z101" s="34"/>
      <c r="AA101" s="34"/>
      <c r="AB101" s="34"/>
      <c r="AC101" s="34"/>
      <c r="AD101" s="34"/>
      <c r="AE101" s="34"/>
    </row>
    <row r="102" spans="1:31" s="2" customFormat="1" ht="6.95" customHeight="1">
      <c r="A102" s="34"/>
      <c r="B102" s="54"/>
      <c r="C102" s="55"/>
      <c r="D102" s="55"/>
      <c r="E102" s="55"/>
      <c r="F102" s="55"/>
      <c r="G102" s="55"/>
      <c r="H102" s="55"/>
      <c r="I102" s="55"/>
      <c r="J102" s="55"/>
      <c r="K102" s="55"/>
      <c r="L102" s="51"/>
      <c r="S102" s="34"/>
      <c r="T102" s="34"/>
      <c r="U102" s="34"/>
      <c r="V102" s="34"/>
      <c r="W102" s="34"/>
      <c r="X102" s="34"/>
      <c r="Y102" s="34"/>
      <c r="Z102" s="34"/>
      <c r="AA102" s="34"/>
      <c r="AB102" s="34"/>
      <c r="AC102" s="34"/>
      <c r="AD102" s="34"/>
      <c r="AE102" s="34"/>
    </row>
    <row r="106" spans="1:31" s="2" customFormat="1" ht="6.95" customHeight="1">
      <c r="A106" s="34"/>
      <c r="B106" s="56"/>
      <c r="C106" s="57"/>
      <c r="D106" s="57"/>
      <c r="E106" s="57"/>
      <c r="F106" s="57"/>
      <c r="G106" s="57"/>
      <c r="H106" s="57"/>
      <c r="I106" s="57"/>
      <c r="J106" s="57"/>
      <c r="K106" s="57"/>
      <c r="L106" s="51"/>
      <c r="S106" s="34"/>
      <c r="T106" s="34"/>
      <c r="U106" s="34"/>
      <c r="V106" s="34"/>
      <c r="W106" s="34"/>
      <c r="X106" s="34"/>
      <c r="Y106" s="34"/>
      <c r="Z106" s="34"/>
      <c r="AA106" s="34"/>
      <c r="AB106" s="34"/>
      <c r="AC106" s="34"/>
      <c r="AD106" s="34"/>
      <c r="AE106" s="34"/>
    </row>
    <row r="107" spans="1:31" s="2" customFormat="1" ht="24.95" customHeight="1">
      <c r="A107" s="34"/>
      <c r="B107" s="35"/>
      <c r="C107" s="23" t="s">
        <v>101</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6.9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16</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26.25" customHeight="1">
      <c r="A110" s="34"/>
      <c r="B110" s="35"/>
      <c r="C110" s="36"/>
      <c r="D110" s="36"/>
      <c r="E110" s="302" t="str">
        <f>E7</f>
        <v>HORNÍ LUKAVICE - DOLNÍ LUKAVICE, OPRAVA POVRCHU III/18029</v>
      </c>
      <c r="F110" s="303"/>
      <c r="G110" s="303"/>
      <c r="H110" s="303"/>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88</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273" t="str">
        <f>E9</f>
        <v xml:space="preserve">VRN - Vedlejší rozpočtové náklady </v>
      </c>
      <c r="F112" s="304"/>
      <c r="G112" s="304"/>
      <c r="H112" s="304"/>
      <c r="I112" s="36"/>
      <c r="J112" s="36"/>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20</v>
      </c>
      <c r="D114" s="36"/>
      <c r="E114" s="36"/>
      <c r="F114" s="27" t="str">
        <f>F12</f>
        <v xml:space="preserve"> </v>
      </c>
      <c r="G114" s="36"/>
      <c r="H114" s="36"/>
      <c r="I114" s="29" t="s">
        <v>22</v>
      </c>
      <c r="J114" s="66" t="str">
        <f>IF(J12="","",J12)</f>
        <v>5. 11. 2023</v>
      </c>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5.2" customHeight="1">
      <c r="A116" s="34"/>
      <c r="B116" s="35"/>
      <c r="C116" s="29" t="s">
        <v>24</v>
      </c>
      <c r="D116" s="36"/>
      <c r="E116" s="36"/>
      <c r="F116" s="27" t="str">
        <f>E15</f>
        <v xml:space="preserve"> </v>
      </c>
      <c r="G116" s="36"/>
      <c r="H116" s="36"/>
      <c r="I116" s="29" t="s">
        <v>29</v>
      </c>
      <c r="J116" s="32" t="str">
        <f>E21</f>
        <v xml:space="preserve"> </v>
      </c>
      <c r="K116" s="36"/>
      <c r="L116" s="51"/>
      <c r="S116" s="34"/>
      <c r="T116" s="34"/>
      <c r="U116" s="34"/>
      <c r="V116" s="34"/>
      <c r="W116" s="34"/>
      <c r="X116" s="34"/>
      <c r="Y116" s="34"/>
      <c r="Z116" s="34"/>
      <c r="AA116" s="34"/>
      <c r="AB116" s="34"/>
      <c r="AC116" s="34"/>
      <c r="AD116" s="34"/>
      <c r="AE116" s="34"/>
    </row>
    <row r="117" spans="1:31" s="2" customFormat="1" ht="15.2" customHeight="1">
      <c r="A117" s="34"/>
      <c r="B117" s="35"/>
      <c r="C117" s="29" t="s">
        <v>27</v>
      </c>
      <c r="D117" s="36"/>
      <c r="E117" s="36"/>
      <c r="F117" s="27" t="str">
        <f>IF(E18="","",E18)</f>
        <v>Vyplň údaj</v>
      </c>
      <c r="G117" s="36"/>
      <c r="H117" s="36"/>
      <c r="I117" s="29" t="s">
        <v>31</v>
      </c>
      <c r="J117" s="32" t="str">
        <f>E24</f>
        <v xml:space="preserve"> </v>
      </c>
      <c r="K117" s="36"/>
      <c r="L117" s="51"/>
      <c r="S117" s="34"/>
      <c r="T117" s="34"/>
      <c r="U117" s="34"/>
      <c r="V117" s="34"/>
      <c r="W117" s="34"/>
      <c r="X117" s="34"/>
      <c r="Y117" s="34"/>
      <c r="Z117" s="34"/>
      <c r="AA117" s="34"/>
      <c r="AB117" s="34"/>
      <c r="AC117" s="34"/>
      <c r="AD117" s="34"/>
      <c r="AE117" s="34"/>
    </row>
    <row r="118" spans="1:31" s="2" customFormat="1" ht="10.3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11" customFormat="1" ht="29.25" customHeight="1">
      <c r="A119" s="159"/>
      <c r="B119" s="160"/>
      <c r="C119" s="161" t="s">
        <v>102</v>
      </c>
      <c r="D119" s="162" t="s">
        <v>58</v>
      </c>
      <c r="E119" s="162" t="s">
        <v>54</v>
      </c>
      <c r="F119" s="162" t="s">
        <v>55</v>
      </c>
      <c r="G119" s="162" t="s">
        <v>103</v>
      </c>
      <c r="H119" s="162" t="s">
        <v>104</v>
      </c>
      <c r="I119" s="162" t="s">
        <v>105</v>
      </c>
      <c r="J119" s="162" t="s">
        <v>92</v>
      </c>
      <c r="K119" s="163" t="s">
        <v>106</v>
      </c>
      <c r="L119" s="164"/>
      <c r="M119" s="75" t="s">
        <v>1</v>
      </c>
      <c r="N119" s="76" t="s">
        <v>37</v>
      </c>
      <c r="O119" s="76" t="s">
        <v>107</v>
      </c>
      <c r="P119" s="76" t="s">
        <v>108</v>
      </c>
      <c r="Q119" s="76" t="s">
        <v>109</v>
      </c>
      <c r="R119" s="76" t="s">
        <v>110</v>
      </c>
      <c r="S119" s="76" t="s">
        <v>111</v>
      </c>
      <c r="T119" s="76" t="s">
        <v>112</v>
      </c>
      <c r="U119" s="77" t="s">
        <v>113</v>
      </c>
      <c r="V119" s="159"/>
      <c r="W119" s="159"/>
      <c r="X119" s="159"/>
      <c r="Y119" s="159"/>
      <c r="Z119" s="159"/>
      <c r="AA119" s="159"/>
      <c r="AB119" s="159"/>
      <c r="AC119" s="159"/>
      <c r="AD119" s="159"/>
      <c r="AE119" s="159"/>
    </row>
    <row r="120" spans="1:63" s="2" customFormat="1" ht="22.9" customHeight="1">
      <c r="A120" s="34"/>
      <c r="B120" s="35"/>
      <c r="C120" s="82" t="s">
        <v>114</v>
      </c>
      <c r="D120" s="36"/>
      <c r="E120" s="36"/>
      <c r="F120" s="36"/>
      <c r="G120" s="36"/>
      <c r="H120" s="36"/>
      <c r="I120" s="36"/>
      <c r="J120" s="165">
        <f>BK120</f>
        <v>0</v>
      </c>
      <c r="K120" s="36"/>
      <c r="L120" s="39"/>
      <c r="M120" s="78"/>
      <c r="N120" s="166"/>
      <c r="O120" s="79"/>
      <c r="P120" s="167">
        <f>P121</f>
        <v>0</v>
      </c>
      <c r="Q120" s="79"/>
      <c r="R120" s="167">
        <f>R121</f>
        <v>0</v>
      </c>
      <c r="S120" s="79"/>
      <c r="T120" s="167">
        <f>T121</f>
        <v>0</v>
      </c>
      <c r="U120" s="80"/>
      <c r="V120" s="34"/>
      <c r="W120" s="34"/>
      <c r="X120" s="34"/>
      <c r="Y120" s="34"/>
      <c r="Z120" s="34"/>
      <c r="AA120" s="34"/>
      <c r="AB120" s="34"/>
      <c r="AC120" s="34"/>
      <c r="AD120" s="34"/>
      <c r="AE120" s="34"/>
      <c r="AT120" s="17" t="s">
        <v>72</v>
      </c>
      <c r="AU120" s="17" t="s">
        <v>94</v>
      </c>
      <c r="BK120" s="168">
        <f>BK121</f>
        <v>0</v>
      </c>
    </row>
    <row r="121" spans="2:63" s="12" customFormat="1" ht="25.9" customHeight="1">
      <c r="B121" s="169"/>
      <c r="C121" s="170"/>
      <c r="D121" s="171" t="s">
        <v>72</v>
      </c>
      <c r="E121" s="172" t="s">
        <v>84</v>
      </c>
      <c r="F121" s="172" t="s">
        <v>333</v>
      </c>
      <c r="G121" s="170"/>
      <c r="H121" s="170"/>
      <c r="I121" s="173"/>
      <c r="J121" s="174">
        <f>BK121</f>
        <v>0</v>
      </c>
      <c r="K121" s="170"/>
      <c r="L121" s="175"/>
      <c r="M121" s="176"/>
      <c r="N121" s="177"/>
      <c r="O121" s="177"/>
      <c r="P121" s="178">
        <f>P122+P129+P142</f>
        <v>0</v>
      </c>
      <c r="Q121" s="177"/>
      <c r="R121" s="178">
        <f>R122+R129+R142</f>
        <v>0</v>
      </c>
      <c r="S121" s="177"/>
      <c r="T121" s="178">
        <f>T122+T129+T142</f>
        <v>0</v>
      </c>
      <c r="U121" s="179"/>
      <c r="AR121" s="180" t="s">
        <v>81</v>
      </c>
      <c r="AT121" s="181" t="s">
        <v>72</v>
      </c>
      <c r="AU121" s="181" t="s">
        <v>73</v>
      </c>
      <c r="AY121" s="180" t="s">
        <v>117</v>
      </c>
      <c r="BK121" s="182">
        <f>BK122+BK129+BK142</f>
        <v>0</v>
      </c>
    </row>
    <row r="122" spans="2:63" s="12" customFormat="1" ht="22.9" customHeight="1">
      <c r="B122" s="169"/>
      <c r="C122" s="170"/>
      <c r="D122" s="171" t="s">
        <v>72</v>
      </c>
      <c r="E122" s="183" t="s">
        <v>334</v>
      </c>
      <c r="F122" s="183" t="s">
        <v>335</v>
      </c>
      <c r="G122" s="170"/>
      <c r="H122" s="170"/>
      <c r="I122" s="173"/>
      <c r="J122" s="184">
        <f>BK122</f>
        <v>0</v>
      </c>
      <c r="K122" s="170"/>
      <c r="L122" s="175"/>
      <c r="M122" s="176"/>
      <c r="N122" s="177"/>
      <c r="O122" s="177"/>
      <c r="P122" s="178">
        <f>SUM(P123:P128)</f>
        <v>0</v>
      </c>
      <c r="Q122" s="177"/>
      <c r="R122" s="178">
        <f>SUM(R123:R128)</f>
        <v>0</v>
      </c>
      <c r="S122" s="177"/>
      <c r="T122" s="178">
        <f>SUM(T123:T128)</f>
        <v>0</v>
      </c>
      <c r="U122" s="179"/>
      <c r="AR122" s="180" t="s">
        <v>81</v>
      </c>
      <c r="AT122" s="181" t="s">
        <v>72</v>
      </c>
      <c r="AU122" s="181" t="s">
        <v>81</v>
      </c>
      <c r="AY122" s="180" t="s">
        <v>117</v>
      </c>
      <c r="BK122" s="182">
        <f>SUM(BK123:BK128)</f>
        <v>0</v>
      </c>
    </row>
    <row r="123" spans="1:65" s="2" customFormat="1" ht="16.5" customHeight="1">
      <c r="A123" s="34"/>
      <c r="B123" s="35"/>
      <c r="C123" s="185" t="s">
        <v>81</v>
      </c>
      <c r="D123" s="185" t="s">
        <v>119</v>
      </c>
      <c r="E123" s="186" t="s">
        <v>336</v>
      </c>
      <c r="F123" s="187" t="s">
        <v>337</v>
      </c>
      <c r="G123" s="188" t="s">
        <v>338</v>
      </c>
      <c r="H123" s="189">
        <v>1</v>
      </c>
      <c r="I123" s="190"/>
      <c r="J123" s="191">
        <f>ROUND(I123*H123,2)</f>
        <v>0</v>
      </c>
      <c r="K123" s="187" t="s">
        <v>130</v>
      </c>
      <c r="L123" s="39"/>
      <c r="M123" s="192" t="s">
        <v>1</v>
      </c>
      <c r="N123" s="193" t="s">
        <v>38</v>
      </c>
      <c r="O123" s="71"/>
      <c r="P123" s="194">
        <f>O123*H123</f>
        <v>0</v>
      </c>
      <c r="Q123" s="194">
        <v>0</v>
      </c>
      <c r="R123" s="194">
        <f>Q123*H123</f>
        <v>0</v>
      </c>
      <c r="S123" s="194">
        <v>0</v>
      </c>
      <c r="T123" s="194">
        <f>S123*H123</f>
        <v>0</v>
      </c>
      <c r="U123" s="195" t="s">
        <v>1</v>
      </c>
      <c r="V123" s="34"/>
      <c r="W123" s="34"/>
      <c r="X123" s="34"/>
      <c r="Y123" s="34"/>
      <c r="Z123" s="34"/>
      <c r="AA123" s="34"/>
      <c r="AB123" s="34"/>
      <c r="AC123" s="34"/>
      <c r="AD123" s="34"/>
      <c r="AE123" s="34"/>
      <c r="AR123" s="196" t="s">
        <v>339</v>
      </c>
      <c r="AT123" s="196" t="s">
        <v>119</v>
      </c>
      <c r="AU123" s="196" t="s">
        <v>83</v>
      </c>
      <c r="AY123" s="17" t="s">
        <v>117</v>
      </c>
      <c r="BE123" s="197">
        <f>IF(N123="základní",J123,0)</f>
        <v>0</v>
      </c>
      <c r="BF123" s="197">
        <f>IF(N123="snížená",J123,0)</f>
        <v>0</v>
      </c>
      <c r="BG123" s="197">
        <f>IF(N123="zákl. přenesená",J123,0)</f>
        <v>0</v>
      </c>
      <c r="BH123" s="197">
        <f>IF(N123="sníž. přenesená",J123,0)</f>
        <v>0</v>
      </c>
      <c r="BI123" s="197">
        <f>IF(N123="nulová",J123,0)</f>
        <v>0</v>
      </c>
      <c r="BJ123" s="17" t="s">
        <v>81</v>
      </c>
      <c r="BK123" s="197">
        <f>ROUND(I123*H123,2)</f>
        <v>0</v>
      </c>
      <c r="BL123" s="17" t="s">
        <v>339</v>
      </c>
      <c r="BM123" s="196" t="s">
        <v>340</v>
      </c>
    </row>
    <row r="124" spans="1:47" s="2" customFormat="1" ht="11.25">
      <c r="A124" s="34"/>
      <c r="B124" s="35"/>
      <c r="C124" s="36"/>
      <c r="D124" s="210" t="s">
        <v>132</v>
      </c>
      <c r="E124" s="36"/>
      <c r="F124" s="211" t="s">
        <v>341</v>
      </c>
      <c r="G124" s="36"/>
      <c r="H124" s="36"/>
      <c r="I124" s="212"/>
      <c r="J124" s="36"/>
      <c r="K124" s="36"/>
      <c r="L124" s="39"/>
      <c r="M124" s="213"/>
      <c r="N124" s="214"/>
      <c r="O124" s="71"/>
      <c r="P124" s="71"/>
      <c r="Q124" s="71"/>
      <c r="R124" s="71"/>
      <c r="S124" s="71"/>
      <c r="T124" s="71"/>
      <c r="U124" s="72"/>
      <c r="V124" s="34"/>
      <c r="W124" s="34"/>
      <c r="X124" s="34"/>
      <c r="Y124" s="34"/>
      <c r="Z124" s="34"/>
      <c r="AA124" s="34"/>
      <c r="AB124" s="34"/>
      <c r="AC124" s="34"/>
      <c r="AD124" s="34"/>
      <c r="AE124" s="34"/>
      <c r="AT124" s="17" t="s">
        <v>132</v>
      </c>
      <c r="AU124" s="17" t="s">
        <v>83</v>
      </c>
    </row>
    <row r="125" spans="1:65" s="2" customFormat="1" ht="16.5" customHeight="1">
      <c r="A125" s="34"/>
      <c r="B125" s="35"/>
      <c r="C125" s="185" t="s">
        <v>83</v>
      </c>
      <c r="D125" s="185" t="s">
        <v>119</v>
      </c>
      <c r="E125" s="186" t="s">
        <v>342</v>
      </c>
      <c r="F125" s="187" t="s">
        <v>343</v>
      </c>
      <c r="G125" s="188" t="s">
        <v>338</v>
      </c>
      <c r="H125" s="189">
        <v>1</v>
      </c>
      <c r="I125" s="190"/>
      <c r="J125" s="191">
        <f>ROUND(I125*H125,2)</f>
        <v>0</v>
      </c>
      <c r="K125" s="187" t="s">
        <v>130</v>
      </c>
      <c r="L125" s="39"/>
      <c r="M125" s="192" t="s">
        <v>1</v>
      </c>
      <c r="N125" s="193" t="s">
        <v>38</v>
      </c>
      <c r="O125" s="71"/>
      <c r="P125" s="194">
        <f>O125*H125</f>
        <v>0</v>
      </c>
      <c r="Q125" s="194">
        <v>0</v>
      </c>
      <c r="R125" s="194">
        <f>Q125*H125</f>
        <v>0</v>
      </c>
      <c r="S125" s="194">
        <v>0</v>
      </c>
      <c r="T125" s="194">
        <f>S125*H125</f>
        <v>0</v>
      </c>
      <c r="U125" s="195" t="s">
        <v>1</v>
      </c>
      <c r="V125" s="34"/>
      <c r="W125" s="34"/>
      <c r="X125" s="34"/>
      <c r="Y125" s="34"/>
      <c r="Z125" s="34"/>
      <c r="AA125" s="34"/>
      <c r="AB125" s="34"/>
      <c r="AC125" s="34"/>
      <c r="AD125" s="34"/>
      <c r="AE125" s="34"/>
      <c r="AR125" s="196" t="s">
        <v>339</v>
      </c>
      <c r="AT125" s="196" t="s">
        <v>119</v>
      </c>
      <c r="AU125" s="196" t="s">
        <v>83</v>
      </c>
      <c r="AY125" s="17" t="s">
        <v>117</v>
      </c>
      <c r="BE125" s="197">
        <f>IF(N125="základní",J125,0)</f>
        <v>0</v>
      </c>
      <c r="BF125" s="197">
        <f>IF(N125="snížená",J125,0)</f>
        <v>0</v>
      </c>
      <c r="BG125" s="197">
        <f>IF(N125="zákl. přenesená",J125,0)</f>
        <v>0</v>
      </c>
      <c r="BH125" s="197">
        <f>IF(N125="sníž. přenesená",J125,0)</f>
        <v>0</v>
      </c>
      <c r="BI125" s="197">
        <f>IF(N125="nulová",J125,0)</f>
        <v>0</v>
      </c>
      <c r="BJ125" s="17" t="s">
        <v>81</v>
      </c>
      <c r="BK125" s="197">
        <f>ROUND(I125*H125,2)</f>
        <v>0</v>
      </c>
      <c r="BL125" s="17" t="s">
        <v>339</v>
      </c>
      <c r="BM125" s="196" t="s">
        <v>344</v>
      </c>
    </row>
    <row r="126" spans="1:47" s="2" customFormat="1" ht="11.25">
      <c r="A126" s="34"/>
      <c r="B126" s="35"/>
      <c r="C126" s="36"/>
      <c r="D126" s="210" t="s">
        <v>132</v>
      </c>
      <c r="E126" s="36"/>
      <c r="F126" s="211" t="s">
        <v>345</v>
      </c>
      <c r="G126" s="36"/>
      <c r="H126" s="36"/>
      <c r="I126" s="212"/>
      <c r="J126" s="36"/>
      <c r="K126" s="36"/>
      <c r="L126" s="39"/>
      <c r="M126" s="213"/>
      <c r="N126" s="214"/>
      <c r="O126" s="71"/>
      <c r="P126" s="71"/>
      <c r="Q126" s="71"/>
      <c r="R126" s="71"/>
      <c r="S126" s="71"/>
      <c r="T126" s="71"/>
      <c r="U126" s="72"/>
      <c r="V126" s="34"/>
      <c r="W126" s="34"/>
      <c r="X126" s="34"/>
      <c r="Y126" s="34"/>
      <c r="Z126" s="34"/>
      <c r="AA126" s="34"/>
      <c r="AB126" s="34"/>
      <c r="AC126" s="34"/>
      <c r="AD126" s="34"/>
      <c r="AE126" s="34"/>
      <c r="AT126" s="17" t="s">
        <v>132</v>
      </c>
      <c r="AU126" s="17" t="s">
        <v>83</v>
      </c>
    </row>
    <row r="127" spans="1:65" s="2" customFormat="1" ht="16.5" customHeight="1">
      <c r="A127" s="34"/>
      <c r="B127" s="35"/>
      <c r="C127" s="185" t="s">
        <v>135</v>
      </c>
      <c r="D127" s="185" t="s">
        <v>119</v>
      </c>
      <c r="E127" s="186" t="s">
        <v>346</v>
      </c>
      <c r="F127" s="187" t="s">
        <v>347</v>
      </c>
      <c r="G127" s="188" t="s">
        <v>338</v>
      </c>
      <c r="H127" s="189">
        <v>1</v>
      </c>
      <c r="I127" s="190"/>
      <c r="J127" s="191">
        <f>ROUND(I127*H127,2)</f>
        <v>0</v>
      </c>
      <c r="K127" s="187" t="s">
        <v>130</v>
      </c>
      <c r="L127" s="39"/>
      <c r="M127" s="192" t="s">
        <v>1</v>
      </c>
      <c r="N127" s="193" t="s">
        <v>38</v>
      </c>
      <c r="O127" s="71"/>
      <c r="P127" s="194">
        <f>O127*H127</f>
        <v>0</v>
      </c>
      <c r="Q127" s="194">
        <v>0</v>
      </c>
      <c r="R127" s="194">
        <f>Q127*H127</f>
        <v>0</v>
      </c>
      <c r="S127" s="194">
        <v>0</v>
      </c>
      <c r="T127" s="194">
        <f>S127*H127</f>
        <v>0</v>
      </c>
      <c r="U127" s="195" t="s">
        <v>1</v>
      </c>
      <c r="V127" s="34"/>
      <c r="W127" s="34"/>
      <c r="X127" s="34"/>
      <c r="Y127" s="34"/>
      <c r="Z127" s="34"/>
      <c r="AA127" s="34"/>
      <c r="AB127" s="34"/>
      <c r="AC127" s="34"/>
      <c r="AD127" s="34"/>
      <c r="AE127" s="34"/>
      <c r="AR127" s="196" t="s">
        <v>339</v>
      </c>
      <c r="AT127" s="196" t="s">
        <v>119</v>
      </c>
      <c r="AU127" s="196" t="s">
        <v>83</v>
      </c>
      <c r="AY127" s="17" t="s">
        <v>117</v>
      </c>
      <c r="BE127" s="197">
        <f>IF(N127="základní",J127,0)</f>
        <v>0</v>
      </c>
      <c r="BF127" s="197">
        <f>IF(N127="snížená",J127,0)</f>
        <v>0</v>
      </c>
      <c r="BG127" s="197">
        <f>IF(N127="zákl. přenesená",J127,0)</f>
        <v>0</v>
      </c>
      <c r="BH127" s="197">
        <f>IF(N127="sníž. přenesená",J127,0)</f>
        <v>0</v>
      </c>
      <c r="BI127" s="197">
        <f>IF(N127="nulová",J127,0)</f>
        <v>0</v>
      </c>
      <c r="BJ127" s="17" t="s">
        <v>81</v>
      </c>
      <c r="BK127" s="197">
        <f>ROUND(I127*H127,2)</f>
        <v>0</v>
      </c>
      <c r="BL127" s="17" t="s">
        <v>339</v>
      </c>
      <c r="BM127" s="196" t="s">
        <v>348</v>
      </c>
    </row>
    <row r="128" spans="1:47" s="2" customFormat="1" ht="11.25">
      <c r="A128" s="34"/>
      <c r="B128" s="35"/>
      <c r="C128" s="36"/>
      <c r="D128" s="210" t="s">
        <v>132</v>
      </c>
      <c r="E128" s="36"/>
      <c r="F128" s="211" t="s">
        <v>349</v>
      </c>
      <c r="G128" s="36"/>
      <c r="H128" s="36"/>
      <c r="I128" s="212"/>
      <c r="J128" s="36"/>
      <c r="K128" s="36"/>
      <c r="L128" s="39"/>
      <c r="M128" s="213"/>
      <c r="N128" s="214"/>
      <c r="O128" s="71"/>
      <c r="P128" s="71"/>
      <c r="Q128" s="71"/>
      <c r="R128" s="71"/>
      <c r="S128" s="71"/>
      <c r="T128" s="71"/>
      <c r="U128" s="72"/>
      <c r="V128" s="34"/>
      <c r="W128" s="34"/>
      <c r="X128" s="34"/>
      <c r="Y128" s="34"/>
      <c r="Z128" s="34"/>
      <c r="AA128" s="34"/>
      <c r="AB128" s="34"/>
      <c r="AC128" s="34"/>
      <c r="AD128" s="34"/>
      <c r="AE128" s="34"/>
      <c r="AT128" s="17" t="s">
        <v>132</v>
      </c>
      <c r="AU128" s="17" t="s">
        <v>83</v>
      </c>
    </row>
    <row r="129" spans="2:63" s="12" customFormat="1" ht="22.9" customHeight="1">
      <c r="B129" s="169"/>
      <c r="C129" s="170"/>
      <c r="D129" s="171" t="s">
        <v>72</v>
      </c>
      <c r="E129" s="183" t="s">
        <v>350</v>
      </c>
      <c r="F129" s="183" t="s">
        <v>351</v>
      </c>
      <c r="G129" s="170"/>
      <c r="H129" s="170"/>
      <c r="I129" s="173"/>
      <c r="J129" s="184">
        <f>BK129</f>
        <v>0</v>
      </c>
      <c r="K129" s="170"/>
      <c r="L129" s="175"/>
      <c r="M129" s="176"/>
      <c r="N129" s="177"/>
      <c r="O129" s="177"/>
      <c r="P129" s="178">
        <f>SUM(P130:P141)</f>
        <v>0</v>
      </c>
      <c r="Q129" s="177"/>
      <c r="R129" s="178">
        <f>SUM(R130:R141)</f>
        <v>0</v>
      </c>
      <c r="S129" s="177"/>
      <c r="T129" s="178">
        <f>SUM(T130:T141)</f>
        <v>0</v>
      </c>
      <c r="U129" s="179"/>
      <c r="AR129" s="180" t="s">
        <v>81</v>
      </c>
      <c r="AT129" s="181" t="s">
        <v>72</v>
      </c>
      <c r="AU129" s="181" t="s">
        <v>81</v>
      </c>
      <c r="AY129" s="180" t="s">
        <v>117</v>
      </c>
      <c r="BK129" s="182">
        <f>SUM(BK130:BK141)</f>
        <v>0</v>
      </c>
    </row>
    <row r="130" spans="1:65" s="2" customFormat="1" ht="16.5" customHeight="1">
      <c r="A130" s="34"/>
      <c r="B130" s="35"/>
      <c r="C130" s="185" t="s">
        <v>123</v>
      </c>
      <c r="D130" s="185" t="s">
        <v>119</v>
      </c>
      <c r="E130" s="186" t="s">
        <v>352</v>
      </c>
      <c r="F130" s="187" t="s">
        <v>351</v>
      </c>
      <c r="G130" s="188" t="s">
        <v>338</v>
      </c>
      <c r="H130" s="189">
        <v>1</v>
      </c>
      <c r="I130" s="190"/>
      <c r="J130" s="191">
        <f>ROUND(I130*H130,2)</f>
        <v>0</v>
      </c>
      <c r="K130" s="187" t="s">
        <v>130</v>
      </c>
      <c r="L130" s="39"/>
      <c r="M130" s="192" t="s">
        <v>1</v>
      </c>
      <c r="N130" s="193" t="s">
        <v>38</v>
      </c>
      <c r="O130" s="71"/>
      <c r="P130" s="194">
        <f>O130*H130</f>
        <v>0</v>
      </c>
      <c r="Q130" s="194">
        <v>0</v>
      </c>
      <c r="R130" s="194">
        <f>Q130*H130</f>
        <v>0</v>
      </c>
      <c r="S130" s="194">
        <v>0</v>
      </c>
      <c r="T130" s="194">
        <f>S130*H130</f>
        <v>0</v>
      </c>
      <c r="U130" s="195" t="s">
        <v>1</v>
      </c>
      <c r="V130" s="34"/>
      <c r="W130" s="34"/>
      <c r="X130" s="34"/>
      <c r="Y130" s="34"/>
      <c r="Z130" s="34"/>
      <c r="AA130" s="34"/>
      <c r="AB130" s="34"/>
      <c r="AC130" s="34"/>
      <c r="AD130" s="34"/>
      <c r="AE130" s="34"/>
      <c r="AR130" s="196" t="s">
        <v>123</v>
      </c>
      <c r="AT130" s="196" t="s">
        <v>119</v>
      </c>
      <c r="AU130" s="196" t="s">
        <v>83</v>
      </c>
      <c r="AY130" s="17" t="s">
        <v>117</v>
      </c>
      <c r="BE130" s="197">
        <f>IF(N130="základní",J130,0)</f>
        <v>0</v>
      </c>
      <c r="BF130" s="197">
        <f>IF(N130="snížená",J130,0)</f>
        <v>0</v>
      </c>
      <c r="BG130" s="197">
        <f>IF(N130="zákl. přenesená",J130,0)</f>
        <v>0</v>
      </c>
      <c r="BH130" s="197">
        <f>IF(N130="sníž. přenesená",J130,0)</f>
        <v>0</v>
      </c>
      <c r="BI130" s="197">
        <f>IF(N130="nulová",J130,0)</f>
        <v>0</v>
      </c>
      <c r="BJ130" s="17" t="s">
        <v>81</v>
      </c>
      <c r="BK130" s="197">
        <f>ROUND(I130*H130,2)</f>
        <v>0</v>
      </c>
      <c r="BL130" s="17" t="s">
        <v>123</v>
      </c>
      <c r="BM130" s="196" t="s">
        <v>167</v>
      </c>
    </row>
    <row r="131" spans="1:47" s="2" customFormat="1" ht="11.25">
      <c r="A131" s="34"/>
      <c r="B131" s="35"/>
      <c r="C131" s="36"/>
      <c r="D131" s="210" t="s">
        <v>132</v>
      </c>
      <c r="E131" s="36"/>
      <c r="F131" s="211" t="s">
        <v>353</v>
      </c>
      <c r="G131" s="36"/>
      <c r="H131" s="36"/>
      <c r="I131" s="212"/>
      <c r="J131" s="36"/>
      <c r="K131" s="36"/>
      <c r="L131" s="39"/>
      <c r="M131" s="213"/>
      <c r="N131" s="214"/>
      <c r="O131" s="71"/>
      <c r="P131" s="71"/>
      <c r="Q131" s="71"/>
      <c r="R131" s="71"/>
      <c r="S131" s="71"/>
      <c r="T131" s="71"/>
      <c r="U131" s="72"/>
      <c r="V131" s="34"/>
      <c r="W131" s="34"/>
      <c r="X131" s="34"/>
      <c r="Y131" s="34"/>
      <c r="Z131" s="34"/>
      <c r="AA131" s="34"/>
      <c r="AB131" s="34"/>
      <c r="AC131" s="34"/>
      <c r="AD131" s="34"/>
      <c r="AE131" s="34"/>
      <c r="AT131" s="17" t="s">
        <v>132</v>
      </c>
      <c r="AU131" s="17" t="s">
        <v>83</v>
      </c>
    </row>
    <row r="132" spans="2:51" s="13" customFormat="1" ht="11.25">
      <c r="B132" s="198"/>
      <c r="C132" s="199"/>
      <c r="D132" s="200" t="s">
        <v>125</v>
      </c>
      <c r="E132" s="201" t="s">
        <v>1</v>
      </c>
      <c r="F132" s="202" t="s">
        <v>354</v>
      </c>
      <c r="G132" s="199"/>
      <c r="H132" s="203">
        <v>1</v>
      </c>
      <c r="I132" s="204"/>
      <c r="J132" s="199"/>
      <c r="K132" s="199"/>
      <c r="L132" s="205"/>
      <c r="M132" s="206"/>
      <c r="N132" s="207"/>
      <c r="O132" s="207"/>
      <c r="P132" s="207"/>
      <c r="Q132" s="207"/>
      <c r="R132" s="207"/>
      <c r="S132" s="207"/>
      <c r="T132" s="207"/>
      <c r="U132" s="208"/>
      <c r="AT132" s="209" t="s">
        <v>125</v>
      </c>
      <c r="AU132" s="209" t="s">
        <v>83</v>
      </c>
      <c r="AV132" s="13" t="s">
        <v>83</v>
      </c>
      <c r="AW132" s="13" t="s">
        <v>30</v>
      </c>
      <c r="AX132" s="13" t="s">
        <v>73</v>
      </c>
      <c r="AY132" s="209" t="s">
        <v>117</v>
      </c>
    </row>
    <row r="133" spans="2:51" s="15" customFormat="1" ht="11.25">
      <c r="B133" s="236"/>
      <c r="C133" s="237"/>
      <c r="D133" s="200" t="s">
        <v>125</v>
      </c>
      <c r="E133" s="238" t="s">
        <v>1</v>
      </c>
      <c r="F133" s="239" t="s">
        <v>212</v>
      </c>
      <c r="G133" s="237"/>
      <c r="H133" s="240">
        <v>1</v>
      </c>
      <c r="I133" s="241"/>
      <c r="J133" s="237"/>
      <c r="K133" s="237"/>
      <c r="L133" s="242"/>
      <c r="M133" s="243"/>
      <c r="N133" s="244"/>
      <c r="O133" s="244"/>
      <c r="P133" s="244"/>
      <c r="Q133" s="244"/>
      <c r="R133" s="244"/>
      <c r="S133" s="244"/>
      <c r="T133" s="244"/>
      <c r="U133" s="245"/>
      <c r="AT133" s="246" t="s">
        <v>125</v>
      </c>
      <c r="AU133" s="246" t="s">
        <v>83</v>
      </c>
      <c r="AV133" s="15" t="s">
        <v>123</v>
      </c>
      <c r="AW133" s="15" t="s">
        <v>30</v>
      </c>
      <c r="AX133" s="15" t="s">
        <v>81</v>
      </c>
      <c r="AY133" s="246" t="s">
        <v>117</v>
      </c>
    </row>
    <row r="134" spans="1:65" s="2" customFormat="1" ht="16.5" customHeight="1">
      <c r="A134" s="34"/>
      <c r="B134" s="35"/>
      <c r="C134" s="185" t="s">
        <v>145</v>
      </c>
      <c r="D134" s="185" t="s">
        <v>119</v>
      </c>
      <c r="E134" s="186" t="s">
        <v>355</v>
      </c>
      <c r="F134" s="187" t="s">
        <v>356</v>
      </c>
      <c r="G134" s="188" t="s">
        <v>338</v>
      </c>
      <c r="H134" s="189">
        <v>1</v>
      </c>
      <c r="I134" s="190"/>
      <c r="J134" s="191">
        <f>ROUND(I134*H134,2)</f>
        <v>0</v>
      </c>
      <c r="K134" s="187" t="s">
        <v>130</v>
      </c>
      <c r="L134" s="39"/>
      <c r="M134" s="192" t="s">
        <v>1</v>
      </c>
      <c r="N134" s="193" t="s">
        <v>38</v>
      </c>
      <c r="O134" s="71"/>
      <c r="P134" s="194">
        <f>O134*H134</f>
        <v>0</v>
      </c>
      <c r="Q134" s="194">
        <v>0</v>
      </c>
      <c r="R134" s="194">
        <f>Q134*H134</f>
        <v>0</v>
      </c>
      <c r="S134" s="194">
        <v>0</v>
      </c>
      <c r="T134" s="194">
        <f>S134*H134</f>
        <v>0</v>
      </c>
      <c r="U134" s="195" t="s">
        <v>1</v>
      </c>
      <c r="V134" s="34"/>
      <c r="W134" s="34"/>
      <c r="X134" s="34"/>
      <c r="Y134" s="34"/>
      <c r="Z134" s="34"/>
      <c r="AA134" s="34"/>
      <c r="AB134" s="34"/>
      <c r="AC134" s="34"/>
      <c r="AD134" s="34"/>
      <c r="AE134" s="34"/>
      <c r="AR134" s="196" t="s">
        <v>123</v>
      </c>
      <c r="AT134" s="196" t="s">
        <v>119</v>
      </c>
      <c r="AU134" s="196" t="s">
        <v>83</v>
      </c>
      <c r="AY134" s="17" t="s">
        <v>117</v>
      </c>
      <c r="BE134" s="197">
        <f>IF(N134="základní",J134,0)</f>
        <v>0</v>
      </c>
      <c r="BF134" s="197">
        <f>IF(N134="snížená",J134,0)</f>
        <v>0</v>
      </c>
      <c r="BG134" s="197">
        <f>IF(N134="zákl. přenesená",J134,0)</f>
        <v>0</v>
      </c>
      <c r="BH134" s="197">
        <f>IF(N134="sníž. přenesená",J134,0)</f>
        <v>0</v>
      </c>
      <c r="BI134" s="197">
        <f>IF(N134="nulová",J134,0)</f>
        <v>0</v>
      </c>
      <c r="BJ134" s="17" t="s">
        <v>81</v>
      </c>
      <c r="BK134" s="197">
        <f>ROUND(I134*H134,2)</f>
        <v>0</v>
      </c>
      <c r="BL134" s="17" t="s">
        <v>123</v>
      </c>
      <c r="BM134" s="196" t="s">
        <v>179</v>
      </c>
    </row>
    <row r="135" spans="1:47" s="2" customFormat="1" ht="11.25">
      <c r="A135" s="34"/>
      <c r="B135" s="35"/>
      <c r="C135" s="36"/>
      <c r="D135" s="210" t="s">
        <v>132</v>
      </c>
      <c r="E135" s="36"/>
      <c r="F135" s="211" t="s">
        <v>357</v>
      </c>
      <c r="G135" s="36"/>
      <c r="H135" s="36"/>
      <c r="I135" s="212"/>
      <c r="J135" s="36"/>
      <c r="K135" s="36"/>
      <c r="L135" s="39"/>
      <c r="M135" s="213"/>
      <c r="N135" s="214"/>
      <c r="O135" s="71"/>
      <c r="P135" s="71"/>
      <c r="Q135" s="71"/>
      <c r="R135" s="71"/>
      <c r="S135" s="71"/>
      <c r="T135" s="71"/>
      <c r="U135" s="72"/>
      <c r="V135" s="34"/>
      <c r="W135" s="34"/>
      <c r="X135" s="34"/>
      <c r="Y135" s="34"/>
      <c r="Z135" s="34"/>
      <c r="AA135" s="34"/>
      <c r="AB135" s="34"/>
      <c r="AC135" s="34"/>
      <c r="AD135" s="34"/>
      <c r="AE135" s="34"/>
      <c r="AT135" s="17" t="s">
        <v>132</v>
      </c>
      <c r="AU135" s="17" t="s">
        <v>83</v>
      </c>
    </row>
    <row r="136" spans="2:51" s="13" customFormat="1" ht="11.25">
      <c r="B136" s="198"/>
      <c r="C136" s="199"/>
      <c r="D136" s="200" t="s">
        <v>125</v>
      </c>
      <c r="E136" s="201" t="s">
        <v>1</v>
      </c>
      <c r="F136" s="202" t="s">
        <v>354</v>
      </c>
      <c r="G136" s="199"/>
      <c r="H136" s="203">
        <v>1</v>
      </c>
      <c r="I136" s="204"/>
      <c r="J136" s="199"/>
      <c r="K136" s="199"/>
      <c r="L136" s="205"/>
      <c r="M136" s="206"/>
      <c r="N136" s="207"/>
      <c r="O136" s="207"/>
      <c r="P136" s="207"/>
      <c r="Q136" s="207"/>
      <c r="R136" s="207"/>
      <c r="S136" s="207"/>
      <c r="T136" s="207"/>
      <c r="U136" s="208"/>
      <c r="AT136" s="209" t="s">
        <v>125</v>
      </c>
      <c r="AU136" s="209" t="s">
        <v>83</v>
      </c>
      <c r="AV136" s="13" t="s">
        <v>83</v>
      </c>
      <c r="AW136" s="13" t="s">
        <v>30</v>
      </c>
      <c r="AX136" s="13" t="s">
        <v>73</v>
      </c>
      <c r="AY136" s="209" t="s">
        <v>117</v>
      </c>
    </row>
    <row r="137" spans="2:51" s="15" customFormat="1" ht="11.25">
      <c r="B137" s="236"/>
      <c r="C137" s="237"/>
      <c r="D137" s="200" t="s">
        <v>125</v>
      </c>
      <c r="E137" s="238" t="s">
        <v>1</v>
      </c>
      <c r="F137" s="239" t="s">
        <v>212</v>
      </c>
      <c r="G137" s="237"/>
      <c r="H137" s="240">
        <v>1</v>
      </c>
      <c r="I137" s="241"/>
      <c r="J137" s="237"/>
      <c r="K137" s="237"/>
      <c r="L137" s="242"/>
      <c r="M137" s="243"/>
      <c r="N137" s="244"/>
      <c r="O137" s="244"/>
      <c r="P137" s="244"/>
      <c r="Q137" s="244"/>
      <c r="R137" s="244"/>
      <c r="S137" s="244"/>
      <c r="T137" s="244"/>
      <c r="U137" s="245"/>
      <c r="AT137" s="246" t="s">
        <v>125</v>
      </c>
      <c r="AU137" s="246" t="s">
        <v>83</v>
      </c>
      <c r="AV137" s="15" t="s">
        <v>123</v>
      </c>
      <c r="AW137" s="15" t="s">
        <v>30</v>
      </c>
      <c r="AX137" s="15" t="s">
        <v>81</v>
      </c>
      <c r="AY137" s="246" t="s">
        <v>117</v>
      </c>
    </row>
    <row r="138" spans="1:65" s="2" customFormat="1" ht="16.5" customHeight="1">
      <c r="A138" s="34"/>
      <c r="B138" s="35"/>
      <c r="C138" s="185" t="s">
        <v>154</v>
      </c>
      <c r="D138" s="185" t="s">
        <v>119</v>
      </c>
      <c r="E138" s="186" t="s">
        <v>358</v>
      </c>
      <c r="F138" s="187" t="s">
        <v>359</v>
      </c>
      <c r="G138" s="188" t="s">
        <v>338</v>
      </c>
      <c r="H138" s="189">
        <v>1</v>
      </c>
      <c r="I138" s="190"/>
      <c r="J138" s="191">
        <f>ROUND(I138*H138,2)</f>
        <v>0</v>
      </c>
      <c r="K138" s="187" t="s">
        <v>130</v>
      </c>
      <c r="L138" s="39"/>
      <c r="M138" s="192" t="s">
        <v>1</v>
      </c>
      <c r="N138" s="193" t="s">
        <v>38</v>
      </c>
      <c r="O138" s="71"/>
      <c r="P138" s="194">
        <f>O138*H138</f>
        <v>0</v>
      </c>
      <c r="Q138" s="194">
        <v>0</v>
      </c>
      <c r="R138" s="194">
        <f>Q138*H138</f>
        <v>0</v>
      </c>
      <c r="S138" s="194">
        <v>0</v>
      </c>
      <c r="T138" s="194">
        <f>S138*H138</f>
        <v>0</v>
      </c>
      <c r="U138" s="195" t="s">
        <v>1</v>
      </c>
      <c r="V138" s="34"/>
      <c r="W138" s="34"/>
      <c r="X138" s="34"/>
      <c r="Y138" s="34"/>
      <c r="Z138" s="34"/>
      <c r="AA138" s="34"/>
      <c r="AB138" s="34"/>
      <c r="AC138" s="34"/>
      <c r="AD138" s="34"/>
      <c r="AE138" s="34"/>
      <c r="AR138" s="196" t="s">
        <v>123</v>
      </c>
      <c r="AT138" s="196" t="s">
        <v>119</v>
      </c>
      <c r="AU138" s="196" t="s">
        <v>83</v>
      </c>
      <c r="AY138" s="17" t="s">
        <v>117</v>
      </c>
      <c r="BE138" s="197">
        <f>IF(N138="základní",J138,0)</f>
        <v>0</v>
      </c>
      <c r="BF138" s="197">
        <f>IF(N138="snížená",J138,0)</f>
        <v>0</v>
      </c>
      <c r="BG138" s="197">
        <f>IF(N138="zákl. přenesená",J138,0)</f>
        <v>0</v>
      </c>
      <c r="BH138" s="197">
        <f>IF(N138="sníž. přenesená",J138,0)</f>
        <v>0</v>
      </c>
      <c r="BI138" s="197">
        <f>IF(N138="nulová",J138,0)</f>
        <v>0</v>
      </c>
      <c r="BJ138" s="17" t="s">
        <v>81</v>
      </c>
      <c r="BK138" s="197">
        <f>ROUND(I138*H138,2)</f>
        <v>0</v>
      </c>
      <c r="BL138" s="17" t="s">
        <v>123</v>
      </c>
      <c r="BM138" s="196" t="s">
        <v>190</v>
      </c>
    </row>
    <row r="139" spans="1:47" s="2" customFormat="1" ht="11.25">
      <c r="A139" s="34"/>
      <c r="B139" s="35"/>
      <c r="C139" s="36"/>
      <c r="D139" s="210" t="s">
        <v>132</v>
      </c>
      <c r="E139" s="36"/>
      <c r="F139" s="211" t="s">
        <v>360</v>
      </c>
      <c r="G139" s="36"/>
      <c r="H139" s="36"/>
      <c r="I139" s="212"/>
      <c r="J139" s="36"/>
      <c r="K139" s="36"/>
      <c r="L139" s="39"/>
      <c r="M139" s="213"/>
      <c r="N139" s="214"/>
      <c r="O139" s="71"/>
      <c r="P139" s="71"/>
      <c r="Q139" s="71"/>
      <c r="R139" s="71"/>
      <c r="S139" s="71"/>
      <c r="T139" s="71"/>
      <c r="U139" s="72"/>
      <c r="V139" s="34"/>
      <c r="W139" s="34"/>
      <c r="X139" s="34"/>
      <c r="Y139" s="34"/>
      <c r="Z139" s="34"/>
      <c r="AA139" s="34"/>
      <c r="AB139" s="34"/>
      <c r="AC139" s="34"/>
      <c r="AD139" s="34"/>
      <c r="AE139" s="34"/>
      <c r="AT139" s="17" t="s">
        <v>132</v>
      </c>
      <c r="AU139" s="17" t="s">
        <v>83</v>
      </c>
    </row>
    <row r="140" spans="2:51" s="13" customFormat="1" ht="11.25">
      <c r="B140" s="198"/>
      <c r="C140" s="199"/>
      <c r="D140" s="200" t="s">
        <v>125</v>
      </c>
      <c r="E140" s="201" t="s">
        <v>1</v>
      </c>
      <c r="F140" s="202" t="s">
        <v>354</v>
      </c>
      <c r="G140" s="199"/>
      <c r="H140" s="203">
        <v>1</v>
      </c>
      <c r="I140" s="204"/>
      <c r="J140" s="199"/>
      <c r="K140" s="199"/>
      <c r="L140" s="205"/>
      <c r="M140" s="206"/>
      <c r="N140" s="207"/>
      <c r="O140" s="207"/>
      <c r="P140" s="207"/>
      <c r="Q140" s="207"/>
      <c r="R140" s="207"/>
      <c r="S140" s="207"/>
      <c r="T140" s="207"/>
      <c r="U140" s="208"/>
      <c r="AT140" s="209" t="s">
        <v>125</v>
      </c>
      <c r="AU140" s="209" t="s">
        <v>83</v>
      </c>
      <c r="AV140" s="13" t="s">
        <v>83</v>
      </c>
      <c r="AW140" s="13" t="s">
        <v>30</v>
      </c>
      <c r="AX140" s="13" t="s">
        <v>73</v>
      </c>
      <c r="AY140" s="209" t="s">
        <v>117</v>
      </c>
    </row>
    <row r="141" spans="2:51" s="15" customFormat="1" ht="11.25">
      <c r="B141" s="236"/>
      <c r="C141" s="237"/>
      <c r="D141" s="200" t="s">
        <v>125</v>
      </c>
      <c r="E141" s="238" t="s">
        <v>1</v>
      </c>
      <c r="F141" s="239" t="s">
        <v>212</v>
      </c>
      <c r="G141" s="237"/>
      <c r="H141" s="240">
        <v>1</v>
      </c>
      <c r="I141" s="241"/>
      <c r="J141" s="237"/>
      <c r="K141" s="237"/>
      <c r="L141" s="242"/>
      <c r="M141" s="243"/>
      <c r="N141" s="244"/>
      <c r="O141" s="244"/>
      <c r="P141" s="244"/>
      <c r="Q141" s="244"/>
      <c r="R141" s="244"/>
      <c r="S141" s="244"/>
      <c r="T141" s="244"/>
      <c r="U141" s="245"/>
      <c r="AT141" s="246" t="s">
        <v>125</v>
      </c>
      <c r="AU141" s="246" t="s">
        <v>83</v>
      </c>
      <c r="AV141" s="15" t="s">
        <v>123</v>
      </c>
      <c r="AW141" s="15" t="s">
        <v>30</v>
      </c>
      <c r="AX141" s="15" t="s">
        <v>81</v>
      </c>
      <c r="AY141" s="246" t="s">
        <v>117</v>
      </c>
    </row>
    <row r="142" spans="2:63" s="12" customFormat="1" ht="22.9" customHeight="1">
      <c r="B142" s="169"/>
      <c r="C142" s="170"/>
      <c r="D142" s="171" t="s">
        <v>72</v>
      </c>
      <c r="E142" s="183" t="s">
        <v>361</v>
      </c>
      <c r="F142" s="183" t="s">
        <v>362</v>
      </c>
      <c r="G142" s="170"/>
      <c r="H142" s="170"/>
      <c r="I142" s="173"/>
      <c r="J142" s="184">
        <f>BK142</f>
        <v>0</v>
      </c>
      <c r="K142" s="170"/>
      <c r="L142" s="175"/>
      <c r="M142" s="176"/>
      <c r="N142" s="177"/>
      <c r="O142" s="177"/>
      <c r="P142" s="178">
        <f>SUM(P143:P146)</f>
        <v>0</v>
      </c>
      <c r="Q142" s="177"/>
      <c r="R142" s="178">
        <f>SUM(R143:R146)</f>
        <v>0</v>
      </c>
      <c r="S142" s="177"/>
      <c r="T142" s="178">
        <f>SUM(T143:T146)</f>
        <v>0</v>
      </c>
      <c r="U142" s="179"/>
      <c r="AR142" s="180" t="s">
        <v>81</v>
      </c>
      <c r="AT142" s="181" t="s">
        <v>72</v>
      </c>
      <c r="AU142" s="181" t="s">
        <v>81</v>
      </c>
      <c r="AY142" s="180" t="s">
        <v>117</v>
      </c>
      <c r="BK142" s="182">
        <f>SUM(BK143:BK146)</f>
        <v>0</v>
      </c>
    </row>
    <row r="143" spans="1:65" s="2" customFormat="1" ht="16.5" customHeight="1">
      <c r="A143" s="34"/>
      <c r="B143" s="35"/>
      <c r="C143" s="185" t="s">
        <v>160</v>
      </c>
      <c r="D143" s="185" t="s">
        <v>119</v>
      </c>
      <c r="E143" s="186" t="s">
        <v>363</v>
      </c>
      <c r="F143" s="187" t="s">
        <v>364</v>
      </c>
      <c r="G143" s="188" t="s">
        <v>338</v>
      </c>
      <c r="H143" s="189">
        <v>1</v>
      </c>
      <c r="I143" s="190"/>
      <c r="J143" s="191">
        <f>ROUND(I143*H143,2)</f>
        <v>0</v>
      </c>
      <c r="K143" s="187" t="s">
        <v>130</v>
      </c>
      <c r="L143" s="39"/>
      <c r="M143" s="192" t="s">
        <v>1</v>
      </c>
      <c r="N143" s="193" t="s">
        <v>38</v>
      </c>
      <c r="O143" s="71"/>
      <c r="P143" s="194">
        <f>O143*H143</f>
        <v>0</v>
      </c>
      <c r="Q143" s="194">
        <v>0</v>
      </c>
      <c r="R143" s="194">
        <f>Q143*H143</f>
        <v>0</v>
      </c>
      <c r="S143" s="194">
        <v>0</v>
      </c>
      <c r="T143" s="194">
        <f>S143*H143</f>
        <v>0</v>
      </c>
      <c r="U143" s="195" t="s">
        <v>1</v>
      </c>
      <c r="V143" s="34"/>
      <c r="W143" s="34"/>
      <c r="X143" s="34"/>
      <c r="Y143" s="34"/>
      <c r="Z143" s="34"/>
      <c r="AA143" s="34"/>
      <c r="AB143" s="34"/>
      <c r="AC143" s="34"/>
      <c r="AD143" s="34"/>
      <c r="AE143" s="34"/>
      <c r="AR143" s="196" t="s">
        <v>123</v>
      </c>
      <c r="AT143" s="196" t="s">
        <v>119</v>
      </c>
      <c r="AU143" s="196" t="s">
        <v>83</v>
      </c>
      <c r="AY143" s="17" t="s">
        <v>117</v>
      </c>
      <c r="BE143" s="197">
        <f>IF(N143="základní",J143,0)</f>
        <v>0</v>
      </c>
      <c r="BF143" s="197">
        <f>IF(N143="snížená",J143,0)</f>
        <v>0</v>
      </c>
      <c r="BG143" s="197">
        <f>IF(N143="zákl. přenesená",J143,0)</f>
        <v>0</v>
      </c>
      <c r="BH143" s="197">
        <f>IF(N143="sníž. přenesená",J143,0)</f>
        <v>0</v>
      </c>
      <c r="BI143" s="197">
        <f>IF(N143="nulová",J143,0)</f>
        <v>0</v>
      </c>
      <c r="BJ143" s="17" t="s">
        <v>81</v>
      </c>
      <c r="BK143" s="197">
        <f>ROUND(I143*H143,2)</f>
        <v>0</v>
      </c>
      <c r="BL143" s="17" t="s">
        <v>123</v>
      </c>
      <c r="BM143" s="196" t="s">
        <v>261</v>
      </c>
    </row>
    <row r="144" spans="1:47" s="2" customFormat="1" ht="11.25">
      <c r="A144" s="34"/>
      <c r="B144" s="35"/>
      <c r="C144" s="36"/>
      <c r="D144" s="210" t="s">
        <v>132</v>
      </c>
      <c r="E144" s="36"/>
      <c r="F144" s="211" t="s">
        <v>365</v>
      </c>
      <c r="G144" s="36"/>
      <c r="H144" s="36"/>
      <c r="I144" s="212"/>
      <c r="J144" s="36"/>
      <c r="K144" s="36"/>
      <c r="L144" s="39"/>
      <c r="M144" s="213"/>
      <c r="N144" s="214"/>
      <c r="O144" s="71"/>
      <c r="P144" s="71"/>
      <c r="Q144" s="71"/>
      <c r="R144" s="71"/>
      <c r="S144" s="71"/>
      <c r="T144" s="71"/>
      <c r="U144" s="72"/>
      <c r="V144" s="34"/>
      <c r="W144" s="34"/>
      <c r="X144" s="34"/>
      <c r="Y144" s="34"/>
      <c r="Z144" s="34"/>
      <c r="AA144" s="34"/>
      <c r="AB144" s="34"/>
      <c r="AC144" s="34"/>
      <c r="AD144" s="34"/>
      <c r="AE144" s="34"/>
      <c r="AT144" s="17" t="s">
        <v>132</v>
      </c>
      <c r="AU144" s="17" t="s">
        <v>83</v>
      </c>
    </row>
    <row r="145" spans="2:51" s="13" customFormat="1" ht="11.25">
      <c r="B145" s="198"/>
      <c r="C145" s="199"/>
      <c r="D145" s="200" t="s">
        <v>125</v>
      </c>
      <c r="E145" s="201" t="s">
        <v>1</v>
      </c>
      <c r="F145" s="202" t="s">
        <v>354</v>
      </c>
      <c r="G145" s="199"/>
      <c r="H145" s="203">
        <v>1</v>
      </c>
      <c r="I145" s="204"/>
      <c r="J145" s="199"/>
      <c r="K145" s="199"/>
      <c r="L145" s="205"/>
      <c r="M145" s="206"/>
      <c r="N145" s="207"/>
      <c r="O145" s="207"/>
      <c r="P145" s="207"/>
      <c r="Q145" s="207"/>
      <c r="R145" s="207"/>
      <c r="S145" s="207"/>
      <c r="T145" s="207"/>
      <c r="U145" s="208"/>
      <c r="AT145" s="209" t="s">
        <v>125</v>
      </c>
      <c r="AU145" s="209" t="s">
        <v>83</v>
      </c>
      <c r="AV145" s="13" t="s">
        <v>83</v>
      </c>
      <c r="AW145" s="13" t="s">
        <v>30</v>
      </c>
      <c r="AX145" s="13" t="s">
        <v>73</v>
      </c>
      <c r="AY145" s="209" t="s">
        <v>117</v>
      </c>
    </row>
    <row r="146" spans="2:51" s="15" customFormat="1" ht="11.25">
      <c r="B146" s="236"/>
      <c r="C146" s="237"/>
      <c r="D146" s="200" t="s">
        <v>125</v>
      </c>
      <c r="E146" s="238" t="s">
        <v>1</v>
      </c>
      <c r="F146" s="239" t="s">
        <v>212</v>
      </c>
      <c r="G146" s="237"/>
      <c r="H146" s="240">
        <v>1</v>
      </c>
      <c r="I146" s="241"/>
      <c r="J146" s="237"/>
      <c r="K146" s="237"/>
      <c r="L146" s="242"/>
      <c r="M146" s="251"/>
      <c r="N146" s="252"/>
      <c r="O146" s="252"/>
      <c r="P146" s="252"/>
      <c r="Q146" s="252"/>
      <c r="R146" s="252"/>
      <c r="S146" s="252"/>
      <c r="T146" s="252"/>
      <c r="U146" s="253"/>
      <c r="AT146" s="246" t="s">
        <v>125</v>
      </c>
      <c r="AU146" s="246" t="s">
        <v>83</v>
      </c>
      <c r="AV146" s="15" t="s">
        <v>123</v>
      </c>
      <c r="AW146" s="15" t="s">
        <v>30</v>
      </c>
      <c r="AX146" s="15" t="s">
        <v>81</v>
      </c>
      <c r="AY146" s="246" t="s">
        <v>117</v>
      </c>
    </row>
    <row r="147" spans="1:31" s="2" customFormat="1" ht="6.95" customHeight="1">
      <c r="A147" s="34"/>
      <c r="B147" s="54"/>
      <c r="C147" s="55"/>
      <c r="D147" s="55"/>
      <c r="E147" s="55"/>
      <c r="F147" s="55"/>
      <c r="G147" s="55"/>
      <c r="H147" s="55"/>
      <c r="I147" s="55"/>
      <c r="J147" s="55"/>
      <c r="K147" s="55"/>
      <c r="L147" s="39"/>
      <c r="M147" s="34"/>
      <c r="O147" s="34"/>
      <c r="P147" s="34"/>
      <c r="Q147" s="34"/>
      <c r="R147" s="34"/>
      <c r="S147" s="34"/>
      <c r="T147" s="34"/>
      <c r="U147" s="34"/>
      <c r="V147" s="34"/>
      <c r="W147" s="34"/>
      <c r="X147" s="34"/>
      <c r="Y147" s="34"/>
      <c r="Z147" s="34"/>
      <c r="AA147" s="34"/>
      <c r="AB147" s="34"/>
      <c r="AC147" s="34"/>
      <c r="AD147" s="34"/>
      <c r="AE147" s="34"/>
    </row>
  </sheetData>
  <sheetProtection algorithmName="SHA-512" hashValue="OQJG81hC8R4+y9zpP0Yr5rZjS605cD617xIJGx7vCzjKyHQfLiiThmTFgW0d6q1sYyqxoO/Ji0C/3/jaKN/MgQ==" saltValue="TWWcd9NHjtp8EJfRJDXnVIuVZFsk9OMvKZ60UpSGqldj1UEKQn7K63oE7nWdETehHFdLVZLnj8jmpuyPHMKWRQ==" spinCount="100000" sheet="1" objects="1" scenarios="1" formatColumns="0" formatRows="0" autoFilter="0"/>
  <autoFilter ref="C119:K146"/>
  <mergeCells count="9">
    <mergeCell ref="E87:H87"/>
    <mergeCell ref="E110:H110"/>
    <mergeCell ref="E112:H112"/>
    <mergeCell ref="L2:V2"/>
    <mergeCell ref="E7:H7"/>
    <mergeCell ref="E9:H9"/>
    <mergeCell ref="E18:H18"/>
    <mergeCell ref="E27:H27"/>
    <mergeCell ref="E85:H85"/>
  </mergeCells>
  <hyperlinks>
    <hyperlink ref="F124" r:id="rId1" display="https://podminky.urs.cz/item/CS_URS_2023_02/012203000"/>
    <hyperlink ref="F126" r:id="rId2" display="https://podminky.urs.cz/item/CS_URS_2023_02/012303000"/>
    <hyperlink ref="F128" r:id="rId3" display="https://podminky.urs.cz/item/CS_URS_2023_02/013254000"/>
    <hyperlink ref="F131" r:id="rId4" display="https://podminky.urs.cz/item/CS_URS_2023_02/030001000"/>
    <hyperlink ref="F135" r:id="rId5" display="https://podminky.urs.cz/item/CS_URS_2023_02/034303000"/>
    <hyperlink ref="F139" r:id="rId6" display="https://podminky.urs.cz/item/CS_URS_2023_02/034503000"/>
    <hyperlink ref="F144" r:id="rId7" display="https://podminky.urs.cz/item/CS_URS_2023_02/043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Zábranský Ladislav</cp:lastModifiedBy>
  <dcterms:created xsi:type="dcterms:W3CDTF">2024-01-04T07:17:21Z</dcterms:created>
  <dcterms:modified xsi:type="dcterms:W3CDTF">2024-03-05T05:51:45Z</dcterms:modified>
  <cp:category/>
  <cp:version/>
  <cp:contentType/>
  <cp:contentStatus/>
</cp:coreProperties>
</file>