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Komunikace" sheetId="2" r:id="rId2"/>
    <sheet name="102 - Komunikace" sheetId="3" r:id="rId3"/>
    <sheet name="103 - Komunikace" sheetId="4" r:id="rId4"/>
    <sheet name="104 - Komunikace" sheetId="5" r:id="rId5"/>
    <sheet name="105 - PODMOKLY - VÝSTAVBA..." sheetId="6" r:id="rId6"/>
    <sheet name="106 - Průtah Dražovice" sheetId="7" r:id="rId7"/>
    <sheet name="301 - Podmokly - obnova č...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'101 - Komunikace'!$C$127:$K$312</definedName>
    <definedName name="_xlnm.Print_Area" localSheetId="1">'101 - Komunikace'!$C$4:$J$76,'101 - Komunikace'!$C$82:$J$109,'101 - Komunikace'!$C$115:$K$312</definedName>
    <definedName name="_xlnm._FilterDatabase" localSheetId="2" hidden="1">'102 - Komunikace'!$C$127:$K$277</definedName>
    <definedName name="_xlnm.Print_Area" localSheetId="2">'102 - Komunikace'!$C$4:$J$76,'102 - Komunikace'!$C$82:$J$109,'102 - Komunikace'!$C$115:$K$277</definedName>
    <definedName name="_xlnm._FilterDatabase" localSheetId="3" hidden="1">'103 - Komunikace'!$C$126:$K$253</definedName>
    <definedName name="_xlnm.Print_Area" localSheetId="3">'103 - Komunikace'!$C$4:$J$76,'103 - Komunikace'!$C$82:$J$108,'103 - Komunikace'!$C$114:$K$253</definedName>
    <definedName name="_xlnm._FilterDatabase" localSheetId="4" hidden="1">'104 - Komunikace'!$C$127:$K$278</definedName>
    <definedName name="_xlnm.Print_Area" localSheetId="4">'104 - Komunikace'!$C$4:$J$76,'104 - Komunikace'!$C$82:$J$109,'104 - Komunikace'!$C$115:$K$278</definedName>
    <definedName name="_xlnm._FilterDatabase" localSheetId="5" hidden="1">'105 - PODMOKLY - VÝSTAVBA...'!$C$127:$K$250</definedName>
    <definedName name="_xlnm.Print_Area" localSheetId="5">'105 - PODMOKLY - VÝSTAVBA...'!$C$4:$J$76,'105 - PODMOKLY - VÝSTAVBA...'!$C$82:$J$109,'105 - PODMOKLY - VÝSTAVBA...'!$C$115:$K$250</definedName>
    <definedName name="_xlnm._FilterDatabase" localSheetId="6" hidden="1">'106 - Průtah Dražovice'!$C$126:$K$235</definedName>
    <definedName name="_xlnm.Print_Area" localSheetId="6">'106 - Průtah Dražovice'!$C$4:$J$76,'106 - Průtah Dražovice'!$C$82:$J$108,'106 - Průtah Dražovice'!$C$114:$K$235</definedName>
    <definedName name="_xlnm._FilterDatabase" localSheetId="7" hidden="1">'301 - Podmokly - obnova č...'!$C$126:$K$428</definedName>
    <definedName name="_xlnm.Print_Area" localSheetId="7">'301 - Podmokly - obnova č...'!$C$4:$J$76,'301 - Podmokly - obnova č...'!$C$82:$J$108,'301 - Podmokly - obnova č...'!$C$114:$K$428</definedName>
    <definedName name="_xlnm.Print_Area" localSheetId="8">'Seznam figur'!$C$4:$G$84</definedName>
    <definedName name="_xlnm.Print_Titles" localSheetId="0">'Rekapitulace stavby'!$92:$92</definedName>
    <definedName name="_xlnm.Print_Titles" localSheetId="1">'101 - Komunikace'!$127:$127</definedName>
    <definedName name="_xlnm.Print_Titles" localSheetId="2">'102 - Komunikace'!$127:$127</definedName>
    <definedName name="_xlnm.Print_Titles" localSheetId="3">'103 - Komunikace'!$126:$126</definedName>
    <definedName name="_xlnm.Print_Titles" localSheetId="4">'104 - Komunikace'!$127:$127</definedName>
    <definedName name="_xlnm.Print_Titles" localSheetId="5">'105 - PODMOKLY - VÝSTAVBA...'!$127:$127</definedName>
    <definedName name="_xlnm.Print_Titles" localSheetId="6">'106 - Průtah Dražovice'!$126:$126</definedName>
    <definedName name="_xlnm.Print_Titles" localSheetId="7">'301 - Podmokly - obnova č...'!$126:$126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<sst xmlns="http://schemas.openxmlformats.org/spreadsheetml/2006/main" count="13222" uniqueCount="1297">
  <si>
    <t>Export Komplet</t>
  </si>
  <si>
    <t/>
  </si>
  <si>
    <t>2.0</t>
  </si>
  <si>
    <t>ZAMOK</t>
  </si>
  <si>
    <t>False</t>
  </si>
  <si>
    <t>{c2863cd1-a8c7-4bbb-b746-1a75ec5003f3}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</si>
  <si>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</si>
  <si>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</si>
  <si>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</si>
  <si>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</si>
  <si>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</si>
  <si>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</si>
  <si>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</si>
  <si>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</si>
  <si>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</si>
  <si>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</si>
  <si>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</si>
  <si>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II/171 SUŠICE - DRAŽOVICE, OPRAVA</t>
  </si>
  <si>
    <t>KSO:</t>
  </si>
  <si>
    <t>CC-CZ:</t>
  </si>
  <si>
    <t>Místo:</t>
  </si>
  <si>
    <t xml:space="preserve"> </t>
  </si>
  <si>
    <t>Datum:</t>
  </si>
  <si>
    <t>7. 11. 2023</t>
  </si>
  <si>
    <t>Zadavatel:</t>
  </si>
  <si>
    <t>IČ:</t>
  </si>
  <si>
    <t>SÚS 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</si>
  <si>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</si>
  <si>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</si>
  <si>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</si>
  <si>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</si>
  <si>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</si>
  <si>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</si>
  <si>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</si>
  <si>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Žižkovský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</si>
  <si>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</si>
  <si>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</si>
  <si>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</si>
  <si>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</si>
  <si>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</si>
  <si>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</si>
  <si>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</si>
  <si>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</si>
  <si>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</si>
  <si>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</si>
  <si>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</si>
  <si>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</si>
  <si>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</si>
  <si>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</si>
  <si>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</si>
  <si>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</si>
  <si>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</si>
  <si>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</si>
  <si>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</si>
  <si>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</si>
  <si>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</si>
  <si>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</si>
  <si>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</si>
  <si>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</si>
  <si>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</si>
  <si>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</si>
  <si>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</si>
  <si>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</si>
  <si>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</si>
  <si>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</si>
  <si>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</si>
  <si>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</si>
  <si>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</si>
  <si>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</si>
  <si>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</si>
  <si>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</si>
  <si>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</si>
  <si>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</si>
  <si>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</si>
  <si>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</si>
  <si>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</si>
  <si>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</si>
  <si>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</si>
  <si>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</si>
  <si>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</si>
  <si>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</si>
  <si>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</si>
  <si>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</si>
  <si>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</si>
  <si>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</si>
  <si>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{e3927cb8-6296-43db-9875-8bf7245aaeac}</t>
  </si>
  <si>
    <t>2</t>
  </si>
  <si>
    <t>102</t>
  </si>
  <si>
    <t>{48059723-c02b-42d2-a1ad-ef6cbe47ba5d}</t>
  </si>
  <si>
    <t>103</t>
  </si>
  <si>
    <t>{2d1fd58f-3fed-4d68-9a1e-1065ea2771d2}</t>
  </si>
  <si>
    <t>104</t>
  </si>
  <si>
    <t>{4a5f0e86-7e47-4fce-b917-a2ebffb7314b}</t>
  </si>
  <si>
    <t>105</t>
  </si>
  <si>
    <t>PODMOKLY - VÝSTAVBA CHODNÍKU U SILNICE II/171</t>
  </si>
  <si>
    <t>{cd1b9b8a-c702-465c-8d6a-d41e80015516}</t>
  </si>
  <si>
    <t>106</t>
  </si>
  <si>
    <t>Průtah Dražovice</t>
  </si>
  <si>
    <t>{adc4424e-dbd1-48d7-8656-658eae7c1438}</t>
  </si>
  <si>
    <t>301</t>
  </si>
  <si>
    <t>Podmokly - obnova části jednotné kanalizace</t>
  </si>
  <si>
    <t>{9332e6b2-9b72-4840-9d4d-cfd32db5c854}</t>
  </si>
  <si>
    <t>freza</t>
  </si>
  <si>
    <t>m2</t>
  </si>
  <si>
    <t>23580</t>
  </si>
  <si>
    <t>hloub</t>
  </si>
  <si>
    <t>m3</t>
  </si>
  <si>
    <t>133,5</t>
  </si>
  <si>
    <t>KRYCÍ LIST SOUPISU PRACÍ</t>
  </si>
  <si>
    <t>odkop</t>
  </si>
  <si>
    <t>45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</si>
  <si>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</si>
  <si>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</si>
  <si>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</si>
  <si>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</si>
  <si>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</si>
  <si>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</si>
  <si>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</si>
  <si>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</si>
  <si>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</si>
  <si>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</si>
  <si>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</si>
  <si>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</si>
  <si>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</si>
  <si>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</si>
  <si>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</si>
  <si>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</si>
  <si>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</si>
  <si>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</si>
  <si>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</si>
  <si>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</si>
  <si>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</si>
  <si>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</si>
  <si>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</si>
  <si>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</si>
  <si>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</si>
  <si>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</si>
  <si>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</si>
  <si>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</si>
  <si>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</si>
  <si>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</si>
  <si>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</si>
  <si>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</si>
  <si>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</si>
  <si>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</si>
  <si>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</si>
  <si>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</si>
  <si>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</si>
  <si>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</si>
  <si>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</si>
  <si>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CS ÚRS 2023 01</t>
  </si>
  <si>
    <t>4</t>
  </si>
  <si>
    <t>617840681</t>
  </si>
  <si>
    <t>P</t>
  </si>
  <si>
    <t>Poznámka k položce:
frézování celoplošné</t>
  </si>
  <si>
    <t>VV</t>
  </si>
  <si>
    <t>"Km 0,000 - 2,700" 17000</t>
  </si>
  <si>
    <t>"Km 2,700 - 3,480" 4750</t>
  </si>
  <si>
    <t>"Km 3,480 - 3,700" 1830</t>
  </si>
  <si>
    <t>Součet</t>
  </si>
  <si>
    <t>2142834557</t>
  </si>
  <si>
    <t>Poznámka k položce:
Frézování podladní vrstvy 20% plochy</t>
  </si>
  <si>
    <t>freza*0,2</t>
  </si>
  <si>
    <t>3</t>
  </si>
  <si>
    <t>122151102</t>
  </si>
  <si>
    <t>Odkopávky a prokopávky nezapažené strojně v hornině třídy těžitelnosti I skupiny 1 a 2 přes 20 do 50 m3</t>
  </si>
  <si>
    <t>-135515596</t>
  </si>
  <si>
    <t>Poznámka k položce:
sjezdy</t>
  </si>
  <si>
    <t>"sjezdy 20 cm" 225*0,2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</si>
  <si>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</si>
  <si>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</si>
  <si>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-138524031</t>
  </si>
  <si>
    <t>Poznámka k položce:
hloubení pro propustky</t>
  </si>
  <si>
    <t xml:space="preserve">"hloubení pro propustky" (9+10+10+10+10+10+10+10+10)*1,5*1 </t>
  </si>
  <si>
    <t>5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</si>
  <si>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</si>
  <si>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</si>
  <si>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-1627233299</t>
  </si>
  <si>
    <t>hloub+odkop</t>
  </si>
  <si>
    <t>6</t>
  </si>
  <si>
    <t>181951112</t>
  </si>
  <si>
    <t>Úprava pláně vyrovnáním výškových rozdílů strojně v hornině třídy těžitelnosti I, skupiny 1 až 3 se zhutněním</t>
  </si>
  <si>
    <t>-1272822594</t>
  </si>
  <si>
    <t>"sjezdy 20 cm" 225</t>
  </si>
  <si>
    <t>Vodorovné konstrukce</t>
  </si>
  <si>
    <t>7</t>
  </si>
  <si>
    <t>452312161</t>
  </si>
  <si>
    <t>Podkladní a zajišťovací konstrukce z betonu prostého v otevřeném výkopu bez zvýšených nároků na prostředí sedlové lože pod potrubí z betonu tř. C 25/30</t>
  </si>
  <si>
    <t>2089553464</t>
  </si>
  <si>
    <t>Poznámka k položce:
lože pod propustky</t>
  </si>
  <si>
    <t xml:space="preserve">"lože pro propustky" (9+10+10+10+10+10+10+10+10)*1,5*0,2 </t>
  </si>
  <si>
    <t>Komunikace pozemní</t>
  </si>
  <si>
    <t>8</t>
  </si>
  <si>
    <t>573231111</t>
  </si>
  <si>
    <t>Postřik spojovací PS bez posypu kamenivem ze silniční emulze, v množství 0,70 kg/m2</t>
  </si>
  <si>
    <t>2020246043</t>
  </si>
  <si>
    <t>"Km 0,000 - 2,700" 17000*1,05</t>
  </si>
  <si>
    <t>"Km 2,700 - 3,480" 4750*1,05</t>
  </si>
  <si>
    <t>"Km 3,480 - 3,700" 1830*1,05</t>
  </si>
  <si>
    <t>9</t>
  </si>
  <si>
    <t>577165142</t>
  </si>
  <si>
    <t>Asfaltový beton vrstva ložní ACL 16 (ABH) s rozprostřením a zhutněním z modifikovaného asfaltu v pruhu šířky přes 3 m, po zhutnění tl. 70 mm</t>
  </si>
  <si>
    <t>-2037577651</t>
  </si>
  <si>
    <t>10</t>
  </si>
  <si>
    <t>565145111</t>
  </si>
  <si>
    <t>Asfaltový beton vrstva podkladní ACP 16 (obalované kamenivo střednězrnné - OKS) s rozprostřením a zhutněním v pruhu šířky přes 1,5 do 3 m, po zhutnění tl. 60 mm</t>
  </si>
  <si>
    <t>208662200</t>
  </si>
  <si>
    <t>Poznámka k položce:
sanace podladní vrstvy 20% plochy</t>
  </si>
  <si>
    <t>23580*0,2</t>
  </si>
  <si>
    <t>11</t>
  </si>
  <si>
    <t>573231107</t>
  </si>
  <si>
    <t>Postřik spojovací PS bez posypu kamenivem ze silniční emulze, v množství 0,40 kg/m2</t>
  </si>
  <si>
    <t>1868998108</t>
  </si>
  <si>
    <t>577144141</t>
  </si>
  <si>
    <t>Asfaltový beton vrstva obrusná ACO 11 (ABS) s rozprostřením a se zhutněním z modifikovaného asfaltu v pruhu šířky přes 3 m, po zhutnění tl. 50 mm</t>
  </si>
  <si>
    <t>-1196952848</t>
  </si>
  <si>
    <t>13</t>
  </si>
  <si>
    <t>564861111</t>
  </si>
  <si>
    <t>Podklad ze štěrkodrti ŠD s rozprostřením a zhutněním plochy přes 100 m2, po zhutnění tl. 200 mm</t>
  </si>
  <si>
    <t>-2076609064</t>
  </si>
  <si>
    <t>14</t>
  </si>
  <si>
    <t>569941132</t>
  </si>
  <si>
    <t>Zpevnění krajnic nebo komunikací pro pěší s rozprostřením a zhutněním, po zhutnění asfaltovým recyklátem tl. 120 mm</t>
  </si>
  <si>
    <t>-1846167900</t>
  </si>
  <si>
    <t>3240</t>
  </si>
  <si>
    <t>Trubní vedení</t>
  </si>
  <si>
    <t>15</t>
  </si>
  <si>
    <t>899231111</t>
  </si>
  <si>
    <t>Výšková úprava uličního vstupu nebo vpusti do 200 mm zvýšením mříže</t>
  </si>
  <si>
    <t>kus</t>
  </si>
  <si>
    <t>1943380258</t>
  </si>
  <si>
    <t>16</t>
  </si>
  <si>
    <t>919521140</t>
  </si>
  <si>
    <t>Zřízení silničního propustku z trub betonových nebo železobetonových DN 600 mm</t>
  </si>
  <si>
    <t>m</t>
  </si>
  <si>
    <t>-200090</t>
  </si>
  <si>
    <t>"propustky" 9+10+10+10+10+10+10+10+10</t>
  </si>
  <si>
    <t>17</t>
  </si>
  <si>
    <t>M</t>
  </si>
  <si>
    <t>59222001</t>
  </si>
  <si>
    <t>trouba ŽB hrdlová DN 600</t>
  </si>
  <si>
    <t>901407868</t>
  </si>
  <si>
    <t>18</t>
  </si>
  <si>
    <t>899623161</t>
  </si>
  <si>
    <t>Obetonování potrubí nebo zdiva stok betonem prostým v otevřeném výkopu, betonem tř. C 20/25</t>
  </si>
  <si>
    <t>536819586</t>
  </si>
  <si>
    <t>Poznámka k položce:
obetonování trub propustků až pod AC vrstvy</t>
  </si>
  <si>
    <t>"propustek km 0,845" 7*0,3*1,5</t>
  </si>
  <si>
    <t>"propustek km 0,915" 7,7*0,5*1,5</t>
  </si>
  <si>
    <t>"propustek km 1,134" 7,7*0,5*1,5</t>
  </si>
  <si>
    <t>"propustek km 1,255" 7,6*0,35*1,5</t>
  </si>
  <si>
    <t>"propustek km 1,395" 7,6*0,4*1,5</t>
  </si>
  <si>
    <t>"propustek km 1,588" 7,8*0,55*1,5</t>
  </si>
  <si>
    <t>"propustek km 1,702" 7,4*0,23*1,5</t>
  </si>
  <si>
    <t>"propustek km 2,631" 7,3*0,68*1,5</t>
  </si>
  <si>
    <t>"propustek km 2,803" 7,1*0,58*1,5</t>
  </si>
  <si>
    <t>Ostatní konstrukce a práce, bourání</t>
  </si>
  <si>
    <t>19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</si>
  <si>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</si>
  <si>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</si>
  <si>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-1728282459</t>
  </si>
  <si>
    <t>3700</t>
  </si>
  <si>
    <t>20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</si>
  <si>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</si>
  <si>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</si>
  <si>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-1066535522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</si>
  <si>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</si>
  <si>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</si>
  <si>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-1289186824</t>
  </si>
  <si>
    <t>Poznámka k položce:
odstranění stávajících svodidel</t>
  </si>
  <si>
    <t>22</t>
  </si>
  <si>
    <t>966006255</t>
  </si>
  <si>
    <t>Odstranění směrových sloupků s odklizením materiálu na vzdálenost do 20 m nebo s naložením na dopravní prostředek uloženého do země plastového nebo kovového</t>
  </si>
  <si>
    <t>-785797694</t>
  </si>
  <si>
    <t>(3700/50)*2</t>
  </si>
  <si>
    <t>23</t>
  </si>
  <si>
    <t>966008113</t>
  </si>
  <si>
    <t>Bourání trubního propustku s odklizením a uložením vybouraného materiálu na skládku na vzdálenost do 3 m nebo s naložením na dopravní prostředek z trub betonových nebo železobetonových DN přes 500 do 800 mm</t>
  </si>
  <si>
    <t>-1094551562</t>
  </si>
  <si>
    <t>"bourání stávajících propustků" 9+10+10+10+10+10+10+10+10</t>
  </si>
  <si>
    <t>24</t>
  </si>
  <si>
    <t>961041221R</t>
  </si>
  <si>
    <t>Bourání čel propustků z kamene a betonu</t>
  </si>
  <si>
    <t>-384251069</t>
  </si>
  <si>
    <t>Poznámka k položce:
bourání stávajících čel propustků</t>
  </si>
  <si>
    <t>"bouraní čel propustků (2 m3/ks)" 29*2</t>
  </si>
  <si>
    <t>25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</si>
  <si>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</si>
  <si>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</si>
  <si>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142136731</t>
  </si>
  <si>
    <t>"čištění propustků (8 m/ks)" 6*8</t>
  </si>
  <si>
    <t>26</t>
  </si>
  <si>
    <t>919441221</t>
  </si>
  <si>
    <t>Čelo propustku včetně římsy ze zdiva z lomového kamene, pro propustek z trub DN 600 až 800 mm</t>
  </si>
  <si>
    <t>686714727</t>
  </si>
  <si>
    <t>"oprava propustků" 9*2</t>
  </si>
  <si>
    <t>"oprava stávajících čel" 11</t>
  </si>
  <si>
    <t>27</t>
  </si>
  <si>
    <t>911331111</t>
  </si>
  <si>
    <t>Silniční svodidlo s osazením sloupků zaberaněním ocelové úroveň zádržnosti N2 vzdálenosti sloupků do 2 m jednostranné včetně náběhů</t>
  </si>
  <si>
    <t>1010077366</t>
  </si>
  <si>
    <t>Poznámka k položce:
v délce 200 m budou použity prodloužené sloupky viz PD</t>
  </si>
  <si>
    <t>200+200+32+32</t>
  </si>
  <si>
    <t>28</t>
  </si>
  <si>
    <t>912211111</t>
  </si>
  <si>
    <t>Montáž směrového sloupku plastového s odrazkou prostým uložením bez betonového základu silničního</t>
  </si>
  <si>
    <t>177220517</t>
  </si>
  <si>
    <t>29</t>
  </si>
  <si>
    <t>40445158R</t>
  </si>
  <si>
    <t>sloupek směrový silniční plastový červený</t>
  </si>
  <si>
    <t>-2073349667</t>
  </si>
  <si>
    <t>30</t>
  </si>
  <si>
    <t>912221111</t>
  </si>
  <si>
    <t>Montáž směrového sloupku ocelového pružného ručním beraněním silničního</t>
  </si>
  <si>
    <t>-118881306</t>
  </si>
  <si>
    <t>300</t>
  </si>
  <si>
    <t>31</t>
  </si>
  <si>
    <t>40445165</t>
  </si>
  <si>
    <t>sloupek směrový silniční ocelový</t>
  </si>
  <si>
    <t>1009141221</t>
  </si>
  <si>
    <t>32</t>
  </si>
  <si>
    <t>915111111</t>
  </si>
  <si>
    <t>Vodorovné dopravní značení stříkané barvou dělící čára šířky 125 mm souvislá bílá základní</t>
  </si>
  <si>
    <t>960010423</t>
  </si>
  <si>
    <t>950+1535+775+46+203+3485+130+18</t>
  </si>
  <si>
    <t>33</t>
  </si>
  <si>
    <t>915121111</t>
  </si>
  <si>
    <t>Vodorovné dopravní značení stříkané barvou vodící čára bílá šířky 250 mm souvislá základní</t>
  </si>
  <si>
    <t>695636982</t>
  </si>
  <si>
    <t>14+14</t>
  </si>
  <si>
    <t>34</t>
  </si>
  <si>
    <t>915121121</t>
  </si>
  <si>
    <t>Vodorovné dopravní značení stříkané barvou vodící čára bílá šířky 250 mm přerušovaná základní</t>
  </si>
  <si>
    <t>513923794</t>
  </si>
  <si>
    <t>34+9+14+14+14+9+15+37+35+41+13</t>
  </si>
  <si>
    <t>35</t>
  </si>
  <si>
    <t>915131111</t>
  </si>
  <si>
    <t>Vodorovné dopravní značení stříkané barvou přechody pro chodce, šipky, symboly bílé základní</t>
  </si>
  <si>
    <t>-174852149</t>
  </si>
  <si>
    <t>Poznámka k položce:
BUS</t>
  </si>
  <si>
    <t>"BUS" 5*2</t>
  </si>
  <si>
    <t>36</t>
  </si>
  <si>
    <t>915211112</t>
  </si>
  <si>
    <t>Vodorovné dopravní značení stříkaným plastem dělící čára šířky 125 mm souvislá bílá retroreflexní</t>
  </si>
  <si>
    <t>1451210693</t>
  </si>
  <si>
    <t>37</t>
  </si>
  <si>
    <t>915221112</t>
  </si>
  <si>
    <t>Vodorovné dopravní značení stříkaným plastem vodící čára bílá šířky 250 mm souvislá retroreflexní</t>
  </si>
  <si>
    <t>2085257054</t>
  </si>
  <si>
    <t>38</t>
  </si>
  <si>
    <t>915221122</t>
  </si>
  <si>
    <t>Vodorovné dopravní značení stříkaným plastem vodící čára bílá šířky 250 mm přerušovaná retroreflexní</t>
  </si>
  <si>
    <t>811688735</t>
  </si>
  <si>
    <t>39</t>
  </si>
  <si>
    <t>915231112</t>
  </si>
  <si>
    <t>Vodorovné dopravní značení stříkaným plastem přechody pro chodce, šipky, symboly nápisy bílé retroreflexní</t>
  </si>
  <si>
    <t>-560342795</t>
  </si>
  <si>
    <t>40</t>
  </si>
  <si>
    <t>919735112</t>
  </si>
  <si>
    <t>Řezání stávajícího živičného krytu nebo podkladu hloubky přes 50 do 100 mm</t>
  </si>
  <si>
    <t>296696456</t>
  </si>
  <si>
    <t>6+39+12+28+33+12+80+45</t>
  </si>
  <si>
    <t>41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</si>
  <si>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</si>
  <si>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</si>
  <si>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-384491235</t>
  </si>
  <si>
    <t>997</t>
  </si>
  <si>
    <t>Přesun sutě</t>
  </si>
  <si>
    <t>42</t>
  </si>
  <si>
    <t>997211511R</t>
  </si>
  <si>
    <t>Vodorovná doprava suti nebo vybouraných hmot suti se složením a hrubým urovnáním, na skládku včetně likvidace v souladu se zákonem o odpadech</t>
  </si>
  <si>
    <t>t</t>
  </si>
  <si>
    <t>1829693197</t>
  </si>
  <si>
    <t>Poznámka k položce:
ostatní suť mimo frézované</t>
  </si>
  <si>
    <t>4706-3254</t>
  </si>
  <si>
    <t>43</t>
  </si>
  <si>
    <t>997221551</t>
  </si>
  <si>
    <t>Vodorovná doprava suti bez naložení, ale se složením a s hrubým urovnáním ze sypkých materiálů, na vzdálenost do 1 km</t>
  </si>
  <si>
    <t>288906819</t>
  </si>
  <si>
    <t>Poznámka k položce:
frézovaná na skládku SÚS PK v Sušici</t>
  </si>
  <si>
    <t>2712+542</t>
  </si>
  <si>
    <t>44</t>
  </si>
  <si>
    <t>997221559</t>
  </si>
  <si>
    <t>Vodorovná doprava suti bez naložení, ale se složením a s hrubým urovnáním Příplatek k ceně za každý další i započatý 1 km přes 1 km</t>
  </si>
  <si>
    <t>1420600098</t>
  </si>
  <si>
    <t>3254*6</t>
  </si>
  <si>
    <t>997221561R</t>
  </si>
  <si>
    <t xml:space="preserve">Vodorovná doprava stávajících směrových sloupků na středisko v Sušici
</t>
  </si>
  <si>
    <t>1533893923</t>
  </si>
  <si>
    <t>998</t>
  </si>
  <si>
    <t>Přesun hmot</t>
  </si>
  <si>
    <t>46</t>
  </si>
  <si>
    <t>998225111</t>
  </si>
  <si>
    <t>Přesun hmot pro komunikace s krytem z kameniva, monolitickým betonovým nebo živičným  dopravní vzdálenost do 200 m jakékoliv délky objektu</t>
  </si>
  <si>
    <t>-512217315</t>
  </si>
  <si>
    <t>VRN</t>
  </si>
  <si>
    <t>Vedlejší rozpočtové náklady</t>
  </si>
  <si>
    <t>VRN1</t>
  </si>
  <si>
    <t>Průzkumné, geodetické a projektové práce</t>
  </si>
  <si>
    <t>47</t>
  </si>
  <si>
    <t>012103000</t>
  </si>
  <si>
    <t>Geodetické práce před výstavbou - vytýčení, zaměření</t>
  </si>
  <si>
    <t>kpl</t>
  </si>
  <si>
    <t>1024</t>
  </si>
  <si>
    <t>-847072842</t>
  </si>
  <si>
    <t>48</t>
  </si>
  <si>
    <t>012203000</t>
  </si>
  <si>
    <t>Průzkumné, geodetické a projektové práce geodetické práce při provádění stavby - vytýčení stávajících inženýrských sítí</t>
  </si>
  <si>
    <t>-1597491608</t>
  </si>
  <si>
    <t>49</t>
  </si>
  <si>
    <t>012303000</t>
  </si>
  <si>
    <t>Průzkumné, geodetické a projektové práce geodetické práce po výstavbě - zaměření skutečného provedení</t>
  </si>
  <si>
    <t>2040299197</t>
  </si>
  <si>
    <t>50</t>
  </si>
  <si>
    <t>013254000</t>
  </si>
  <si>
    <t>Projektové práce, projektové práce dokumentace stavby (výkresová a textová) skutečného provedení stavby</t>
  </si>
  <si>
    <t>-59132442</t>
  </si>
  <si>
    <t>Poznámka k položce:
4 paré</t>
  </si>
  <si>
    <t>VRN3</t>
  </si>
  <si>
    <t>Zařízení staveniště</t>
  </si>
  <si>
    <t>51</t>
  </si>
  <si>
    <t>030001000</t>
  </si>
  <si>
    <t>Zařízení staveniště - zřízení , odstranění ,zabezpečení,oplocení, náklady na stav.buňky,mobil.WC, energie pro ZS, informační tabule</t>
  </si>
  <si>
    <t>-1452326499</t>
  </si>
  <si>
    <t>52</t>
  </si>
  <si>
    <t>034303000</t>
  </si>
  <si>
    <t>Dopravní značení na staveništi - DIO včetně inženýrské činnosti</t>
  </si>
  <si>
    <t>-466742973</t>
  </si>
  <si>
    <t>VRN4</t>
  </si>
  <si>
    <t>Inženýrská činnost</t>
  </si>
  <si>
    <t>53</t>
  </si>
  <si>
    <t>043002000</t>
  </si>
  <si>
    <t>Zkoušení materiálů dle požadavku investora</t>
  </si>
  <si>
    <t>1813192394</t>
  </si>
  <si>
    <t>13800</t>
  </si>
  <si>
    <t>28,8</t>
  </si>
  <si>
    <t>102 - Komunikace</t>
  </si>
  <si>
    <t>-1545375568</t>
  </si>
  <si>
    <t>"km 3,700 - 5,800" 13800</t>
  </si>
  <si>
    <t>-100253744</t>
  </si>
  <si>
    <t>-1497594778</t>
  </si>
  <si>
    <t>"sjezdy" 144*0,2</t>
  </si>
  <si>
    <t>1411092708</t>
  </si>
  <si>
    <t>(10+10+10)*1,5*1</t>
  </si>
  <si>
    <t>-512207309</t>
  </si>
  <si>
    <t>164060653</t>
  </si>
  <si>
    <t>"sjezdy" 144</t>
  </si>
  <si>
    <t>-1189658251</t>
  </si>
  <si>
    <t>"propustek km 4,290" 10*0,2*1,5</t>
  </si>
  <si>
    <t>"propustek km 5,445" 10*0,2*1,5</t>
  </si>
  <si>
    <t>"propustek km 5,623" 10*0,2*1,5</t>
  </si>
  <si>
    <t>201936960</t>
  </si>
  <si>
    <t>"km 3,700 - 5,800" 13800*1,05</t>
  </si>
  <si>
    <t>-1180363991</t>
  </si>
  <si>
    <t>22916067</t>
  </si>
  <si>
    <t>"km 3,700 - 5,800" 13800*0,2</t>
  </si>
  <si>
    <t>2135799612</t>
  </si>
  <si>
    <t>1484358769</t>
  </si>
  <si>
    <t>1324578477</t>
  </si>
  <si>
    <t>-1117423631</t>
  </si>
  <si>
    <t>2020</t>
  </si>
  <si>
    <t>165191234</t>
  </si>
  <si>
    <t>"propustek km 4,290" 10</t>
  </si>
  <si>
    <t>"propustek km 5,445" 10</t>
  </si>
  <si>
    <t>"propustek km 5,623" 10</t>
  </si>
  <si>
    <t>83514338</t>
  </si>
  <si>
    <t>-1637532477</t>
  </si>
  <si>
    <t>"propustek km 4,290" 7,5*0,3*1,5</t>
  </si>
  <si>
    <t>"propustek km 5,445" 7,1*0,5*1,5</t>
  </si>
  <si>
    <t>"propustek km 5,623" 7,9*0,32*1,5</t>
  </si>
  <si>
    <t>-187412260</t>
  </si>
  <si>
    <t>2100</t>
  </si>
  <si>
    <t>-378246208</t>
  </si>
  <si>
    <t>-802561635</t>
  </si>
  <si>
    <t>120+20</t>
  </si>
  <si>
    <t>1775762489</t>
  </si>
  <si>
    <t>(2100/50)*2</t>
  </si>
  <si>
    <t>-2140168684</t>
  </si>
  <si>
    <t>1120860591</t>
  </si>
  <si>
    <t>"bourání čel 2 m3/ks" 8*2</t>
  </si>
  <si>
    <t>-696159790</t>
  </si>
  <si>
    <t>"čištění stávajících propustků 8 m/ks" 8*1</t>
  </si>
  <si>
    <t>Čelo propustku z lomového kamene pro propustek z trub DN 600 až 800</t>
  </si>
  <si>
    <t>-448884534</t>
  </si>
  <si>
    <t>"oprava propustků" 3*2</t>
  </si>
  <si>
    <t>"oprava čel" 2</t>
  </si>
  <si>
    <t>-1855412189</t>
  </si>
  <si>
    <t>911334611</t>
  </si>
  <si>
    <t>Mostní svodidla ocelová s osazením sloupků kotvením do mostní konstrukce, se svodnicí jednostranné, úrovně zádržnosti H1</t>
  </si>
  <si>
    <t>863679952</t>
  </si>
  <si>
    <t>Poznámka k položce:
včetně dodání materiálu a montáže</t>
  </si>
  <si>
    <t>13*2</t>
  </si>
  <si>
    <t>001R</t>
  </si>
  <si>
    <t>Sanace stávající římsy (otryskání a potěr)</t>
  </si>
  <si>
    <t>ks</t>
  </si>
  <si>
    <t>-269178673</t>
  </si>
  <si>
    <t>1524719615</t>
  </si>
  <si>
    <t>67664343</t>
  </si>
  <si>
    <t>-354951760</t>
  </si>
  <si>
    <t>186+46</t>
  </si>
  <si>
    <t>-1538386578</t>
  </si>
  <si>
    <t>-1387117105</t>
  </si>
  <si>
    <t>2110+2100</t>
  </si>
  <si>
    <t>2109964032</t>
  </si>
  <si>
    <t>1327377197</t>
  </si>
  <si>
    <t>2668-1904</t>
  </si>
  <si>
    <t>997221551R</t>
  </si>
  <si>
    <t>Vodorovná doprava suti bez naložení, ale se složením a s hrubým urovnáním ze sypkých materiálů, na skládku nebezpečného odpadu (asfalt T4)</t>
  </si>
  <si>
    <t>91186337</t>
  </si>
  <si>
    <t>Poznámka k položce:
včetně poplatku za skládku</t>
  </si>
  <si>
    <t>1587+317</t>
  </si>
  <si>
    <t>-1531515949</t>
  </si>
  <si>
    <t>1000182949</t>
  </si>
  <si>
    <t>-1486397033</t>
  </si>
  <si>
    <t>-588382757</t>
  </si>
  <si>
    <t>-790729644</t>
  </si>
  <si>
    <t>1605496985</t>
  </si>
  <si>
    <t>102942272</t>
  </si>
  <si>
    <t>-477243271</t>
  </si>
  <si>
    <t>-571003972</t>
  </si>
  <si>
    <t>4700</t>
  </si>
  <si>
    <t>67,2</t>
  </si>
  <si>
    <t>103 - Komunikace</t>
  </si>
  <si>
    <t>-1063289705</t>
  </si>
  <si>
    <t>"km 5,800 - 6,500" 4700</t>
  </si>
  <si>
    <t>-502992348</t>
  </si>
  <si>
    <t>2126927100</t>
  </si>
  <si>
    <t>"sjezdy 20 cm" 110*0,2</t>
  </si>
  <si>
    <t>648587486</t>
  </si>
  <si>
    <t>Poznámka k položce:
hloubení pro rigoly</t>
  </si>
  <si>
    <t>"rigoly" 168*0,4</t>
  </si>
  <si>
    <t>-1697336288</t>
  </si>
  <si>
    <t>-1416634888</t>
  </si>
  <si>
    <t>Poznámka k položce:
sjezdy, rigoly</t>
  </si>
  <si>
    <t>"sjezdy" 110</t>
  </si>
  <si>
    <t>"rigoly" 168</t>
  </si>
  <si>
    <t>1308969974</t>
  </si>
  <si>
    <t>2023804506</t>
  </si>
  <si>
    <t>"km 5,800 - 6,500" 4700*0,2</t>
  </si>
  <si>
    <t>-1776260836</t>
  </si>
  <si>
    <t>564851111</t>
  </si>
  <si>
    <t>Podklad ze štěrkodrti ŠD s rozprostřením a zhutněním plochy přes 100 m2, po zhutnění tl. 150 mm</t>
  </si>
  <si>
    <t>-1372961717</t>
  </si>
  <si>
    <t>Poznámka k položce:
rigoly</t>
  </si>
  <si>
    <t>597661112</t>
  </si>
  <si>
    <t>Rigol dlážděný do lože z betonu prostého tl. 100 mm, s vyplněním a zatřením spár cementovou maltou z dlažebních kostek velkých</t>
  </si>
  <si>
    <t>18216307</t>
  </si>
  <si>
    <t>-388045830</t>
  </si>
  <si>
    <t>-1959724752</t>
  </si>
  <si>
    <t>224</t>
  </si>
  <si>
    <t>-1364287134</t>
  </si>
  <si>
    <t>899331111</t>
  </si>
  <si>
    <t>Výšková úprava uličního vstupu nebo vpusti do 200 mm zvýšením poklopu</t>
  </si>
  <si>
    <t>289945159</t>
  </si>
  <si>
    <t>434656486</t>
  </si>
  <si>
    <t>-1795131820</t>
  </si>
  <si>
    <t>(700/50)*2</t>
  </si>
  <si>
    <t>1412801066</t>
  </si>
  <si>
    <t>30+24</t>
  </si>
  <si>
    <t>-1510045304</t>
  </si>
  <si>
    <t>344593181</t>
  </si>
  <si>
    <t>159+266+218+104+6+59+13+9+29+60+95+31+159+45</t>
  </si>
  <si>
    <t>426694730</t>
  </si>
  <si>
    <t>-1003358955</t>
  </si>
  <si>
    <t>8+13+11+10+17+9+39+22</t>
  </si>
  <si>
    <t>-1285777018</t>
  </si>
  <si>
    <t>-612190035</t>
  </si>
  <si>
    <t>-499629100</t>
  </si>
  <si>
    <t>1551120353</t>
  </si>
  <si>
    <t>1779990297</t>
  </si>
  <si>
    <t>2036175381</t>
  </si>
  <si>
    <t>22+71+18+51</t>
  </si>
  <si>
    <t>-735969533</t>
  </si>
  <si>
    <t>1801450046</t>
  </si>
  <si>
    <t>677-648</t>
  </si>
  <si>
    <t>-1034875175</t>
  </si>
  <si>
    <t>540+108</t>
  </si>
  <si>
    <t>1837430960</t>
  </si>
  <si>
    <t>501033235</t>
  </si>
  <si>
    <t>1249520360</t>
  </si>
  <si>
    <t>-2079387603</t>
  </si>
  <si>
    <t>-111839014</t>
  </si>
  <si>
    <t>1964689889</t>
  </si>
  <si>
    <t>-1226814169</t>
  </si>
  <si>
    <t>-1673405828</t>
  </si>
  <si>
    <t>1164490776</t>
  </si>
  <si>
    <t>87</t>
  </si>
  <si>
    <t>17,2</t>
  </si>
  <si>
    <t>104 - Komunikace</t>
  </si>
  <si>
    <t>645478980</t>
  </si>
  <si>
    <t>"km 6,500 - KÚ 8,240" 10250*0,2</t>
  </si>
  <si>
    <t>-717462224</t>
  </si>
  <si>
    <t>"sjezdy" 86*0,2</t>
  </si>
  <si>
    <t>-707809472</t>
  </si>
  <si>
    <t>"propustky" (10+9+10+9+10+10)*1,5*1</t>
  </si>
  <si>
    <t>-509796132</t>
  </si>
  <si>
    <t>odkop+hloub</t>
  </si>
  <si>
    <t>-1404666068</t>
  </si>
  <si>
    <t>"sjezdy" 86</t>
  </si>
  <si>
    <t>222004633</t>
  </si>
  <si>
    <t>"propustek km 6,930" 10*0,2*1,5</t>
  </si>
  <si>
    <t>"propustek km 7,087" 9*0,2*1,5</t>
  </si>
  <si>
    <t>"propustek km 7,119" 10*0,2*1,5</t>
  </si>
  <si>
    <t>"propustek km 7,693" 9*0,2*1,5</t>
  </si>
  <si>
    <t>"propustek km 7,968" 10*0,2*1,5</t>
  </si>
  <si>
    <t>"propustek km 8,153" 10*0,2*1,5</t>
  </si>
  <si>
    <t>-1849802186</t>
  </si>
  <si>
    <t>"km 6,500 - KÚ 8,240" 10250*1,05</t>
  </si>
  <si>
    <t>-152032096</t>
  </si>
  <si>
    <t>1129061057</t>
  </si>
  <si>
    <t>-1882207959</t>
  </si>
  <si>
    <t>"km 6,500 - KÚ 8,240" 10250</t>
  </si>
  <si>
    <t>1385936154</t>
  </si>
  <si>
    <t>-17201423</t>
  </si>
  <si>
    <t>733750818</t>
  </si>
  <si>
    <t>1720</t>
  </si>
  <si>
    <t>1144720184</t>
  </si>
  <si>
    <t>10+9+10+9+10</t>
  </si>
  <si>
    <t>1147756059</t>
  </si>
  <si>
    <t>919521160</t>
  </si>
  <si>
    <t>Zřízení silničního propustku z trub betonových nebo železobetonových DN 800 mm</t>
  </si>
  <si>
    <t>759307874</t>
  </si>
  <si>
    <t>59222002</t>
  </si>
  <si>
    <t>trouba ŽB hrdlová DN 800</t>
  </si>
  <si>
    <t>-1349805802</t>
  </si>
  <si>
    <t>530714929</t>
  </si>
  <si>
    <t>"propustek km 6,930" 7,2*0,38*1,5</t>
  </si>
  <si>
    <t>"propustek km 7,087" 6,3*0,28*1,5</t>
  </si>
  <si>
    <t>"propustek km 7,119" 7,2*0,6*1,5</t>
  </si>
  <si>
    <t>"propustek km 7,693" 6,5*0,43*1,5</t>
  </si>
  <si>
    <t>"propustek km 7,968" 7,6*0,24*1,5</t>
  </si>
  <si>
    <t>"propustek km 8,153" 7*0,46*1,5</t>
  </si>
  <si>
    <t>869194078</t>
  </si>
  <si>
    <t>1740</t>
  </si>
  <si>
    <t>655305863</t>
  </si>
  <si>
    <t>1154270189</t>
  </si>
  <si>
    <t>(1750/50)*2</t>
  </si>
  <si>
    <t>-1117173755</t>
  </si>
  <si>
    <t>10+9+10+9+10+10</t>
  </si>
  <si>
    <t>-1993891543</t>
  </si>
  <si>
    <t>"bourání čel 2 m3/ks" 14 *2</t>
  </si>
  <si>
    <t>-707943233</t>
  </si>
  <si>
    <t>-804689463</t>
  </si>
  <si>
    <t>-363344127</t>
  </si>
  <si>
    <t>-1123818972</t>
  </si>
  <si>
    <t>-2014958012</t>
  </si>
  <si>
    <t>126+40</t>
  </si>
  <si>
    <t>-1076394773</t>
  </si>
  <si>
    <t>-2015780009</t>
  </si>
  <si>
    <t>1488+242+1740</t>
  </si>
  <si>
    <t>1207800853</t>
  </si>
  <si>
    <t>125896674</t>
  </si>
  <si>
    <t>-23151144</t>
  </si>
  <si>
    <t>1004537931</t>
  </si>
  <si>
    <t>20+6</t>
  </si>
  <si>
    <t>-1964614212</t>
  </si>
  <si>
    <t>-1126439598</t>
  </si>
  <si>
    <t>2147-1414</t>
  </si>
  <si>
    <t>-1342262721</t>
  </si>
  <si>
    <t>236</t>
  </si>
  <si>
    <t>1392365471</t>
  </si>
  <si>
    <t>1690613839</t>
  </si>
  <si>
    <t>-816867175</t>
  </si>
  <si>
    <t>2118935865</t>
  </si>
  <si>
    <t>-1671758017</t>
  </si>
  <si>
    <t>-497572561</t>
  </si>
  <si>
    <t>-471546416</t>
  </si>
  <si>
    <t>-1295841675</t>
  </si>
  <si>
    <t>1663542605</t>
  </si>
  <si>
    <t>105 - PODMOKLY - VÝSTAVBA CHODNÍKU U SILNICE II/171</t>
  </si>
  <si>
    <t>Podmokly</t>
  </si>
  <si>
    <t>Obec Podmokly</t>
  </si>
  <si>
    <t>Ing. Tomáš Macán</t>
  </si>
  <si>
    <t xml:space="preserve">    2 - Zakládání</t>
  </si>
  <si>
    <t xml:space="preserve">    3 - Svislé a kompletní konstrukce</t>
  </si>
  <si>
    <t>122151104</t>
  </si>
  <si>
    <t>Odkopávky a prokopávky nezapažené strojně v hornině třídy těžitelnosti I skupiny 1 a 2 přes 100 do 500 m3</t>
  </si>
  <si>
    <t>CS ÚRS 2023 02</t>
  </si>
  <si>
    <t>1605877416</t>
  </si>
  <si>
    <t>výkop pro chodník</t>
  </si>
  <si>
    <t>(330+85+33)*0,2</t>
  </si>
  <si>
    <t>129951122</t>
  </si>
  <si>
    <t>Bourání konstrukcí v odkopávkách a prokopávkách strojně s přemístěním suti na hromady na vzdálenost do 20 m nebo s naložením na dopravní prostředek z betonu prostého prokládaného kamenem</t>
  </si>
  <si>
    <t>CS ÚRS 2024 01</t>
  </si>
  <si>
    <t>-1114580192</t>
  </si>
  <si>
    <t>50*0,5*0,5</t>
  </si>
  <si>
    <t>132151103</t>
  </si>
  <si>
    <t>Hloubení nezapažených rýh šířky do 800 mm strojně s urovnáním dna do předepsaného profilu a spádu v hornině třídy těžitelnosti I skupiny 1 a 2 přes 50 do 100 m3</t>
  </si>
  <si>
    <t>-1367277284</t>
  </si>
  <si>
    <t>trativody</t>
  </si>
  <si>
    <t>336*0,5*0,45</t>
  </si>
  <si>
    <t>UV 3 ks</t>
  </si>
  <si>
    <t>10*1</t>
  </si>
  <si>
    <t>přípojky UV</t>
  </si>
  <si>
    <t>20*2*0,8</t>
  </si>
  <si>
    <t>rýha pro palisády</t>
  </si>
  <si>
    <t>954430126</t>
  </si>
  <si>
    <t>89,6+130,1</t>
  </si>
  <si>
    <t>174151101</t>
  </si>
  <si>
    <t>Zásyp sypaninou z jakékoliv horniny strojně s uložením výkopku ve vrstvách se zhutněním jam, šachet, rýh nebo kolem objektů v těchto vykopávkách</t>
  </si>
  <si>
    <t>276218030</t>
  </si>
  <si>
    <t>58344171</t>
  </si>
  <si>
    <t>štěrkodrť frakce 0/32</t>
  </si>
  <si>
    <t>-677564088</t>
  </si>
  <si>
    <t>32*1,8</t>
  </si>
  <si>
    <t>181152302</t>
  </si>
  <si>
    <t>Úprava pláně na stavbách silnic a dálnic strojně v zářezech mimo skalních se zhutněním</t>
  </si>
  <si>
    <t>1003734788</t>
  </si>
  <si>
    <t>chodník</t>
  </si>
  <si>
    <t>330</t>
  </si>
  <si>
    <t>sjezdy</t>
  </si>
  <si>
    <t>85</t>
  </si>
  <si>
    <t>dlažba pro nevidomé</t>
  </si>
  <si>
    <t>448*1,1 'Přepočtené koeficientem množství</t>
  </si>
  <si>
    <t>181351007</t>
  </si>
  <si>
    <t>Rozprostření a urovnání ornice v rovině nebo ve svahu sklonu do 1:5 strojně při souvislé ploše do 100 m2, tl. vrstvy přes 400 do 500 mm</t>
  </si>
  <si>
    <t>-1510500509</t>
  </si>
  <si>
    <t>10364101</t>
  </si>
  <si>
    <t>zemina pro terénní úpravy - ornice</t>
  </si>
  <si>
    <t>-1247461988</t>
  </si>
  <si>
    <t>50*0,2*1,8</t>
  </si>
  <si>
    <t>181411131</t>
  </si>
  <si>
    <t>Založení trávníku na půdě předem připravené plochy do 1000 m2 výsevem včetně utažení parkového v rovině nebo na svahu do 1:5</t>
  </si>
  <si>
    <t>1299519282</t>
  </si>
  <si>
    <t>00572410</t>
  </si>
  <si>
    <t>osivo směs travní parková</t>
  </si>
  <si>
    <t>kg</t>
  </si>
  <si>
    <t>1410524377</t>
  </si>
  <si>
    <t>50*0,02</t>
  </si>
  <si>
    <t>Zakládání</t>
  </si>
  <si>
    <t>212751106</t>
  </si>
  <si>
    <t>Trativody z drenážních trubek, se zřízením štěrkového lože pod trubky a s jejich obsypem v otevřeném výkopu trubka flexibilní PVC-U SN 4 celoperforovaná 360° DN 160</t>
  </si>
  <si>
    <t>5026286</t>
  </si>
  <si>
    <t>336</t>
  </si>
  <si>
    <t>Svislé a kompletní konstrukce</t>
  </si>
  <si>
    <t>339921132</t>
  </si>
  <si>
    <t>Osazování palisád betonových v řadě se zabetonováním výšky palisády přes 500 do 1000 mm</t>
  </si>
  <si>
    <t>-1170222556</t>
  </si>
  <si>
    <t>59228413</t>
  </si>
  <si>
    <t>palisáda tyčová kruhová betonová 175x200mm v 800mm přírodní</t>
  </si>
  <si>
    <t>-473591958</t>
  </si>
  <si>
    <t>50*5,715 'Přepočtené koeficientem množství</t>
  </si>
  <si>
    <t>348401130R</t>
  </si>
  <si>
    <t>Oplocení výšky 1,50 m, poplastované pletivo, sloupky á 2,00 m. Montáž včetně dodávky materiálu</t>
  </si>
  <si>
    <t>-1492023163</t>
  </si>
  <si>
    <t>564831011</t>
  </si>
  <si>
    <t>Podklad ze štěrkodrti ŠD s rozprostřením a zhutněním plochy jednotlivě do 100 m2, po zhutnění tl. 100 mm</t>
  </si>
  <si>
    <t>-1416933216</t>
  </si>
  <si>
    <t>336*0,5</t>
  </si>
  <si>
    <t>564851011</t>
  </si>
  <si>
    <t>Podklad ze štěrkodrti ŠD s rozprostřením a zhutněním plochy jednotlivě do 100 m2, po zhutnění tl. 150 mm</t>
  </si>
  <si>
    <t>-1441966637</t>
  </si>
  <si>
    <t>564861011</t>
  </si>
  <si>
    <t>Podklad ze štěrkodrti ŠD s rozprostřením a zhutněním plochy jednotlivě do 100 m2, po zhutnění tl. 200 mm</t>
  </si>
  <si>
    <t>-1503942079</t>
  </si>
  <si>
    <t>596211112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</si>
  <si>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přes 100 do 300 m2</t>
  </si>
  <si>
    <t>-179090254</t>
  </si>
  <si>
    <t>59245018</t>
  </si>
  <si>
    <t>dlažba skladebná betonová 200x100mm tl 60mm přírodní</t>
  </si>
  <si>
    <t>-1900386649</t>
  </si>
  <si>
    <t>330*1,02 'Přepočtené koeficientem množství</t>
  </si>
  <si>
    <t>596212210</t>
  </si>
  <si>
    <t>Kladení dlažby z betonových zámkových dlaždic pozemních komunikací ručně s ložem z kameniva těženého nebo drceného tl. do 50 mm, s vyplněním spár, s dvojitým hutněním vibrováním a se smetením přebytečného materiálu na krajnici tl. 80 mm skupiny A, pro plochy do 50 m2</t>
  </si>
  <si>
    <t>-518197981</t>
  </si>
  <si>
    <t>85+33</t>
  </si>
  <si>
    <t>59245020</t>
  </si>
  <si>
    <t>dlažba skladebná betonová 200x100mm tl 80mm přírodní</t>
  </si>
  <si>
    <t>-99144332</t>
  </si>
  <si>
    <t>85*1,03 'Přepočtené koeficientem množství</t>
  </si>
  <si>
    <t>59245226</t>
  </si>
  <si>
    <t>dlažba pro nevidomé betonová 200x100mm tl 80mm barevná</t>
  </si>
  <si>
    <t>172887944</t>
  </si>
  <si>
    <t>871315221</t>
  </si>
  <si>
    <t>Kanalizační potrubí z tvrdého PVC v otevřeném výkopu ve sklonu do 20 %, hladkého plnostěnného jednovrstvého, tuhost třídy SN 8 DN 160</t>
  </si>
  <si>
    <t>-2001846932</t>
  </si>
  <si>
    <t>895941302</t>
  </si>
  <si>
    <t>Osazení vpusti uliční z betonových dílců DN 450 dno s kalištěm</t>
  </si>
  <si>
    <t>897033196</t>
  </si>
  <si>
    <t>59224495</t>
  </si>
  <si>
    <t>vpusť uliční DN 450 kaliště nízké 450/240x50mm</t>
  </si>
  <si>
    <t>-2025617911</t>
  </si>
  <si>
    <t>895941313</t>
  </si>
  <si>
    <t>Osazení vpusti uliční z betonových dílců DN 450 skruž horní 295 mm</t>
  </si>
  <si>
    <t>-2097834711</t>
  </si>
  <si>
    <t>895941332</t>
  </si>
  <si>
    <t>Osazení vpusti uliční z betonových dílců DN 450 skruž průběžná se zápachovou uzávěrkou</t>
  </si>
  <si>
    <t>-1400249246</t>
  </si>
  <si>
    <t>59224493</t>
  </si>
  <si>
    <t>vpusť uliční DN 450 skruž průběžná 450/645x50mm betonová se zápachovou uzávěrkou 150mm PVC</t>
  </si>
  <si>
    <t>-1232488670</t>
  </si>
  <si>
    <t>895941362</t>
  </si>
  <si>
    <t>Osazení vpusti uliční z betonových dílců DN 500 skruž středová 590 mm</t>
  </si>
  <si>
    <t>1991125219</t>
  </si>
  <si>
    <t>59224462</t>
  </si>
  <si>
    <t>vpusť uliční DN 500 skruž průběžná vysoká betonová 500/590x65mm</t>
  </si>
  <si>
    <t>146571640</t>
  </si>
  <si>
    <t>899204112</t>
  </si>
  <si>
    <t>Osazení mříží litinových včetně rámů a košů na bahno pro třídu zatížení D400, E600</t>
  </si>
  <si>
    <t>-1954021693</t>
  </si>
  <si>
    <t>59223250</t>
  </si>
  <si>
    <t>mříž vtoková litinová k uliční vpusti C250/D400 300x500mm</t>
  </si>
  <si>
    <t>-1977606234</t>
  </si>
  <si>
    <t>28661789R</t>
  </si>
  <si>
    <t>Betonová uliční vpusť, koš kalový, A4 vysoký v.600 pro 300x500</t>
  </si>
  <si>
    <t>-2093101050</t>
  </si>
  <si>
    <t>59224483</t>
  </si>
  <si>
    <t>vpusť uliční DN 450 vyrovnávací prstenec pro rám 300x500mm</t>
  </si>
  <si>
    <t>-1051779473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</si>
  <si>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</si>
  <si>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</si>
  <si>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-148167002</t>
  </si>
  <si>
    <t>-592640429</t>
  </si>
  <si>
    <t>336*0,1 'Přepočtené koeficientem množství</t>
  </si>
  <si>
    <t>916131213</t>
  </si>
  <si>
    <t>Osazení silničního obrubníku betonového se zřízením lože, s vyplněním a zatřením spár cementovou maltou stojatého s boční opěrou z betonu prostého, do lože z betonu prostého</t>
  </si>
  <si>
    <t>-1621004317</t>
  </si>
  <si>
    <t>59217031</t>
  </si>
  <si>
    <t>obrubník silniční betonový 1000x150x250mm</t>
  </si>
  <si>
    <t>593249897</t>
  </si>
  <si>
    <t>336*1,02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</si>
  <si>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</si>
  <si>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</si>
  <si>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-1228578292</t>
  </si>
  <si>
    <t>59217016</t>
  </si>
  <si>
    <t>obrubník betonový chodníkový 1000x80x250mm</t>
  </si>
  <si>
    <t>218553793</t>
  </si>
  <si>
    <t>226*1,02 'Přepočtené koeficientem množství</t>
  </si>
  <si>
    <t>279435406</t>
  </si>
  <si>
    <t>12,5*2,5</t>
  </si>
  <si>
    <t>-2037454694</t>
  </si>
  <si>
    <t>Geodetické práce při provádění stavby</t>
  </si>
  <si>
    <t>-1293710455</t>
  </si>
  <si>
    <t>Geodetické práce po výstavbě</t>
  </si>
  <si>
    <t>-1071307991</t>
  </si>
  <si>
    <t>Poznámka k položce:
zaměření skutečného provedení stavby</t>
  </si>
  <si>
    <t>Dopravní značení na staveništi včetně inženýrské činnosti</t>
  </si>
  <si>
    <t>kč</t>
  </si>
  <si>
    <t>1916086091</t>
  </si>
  <si>
    <t>106 - Průtah Dražovice</t>
  </si>
  <si>
    <t xml:space="preserve">    99 - Přesun hmot</t>
  </si>
  <si>
    <t>113105113</t>
  </si>
  <si>
    <t>Rozebrání dlažeb z lomového kamene s přemístěním hmot na skládku na vzdálenost do 3 m nebo s naložením na dopravní prostředek, kladených do cementové malty se spárami zalitými cementovou maltou</t>
  </si>
  <si>
    <t>-955706402</t>
  </si>
  <si>
    <t>rigol</t>
  </si>
  <si>
    <t>245*0,5</t>
  </si>
  <si>
    <t>113154321</t>
  </si>
  <si>
    <t>Frézování živičného podkladu nebo krytu s naložením na dopravní prostředek plochy přes 1 000 do 10 000 m2 bez překážek v trase pruhu šířky do 1 m, tloušťky vrstvy do 30 mm</t>
  </si>
  <si>
    <t>2041381659</t>
  </si>
  <si>
    <t>113154224</t>
  </si>
  <si>
    <t>Frézování živičného podkladu nebo krytu s naložením na dopravní prostředek plochy přes 500 do 1 000 m2 bez překážek v trase pruhu šířky do 1 m, tloušťky vrstvy 100 mm</t>
  </si>
  <si>
    <t>1630167342</t>
  </si>
  <si>
    <t>sanace</t>
  </si>
  <si>
    <t>510</t>
  </si>
  <si>
    <t>-1418176383</t>
  </si>
  <si>
    <t>hospodářské vjezdy</t>
  </si>
  <si>
    <t>227,5</t>
  </si>
  <si>
    <t>832025019</t>
  </si>
  <si>
    <t>573231106</t>
  </si>
  <si>
    <t>Postřik spojovací PS bez posypu kamenivem ze silniční emulze, v množství 0,30 kg/m2</t>
  </si>
  <si>
    <t>-312971653</t>
  </si>
  <si>
    <t>577144131</t>
  </si>
  <si>
    <t>Asfaltový beton vrstva obrusná ACO 11 (ABS) s rozprostřením a se zhutněním z modifikovaného asfaltu v pruhu šířky přes do 1,5 do 3 m, po zhutnění tl. 50 mm</t>
  </si>
  <si>
    <t>1907612521</t>
  </si>
  <si>
    <t>3390*0,8</t>
  </si>
  <si>
    <t>Asfaltový beton vrstva obrusná ACO 11 (ABS) s rozprostřením a se zhutněním z modifikovaného asfaltu v pruhu šířky přes 3 m, po zhutnění tl. 50 mm</t>
  </si>
  <si>
    <t>-730318463</t>
  </si>
  <si>
    <t>3390*0,2</t>
  </si>
  <si>
    <t>569831111</t>
  </si>
  <si>
    <t>Zpevnění krajnic nebo komunikací pro pěší s rozprostřením a zhutněním, po zhutnění štěrkodrtí tl. 100 mm</t>
  </si>
  <si>
    <t>525494320</t>
  </si>
  <si>
    <t>564950413</t>
  </si>
  <si>
    <t>Podklad nebo podsyp z asfaltového recyklátu s rozprostřením a zhutněním plochy jednotlivě do 100 m2, po zhutnění tl. 150 mm</t>
  </si>
  <si>
    <t>-711857913</t>
  </si>
  <si>
    <t>597161111</t>
  </si>
  <si>
    <t>Rigol dlážděný do lože z betonu prostého tl. 100 mm, s vyplněním a zatřením spár cementovou maltou z lomového kamene tl. do 250 mm</t>
  </si>
  <si>
    <t>1083104113</t>
  </si>
  <si>
    <t>455*0,5</t>
  </si>
  <si>
    <t>890411811</t>
  </si>
  <si>
    <t>Bourání šachet a jímek ručně velikosti obestavěného prostoru do 1,5 m3 z prefabrikovaných skruží</t>
  </si>
  <si>
    <t>1752192424</t>
  </si>
  <si>
    <t>-1343111591</t>
  </si>
  <si>
    <t>CSB.0059708.URS</t>
  </si>
  <si>
    <t>Uliční vpust skruž s odtokem 3a DN 150</t>
  </si>
  <si>
    <t>128</t>
  </si>
  <si>
    <t>-53710109</t>
  </si>
  <si>
    <t>895941312</t>
  </si>
  <si>
    <t>Osazení vpusti uliční z betonových dílců DN 450 skruž horní 195 mm</t>
  </si>
  <si>
    <t>-1062829651</t>
  </si>
  <si>
    <t>CSB.0059703.URS</t>
  </si>
  <si>
    <t>Uliční vpust horní skruž 5c výška 195 mm</t>
  </si>
  <si>
    <t>1576080132</t>
  </si>
  <si>
    <t>895941321</t>
  </si>
  <si>
    <t>Osazení vpusti uliční z betonových dílců DN 450 skruž středová 195 mm</t>
  </si>
  <si>
    <t>1200277596</t>
  </si>
  <si>
    <t>CSB.0059713.URS</t>
  </si>
  <si>
    <t>Uliční vpust středová skruž 6b výška 195 mm</t>
  </si>
  <si>
    <t>1545697840</t>
  </si>
  <si>
    <t>-1585264821</t>
  </si>
  <si>
    <t>59224481</t>
  </si>
  <si>
    <t>mříž vtoková s rámem pro uliční vpusť 500x500, zatížení 40 tun</t>
  </si>
  <si>
    <t>753972868</t>
  </si>
  <si>
    <t>KSI.UB1</t>
  </si>
  <si>
    <t>Betonová uliční vpusť, koš kalový, B1 nízký v.250mm pro 500x500</t>
  </si>
  <si>
    <t>129885913</t>
  </si>
  <si>
    <t>452112112</t>
  </si>
  <si>
    <t>Osazení betonových dílců prstenců nebo rámů pod poklopy a mříže, výšky do 100 mm</t>
  </si>
  <si>
    <t>64</t>
  </si>
  <si>
    <t>1770608387</t>
  </si>
  <si>
    <t>CSB.0059693.URS</t>
  </si>
  <si>
    <t>Uliční vpust - prstenec pro uchycení koše</t>
  </si>
  <si>
    <t>615966797</t>
  </si>
  <si>
    <t>CSB.0059715.URS</t>
  </si>
  <si>
    <t>Uliční vpust vyrovnávací prstenec 10a</t>
  </si>
  <si>
    <t>1390496153</t>
  </si>
  <si>
    <t>899133111</t>
  </si>
  <si>
    <t>Výměna (výšková úprava) poklopu s použitím plastových vyrovnávacích prvků kanalizačního s rámem osazeného na betonové šachtě pevného</t>
  </si>
  <si>
    <t>1381745796</t>
  </si>
  <si>
    <t>55241017</t>
  </si>
  <si>
    <t>poklop šachtový litinový kruhový DN 600 bez ventilace tř D400 pro běžný provoz</t>
  </si>
  <si>
    <t>824264328</t>
  </si>
  <si>
    <t>899133211</t>
  </si>
  <si>
    <t>Výměna (výšková úprava) vtokové mříže uliční vpusti na betonové skruži s použitím betonových vyrovnávacích prvků</t>
  </si>
  <si>
    <t>-1160408442</t>
  </si>
  <si>
    <t>712963798</t>
  </si>
  <si>
    <t>1754761859</t>
  </si>
  <si>
    <t>V4</t>
  </si>
  <si>
    <t>768</t>
  </si>
  <si>
    <t>915211122</t>
  </si>
  <si>
    <t>Vodorovné dopravní značení stříkaným plastem dělící čára šířky 125 mm přerušovaná bílá retroreflexní</t>
  </si>
  <si>
    <t>-1431898726</t>
  </si>
  <si>
    <t>V2b</t>
  </si>
  <si>
    <t>202</t>
  </si>
  <si>
    <t>497159668</t>
  </si>
  <si>
    <t>V13a</t>
  </si>
  <si>
    <t>100</t>
  </si>
  <si>
    <t>915611111</t>
  </si>
  <si>
    <t>Předznačení pro vodorovné značení stříkané barvou nebo prováděné z nátěrových hmot liniové dělicí čáry, vodicí proužky</t>
  </si>
  <si>
    <t>715668381</t>
  </si>
  <si>
    <t>768+202</t>
  </si>
  <si>
    <t>915621111</t>
  </si>
  <si>
    <t>Předznačení pro vodorovné značení stříkané barvou nebo prováděné z nátěrových hmot plošné šipky, symboly, nápisy</t>
  </si>
  <si>
    <t>505035234</t>
  </si>
  <si>
    <t>919121213</t>
  </si>
  <si>
    <t>Utěsnění dilatačních spár zálivkou za studena v cementobetonovém nebo živičném krytu včetně adhezního nátěru bez těsnicího profilu pod zálivkou, pro komůrky šířky 10 mm, hloubky 25 mm</t>
  </si>
  <si>
    <t>-1390251947</t>
  </si>
  <si>
    <t>-779136933</t>
  </si>
  <si>
    <t>99</t>
  </si>
  <si>
    <t>Přesun hmot pro komunikace s krytem z kameniva, monolitickým betonovým nebo živičným dopravní vzdálenost do 200 m jakékoliv délky objektu</t>
  </si>
  <si>
    <t>343934298</t>
  </si>
  <si>
    <t>Vodorovná doprava suti bez naložení, ale se složením a s hrubým urovnáním ze sypkých materiálů, na vzdálenost do 1 km</t>
  </si>
  <si>
    <t>-1689416347</t>
  </si>
  <si>
    <t>236,67+117,3</t>
  </si>
  <si>
    <t>Vodorovná doprava suti bez naložení, ale se složením a s hrubým urovnáním Příplatek k ceně za každý další započatý 1 km přes 1 km</t>
  </si>
  <si>
    <t>-1383775675</t>
  </si>
  <si>
    <t>353,97*9</t>
  </si>
  <si>
    <t>997221611</t>
  </si>
  <si>
    <t>Nakládání na dopravní prostředky pro vodorovnou dopravu suti</t>
  </si>
  <si>
    <t>-1000546637</t>
  </si>
  <si>
    <t>úprava hrnků, poklopů a vpustí</t>
  </si>
  <si>
    <t>6,4</t>
  </si>
  <si>
    <t>vpusti</t>
  </si>
  <si>
    <t>0,94</t>
  </si>
  <si>
    <t>997221561</t>
  </si>
  <si>
    <t>Vodorovná doprava suti bez naložení, ale se složením a s hrubým urovnáním z kusových materiálů, na vzdálenost do 1 km</t>
  </si>
  <si>
    <t>-59188918</t>
  </si>
  <si>
    <t>71,79+6,4+0,94</t>
  </si>
  <si>
    <t>997221569</t>
  </si>
  <si>
    <t>-1280644521</t>
  </si>
  <si>
    <t>79,13*24</t>
  </si>
  <si>
    <t>997221861</t>
  </si>
  <si>
    <t>Poplatek za uložení stavebního odpadu na recyklační skládce (skládkovné) z prostého betonu zatříděného do Katalogu odpadů pod kódem 17 01 01</t>
  </si>
  <si>
    <t>-1182070784</t>
  </si>
  <si>
    <t>71,79+0,94</t>
  </si>
  <si>
    <t>997221875</t>
  </si>
  <si>
    <t>Poplatek za uložení stavebního odpadu na recyklační skládce (skládkovné) asfaltového bez obsahu dehtu zatříděného do Katalogu odpadů pod kódem 17 03 02</t>
  </si>
  <si>
    <t>1407123574</t>
  </si>
  <si>
    <t>-897437553</t>
  </si>
  <si>
    <t>-521048281</t>
  </si>
  <si>
    <t>-372505243</t>
  </si>
  <si>
    <t>1420116665</t>
  </si>
  <si>
    <t>1962208822</t>
  </si>
  <si>
    <t>-2048666340</t>
  </si>
  <si>
    <t>-1286041788</t>
  </si>
  <si>
    <t>301 - Podmokly - obnova části jednotné kanalizace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</si>
  <si>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</si>
  <si>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115101201</t>
  </si>
  <si>
    <t>Čerpání vody na dopravní výšku do 10 m s uvažovaným průměrným přítokem do 500 l/min</t>
  </si>
  <si>
    <t>hod</t>
  </si>
  <si>
    <t>-480649612</t>
  </si>
  <si>
    <t>20*8</t>
  </si>
  <si>
    <t>115101301</t>
  </si>
  <si>
    <t>Pohotovost záložní čerpací soupravy pro dopravní výšku do 10 m s uvažovaným průměrným přítokem do 500 l/min</t>
  </si>
  <si>
    <t>den</t>
  </si>
  <si>
    <t>187896722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</si>
  <si>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</si>
  <si>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</si>
  <si>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-573209461</t>
  </si>
  <si>
    <t>Souběh kanalizace se stávajícím vodovodem</t>
  </si>
  <si>
    <t>131251104</t>
  </si>
  <si>
    <t>Hloubení nezapažených jam a zářezů strojně s urovnáním dna do předepsaného profilu a spádu v hornině třídy těžitelnosti I skupiny 3 přes 100 do 500 m3</t>
  </si>
  <si>
    <t>-564522152</t>
  </si>
  <si>
    <t>Výkop jam pro šachty</t>
  </si>
  <si>
    <t>24*2*2*1,8</t>
  </si>
  <si>
    <t>132251102</t>
  </si>
  <si>
    <t>Hloubení nezapažených rýh šířky do 800 mm strojně s urovnáním dna do předepsaného profilu a spádu v hornině třídy těžitelnosti I skupiny 3 přes 20 do 50 m3</t>
  </si>
  <si>
    <t>-1726266311</t>
  </si>
  <si>
    <t>Přípojky PVC DN 150 SN8</t>
  </si>
  <si>
    <t>43*0,6*1,4</t>
  </si>
  <si>
    <t>132151255</t>
  </si>
  <si>
    <t>Hloubení nezapažených rýh šířky přes 800 do 2 000 mm strojně s urovnáním dna do předepsaného profilu a spádu v hornině třídy těžitelnosti I skupiny 1 a 2 přes 500 do 1 000 m3</t>
  </si>
  <si>
    <t>-1067498784</t>
  </si>
  <si>
    <t>Stoka B a B2</t>
  </si>
  <si>
    <t>59,5*1,8*1,1</t>
  </si>
  <si>
    <t>9,9*1,8*1,6</t>
  </si>
  <si>
    <t>8,4*1,8*1,2</t>
  </si>
  <si>
    <t>53,8*1,8*1,6</t>
  </si>
  <si>
    <t>Přepoj. stoky B a B1</t>
  </si>
  <si>
    <t>1,5*1,8*1,1</t>
  </si>
  <si>
    <t>Stoka C</t>
  </si>
  <si>
    <t>165*1,8*1,1</t>
  </si>
  <si>
    <t>Přepoj stoky C1</t>
  </si>
  <si>
    <t>Stoka D</t>
  </si>
  <si>
    <t>86,8*1,8*1,1</t>
  </si>
  <si>
    <t>Přepoj stoky D</t>
  </si>
  <si>
    <t>1,5*1,8*1,2</t>
  </si>
  <si>
    <t>Přepoj stoky D1</t>
  </si>
  <si>
    <t>Přepoj vpusti</t>
  </si>
  <si>
    <t>2,1*1*1</t>
  </si>
  <si>
    <t>2,6*1*1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</si>
  <si>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</si>
  <si>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</si>
  <si>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1858148465</t>
  </si>
  <si>
    <t>172,8+36,12+837,794</t>
  </si>
  <si>
    <t>odečet zpětného zásypu</t>
  </si>
  <si>
    <t>-508,899</t>
  </si>
  <si>
    <t>odečet obsyp potrubí z nakupovaných materiálů</t>
  </si>
  <si>
    <t>-319,613</t>
  </si>
  <si>
    <t>odečet lože pod potrubí</t>
  </si>
  <si>
    <t>-52,443</t>
  </si>
  <si>
    <t>odečet podklad komunikace</t>
  </si>
  <si>
    <t>-419,68*0,18</t>
  </si>
  <si>
    <t>167151111</t>
  </si>
  <si>
    <t>Nakládání, skládání a překládání neulehlého výkopku nebo sypaniny strojně nakládání, množství přes 100 m3, z hornin třídy těžitelnosti I, skupiny 1 až 3</t>
  </si>
  <si>
    <t>729552492</t>
  </si>
  <si>
    <t>171151103</t>
  </si>
  <si>
    <t>Uložení sypanin do násypů strojně s rozprostřením sypaniny ve vrstvách a s hrubým urovnáním zhutněných z hornin soudržných jakékoliv třídy těžitelnosti</t>
  </si>
  <si>
    <t>-1953641566</t>
  </si>
  <si>
    <t>1497472161</t>
  </si>
  <si>
    <t>59,5*1,5*1,1</t>
  </si>
  <si>
    <t>9,9*0,95*1,6</t>
  </si>
  <si>
    <t>8,4*1,15*1,2</t>
  </si>
  <si>
    <t>53,8*0,95*1,6</t>
  </si>
  <si>
    <t>1,5*1,5*1,1</t>
  </si>
  <si>
    <t>1,5*0,95*1,1</t>
  </si>
  <si>
    <t>165*1,5*1,1</t>
  </si>
  <si>
    <t>86,8*1,5*1,1</t>
  </si>
  <si>
    <t>1,5*1,15*1,2</t>
  </si>
  <si>
    <t>2,1*0,8*1</t>
  </si>
  <si>
    <t>2,6*0,8*1</t>
  </si>
  <si>
    <t>Odečet lože pod potrubí</t>
  </si>
  <si>
    <t>Odečet vrstvy ŠD v komunikaci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</si>
  <si>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</si>
  <si>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</si>
  <si>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481769286</t>
  </si>
  <si>
    <t>59,5*1,8*0,4</t>
  </si>
  <si>
    <t>9,9*1,8*0,7</t>
  </si>
  <si>
    <t>8,4*1,8*0,5</t>
  </si>
  <si>
    <t>53,8*1,8*0,7</t>
  </si>
  <si>
    <t>1,5*1,8*0,7</t>
  </si>
  <si>
    <t>1,5*1,8*0,4</t>
  </si>
  <si>
    <t>165*1,8*0,4</t>
  </si>
  <si>
    <t>86,8*1,8*0,4</t>
  </si>
  <si>
    <t>1,5*1,8*0,5</t>
  </si>
  <si>
    <t>2,1*1*0,25</t>
  </si>
  <si>
    <t>2,6*1*0,25</t>
  </si>
  <si>
    <t>58344155</t>
  </si>
  <si>
    <t>štěrkodrť frakce 0/22</t>
  </si>
  <si>
    <t>-227930141</t>
  </si>
  <si>
    <t>319,613*2 "Přepočtené koeficientem množství</t>
  </si>
  <si>
    <t>359901211</t>
  </si>
  <si>
    <t>Monitoring stok (kamerový systém) jakékoli výšky nová kanalizace</t>
  </si>
  <si>
    <t>739089060</t>
  </si>
  <si>
    <t>59,5+1,5+165+1,5+86,8+1,5</t>
  </si>
  <si>
    <t>9,9+65,2</t>
  </si>
  <si>
    <t>451573111</t>
  </si>
  <si>
    <t>Lože pod potrubí, stoky a drobné objekty v otevřeném výkopu z písku a štěrkopísku do 63 mm</t>
  </si>
  <si>
    <t>675127991</t>
  </si>
  <si>
    <t>59,5*0,1*1,1</t>
  </si>
  <si>
    <t>9,9*0,15*1,6</t>
  </si>
  <si>
    <t>8,4*0,15*1,2</t>
  </si>
  <si>
    <t>53,8*0,15*1,6</t>
  </si>
  <si>
    <t>1,5*0,1*1,1</t>
  </si>
  <si>
    <t>165*0,1*1,1</t>
  </si>
  <si>
    <t>86,8*0,1*1,1</t>
  </si>
  <si>
    <t>1,5*0,15*1,2</t>
  </si>
  <si>
    <t>2,1*0,1*1</t>
  </si>
  <si>
    <t>2,6*0,1*1</t>
  </si>
  <si>
    <t>-1695718206</t>
  </si>
  <si>
    <t>24 šachet</t>
  </si>
  <si>
    <t>59224010</t>
  </si>
  <si>
    <t>prstenec šachtový vyrovnávací betonový 625x100x40mm</t>
  </si>
  <si>
    <t>-1540364879</t>
  </si>
  <si>
    <t>564851114</t>
  </si>
  <si>
    <t>Podklad ze štěrkodrti ŠD s rozprostřením a zhutněním plochy přes 100 m2, po zhutnění tl. 180 mm</t>
  </si>
  <si>
    <t>-569973328</t>
  </si>
  <si>
    <t>Jedná se pouze o vyrovnávací vrstvu ze ŠD, ostatní podkladní vrstvy v komunikaci</t>
  </si>
  <si>
    <t>59,5*1,1</t>
  </si>
  <si>
    <t>9,9*1,6</t>
  </si>
  <si>
    <t>8,4*1,2</t>
  </si>
  <si>
    <t>53,8*1,6</t>
  </si>
  <si>
    <t>1,5*1,1</t>
  </si>
  <si>
    <t>165*1,1</t>
  </si>
  <si>
    <t>Odečet stoky C, není v komunikaci</t>
  </si>
  <si>
    <t>-43,5*1,1</t>
  </si>
  <si>
    <t>86,8*1,1</t>
  </si>
  <si>
    <t>1,5*1,2</t>
  </si>
  <si>
    <t>2,1*1</t>
  </si>
  <si>
    <t>2,6*1</t>
  </si>
  <si>
    <t>820391811</t>
  </si>
  <si>
    <t>Bourání stávajícího potrubí ze železobetonu v otevřeném výkopu DN přes 200 do 400</t>
  </si>
  <si>
    <t>-927127399</t>
  </si>
  <si>
    <t xml:space="preserve">Vybourání stávající kanalizace </t>
  </si>
  <si>
    <t>DN300</t>
  </si>
  <si>
    <t>DN400</t>
  </si>
  <si>
    <t>820441811</t>
  </si>
  <si>
    <t>Bourání stávajícího potrubí ze železobetonu v otevřeném výkopu DN přes 400 do 600</t>
  </si>
  <si>
    <t>-1753543638</t>
  </si>
  <si>
    <t>Vybourání stávající kanalizace</t>
  </si>
  <si>
    <t>DN600</t>
  </si>
  <si>
    <t>871313121</t>
  </si>
  <si>
    <t>Montáž kanalizačního potrubí z tvrdého PVC-U hladkého plnostěnného tuhost SN 8 DN 160</t>
  </si>
  <si>
    <t>-1971754477</t>
  </si>
  <si>
    <t>přepoj vpusti</t>
  </si>
  <si>
    <t>21+2,6</t>
  </si>
  <si>
    <t>Přípojky 15 ks</t>
  </si>
  <si>
    <t>28611164</t>
  </si>
  <si>
    <t>trubka kanalizační PVC-U plnostěnná jednovrstvá DN 160x1000mm SN8</t>
  </si>
  <si>
    <t>760644216</t>
  </si>
  <si>
    <t>66,6*1,03 "Přepočtené koeficientem množství</t>
  </si>
  <si>
    <t>871373123</t>
  </si>
  <si>
    <t>Montáž kanalizačního potrubí z tvrdého PVC-U hladkého plnostěnného tuhost SN 12 DN 315</t>
  </si>
  <si>
    <t>-1689961302</t>
  </si>
  <si>
    <t>Stoka B2</t>
  </si>
  <si>
    <t>59,2</t>
  </si>
  <si>
    <t>Přepoj stoky B1</t>
  </si>
  <si>
    <t>1,5</t>
  </si>
  <si>
    <t>165</t>
  </si>
  <si>
    <t>86,8</t>
  </si>
  <si>
    <t>2,1+2,6</t>
  </si>
  <si>
    <t>28611266</t>
  </si>
  <si>
    <t>trubka kanalizační PVC-U plnostěnná jednovrstvá DN 315x3000mm SN12</t>
  </si>
  <si>
    <t>-879018093</t>
  </si>
  <si>
    <t>320,2*1,03 "Přepočtené koeficientem množství</t>
  </si>
  <si>
    <t>871393123</t>
  </si>
  <si>
    <t>Montáž kanalizačního potrubí z tvrdého PVC-U hladkého plnostěnného tuhost SN 12 DN 400</t>
  </si>
  <si>
    <t>-2102682762</t>
  </si>
  <si>
    <t>Stoka B</t>
  </si>
  <si>
    <t>8,4</t>
  </si>
  <si>
    <t>28611268</t>
  </si>
  <si>
    <t>trubka kanalizační PVC-U plnostěnná jednovrstvá DN 400x3000mm SN12</t>
  </si>
  <si>
    <t>-1092938647</t>
  </si>
  <si>
    <t>9,9*1,03 "Přepočtené koeficientem množství</t>
  </si>
  <si>
    <t>871443123</t>
  </si>
  <si>
    <t>Montáž kanalizačního potrubí z tvrdého PVC-U hladkého plnostěnného tuhost SN 12 DN 630</t>
  </si>
  <si>
    <t>-1013918510</t>
  </si>
  <si>
    <t>9,9</t>
  </si>
  <si>
    <t>53,8</t>
  </si>
  <si>
    <t>Přepoj stoky B</t>
  </si>
  <si>
    <t>28611271</t>
  </si>
  <si>
    <t>trubka kanalizační PVC-U plnostěnná jednovrstvá DN 630x3000mm SN12</t>
  </si>
  <si>
    <t>1359222225</t>
  </si>
  <si>
    <t>65,2*1,03 "Přepočtené koeficientem množství</t>
  </si>
  <si>
    <t>877370330</t>
  </si>
  <si>
    <t>Montáž tvarovek na kanalizačním plastovém potrubí z PP nebo PVC-U hladkého plnostěnného spojek nebo redukcí DN 300</t>
  </si>
  <si>
    <t>-40651731</t>
  </si>
  <si>
    <t>28617238R</t>
  </si>
  <si>
    <t>spojka přechodová ŽB - plast  kanalizační  DN 300</t>
  </si>
  <si>
    <t>-1715250685</t>
  </si>
  <si>
    <t>877390330</t>
  </si>
  <si>
    <t>Montáž tvarovek na kanalizačním plastovém potrubí z PP nebo PVC-U hladkého plnostěnného spojek nebo redukcí DN 400</t>
  </si>
  <si>
    <t>476488153</t>
  </si>
  <si>
    <t>28617239R</t>
  </si>
  <si>
    <t>spojka přechodová ŽB - plast  kanalizační  DN 400</t>
  </si>
  <si>
    <t>351409571</t>
  </si>
  <si>
    <t>877440330</t>
  </si>
  <si>
    <t>Montáž tvarovek na kanalizačním plastovém potrubí z PP nebo PVC-U hladkého plnostěnného spojek nebo redukcí DN 630</t>
  </si>
  <si>
    <t>457884313</t>
  </si>
  <si>
    <t>28617240R</t>
  </si>
  <si>
    <t>spojka přechodová ŽB - plast  kanalizační  DN 600</t>
  </si>
  <si>
    <t>2132883965</t>
  </si>
  <si>
    <t>892372121</t>
  </si>
  <si>
    <t>Tlakové zkoušky vzduchem těsnícími vaky ucpávkovými DN 300</t>
  </si>
  <si>
    <t>úsek</t>
  </si>
  <si>
    <t>-799914375</t>
  </si>
  <si>
    <t>892392121</t>
  </si>
  <si>
    <t>Tlakové zkoušky vzduchem těsnícími vaky ucpávkovými DN 400</t>
  </si>
  <si>
    <t>-574449945</t>
  </si>
  <si>
    <t>894410102</t>
  </si>
  <si>
    <t>Osazení betonových dílců šachet kanalizačních dno DN 1000, výšky 800 mm</t>
  </si>
  <si>
    <t>1805982770</t>
  </si>
  <si>
    <t>59224338</t>
  </si>
  <si>
    <t>dno betonové šachty DN 1000 kanalizační výšky 80cm</t>
  </si>
  <si>
    <t>1333668579</t>
  </si>
  <si>
    <t>894410103</t>
  </si>
  <si>
    <t>Osazení betonových dílců šachet kanalizačních dno DN 1000, výšky 1000 mm</t>
  </si>
  <si>
    <t>1651017219</t>
  </si>
  <si>
    <t>59224339</t>
  </si>
  <si>
    <t>dno betonové šachty DN 1000 kanalizační výšky 100cm</t>
  </si>
  <si>
    <t>-297912779</t>
  </si>
  <si>
    <t>894410211</t>
  </si>
  <si>
    <t>Osazení betonových dílců šachet kanalizačních skruž rovná DN 1000, výšky 250 mm</t>
  </si>
  <si>
    <t>575748779</t>
  </si>
  <si>
    <t>59224066</t>
  </si>
  <si>
    <t>skruž betonová DN 1000x250 PS 100x25x12cm</t>
  </si>
  <si>
    <t>1690701138</t>
  </si>
  <si>
    <t>894410232</t>
  </si>
  <si>
    <t>Osazení betonových dílců šachet kanalizačních skruž přechodová (konus) DN 1000</t>
  </si>
  <si>
    <t>424935445</t>
  </si>
  <si>
    <t>18+6</t>
  </si>
  <si>
    <t>59224312</t>
  </si>
  <si>
    <t>konus betonové šachty DN 1000 kanalizační 100x62,5x58cm tl stěny 12 stupadla poplastovaná</t>
  </si>
  <si>
    <t>-316008444</t>
  </si>
  <si>
    <t>899102112</t>
  </si>
  <si>
    <t>Osazení poklopů litinových, ocelových nebo železobetonových včetně rámů pro třídu zatížení A15, A50</t>
  </si>
  <si>
    <t>-937471129</t>
  </si>
  <si>
    <t>28661932</t>
  </si>
  <si>
    <t>poklop šachtový litinový DN 600 pro třídu zatížení A15</t>
  </si>
  <si>
    <t>-557822063</t>
  </si>
  <si>
    <t>899104112</t>
  </si>
  <si>
    <t>Osazení poklopů litinových, ocelových nebo železobetonových včetně rámů pro třídu zatížení D400, E600</t>
  </si>
  <si>
    <t>1067910545</t>
  </si>
  <si>
    <t>28661935</t>
  </si>
  <si>
    <t>poklop šachtový litinový DN 600 pro třídu zatížení D400</t>
  </si>
  <si>
    <t>-1049743581</t>
  </si>
  <si>
    <t>899722111</t>
  </si>
  <si>
    <t>Krytí potrubí z plastů výstražnou fólií z PVC šířky do 20 cm</t>
  </si>
  <si>
    <t>-785990170</t>
  </si>
  <si>
    <t>899910211</t>
  </si>
  <si>
    <t>Výplň potrubí trub betonových, litinových nebo kameninových cementopopílkovou suspenzí pod tlakem, délky do 50 m</t>
  </si>
  <si>
    <t>-13215491</t>
  </si>
  <si>
    <t>Zalití stávající kanalizace DN600</t>
  </si>
  <si>
    <t>49*0,3*0,3*3,14</t>
  </si>
  <si>
    <t>899910212</t>
  </si>
  <si>
    <t>Výplň potrubí trub betonových, litinových nebo kameninových cementopopílkovou suspenzí pod tlakem, délky přes 50 do 100 m</t>
  </si>
  <si>
    <t>-735146376</t>
  </si>
  <si>
    <t>Zalití stávající kanalizace DN300</t>
  </si>
  <si>
    <t>158*0,15*0,15*3,14</t>
  </si>
  <si>
    <t>Zalití stávající kanalizace DN400</t>
  </si>
  <si>
    <t>86*0,2*0,2*3,14</t>
  </si>
  <si>
    <t>919441211</t>
  </si>
  <si>
    <t>Čelo propustku včetně římsy ze zdiva z lomového kamene, pro propustek z trub DN 300 až 500 mm</t>
  </si>
  <si>
    <t>1029834133</t>
  </si>
  <si>
    <t>VKV a VKV2 čelo vyústění</t>
  </si>
  <si>
    <t>1+1</t>
  </si>
  <si>
    <t>938902431</t>
  </si>
  <si>
    <t>Čištění propustků s odstraněním travnatého porostu nebo nánosu, s naložením na dopravní prostředek nebo s přemístěním na hromady na vzdálenost do 20 m strojně tlakovou vodou tloušťky nánosu přes 50 do 75% průměru propustku do 500 mm</t>
  </si>
  <si>
    <t>-1155098230</t>
  </si>
  <si>
    <t>977151129</t>
  </si>
  <si>
    <t>Jádrové vrty diamantovými korunkami do stavebních materiálů (železobetonu, betonu, cihel, obkladů, dlažeb, kamene) průměru přes 300 do 350 mm</t>
  </si>
  <si>
    <t>455024877</t>
  </si>
  <si>
    <t>Přepojení stoky C1 PVC DN300 do stávající šachty vč. dotěsnění proptupu</t>
  </si>
  <si>
    <t>0,12</t>
  </si>
  <si>
    <t>54</t>
  </si>
  <si>
    <t>997002511</t>
  </si>
  <si>
    <t>Vodorovné přemístění suti a vybouraných hmot bez naložení, se složením a hrubým urovnáním na vzdálenost do 1 km</t>
  </si>
  <si>
    <t>10079695</t>
  </si>
  <si>
    <t>55</t>
  </si>
  <si>
    <t>997002611</t>
  </si>
  <si>
    <t>Nakládání suti a vybouraných hmot na dopravní prostředek pro vodorovné přemístění</t>
  </si>
  <si>
    <t>-181990403</t>
  </si>
  <si>
    <t>56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</si>
  <si>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</si>
  <si>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</si>
  <si>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-1490411058</t>
  </si>
  <si>
    <t>57</t>
  </si>
  <si>
    <t>Geodetické práce před výstavbou</t>
  </si>
  <si>
    <t>1176338127</t>
  </si>
  <si>
    <t>58</t>
  </si>
  <si>
    <t>1241844484</t>
  </si>
  <si>
    <t>59</t>
  </si>
  <si>
    <t>-75238328</t>
  </si>
  <si>
    <t>60</t>
  </si>
  <si>
    <t>013002000</t>
  </si>
  <si>
    <t>Projektové práce</t>
  </si>
  <si>
    <t>-1122342095</t>
  </si>
  <si>
    <t>Realizační projektová dokumentace a dokumentace skutečného provedení</t>
  </si>
  <si>
    <t>SEZNAM FIGUR</t>
  </si>
  <si>
    <t>Výměra</t>
  </si>
  <si>
    <t xml:space="preserve"> 101</t>
  </si>
  <si>
    <t>Použití figury:</t>
  </si>
  <si>
    <t>Frézování živičného krytu tl 50 mm pruh š přes 1 do 2 m pl přes 1000 do 10000 m2 bez překážek v trase</t>
  </si>
  <si>
    <t>Hloubení rýh nezapažených š do 2000 mm v hornině třídy těžitelnosti I skupiny 1 a 2 objem do 500 m3 strojně</t>
  </si>
  <si>
    <t>Odkopávky a prokopávky nezapažené v hornině třídy těžitelnosti I skupiny 1 a 2 objem do 50 m3 strojně</t>
  </si>
  <si>
    <t xml:space="preserve"> 102</t>
  </si>
  <si>
    <t xml:space="preserve"> 103</t>
  </si>
  <si>
    <t xml:space="preserve"> 104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</si>
</sst>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3123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II/171 SUŠICE - DRAŽOVICE, OPRAVA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7. 11. 2023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SÚS PK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MACÁN PROJEKCE DS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Žižkovský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'101 - Komunikace'!P128</f>
        <v>0</v>
      </c>
      <c r="AV95" s="128">
        <f>'101 - Komunikace'!J33</f>
        <v>0</v>
      </c>
      <c r="AW95" s="128">
        <f>'101 - Komunikace'!J34</f>
        <v>0</v>
      </c>
      <c r="AX95" s="128">
        <f>'101 - Komunikace'!J35</f>
        <v>0</v>
      </c>
      <c r="AY95" s="128">
        <f>'101 - Komunikace'!J36</f>
        <v>0</v>
      </c>
      <c r="AZ95" s="128">
        <f>'101 - Komunikace'!F33</f>
        <v>0</v>
      </c>
      <c r="BA95" s="128">
        <f>'101 - Komunikace'!F34</f>
        <v>0</v>
      </c>
      <c r="BB95" s="128">
        <f>'101 - Komunikace'!F35</f>
        <v>0</v>
      </c>
      <c r="BC95" s="128">
        <f>'101 - Komunikace'!F36</f>
        <v>0</v>
      </c>
      <c r="BD95" s="130">
        <f>'101 -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'102 - Komunikace'!J30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'102 - Komunikace'!P128</f>
        <v>0</v>
      </c>
      <c r="AV96" s="128">
        <f>'102 - Komunikace'!J33</f>
        <v>0</v>
      </c>
      <c r="AW96" s="128">
        <f>'102 - Komunikace'!J34</f>
        <v>0</v>
      </c>
      <c r="AX96" s="128">
        <f>'102 - Komunikace'!J35</f>
        <v>0</v>
      </c>
      <c r="AY96" s="128">
        <f>'102 - Komunikace'!J36</f>
        <v>0</v>
      </c>
      <c r="AZ96" s="128">
        <f>'102 - Komunikace'!F33</f>
        <v>0</v>
      </c>
      <c r="BA96" s="128">
        <f>'102 - Komunikace'!F34</f>
        <v>0</v>
      </c>
      <c r="BB96" s="128">
        <f>'102 - Komunikace'!F35</f>
        <v>0</v>
      </c>
      <c r="BC96" s="128">
        <f>'102 - Komunikace'!F36</f>
        <v>0</v>
      </c>
      <c r="BD96" s="130">
        <f>'102 - Komunikace'!F37</f>
        <v>0</v>
      </c>
      <c r="BE96" s="7"/>
      <c r="BT96" s="131" t="s">
        <v>84</v>
      </c>
      <c r="BV96" s="131" t="s">
        <v>78</v>
      </c>
      <c r="BW96" s="131" t="s">
        <v>88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82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'103 - Komunikace'!J30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v>0</v>
      </c>
      <c r="AT97" s="128">
        <f>ROUND(SUM(AV97:AW97),2)</f>
        <v>0</v>
      </c>
      <c r="AU97" s="129">
        <f>'103 - Komunikace'!P127</f>
        <v>0</v>
      </c>
      <c r="AV97" s="128">
        <f>'103 - Komunikace'!J33</f>
        <v>0</v>
      </c>
      <c r="AW97" s="128">
        <f>'103 - Komunikace'!J34</f>
        <v>0</v>
      </c>
      <c r="AX97" s="128">
        <f>'103 - Komunikace'!J35</f>
        <v>0</v>
      </c>
      <c r="AY97" s="128">
        <f>'103 - Komunikace'!J36</f>
        <v>0</v>
      </c>
      <c r="AZ97" s="128">
        <f>'103 - Komunikace'!F33</f>
        <v>0</v>
      </c>
      <c r="BA97" s="128">
        <f>'103 - Komunikace'!F34</f>
        <v>0</v>
      </c>
      <c r="BB97" s="128">
        <f>'103 - Komunikace'!F35</f>
        <v>0</v>
      </c>
      <c r="BC97" s="128">
        <f>'103 - Komunikace'!F36</f>
        <v>0</v>
      </c>
      <c r="BD97" s="130">
        <f>'103 - Komunikace'!F37</f>
        <v>0</v>
      </c>
      <c r="BE97" s="7"/>
      <c r="BT97" s="131" t="s">
        <v>84</v>
      </c>
      <c r="BV97" s="131" t="s">
        <v>78</v>
      </c>
      <c r="BW97" s="131" t="s">
        <v>90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119" t="s">
        <v>80</v>
      </c>
      <c r="B98" s="120"/>
      <c r="C98" s="121"/>
      <c r="D98" s="122" t="s">
        <v>91</v>
      </c>
      <c r="E98" s="122"/>
      <c r="F98" s="122"/>
      <c r="G98" s="122"/>
      <c r="H98" s="122"/>
      <c r="I98" s="123"/>
      <c r="J98" s="122" t="s">
        <v>82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'104 - Komunikace'!J30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83</v>
      </c>
      <c r="AR98" s="126"/>
      <c r="AS98" s="127">
        <v>0</v>
      </c>
      <c r="AT98" s="128">
        <f>ROUND(SUM(AV98:AW98),2)</f>
        <v>0</v>
      </c>
      <c r="AU98" s="129">
        <f>'104 - Komunikace'!P128</f>
        <v>0</v>
      </c>
      <c r="AV98" s="128">
        <f>'104 - Komunikace'!J33</f>
        <v>0</v>
      </c>
      <c r="AW98" s="128">
        <f>'104 - Komunikace'!J34</f>
        <v>0</v>
      </c>
      <c r="AX98" s="128">
        <f>'104 - Komunikace'!J35</f>
        <v>0</v>
      </c>
      <c r="AY98" s="128">
        <f>'104 - Komunikace'!J36</f>
        <v>0</v>
      </c>
      <c r="AZ98" s="128">
        <f>'104 - Komunikace'!F33</f>
        <v>0</v>
      </c>
      <c r="BA98" s="128">
        <f>'104 - Komunikace'!F34</f>
        <v>0</v>
      </c>
      <c r="BB98" s="128">
        <f>'104 - Komunikace'!F35</f>
        <v>0</v>
      </c>
      <c r="BC98" s="128">
        <f>'104 - Komunikace'!F36</f>
        <v>0</v>
      </c>
      <c r="BD98" s="130">
        <f>'104 - Komunikace'!F37</f>
        <v>0</v>
      </c>
      <c r="BE98" s="7"/>
      <c r="BT98" s="131" t="s">
        <v>84</v>
      </c>
      <c r="BV98" s="131" t="s">
        <v>78</v>
      </c>
      <c r="BW98" s="131" t="s">
        <v>92</v>
      </c>
      <c r="BX98" s="131" t="s">
        <v>5</v>
      </c>
      <c r="CL98" s="131" t="s">
        <v>1</v>
      </c>
      <c r="CM98" s="131" t="s">
        <v>86</v>
      </c>
    </row>
    <row r="99" spans="1:91" s="7" customFormat="1" ht="24.75" customHeight="1">
      <c r="A99" s="119" t="s">
        <v>80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'105 - PODMOKLY - VÝSTAVBA...'!J30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83</v>
      </c>
      <c r="AR99" s="126"/>
      <c r="AS99" s="127">
        <v>0</v>
      </c>
      <c r="AT99" s="128">
        <f>ROUND(SUM(AV99:AW99),2)</f>
        <v>0</v>
      </c>
      <c r="AU99" s="129">
        <f>'105 - PODMOKLY - VÝSTAVBA...'!P128</f>
        <v>0</v>
      </c>
      <c r="AV99" s="128">
        <f>'105 - PODMOKLY - VÝSTAVBA...'!J33</f>
        <v>0</v>
      </c>
      <c r="AW99" s="128">
        <f>'105 - PODMOKLY - VÝSTAVBA...'!J34</f>
        <v>0</v>
      </c>
      <c r="AX99" s="128">
        <f>'105 - PODMOKLY - VÝSTAVBA...'!J35</f>
        <v>0</v>
      </c>
      <c r="AY99" s="128">
        <f>'105 - PODMOKLY - VÝSTAVBA...'!J36</f>
        <v>0</v>
      </c>
      <c r="AZ99" s="128">
        <f>'105 - PODMOKLY - VÝSTAVBA...'!F33</f>
        <v>0</v>
      </c>
      <c r="BA99" s="128">
        <f>'105 - PODMOKLY - VÝSTAVBA...'!F34</f>
        <v>0</v>
      </c>
      <c r="BB99" s="128">
        <f>'105 - PODMOKLY - VÝSTAVBA...'!F35</f>
        <v>0</v>
      </c>
      <c r="BC99" s="128">
        <f>'105 - PODMOKLY - VÝSTAVBA...'!F36</f>
        <v>0</v>
      </c>
      <c r="BD99" s="130">
        <f>'105 - PODMOKLY - VÝSTAVBA...'!F37</f>
        <v>0</v>
      </c>
      <c r="BE99" s="7"/>
      <c r="BT99" s="131" t="s">
        <v>84</v>
      </c>
      <c r="BV99" s="131" t="s">
        <v>78</v>
      </c>
      <c r="BW99" s="131" t="s">
        <v>95</v>
      </c>
      <c r="BX99" s="131" t="s">
        <v>5</v>
      </c>
      <c r="CL99" s="131" t="s">
        <v>1</v>
      </c>
      <c r="CM99" s="131" t="s">
        <v>86</v>
      </c>
    </row>
    <row r="100" spans="1:91" s="7" customFormat="1" ht="16.5" customHeight="1">
      <c r="A100" s="119" t="s">
        <v>80</v>
      </c>
      <c r="B100" s="120"/>
      <c r="C100" s="121"/>
      <c r="D100" s="122" t="s">
        <v>96</v>
      </c>
      <c r="E100" s="122"/>
      <c r="F100" s="122"/>
      <c r="G100" s="122"/>
      <c r="H100" s="122"/>
      <c r="I100" s="123"/>
      <c r="J100" s="122" t="s">
        <v>97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'106 - Průtah Dražovice'!J30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83</v>
      </c>
      <c r="AR100" s="126"/>
      <c r="AS100" s="127">
        <v>0</v>
      </c>
      <c r="AT100" s="128">
        <f>ROUND(SUM(AV100:AW100),2)</f>
        <v>0</v>
      </c>
      <c r="AU100" s="129">
        <f>'106 - Průtah Dražovice'!P127</f>
        <v>0</v>
      </c>
      <c r="AV100" s="128">
        <f>'106 - Průtah Dražovice'!J33</f>
        <v>0</v>
      </c>
      <c r="AW100" s="128">
        <f>'106 - Průtah Dražovice'!J34</f>
        <v>0</v>
      </c>
      <c r="AX100" s="128">
        <f>'106 - Průtah Dražovice'!J35</f>
        <v>0</v>
      </c>
      <c r="AY100" s="128">
        <f>'106 - Průtah Dražovice'!J36</f>
        <v>0</v>
      </c>
      <c r="AZ100" s="128">
        <f>'106 - Průtah Dražovice'!F33</f>
        <v>0</v>
      </c>
      <c r="BA100" s="128">
        <f>'106 - Průtah Dražovice'!F34</f>
        <v>0</v>
      </c>
      <c r="BB100" s="128">
        <f>'106 - Průtah Dražovice'!F35</f>
        <v>0</v>
      </c>
      <c r="BC100" s="128">
        <f>'106 - Průtah Dražovice'!F36</f>
        <v>0</v>
      </c>
      <c r="BD100" s="130">
        <f>'106 - Průtah Dražovice'!F37</f>
        <v>0</v>
      </c>
      <c r="BE100" s="7"/>
      <c r="BT100" s="131" t="s">
        <v>84</v>
      </c>
      <c r="BV100" s="131" t="s">
        <v>78</v>
      </c>
      <c r="BW100" s="131" t="s">
        <v>98</v>
      </c>
      <c r="BX100" s="131" t="s">
        <v>5</v>
      </c>
      <c r="CL100" s="131" t="s">
        <v>1</v>
      </c>
      <c r="CM100" s="131" t="s">
        <v>86</v>
      </c>
    </row>
    <row r="101" spans="1:91" s="7" customFormat="1" ht="24.75" customHeight="1">
      <c r="A101" s="119" t="s">
        <v>80</v>
      </c>
      <c r="B101" s="120"/>
      <c r="C101" s="121"/>
      <c r="D101" s="122" t="s">
        <v>99</v>
      </c>
      <c r="E101" s="122"/>
      <c r="F101" s="122"/>
      <c r="G101" s="122"/>
      <c r="H101" s="122"/>
      <c r="I101" s="123"/>
      <c r="J101" s="122" t="s">
        <v>100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'301 - Podmokly - obnova č...'!J30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83</v>
      </c>
      <c r="AR101" s="126"/>
      <c r="AS101" s="132">
        <v>0</v>
      </c>
      <c r="AT101" s="133">
        <f>ROUND(SUM(AV101:AW101),2)</f>
        <v>0</v>
      </c>
      <c r="AU101" s="134">
        <f>'301 - Podmokly - obnova č...'!P127</f>
        <v>0</v>
      </c>
      <c r="AV101" s="133">
        <f>'301 - Podmokly - obnova č...'!J33</f>
        <v>0</v>
      </c>
      <c r="AW101" s="133">
        <f>'301 - Podmokly - obnova č...'!J34</f>
        <v>0</v>
      </c>
      <c r="AX101" s="133">
        <f>'301 - Podmokly - obnova č...'!J35</f>
        <v>0</v>
      </c>
      <c r="AY101" s="133">
        <f>'301 - Podmokly - obnova č...'!J36</f>
        <v>0</v>
      </c>
      <c r="AZ101" s="133">
        <f>'301 - Podmokly - obnova č...'!F33</f>
        <v>0</v>
      </c>
      <c r="BA101" s="133">
        <f>'301 - Podmokly - obnova č...'!F34</f>
        <v>0</v>
      </c>
      <c r="BB101" s="133">
        <f>'301 - Podmokly - obnova č...'!F35</f>
        <v>0</v>
      </c>
      <c r="BC101" s="133">
        <f>'301 - Podmokly - obnova č...'!F36</f>
        <v>0</v>
      </c>
      <c r="BD101" s="135">
        <f>'301 - Podmokly - obnova č...'!F37</f>
        <v>0</v>
      </c>
      <c r="BE101" s="7"/>
      <c r="BT101" s="131" t="s">
        <v>84</v>
      </c>
      <c r="BV101" s="131" t="s">
        <v>78</v>
      </c>
      <c r="BW101" s="131" t="s">
        <v>101</v>
      </c>
      <c r="BX101" s="131" t="s">
        <v>5</v>
      </c>
      <c r="CL101" s="131" t="s">
        <v>1</v>
      </c>
      <c r="CM101" s="131" t="s">
        <v>86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01 - Komunikace'!C2" display="/"/>
    <hyperlink ref="A96" location="'102 - Komunikace'!C2" display="/"/>
    <hyperlink ref="A97" location="'103 - Komunikace'!C2" display="/"/>
    <hyperlink ref="A98" location="'104 - Komunikace'!C2" display="/"/>
    <hyperlink ref="A99" location="'105 - PODMOKLY - VÝSTAVBA...'!C2" display="/"/>
    <hyperlink ref="A100" location="'106 - Průtah Dražovice'!C2" display="/"/>
    <hyperlink ref="A101" location="'301 - Podmokly - obnova 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102</v>
      </c>
      <c r="BA2" s="136" t="s">
        <v>102</v>
      </c>
      <c r="BB2" s="136" t="s">
        <v>103</v>
      </c>
      <c r="BC2" s="136" t="s">
        <v>104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105</v>
      </c>
      <c r="BA3" s="136" t="s">
        <v>105</v>
      </c>
      <c r="BB3" s="136" t="s">
        <v>106</v>
      </c>
      <c r="BC3" s="136" t="s">
        <v>107</v>
      </c>
      <c r="BD3" s="136" t="s">
        <v>86</v>
      </c>
    </row>
    <row r="4" spans="2:5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  <c r="AZ4" s="136" t="s">
        <v>109</v>
      </c>
      <c r="BA4" s="136" t="s">
        <v>109</v>
      </c>
      <c r="BB4" s="136" t="s">
        <v>106</v>
      </c>
      <c r="BC4" s="136" t="s">
        <v>110</v>
      </c>
      <c r="BD4" s="136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II/171 SUŠICE - DRAŽOVICE, OPRAVA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7. 11. 2023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ROUND((SUM(BE128:BE312)),2)</f>
        <v>0</v>
      </c>
      <c r="G33" s="38"/>
      <c r="H33" s="38"/>
      <c r="I33" s="156">
        <v>0.21</v>
      </c>
      <c r="J33" s="155">
        <f>ROUND(((SUM(BE128:BE312))*I33),2)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ROUND((SUM(BF128:BF312)),2)</f>
        <v>0</v>
      </c>
      <c r="G34" s="38"/>
      <c r="H34" s="38"/>
      <c r="I34" s="156">
        <v>0.12</v>
      </c>
      <c r="J34" s="155">
        <f>ROUND(((SUM(BF128:BF312))*I34),2)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ROUND((SUM(BG128:BG312)),2)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ROUND((SUM(BH128:BH312)),2)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ROUND((SUM(BI128:BI312)),2)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II/171 SUŠICE - DRAŽOVICE,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7. 11. 2023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SÚS 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Žižkovský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120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121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122</v>
      </c>
      <c r="E101" s="189"/>
      <c r="F101" s="189"/>
      <c r="G101" s="189"/>
      <c r="H101" s="189"/>
      <c r="I101" s="189"/>
      <c r="J101" s="190">
        <f>J191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123</v>
      </c>
      <c r="E102" s="189"/>
      <c r="F102" s="189"/>
      <c r="G102" s="189"/>
      <c r="H102" s="189"/>
      <c r="I102" s="189"/>
      <c r="J102" s="190">
        <f>J211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124</v>
      </c>
      <c r="E103" s="189"/>
      <c r="F103" s="189"/>
      <c r="G103" s="189"/>
      <c r="H103" s="189"/>
      <c r="I103" s="189"/>
      <c r="J103" s="190">
        <f>J285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125</v>
      </c>
      <c r="E104" s="189"/>
      <c r="F104" s="189"/>
      <c r="G104" s="189"/>
      <c r="H104" s="189"/>
      <c r="I104" s="189"/>
      <c r="J104" s="190">
        <f>J299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126</v>
      </c>
      <c r="E105" s="183"/>
      <c r="F105" s="183"/>
      <c r="G105" s="183"/>
      <c r="H105" s="183"/>
      <c r="I105" s="183"/>
      <c r="J105" s="184">
        <f>J301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127</v>
      </c>
      <c r="E106" s="189"/>
      <c r="F106" s="189"/>
      <c r="G106" s="189"/>
      <c r="H106" s="189"/>
      <c r="I106" s="189"/>
      <c r="J106" s="190">
        <f>J302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128</v>
      </c>
      <c r="E107" s="189"/>
      <c r="F107" s="189"/>
      <c r="G107" s="189"/>
      <c r="H107" s="189"/>
      <c r="I107" s="189"/>
      <c r="J107" s="190">
        <f>J308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129</v>
      </c>
      <c r="E108" s="189"/>
      <c r="F108" s="189"/>
      <c r="G108" s="189"/>
      <c r="H108" s="189"/>
      <c r="I108" s="189"/>
      <c r="J108" s="190">
        <f>J311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130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5" t="str">
        <f>E7</f>
        <v>II/171 SUŠICE - DRAŽOVICE, OPRAVA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111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101 - Komunikace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7. 11. 2023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E15</f>
        <v>SÚS PK</v>
      </c>
      <c r="G124" s="40"/>
      <c r="H124" s="40"/>
      <c r="I124" s="32" t="s">
        <v>30</v>
      </c>
      <c r="J124" s="36" t="str">
        <f>E21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>Žižkovský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2"/>
      <c r="B127" s="193"/>
      <c r="C127" s="194" t="s">
        <v>131</v>
      </c>
      <c r="D127" s="195" t="s">
        <v>61</v>
      </c>
      <c r="E127" s="195" t="s">
        <v>57</v>
      </c>
      <c r="F127" s="195" t="s">
        <v>58</v>
      </c>
      <c r="G127" s="195" t="s">
        <v>132</v>
      </c>
      <c r="H127" s="195" t="s">
        <v>133</v>
      </c>
      <c r="I127" s="195" t="s">
        <v>134</v>
      </c>
      <c r="J127" s="195" t="s">
        <v>115</v>
      </c>
      <c r="K127" s="196" t="s">
        <v>135</v>
      </c>
      <c r="L127" s="197"/>
      <c r="M127" s="100" t="s">
        <v>1</v>
      </c>
      <c r="N127" s="101" t="s">
        <v>40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8"/>
      <c r="B128" s="39"/>
      <c r="C128" s="107" t="s">
        <v>142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P129+P301</f>
        <v>0</v>
      </c>
      <c r="Q128" s="104"/>
      <c r="R128" s="200">
        <f>R129+R301</f>
        <v>1489.2554599999999</v>
      </c>
      <c r="S128" s="104"/>
      <c r="T128" s="201">
        <f>T129+T301</f>
        <v>4706.013800000001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117</v>
      </c>
      <c r="BK128" s="202">
        <f>BK129+BK301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143</v>
      </c>
      <c r="F129" s="206" t="s">
        <v>144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P130+P156+P161+P191+P211+P285+P299</f>
        <v>0</v>
      </c>
      <c r="Q129" s="211"/>
      <c r="R129" s="212">
        <f>R130+R156+R161+R191+R211+R285+R299</f>
        <v>1489.2554599999999</v>
      </c>
      <c r="S129" s="211"/>
      <c r="T129" s="213">
        <f>T130+T156+T161+T191+T211+T285+T299</f>
        <v>4706.013800000001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145</v>
      </c>
      <c r="BK129" s="216">
        <f>BK130+BK156+BK161+BK191+BK211+BK285+BK299</f>
        <v>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146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SUM(P131:P155)</f>
        <v>0</v>
      </c>
      <c r="Q130" s="211"/>
      <c r="R130" s="212">
        <f>SUM(R131:R155)</f>
        <v>1.9807199999999998</v>
      </c>
      <c r="S130" s="211"/>
      <c r="T130" s="213">
        <f>SUM(T131:T155)</f>
        <v>3254.0400000000004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145</v>
      </c>
      <c r="BK130" s="216">
        <f>SUM(BK131:BK155)</f>
        <v>0</v>
      </c>
    </row>
    <row r="131" spans="1:65" s="2" customFormat="1" ht="55.5" customHeight="1">
      <c r="A131" s="38"/>
      <c r="B131" s="39"/>
      <c r="C131" s="219" t="s">
        <v>84</v>
      </c>
      <c r="D131" s="219" t="s">
        <v>147</v>
      </c>
      <c r="E131" s="220" t="s">
        <v>148</v>
      </c>
      <c r="F131" s="221" t="s">
        <v>149</v>
      </c>
      <c r="G131" s="222" t="s">
        <v>103</v>
      </c>
      <c r="H131" s="223">
        <v>23580</v>
      </c>
      <c r="I131" s="224"/>
      <c r="J131" s="225">
        <f>ROUND(I131*H131,2)</f>
        <v>0</v>
      </c>
      <c r="K131" s="221" t="s">
        <v>150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7E-05</v>
      </c>
      <c r="R131" s="228">
        <f>Q131*H131</f>
        <v>1.6505999999999998</v>
      </c>
      <c r="S131" s="228">
        <v>0.115</v>
      </c>
      <c r="T131" s="229">
        <f>S131*H131</f>
        <v>2711.7000000000003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151</v>
      </c>
      <c r="AT131" s="230" t="s">
        <v>147</v>
      </c>
      <c r="AU131" s="230" t="s">
        <v>86</v>
      </c>
      <c r="AY131" s="17" t="s">
        <v>145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151</v>
      </c>
      <c r="BM131" s="230" t="s">
        <v>152</v>
      </c>
    </row>
    <row r="132" spans="1:47" s="2" customFormat="1" ht="12">
      <c r="A132" s="38"/>
      <c r="B132" s="39"/>
      <c r="C132" s="40"/>
      <c r="D132" s="232" t="s">
        <v>153</v>
      </c>
      <c r="E132" s="40"/>
      <c r="F132" s="233" t="s">
        <v>154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153</v>
      </c>
      <c r="AU132" s="17" t="s">
        <v>86</v>
      </c>
    </row>
    <row r="133" spans="1:51" s="13" customFormat="1" ht="12">
      <c r="A133" s="13"/>
      <c r="B133" s="237"/>
      <c r="C133" s="238"/>
      <c r="D133" s="232" t="s">
        <v>155</v>
      </c>
      <c r="E133" s="239" t="s">
        <v>1</v>
      </c>
      <c r="F133" s="240" t="s">
        <v>156</v>
      </c>
      <c r="G133" s="238"/>
      <c r="H133" s="241">
        <v>17000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155</v>
      </c>
      <c r="AU133" s="247" t="s">
        <v>86</v>
      </c>
      <c r="AV133" s="13" t="s">
        <v>86</v>
      </c>
      <c r="AW133" s="13" t="s">
        <v>32</v>
      </c>
      <c r="AX133" s="13" t="s">
        <v>76</v>
      </c>
      <c r="AY133" s="247" t="s">
        <v>145</v>
      </c>
    </row>
    <row r="134" spans="1:51" s="13" customFormat="1" ht="12">
      <c r="A134" s="13"/>
      <c r="B134" s="237"/>
      <c r="C134" s="238"/>
      <c r="D134" s="232" t="s">
        <v>155</v>
      </c>
      <c r="E134" s="239" t="s">
        <v>1</v>
      </c>
      <c r="F134" s="240" t="s">
        <v>157</v>
      </c>
      <c r="G134" s="238"/>
      <c r="H134" s="241">
        <v>4750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155</v>
      </c>
      <c r="AU134" s="247" t="s">
        <v>86</v>
      </c>
      <c r="AV134" s="13" t="s">
        <v>86</v>
      </c>
      <c r="AW134" s="13" t="s">
        <v>32</v>
      </c>
      <c r="AX134" s="13" t="s">
        <v>76</v>
      </c>
      <c r="AY134" s="247" t="s">
        <v>145</v>
      </c>
    </row>
    <row r="135" spans="1:51" s="13" customFormat="1" ht="12">
      <c r="A135" s="13"/>
      <c r="B135" s="237"/>
      <c r="C135" s="238"/>
      <c r="D135" s="232" t="s">
        <v>155</v>
      </c>
      <c r="E135" s="239" t="s">
        <v>1</v>
      </c>
      <c r="F135" s="240" t="s">
        <v>158</v>
      </c>
      <c r="G135" s="238"/>
      <c r="H135" s="241">
        <v>1830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155</v>
      </c>
      <c r="AU135" s="247" t="s">
        <v>86</v>
      </c>
      <c r="AV135" s="13" t="s">
        <v>86</v>
      </c>
      <c r="AW135" s="13" t="s">
        <v>32</v>
      </c>
      <c r="AX135" s="13" t="s">
        <v>76</v>
      </c>
      <c r="AY135" s="247" t="s">
        <v>145</v>
      </c>
    </row>
    <row r="136" spans="1:51" s="14" customFormat="1" ht="12">
      <c r="A136" s="14"/>
      <c r="B136" s="248"/>
      <c r="C136" s="249"/>
      <c r="D136" s="232" t="s">
        <v>155</v>
      </c>
      <c r="E136" s="250" t="s">
        <v>102</v>
      </c>
      <c r="F136" s="251" t="s">
        <v>159</v>
      </c>
      <c r="G136" s="249"/>
      <c r="H136" s="252">
        <v>23580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8" t="s">
        <v>155</v>
      </c>
      <c r="AU136" s="258" t="s">
        <v>86</v>
      </c>
      <c r="AV136" s="14" t="s">
        <v>151</v>
      </c>
      <c r="AW136" s="14" t="s">
        <v>32</v>
      </c>
      <c r="AX136" s="14" t="s">
        <v>84</v>
      </c>
      <c r="AY136" s="258" t="s">
        <v>145</v>
      </c>
    </row>
    <row r="137" spans="1:65" s="2" customFormat="1" ht="55.5" customHeight="1">
      <c r="A137" s="38"/>
      <c r="B137" s="39"/>
      <c r="C137" s="219" t="s">
        <v>86</v>
      </c>
      <c r="D137" s="219" t="s">
        <v>147</v>
      </c>
      <c r="E137" s="220" t="s">
        <v>148</v>
      </c>
      <c r="F137" s="221" t="s">
        <v>149</v>
      </c>
      <c r="G137" s="222" t="s">
        <v>103</v>
      </c>
      <c r="H137" s="223">
        <v>4716</v>
      </c>
      <c r="I137" s="224"/>
      <c r="J137" s="225">
        <f>ROUND(I137*H137,2)</f>
        <v>0</v>
      </c>
      <c r="K137" s="221" t="s">
        <v>150</v>
      </c>
      <c r="L137" s="44"/>
      <c r="M137" s="226" t="s">
        <v>1</v>
      </c>
      <c r="N137" s="227" t="s">
        <v>41</v>
      </c>
      <c r="O137" s="91"/>
      <c r="P137" s="228">
        <f>O137*H137</f>
        <v>0</v>
      </c>
      <c r="Q137" s="228">
        <v>7E-05</v>
      </c>
      <c r="R137" s="228">
        <f>Q137*H137</f>
        <v>0.33011999999999997</v>
      </c>
      <c r="S137" s="228">
        <v>0.115</v>
      </c>
      <c r="T137" s="229">
        <f>S137*H137</f>
        <v>542.34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151</v>
      </c>
      <c r="AT137" s="230" t="s">
        <v>147</v>
      </c>
      <c r="AU137" s="230" t="s">
        <v>86</v>
      </c>
      <c r="AY137" s="17" t="s">
        <v>145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84</v>
      </c>
      <c r="BK137" s="231">
        <f>ROUND(I137*H137,2)</f>
        <v>0</v>
      </c>
      <c r="BL137" s="17" t="s">
        <v>151</v>
      </c>
      <c r="BM137" s="230" t="s">
        <v>160</v>
      </c>
    </row>
    <row r="138" spans="1:47" s="2" customFormat="1" ht="12">
      <c r="A138" s="38"/>
      <c r="B138" s="39"/>
      <c r="C138" s="40"/>
      <c r="D138" s="232" t="s">
        <v>153</v>
      </c>
      <c r="E138" s="40"/>
      <c r="F138" s="233" t="s">
        <v>161</v>
      </c>
      <c r="G138" s="40"/>
      <c r="H138" s="40"/>
      <c r="I138" s="234"/>
      <c r="J138" s="40"/>
      <c r="K138" s="40"/>
      <c r="L138" s="44"/>
      <c r="M138" s="235"/>
      <c r="N138" s="23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153</v>
      </c>
      <c r="AU138" s="17" t="s">
        <v>86</v>
      </c>
    </row>
    <row r="139" spans="1:51" s="13" customFormat="1" ht="12">
      <c r="A139" s="13"/>
      <c r="B139" s="237"/>
      <c r="C139" s="238"/>
      <c r="D139" s="232" t="s">
        <v>155</v>
      </c>
      <c r="E139" s="239" t="s">
        <v>1</v>
      </c>
      <c r="F139" s="240" t="s">
        <v>162</v>
      </c>
      <c r="G139" s="238"/>
      <c r="H139" s="241">
        <v>4716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155</v>
      </c>
      <c r="AU139" s="247" t="s">
        <v>86</v>
      </c>
      <c r="AV139" s="13" t="s">
        <v>86</v>
      </c>
      <c r="AW139" s="13" t="s">
        <v>32</v>
      </c>
      <c r="AX139" s="13" t="s">
        <v>76</v>
      </c>
      <c r="AY139" s="247" t="s">
        <v>145</v>
      </c>
    </row>
    <row r="140" spans="1:51" s="14" customFormat="1" ht="12">
      <c r="A140" s="14"/>
      <c r="B140" s="248"/>
      <c r="C140" s="249"/>
      <c r="D140" s="232" t="s">
        <v>155</v>
      </c>
      <c r="E140" s="250" t="s">
        <v>1</v>
      </c>
      <c r="F140" s="251" t="s">
        <v>159</v>
      </c>
      <c r="G140" s="249"/>
      <c r="H140" s="252">
        <v>4716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8" t="s">
        <v>155</v>
      </c>
      <c r="AU140" s="258" t="s">
        <v>86</v>
      </c>
      <c r="AV140" s="14" t="s">
        <v>151</v>
      </c>
      <c r="AW140" s="14" t="s">
        <v>32</v>
      </c>
      <c r="AX140" s="14" t="s">
        <v>84</v>
      </c>
      <c r="AY140" s="258" t="s">
        <v>145</v>
      </c>
    </row>
    <row r="141" spans="1:65" s="2" customFormat="1" ht="33" customHeight="1">
      <c r="A141" s="38"/>
      <c r="B141" s="39"/>
      <c r="C141" s="219" t="s">
        <v>163</v>
      </c>
      <c r="D141" s="219" t="s">
        <v>147</v>
      </c>
      <c r="E141" s="220" t="s">
        <v>164</v>
      </c>
      <c r="F141" s="221" t="s">
        <v>165</v>
      </c>
      <c r="G141" s="222" t="s">
        <v>106</v>
      </c>
      <c r="H141" s="223">
        <v>45</v>
      </c>
      <c r="I141" s="224"/>
      <c r="J141" s="225">
        <f>ROUND(I141*H141,2)</f>
        <v>0</v>
      </c>
      <c r="K141" s="221" t="s">
        <v>150</v>
      </c>
      <c r="L141" s="44"/>
      <c r="M141" s="226" t="s">
        <v>1</v>
      </c>
      <c r="N141" s="227" t="s">
        <v>41</v>
      </c>
      <c r="O141" s="91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0" t="s">
        <v>151</v>
      </c>
      <c r="AT141" s="230" t="s">
        <v>147</v>
      </c>
      <c r="AU141" s="230" t="s">
        <v>86</v>
      </c>
      <c r="AY141" s="17" t="s">
        <v>145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7" t="s">
        <v>84</v>
      </c>
      <c r="BK141" s="231">
        <f>ROUND(I141*H141,2)</f>
        <v>0</v>
      </c>
      <c r="BL141" s="17" t="s">
        <v>151</v>
      </c>
      <c r="BM141" s="230" t="s">
        <v>166</v>
      </c>
    </row>
    <row r="142" spans="1:47" s="2" customFormat="1" ht="12">
      <c r="A142" s="38"/>
      <c r="B142" s="39"/>
      <c r="C142" s="40"/>
      <c r="D142" s="232" t="s">
        <v>153</v>
      </c>
      <c r="E142" s="40"/>
      <c r="F142" s="233" t="s">
        <v>167</v>
      </c>
      <c r="G142" s="40"/>
      <c r="H142" s="40"/>
      <c r="I142" s="234"/>
      <c r="J142" s="40"/>
      <c r="K142" s="40"/>
      <c r="L142" s="44"/>
      <c r="M142" s="235"/>
      <c r="N142" s="236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153</v>
      </c>
      <c r="AU142" s="17" t="s">
        <v>86</v>
      </c>
    </row>
    <row r="143" spans="1:51" s="13" customFormat="1" ht="12">
      <c r="A143" s="13"/>
      <c r="B143" s="237"/>
      <c r="C143" s="238"/>
      <c r="D143" s="232" t="s">
        <v>155</v>
      </c>
      <c r="E143" s="239" t="s">
        <v>1</v>
      </c>
      <c r="F143" s="240" t="s">
        <v>168</v>
      </c>
      <c r="G143" s="238"/>
      <c r="H143" s="241">
        <v>45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155</v>
      </c>
      <c r="AU143" s="247" t="s">
        <v>86</v>
      </c>
      <c r="AV143" s="13" t="s">
        <v>86</v>
      </c>
      <c r="AW143" s="13" t="s">
        <v>32</v>
      </c>
      <c r="AX143" s="13" t="s">
        <v>76</v>
      </c>
      <c r="AY143" s="247" t="s">
        <v>145</v>
      </c>
    </row>
    <row r="144" spans="1:51" s="14" customFormat="1" ht="12">
      <c r="A144" s="14"/>
      <c r="B144" s="248"/>
      <c r="C144" s="249"/>
      <c r="D144" s="232" t="s">
        <v>155</v>
      </c>
      <c r="E144" s="250" t="s">
        <v>109</v>
      </c>
      <c r="F144" s="251" t="s">
        <v>159</v>
      </c>
      <c r="G144" s="249"/>
      <c r="H144" s="252">
        <v>45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8" t="s">
        <v>155</v>
      </c>
      <c r="AU144" s="258" t="s">
        <v>86</v>
      </c>
      <c r="AV144" s="14" t="s">
        <v>151</v>
      </c>
      <c r="AW144" s="14" t="s">
        <v>32</v>
      </c>
      <c r="AX144" s="14" t="s">
        <v>84</v>
      </c>
      <c r="AY144" s="258" t="s">
        <v>145</v>
      </c>
    </row>
    <row r="145" spans="1:65" s="2" customFormat="1" ht="55.5" customHeight="1">
      <c r="A145" s="38"/>
      <c r="B145" s="39"/>
      <c r="C145" s="219" t="s">
        <v>151</v>
      </c>
      <c r="D145" s="219" t="s">
        <v>147</v>
      </c>
      <c r="E145" s="220" t="s">
        <v>169</v>
      </c>
      <c r="F145" s="221" t="s">
        <v>170</v>
      </c>
      <c r="G145" s="222" t="s">
        <v>106</v>
      </c>
      <c r="H145" s="223">
        <v>133.5</v>
      </c>
      <c r="I145" s="224"/>
      <c r="J145" s="225">
        <f>ROUND(I145*H145,2)</f>
        <v>0</v>
      </c>
      <c r="K145" s="221" t="s">
        <v>150</v>
      </c>
      <c r="L145" s="44"/>
      <c r="M145" s="226" t="s">
        <v>1</v>
      </c>
      <c r="N145" s="227" t="s">
        <v>41</v>
      </c>
      <c r="O145" s="91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0" t="s">
        <v>151</v>
      </c>
      <c r="AT145" s="230" t="s">
        <v>147</v>
      </c>
      <c r="AU145" s="230" t="s">
        <v>86</v>
      </c>
      <c r="AY145" s="17" t="s">
        <v>145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84</v>
      </c>
      <c r="BK145" s="231">
        <f>ROUND(I145*H145,2)</f>
        <v>0</v>
      </c>
      <c r="BL145" s="17" t="s">
        <v>151</v>
      </c>
      <c r="BM145" s="230" t="s">
        <v>171</v>
      </c>
    </row>
    <row r="146" spans="1:47" s="2" customFormat="1" ht="12">
      <c r="A146" s="38"/>
      <c r="B146" s="39"/>
      <c r="C146" s="40"/>
      <c r="D146" s="232" t="s">
        <v>153</v>
      </c>
      <c r="E146" s="40"/>
      <c r="F146" s="233" t="s">
        <v>172</v>
      </c>
      <c r="G146" s="40"/>
      <c r="H146" s="40"/>
      <c r="I146" s="234"/>
      <c r="J146" s="40"/>
      <c r="K146" s="40"/>
      <c r="L146" s="44"/>
      <c r="M146" s="235"/>
      <c r="N146" s="236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153</v>
      </c>
      <c r="AU146" s="17" t="s">
        <v>86</v>
      </c>
    </row>
    <row r="147" spans="1:51" s="13" customFormat="1" ht="12">
      <c r="A147" s="13"/>
      <c r="B147" s="237"/>
      <c r="C147" s="238"/>
      <c r="D147" s="232" t="s">
        <v>155</v>
      </c>
      <c r="E147" s="239" t="s">
        <v>1</v>
      </c>
      <c r="F147" s="240" t="s">
        <v>173</v>
      </c>
      <c r="G147" s="238"/>
      <c r="H147" s="241">
        <v>133.5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155</v>
      </c>
      <c r="AU147" s="247" t="s">
        <v>86</v>
      </c>
      <c r="AV147" s="13" t="s">
        <v>86</v>
      </c>
      <c r="AW147" s="13" t="s">
        <v>32</v>
      </c>
      <c r="AX147" s="13" t="s">
        <v>76</v>
      </c>
      <c r="AY147" s="247" t="s">
        <v>145</v>
      </c>
    </row>
    <row r="148" spans="1:51" s="14" customFormat="1" ht="12">
      <c r="A148" s="14"/>
      <c r="B148" s="248"/>
      <c r="C148" s="249"/>
      <c r="D148" s="232" t="s">
        <v>155</v>
      </c>
      <c r="E148" s="250" t="s">
        <v>105</v>
      </c>
      <c r="F148" s="251" t="s">
        <v>159</v>
      </c>
      <c r="G148" s="249"/>
      <c r="H148" s="252">
        <v>133.5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8" t="s">
        <v>155</v>
      </c>
      <c r="AU148" s="258" t="s">
        <v>86</v>
      </c>
      <c r="AV148" s="14" t="s">
        <v>151</v>
      </c>
      <c r="AW148" s="14" t="s">
        <v>32</v>
      </c>
      <c r="AX148" s="14" t="s">
        <v>84</v>
      </c>
      <c r="AY148" s="258" t="s">
        <v>145</v>
      </c>
    </row>
    <row r="149" spans="1:65" s="2" customFormat="1" ht="66.75" customHeight="1">
      <c r="A149" s="38"/>
      <c r="B149" s="39"/>
      <c r="C149" s="219" t="s">
        <v>174</v>
      </c>
      <c r="D149" s="219" t="s">
        <v>147</v>
      </c>
      <c r="E149" s="220" t="s">
        <v>175</v>
      </c>
      <c r="F149" s="221" t="s">
        <v>176</v>
      </c>
      <c r="G149" s="222" t="s">
        <v>106</v>
      </c>
      <c r="H149" s="223">
        <v>178.5</v>
      </c>
      <c r="I149" s="224"/>
      <c r="J149" s="225">
        <f>ROUND(I149*H149,2)</f>
        <v>0</v>
      </c>
      <c r="K149" s="221" t="s">
        <v>1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151</v>
      </c>
      <c r="AT149" s="230" t="s">
        <v>147</v>
      </c>
      <c r="AU149" s="230" t="s">
        <v>86</v>
      </c>
      <c r="AY149" s="17" t="s">
        <v>145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151</v>
      </c>
      <c r="BM149" s="230" t="s">
        <v>177</v>
      </c>
    </row>
    <row r="150" spans="1:51" s="13" customFormat="1" ht="12">
      <c r="A150" s="13"/>
      <c r="B150" s="237"/>
      <c r="C150" s="238"/>
      <c r="D150" s="232" t="s">
        <v>155</v>
      </c>
      <c r="E150" s="239" t="s">
        <v>1</v>
      </c>
      <c r="F150" s="240" t="s">
        <v>178</v>
      </c>
      <c r="G150" s="238"/>
      <c r="H150" s="241">
        <v>178.5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155</v>
      </c>
      <c r="AU150" s="247" t="s">
        <v>86</v>
      </c>
      <c r="AV150" s="13" t="s">
        <v>86</v>
      </c>
      <c r="AW150" s="13" t="s">
        <v>32</v>
      </c>
      <c r="AX150" s="13" t="s">
        <v>76</v>
      </c>
      <c r="AY150" s="247" t="s">
        <v>145</v>
      </c>
    </row>
    <row r="151" spans="1:51" s="14" customFormat="1" ht="12">
      <c r="A151" s="14"/>
      <c r="B151" s="248"/>
      <c r="C151" s="249"/>
      <c r="D151" s="232" t="s">
        <v>155</v>
      </c>
      <c r="E151" s="250" t="s">
        <v>1</v>
      </c>
      <c r="F151" s="251" t="s">
        <v>159</v>
      </c>
      <c r="G151" s="249"/>
      <c r="H151" s="252">
        <v>178.5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8" t="s">
        <v>155</v>
      </c>
      <c r="AU151" s="258" t="s">
        <v>86</v>
      </c>
      <c r="AV151" s="14" t="s">
        <v>151</v>
      </c>
      <c r="AW151" s="14" t="s">
        <v>32</v>
      </c>
      <c r="AX151" s="14" t="s">
        <v>84</v>
      </c>
      <c r="AY151" s="258" t="s">
        <v>145</v>
      </c>
    </row>
    <row r="152" spans="1:65" s="2" customFormat="1" ht="33" customHeight="1">
      <c r="A152" s="38"/>
      <c r="B152" s="39"/>
      <c r="C152" s="219" t="s">
        <v>179</v>
      </c>
      <c r="D152" s="219" t="s">
        <v>147</v>
      </c>
      <c r="E152" s="220" t="s">
        <v>180</v>
      </c>
      <c r="F152" s="221" t="s">
        <v>181</v>
      </c>
      <c r="G152" s="222" t="s">
        <v>103</v>
      </c>
      <c r="H152" s="223">
        <v>225</v>
      </c>
      <c r="I152" s="224"/>
      <c r="J152" s="225">
        <f>ROUND(I152*H152,2)</f>
        <v>0</v>
      </c>
      <c r="K152" s="221" t="s">
        <v>150</v>
      </c>
      <c r="L152" s="44"/>
      <c r="M152" s="226" t="s">
        <v>1</v>
      </c>
      <c r="N152" s="227" t="s">
        <v>41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151</v>
      </c>
      <c r="AT152" s="230" t="s">
        <v>147</v>
      </c>
      <c r="AU152" s="230" t="s">
        <v>86</v>
      </c>
      <c r="AY152" s="17" t="s">
        <v>145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151</v>
      </c>
      <c r="BM152" s="230" t="s">
        <v>182</v>
      </c>
    </row>
    <row r="153" spans="1:47" s="2" customFormat="1" ht="12">
      <c r="A153" s="38"/>
      <c r="B153" s="39"/>
      <c r="C153" s="40"/>
      <c r="D153" s="232" t="s">
        <v>153</v>
      </c>
      <c r="E153" s="40"/>
      <c r="F153" s="233" t="s">
        <v>167</v>
      </c>
      <c r="G153" s="40"/>
      <c r="H153" s="40"/>
      <c r="I153" s="234"/>
      <c r="J153" s="40"/>
      <c r="K153" s="40"/>
      <c r="L153" s="44"/>
      <c r="M153" s="235"/>
      <c r="N153" s="236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153</v>
      </c>
      <c r="AU153" s="17" t="s">
        <v>86</v>
      </c>
    </row>
    <row r="154" spans="1:51" s="13" customFormat="1" ht="12">
      <c r="A154" s="13"/>
      <c r="B154" s="237"/>
      <c r="C154" s="238"/>
      <c r="D154" s="232" t="s">
        <v>155</v>
      </c>
      <c r="E154" s="239" t="s">
        <v>1</v>
      </c>
      <c r="F154" s="240" t="s">
        <v>183</v>
      </c>
      <c r="G154" s="238"/>
      <c r="H154" s="241">
        <v>225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155</v>
      </c>
      <c r="AU154" s="247" t="s">
        <v>86</v>
      </c>
      <c r="AV154" s="13" t="s">
        <v>86</v>
      </c>
      <c r="AW154" s="13" t="s">
        <v>32</v>
      </c>
      <c r="AX154" s="13" t="s">
        <v>76</v>
      </c>
      <c r="AY154" s="247" t="s">
        <v>145</v>
      </c>
    </row>
    <row r="155" spans="1:51" s="14" customFormat="1" ht="12">
      <c r="A155" s="14"/>
      <c r="B155" s="248"/>
      <c r="C155" s="249"/>
      <c r="D155" s="232" t="s">
        <v>155</v>
      </c>
      <c r="E155" s="250" t="s">
        <v>1</v>
      </c>
      <c r="F155" s="251" t="s">
        <v>159</v>
      </c>
      <c r="G155" s="249"/>
      <c r="H155" s="252">
        <v>225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8" t="s">
        <v>155</v>
      </c>
      <c r="AU155" s="258" t="s">
        <v>86</v>
      </c>
      <c r="AV155" s="14" t="s">
        <v>151</v>
      </c>
      <c r="AW155" s="14" t="s">
        <v>32</v>
      </c>
      <c r="AX155" s="14" t="s">
        <v>84</v>
      </c>
      <c r="AY155" s="258" t="s">
        <v>145</v>
      </c>
    </row>
    <row r="156" spans="1:63" s="12" customFormat="1" ht="22.8" customHeight="1">
      <c r="A156" s="12"/>
      <c r="B156" s="203"/>
      <c r="C156" s="204"/>
      <c r="D156" s="205" t="s">
        <v>75</v>
      </c>
      <c r="E156" s="217" t="s">
        <v>151</v>
      </c>
      <c r="F156" s="217" t="s">
        <v>184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SUM(P157:P160)</f>
        <v>0</v>
      </c>
      <c r="Q156" s="211"/>
      <c r="R156" s="212">
        <f>SUM(R157:R160)</f>
        <v>0</v>
      </c>
      <c r="S156" s="211"/>
      <c r="T156" s="213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84</v>
      </c>
      <c r="AY156" s="214" t="s">
        <v>145</v>
      </c>
      <c r="BK156" s="216">
        <f>SUM(BK157:BK160)</f>
        <v>0</v>
      </c>
    </row>
    <row r="157" spans="1:65" s="2" customFormat="1" ht="44.25" customHeight="1">
      <c r="A157" s="38"/>
      <c r="B157" s="39"/>
      <c r="C157" s="219" t="s">
        <v>185</v>
      </c>
      <c r="D157" s="219" t="s">
        <v>147</v>
      </c>
      <c r="E157" s="220" t="s">
        <v>186</v>
      </c>
      <c r="F157" s="221" t="s">
        <v>187</v>
      </c>
      <c r="G157" s="222" t="s">
        <v>106</v>
      </c>
      <c r="H157" s="223">
        <v>26.7</v>
      </c>
      <c r="I157" s="224"/>
      <c r="J157" s="225">
        <f>ROUND(I157*H157,2)</f>
        <v>0</v>
      </c>
      <c r="K157" s="221" t="s">
        <v>150</v>
      </c>
      <c r="L157" s="44"/>
      <c r="M157" s="226" t="s">
        <v>1</v>
      </c>
      <c r="N157" s="227" t="s">
        <v>41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151</v>
      </c>
      <c r="AT157" s="230" t="s">
        <v>147</v>
      </c>
      <c r="AU157" s="230" t="s">
        <v>86</v>
      </c>
      <c r="AY157" s="17" t="s">
        <v>145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84</v>
      </c>
      <c r="BK157" s="231">
        <f>ROUND(I157*H157,2)</f>
        <v>0</v>
      </c>
      <c r="BL157" s="17" t="s">
        <v>151</v>
      </c>
      <c r="BM157" s="230" t="s">
        <v>188</v>
      </c>
    </row>
    <row r="158" spans="1:47" s="2" customFormat="1" ht="12">
      <c r="A158" s="38"/>
      <c r="B158" s="39"/>
      <c r="C158" s="40"/>
      <c r="D158" s="232" t="s">
        <v>153</v>
      </c>
      <c r="E158" s="40"/>
      <c r="F158" s="233" t="s">
        <v>189</v>
      </c>
      <c r="G158" s="40"/>
      <c r="H158" s="40"/>
      <c r="I158" s="234"/>
      <c r="J158" s="40"/>
      <c r="K158" s="40"/>
      <c r="L158" s="44"/>
      <c r="M158" s="235"/>
      <c r="N158" s="236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153</v>
      </c>
      <c r="AU158" s="17" t="s">
        <v>86</v>
      </c>
    </row>
    <row r="159" spans="1:51" s="13" customFormat="1" ht="12">
      <c r="A159" s="13"/>
      <c r="B159" s="237"/>
      <c r="C159" s="238"/>
      <c r="D159" s="232" t="s">
        <v>155</v>
      </c>
      <c r="E159" s="239" t="s">
        <v>1</v>
      </c>
      <c r="F159" s="240" t="s">
        <v>190</v>
      </c>
      <c r="G159" s="238"/>
      <c r="H159" s="241">
        <v>26.7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155</v>
      </c>
      <c r="AU159" s="247" t="s">
        <v>86</v>
      </c>
      <c r="AV159" s="13" t="s">
        <v>86</v>
      </c>
      <c r="AW159" s="13" t="s">
        <v>32</v>
      </c>
      <c r="AX159" s="13" t="s">
        <v>76</v>
      </c>
      <c r="AY159" s="247" t="s">
        <v>145</v>
      </c>
    </row>
    <row r="160" spans="1:51" s="14" customFormat="1" ht="12">
      <c r="A160" s="14"/>
      <c r="B160" s="248"/>
      <c r="C160" s="249"/>
      <c r="D160" s="232" t="s">
        <v>155</v>
      </c>
      <c r="E160" s="250" t="s">
        <v>1</v>
      </c>
      <c r="F160" s="251" t="s">
        <v>159</v>
      </c>
      <c r="G160" s="249"/>
      <c r="H160" s="252">
        <v>26.7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155</v>
      </c>
      <c r="AU160" s="258" t="s">
        <v>86</v>
      </c>
      <c r="AV160" s="14" t="s">
        <v>151</v>
      </c>
      <c r="AW160" s="14" t="s">
        <v>32</v>
      </c>
      <c r="AX160" s="14" t="s">
        <v>84</v>
      </c>
      <c r="AY160" s="258" t="s">
        <v>145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174</v>
      </c>
      <c r="F161" s="217" t="s">
        <v>191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SUM(P162:P190)</f>
        <v>0</v>
      </c>
      <c r="Q161" s="211"/>
      <c r="R161" s="212">
        <f>SUM(R162:R190)</f>
        <v>842.4</v>
      </c>
      <c r="S161" s="211"/>
      <c r="T161" s="213">
        <f>SUM(T162:T190)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145</v>
      </c>
      <c r="BK161" s="216">
        <f>SUM(BK162:BK190)</f>
        <v>0</v>
      </c>
    </row>
    <row r="162" spans="1:65" s="2" customFormat="1" ht="24.15" customHeight="1">
      <c r="A162" s="38"/>
      <c r="B162" s="39"/>
      <c r="C162" s="219" t="s">
        <v>192</v>
      </c>
      <c r="D162" s="219" t="s">
        <v>147</v>
      </c>
      <c r="E162" s="220" t="s">
        <v>193</v>
      </c>
      <c r="F162" s="221" t="s">
        <v>194</v>
      </c>
      <c r="G162" s="222" t="s">
        <v>103</v>
      </c>
      <c r="H162" s="223">
        <v>24759</v>
      </c>
      <c r="I162" s="224"/>
      <c r="J162" s="225">
        <f>ROUND(I162*H162,2)</f>
        <v>0</v>
      </c>
      <c r="K162" s="221" t="s">
        <v>150</v>
      </c>
      <c r="L162" s="44"/>
      <c r="M162" s="226" t="s">
        <v>1</v>
      </c>
      <c r="N162" s="227" t="s">
        <v>41</v>
      </c>
      <c r="O162" s="91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0" t="s">
        <v>151</v>
      </c>
      <c r="AT162" s="230" t="s">
        <v>147</v>
      </c>
      <c r="AU162" s="230" t="s">
        <v>86</v>
      </c>
      <c r="AY162" s="17" t="s">
        <v>145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7" t="s">
        <v>84</v>
      </c>
      <c r="BK162" s="231">
        <f>ROUND(I162*H162,2)</f>
        <v>0</v>
      </c>
      <c r="BL162" s="17" t="s">
        <v>151</v>
      </c>
      <c r="BM162" s="230" t="s">
        <v>195</v>
      </c>
    </row>
    <row r="163" spans="1:51" s="13" customFormat="1" ht="12">
      <c r="A163" s="13"/>
      <c r="B163" s="237"/>
      <c r="C163" s="238"/>
      <c r="D163" s="232" t="s">
        <v>155</v>
      </c>
      <c r="E163" s="239" t="s">
        <v>1</v>
      </c>
      <c r="F163" s="240" t="s">
        <v>196</v>
      </c>
      <c r="G163" s="238"/>
      <c r="H163" s="241">
        <v>17850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155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145</v>
      </c>
    </row>
    <row r="164" spans="1:51" s="13" customFormat="1" ht="12">
      <c r="A164" s="13"/>
      <c r="B164" s="237"/>
      <c r="C164" s="238"/>
      <c r="D164" s="232" t="s">
        <v>155</v>
      </c>
      <c r="E164" s="239" t="s">
        <v>1</v>
      </c>
      <c r="F164" s="240" t="s">
        <v>197</v>
      </c>
      <c r="G164" s="238"/>
      <c r="H164" s="241">
        <v>4987.5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155</v>
      </c>
      <c r="AU164" s="247" t="s">
        <v>86</v>
      </c>
      <c r="AV164" s="13" t="s">
        <v>86</v>
      </c>
      <c r="AW164" s="13" t="s">
        <v>32</v>
      </c>
      <c r="AX164" s="13" t="s">
        <v>76</v>
      </c>
      <c r="AY164" s="247" t="s">
        <v>145</v>
      </c>
    </row>
    <row r="165" spans="1:51" s="13" customFormat="1" ht="12">
      <c r="A165" s="13"/>
      <c r="B165" s="237"/>
      <c r="C165" s="238"/>
      <c r="D165" s="232" t="s">
        <v>155</v>
      </c>
      <c r="E165" s="239" t="s">
        <v>1</v>
      </c>
      <c r="F165" s="240" t="s">
        <v>198</v>
      </c>
      <c r="G165" s="238"/>
      <c r="H165" s="241">
        <v>1921.5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155</v>
      </c>
      <c r="AU165" s="247" t="s">
        <v>86</v>
      </c>
      <c r="AV165" s="13" t="s">
        <v>86</v>
      </c>
      <c r="AW165" s="13" t="s">
        <v>32</v>
      </c>
      <c r="AX165" s="13" t="s">
        <v>76</v>
      </c>
      <c r="AY165" s="247" t="s">
        <v>145</v>
      </c>
    </row>
    <row r="166" spans="1:51" s="14" customFormat="1" ht="12">
      <c r="A166" s="14"/>
      <c r="B166" s="248"/>
      <c r="C166" s="249"/>
      <c r="D166" s="232" t="s">
        <v>155</v>
      </c>
      <c r="E166" s="250" t="s">
        <v>1</v>
      </c>
      <c r="F166" s="251" t="s">
        <v>159</v>
      </c>
      <c r="G166" s="249"/>
      <c r="H166" s="252">
        <v>24759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8" t="s">
        <v>155</v>
      </c>
      <c r="AU166" s="258" t="s">
        <v>86</v>
      </c>
      <c r="AV166" s="14" t="s">
        <v>151</v>
      </c>
      <c r="AW166" s="14" t="s">
        <v>32</v>
      </c>
      <c r="AX166" s="14" t="s">
        <v>84</v>
      </c>
      <c r="AY166" s="258" t="s">
        <v>145</v>
      </c>
    </row>
    <row r="167" spans="1:65" s="2" customFormat="1" ht="44.25" customHeight="1">
      <c r="A167" s="38"/>
      <c r="B167" s="39"/>
      <c r="C167" s="219" t="s">
        <v>199</v>
      </c>
      <c r="D167" s="219" t="s">
        <v>147</v>
      </c>
      <c r="E167" s="220" t="s">
        <v>200</v>
      </c>
      <c r="F167" s="221" t="s">
        <v>201</v>
      </c>
      <c r="G167" s="222" t="s">
        <v>103</v>
      </c>
      <c r="H167" s="223">
        <v>19771.5</v>
      </c>
      <c r="I167" s="224"/>
      <c r="J167" s="225">
        <f>ROUND(I167*H167,2)</f>
        <v>0</v>
      </c>
      <c r="K167" s="221" t="s">
        <v>150</v>
      </c>
      <c r="L167" s="44"/>
      <c r="M167" s="226" t="s">
        <v>1</v>
      </c>
      <c r="N167" s="227" t="s">
        <v>41</v>
      </c>
      <c r="O167" s="91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0" t="s">
        <v>151</v>
      </c>
      <c r="AT167" s="230" t="s">
        <v>147</v>
      </c>
      <c r="AU167" s="230" t="s">
        <v>86</v>
      </c>
      <c r="AY167" s="17" t="s">
        <v>145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84</v>
      </c>
      <c r="BK167" s="231">
        <f>ROUND(I167*H167,2)</f>
        <v>0</v>
      </c>
      <c r="BL167" s="17" t="s">
        <v>151</v>
      </c>
      <c r="BM167" s="230" t="s">
        <v>202</v>
      </c>
    </row>
    <row r="168" spans="1:51" s="13" customFormat="1" ht="12">
      <c r="A168" s="13"/>
      <c r="B168" s="237"/>
      <c r="C168" s="238"/>
      <c r="D168" s="232" t="s">
        <v>155</v>
      </c>
      <c r="E168" s="239" t="s">
        <v>1</v>
      </c>
      <c r="F168" s="240" t="s">
        <v>196</v>
      </c>
      <c r="G168" s="238"/>
      <c r="H168" s="241">
        <v>17850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155</v>
      </c>
      <c r="AU168" s="247" t="s">
        <v>86</v>
      </c>
      <c r="AV168" s="13" t="s">
        <v>86</v>
      </c>
      <c r="AW168" s="13" t="s">
        <v>32</v>
      </c>
      <c r="AX168" s="13" t="s">
        <v>76</v>
      </c>
      <c r="AY168" s="247" t="s">
        <v>145</v>
      </c>
    </row>
    <row r="169" spans="1:51" s="13" customFormat="1" ht="12">
      <c r="A169" s="13"/>
      <c r="B169" s="237"/>
      <c r="C169" s="238"/>
      <c r="D169" s="232" t="s">
        <v>155</v>
      </c>
      <c r="E169" s="239" t="s">
        <v>1</v>
      </c>
      <c r="F169" s="240" t="s">
        <v>198</v>
      </c>
      <c r="G169" s="238"/>
      <c r="H169" s="241">
        <v>1921.5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155</v>
      </c>
      <c r="AU169" s="247" t="s">
        <v>86</v>
      </c>
      <c r="AV169" s="13" t="s">
        <v>86</v>
      </c>
      <c r="AW169" s="13" t="s">
        <v>32</v>
      </c>
      <c r="AX169" s="13" t="s">
        <v>76</v>
      </c>
      <c r="AY169" s="247" t="s">
        <v>145</v>
      </c>
    </row>
    <row r="170" spans="1:51" s="14" customFormat="1" ht="12">
      <c r="A170" s="14"/>
      <c r="B170" s="248"/>
      <c r="C170" s="249"/>
      <c r="D170" s="232" t="s">
        <v>155</v>
      </c>
      <c r="E170" s="250" t="s">
        <v>1</v>
      </c>
      <c r="F170" s="251" t="s">
        <v>159</v>
      </c>
      <c r="G170" s="249"/>
      <c r="H170" s="252">
        <v>19771.5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155</v>
      </c>
      <c r="AU170" s="258" t="s">
        <v>86</v>
      </c>
      <c r="AV170" s="14" t="s">
        <v>151</v>
      </c>
      <c r="AW170" s="14" t="s">
        <v>32</v>
      </c>
      <c r="AX170" s="14" t="s">
        <v>84</v>
      </c>
      <c r="AY170" s="258" t="s">
        <v>145</v>
      </c>
    </row>
    <row r="171" spans="1:65" s="2" customFormat="1" ht="49.05" customHeight="1">
      <c r="A171" s="38"/>
      <c r="B171" s="39"/>
      <c r="C171" s="219" t="s">
        <v>203</v>
      </c>
      <c r="D171" s="219" t="s">
        <v>147</v>
      </c>
      <c r="E171" s="220" t="s">
        <v>204</v>
      </c>
      <c r="F171" s="221" t="s">
        <v>205</v>
      </c>
      <c r="G171" s="222" t="s">
        <v>103</v>
      </c>
      <c r="H171" s="223">
        <v>4716</v>
      </c>
      <c r="I171" s="224"/>
      <c r="J171" s="225">
        <f>ROUND(I171*H171,2)</f>
        <v>0</v>
      </c>
      <c r="K171" s="221" t="s">
        <v>150</v>
      </c>
      <c r="L171" s="44"/>
      <c r="M171" s="226" t="s">
        <v>1</v>
      </c>
      <c r="N171" s="227" t="s">
        <v>41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151</v>
      </c>
      <c r="AT171" s="230" t="s">
        <v>147</v>
      </c>
      <c r="AU171" s="230" t="s">
        <v>86</v>
      </c>
      <c r="AY171" s="17" t="s">
        <v>145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151</v>
      </c>
      <c r="BM171" s="230" t="s">
        <v>206</v>
      </c>
    </row>
    <row r="172" spans="1:47" s="2" customFormat="1" ht="12">
      <c r="A172" s="38"/>
      <c r="B172" s="39"/>
      <c r="C172" s="40"/>
      <c r="D172" s="232" t="s">
        <v>153</v>
      </c>
      <c r="E172" s="40"/>
      <c r="F172" s="233" t="s">
        <v>207</v>
      </c>
      <c r="G172" s="40"/>
      <c r="H172" s="40"/>
      <c r="I172" s="234"/>
      <c r="J172" s="40"/>
      <c r="K172" s="40"/>
      <c r="L172" s="44"/>
      <c r="M172" s="235"/>
      <c r="N172" s="236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153</v>
      </c>
      <c r="AU172" s="17" t="s">
        <v>86</v>
      </c>
    </row>
    <row r="173" spans="1:51" s="13" customFormat="1" ht="12">
      <c r="A173" s="13"/>
      <c r="B173" s="237"/>
      <c r="C173" s="238"/>
      <c r="D173" s="232" t="s">
        <v>155</v>
      </c>
      <c r="E173" s="239" t="s">
        <v>1</v>
      </c>
      <c r="F173" s="240" t="s">
        <v>208</v>
      </c>
      <c r="G173" s="238"/>
      <c r="H173" s="241">
        <v>4716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155</v>
      </c>
      <c r="AU173" s="247" t="s">
        <v>86</v>
      </c>
      <c r="AV173" s="13" t="s">
        <v>86</v>
      </c>
      <c r="AW173" s="13" t="s">
        <v>32</v>
      </c>
      <c r="AX173" s="13" t="s">
        <v>76</v>
      </c>
      <c r="AY173" s="247" t="s">
        <v>145</v>
      </c>
    </row>
    <row r="174" spans="1:51" s="14" customFormat="1" ht="12">
      <c r="A174" s="14"/>
      <c r="B174" s="248"/>
      <c r="C174" s="249"/>
      <c r="D174" s="232" t="s">
        <v>155</v>
      </c>
      <c r="E174" s="250" t="s">
        <v>1</v>
      </c>
      <c r="F174" s="251" t="s">
        <v>159</v>
      </c>
      <c r="G174" s="249"/>
      <c r="H174" s="252">
        <v>4716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155</v>
      </c>
      <c r="AU174" s="258" t="s">
        <v>86</v>
      </c>
      <c r="AV174" s="14" t="s">
        <v>151</v>
      </c>
      <c r="AW174" s="14" t="s">
        <v>32</v>
      </c>
      <c r="AX174" s="14" t="s">
        <v>84</v>
      </c>
      <c r="AY174" s="258" t="s">
        <v>145</v>
      </c>
    </row>
    <row r="175" spans="1:65" s="2" customFormat="1" ht="24.15" customHeight="1">
      <c r="A175" s="38"/>
      <c r="B175" s="39"/>
      <c r="C175" s="219" t="s">
        <v>209</v>
      </c>
      <c r="D175" s="219" t="s">
        <v>147</v>
      </c>
      <c r="E175" s="220" t="s">
        <v>210</v>
      </c>
      <c r="F175" s="221" t="s">
        <v>211</v>
      </c>
      <c r="G175" s="222" t="s">
        <v>103</v>
      </c>
      <c r="H175" s="223">
        <v>18830</v>
      </c>
      <c r="I175" s="224"/>
      <c r="J175" s="225">
        <f>ROUND(I175*H175,2)</f>
        <v>0</v>
      </c>
      <c r="K175" s="221" t="s">
        <v>150</v>
      </c>
      <c r="L175" s="44"/>
      <c r="M175" s="226" t="s">
        <v>1</v>
      </c>
      <c r="N175" s="227" t="s">
        <v>41</v>
      </c>
      <c r="O175" s="91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151</v>
      </c>
      <c r="AT175" s="230" t="s">
        <v>147</v>
      </c>
      <c r="AU175" s="230" t="s">
        <v>86</v>
      </c>
      <c r="AY175" s="17" t="s">
        <v>145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84</v>
      </c>
      <c r="BK175" s="231">
        <f>ROUND(I175*H175,2)</f>
        <v>0</v>
      </c>
      <c r="BL175" s="17" t="s">
        <v>151</v>
      </c>
      <c r="BM175" s="230" t="s">
        <v>212</v>
      </c>
    </row>
    <row r="176" spans="1:51" s="13" customFormat="1" ht="12">
      <c r="A176" s="13"/>
      <c r="B176" s="237"/>
      <c r="C176" s="238"/>
      <c r="D176" s="232" t="s">
        <v>155</v>
      </c>
      <c r="E176" s="239" t="s">
        <v>1</v>
      </c>
      <c r="F176" s="240" t="s">
        <v>156</v>
      </c>
      <c r="G176" s="238"/>
      <c r="H176" s="241">
        <v>17000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155</v>
      </c>
      <c r="AU176" s="247" t="s">
        <v>86</v>
      </c>
      <c r="AV176" s="13" t="s">
        <v>86</v>
      </c>
      <c r="AW176" s="13" t="s">
        <v>32</v>
      </c>
      <c r="AX176" s="13" t="s">
        <v>76</v>
      </c>
      <c r="AY176" s="247" t="s">
        <v>145</v>
      </c>
    </row>
    <row r="177" spans="1:51" s="13" customFormat="1" ht="12">
      <c r="A177" s="13"/>
      <c r="B177" s="237"/>
      <c r="C177" s="238"/>
      <c r="D177" s="232" t="s">
        <v>155</v>
      </c>
      <c r="E177" s="239" t="s">
        <v>1</v>
      </c>
      <c r="F177" s="240" t="s">
        <v>158</v>
      </c>
      <c r="G177" s="238"/>
      <c r="H177" s="241">
        <v>1830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155</v>
      </c>
      <c r="AU177" s="247" t="s">
        <v>86</v>
      </c>
      <c r="AV177" s="13" t="s">
        <v>86</v>
      </c>
      <c r="AW177" s="13" t="s">
        <v>32</v>
      </c>
      <c r="AX177" s="13" t="s">
        <v>76</v>
      </c>
      <c r="AY177" s="247" t="s">
        <v>145</v>
      </c>
    </row>
    <row r="178" spans="1:51" s="14" customFormat="1" ht="12">
      <c r="A178" s="14"/>
      <c r="B178" s="248"/>
      <c r="C178" s="249"/>
      <c r="D178" s="232" t="s">
        <v>155</v>
      </c>
      <c r="E178" s="250" t="s">
        <v>1</v>
      </c>
      <c r="F178" s="251" t="s">
        <v>159</v>
      </c>
      <c r="G178" s="249"/>
      <c r="H178" s="252">
        <v>18830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8" t="s">
        <v>155</v>
      </c>
      <c r="AU178" s="258" t="s">
        <v>86</v>
      </c>
      <c r="AV178" s="14" t="s">
        <v>151</v>
      </c>
      <c r="AW178" s="14" t="s">
        <v>32</v>
      </c>
      <c r="AX178" s="14" t="s">
        <v>84</v>
      </c>
      <c r="AY178" s="258" t="s">
        <v>145</v>
      </c>
    </row>
    <row r="179" spans="1:65" s="2" customFormat="1" ht="44.25" customHeight="1">
      <c r="A179" s="38"/>
      <c r="B179" s="39"/>
      <c r="C179" s="219" t="s">
        <v>8</v>
      </c>
      <c r="D179" s="219" t="s">
        <v>147</v>
      </c>
      <c r="E179" s="220" t="s">
        <v>213</v>
      </c>
      <c r="F179" s="221" t="s">
        <v>214</v>
      </c>
      <c r="G179" s="222" t="s">
        <v>103</v>
      </c>
      <c r="H179" s="223">
        <v>23580</v>
      </c>
      <c r="I179" s="224"/>
      <c r="J179" s="225">
        <f>ROUND(I179*H179,2)</f>
        <v>0</v>
      </c>
      <c r="K179" s="221" t="s">
        <v>150</v>
      </c>
      <c r="L179" s="44"/>
      <c r="M179" s="226" t="s">
        <v>1</v>
      </c>
      <c r="N179" s="227" t="s">
        <v>41</v>
      </c>
      <c r="O179" s="91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151</v>
      </c>
      <c r="AT179" s="230" t="s">
        <v>147</v>
      </c>
      <c r="AU179" s="230" t="s">
        <v>86</v>
      </c>
      <c r="AY179" s="17" t="s">
        <v>145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84</v>
      </c>
      <c r="BK179" s="231">
        <f>ROUND(I179*H179,2)</f>
        <v>0</v>
      </c>
      <c r="BL179" s="17" t="s">
        <v>151</v>
      </c>
      <c r="BM179" s="230" t="s">
        <v>215</v>
      </c>
    </row>
    <row r="180" spans="1:51" s="13" customFormat="1" ht="12">
      <c r="A180" s="13"/>
      <c r="B180" s="237"/>
      <c r="C180" s="238"/>
      <c r="D180" s="232" t="s">
        <v>155</v>
      </c>
      <c r="E180" s="239" t="s">
        <v>1</v>
      </c>
      <c r="F180" s="240" t="s">
        <v>156</v>
      </c>
      <c r="G180" s="238"/>
      <c r="H180" s="241">
        <v>17000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155</v>
      </c>
      <c r="AU180" s="247" t="s">
        <v>86</v>
      </c>
      <c r="AV180" s="13" t="s">
        <v>86</v>
      </c>
      <c r="AW180" s="13" t="s">
        <v>32</v>
      </c>
      <c r="AX180" s="13" t="s">
        <v>76</v>
      </c>
      <c r="AY180" s="247" t="s">
        <v>145</v>
      </c>
    </row>
    <row r="181" spans="1:51" s="13" customFormat="1" ht="12">
      <c r="A181" s="13"/>
      <c r="B181" s="237"/>
      <c r="C181" s="238"/>
      <c r="D181" s="232" t="s">
        <v>155</v>
      </c>
      <c r="E181" s="239" t="s">
        <v>1</v>
      </c>
      <c r="F181" s="240" t="s">
        <v>157</v>
      </c>
      <c r="G181" s="238"/>
      <c r="H181" s="241">
        <v>4750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155</v>
      </c>
      <c r="AU181" s="247" t="s">
        <v>86</v>
      </c>
      <c r="AV181" s="13" t="s">
        <v>86</v>
      </c>
      <c r="AW181" s="13" t="s">
        <v>32</v>
      </c>
      <c r="AX181" s="13" t="s">
        <v>76</v>
      </c>
      <c r="AY181" s="247" t="s">
        <v>145</v>
      </c>
    </row>
    <row r="182" spans="1:51" s="13" customFormat="1" ht="12">
      <c r="A182" s="13"/>
      <c r="B182" s="237"/>
      <c r="C182" s="238"/>
      <c r="D182" s="232" t="s">
        <v>155</v>
      </c>
      <c r="E182" s="239" t="s">
        <v>1</v>
      </c>
      <c r="F182" s="240" t="s">
        <v>158</v>
      </c>
      <c r="G182" s="238"/>
      <c r="H182" s="241">
        <v>1830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155</v>
      </c>
      <c r="AU182" s="247" t="s">
        <v>86</v>
      </c>
      <c r="AV182" s="13" t="s">
        <v>86</v>
      </c>
      <c r="AW182" s="13" t="s">
        <v>32</v>
      </c>
      <c r="AX182" s="13" t="s">
        <v>76</v>
      </c>
      <c r="AY182" s="247" t="s">
        <v>145</v>
      </c>
    </row>
    <row r="183" spans="1:51" s="14" customFormat="1" ht="12">
      <c r="A183" s="14"/>
      <c r="B183" s="248"/>
      <c r="C183" s="249"/>
      <c r="D183" s="232" t="s">
        <v>155</v>
      </c>
      <c r="E183" s="250" t="s">
        <v>1</v>
      </c>
      <c r="F183" s="251" t="s">
        <v>159</v>
      </c>
      <c r="G183" s="249"/>
      <c r="H183" s="252">
        <v>23580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8" t="s">
        <v>155</v>
      </c>
      <c r="AU183" s="258" t="s">
        <v>86</v>
      </c>
      <c r="AV183" s="14" t="s">
        <v>151</v>
      </c>
      <c r="AW183" s="14" t="s">
        <v>32</v>
      </c>
      <c r="AX183" s="14" t="s">
        <v>84</v>
      </c>
      <c r="AY183" s="258" t="s">
        <v>145</v>
      </c>
    </row>
    <row r="184" spans="1:65" s="2" customFormat="1" ht="33" customHeight="1">
      <c r="A184" s="38"/>
      <c r="B184" s="39"/>
      <c r="C184" s="219" t="s">
        <v>216</v>
      </c>
      <c r="D184" s="219" t="s">
        <v>147</v>
      </c>
      <c r="E184" s="220" t="s">
        <v>217</v>
      </c>
      <c r="F184" s="221" t="s">
        <v>218</v>
      </c>
      <c r="G184" s="222" t="s">
        <v>103</v>
      </c>
      <c r="H184" s="223">
        <v>225</v>
      </c>
      <c r="I184" s="224"/>
      <c r="J184" s="225">
        <f>ROUND(I184*H184,2)</f>
        <v>0</v>
      </c>
      <c r="K184" s="221" t="s">
        <v>150</v>
      </c>
      <c r="L184" s="44"/>
      <c r="M184" s="226" t="s">
        <v>1</v>
      </c>
      <c r="N184" s="227" t="s">
        <v>41</v>
      </c>
      <c r="O184" s="91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151</v>
      </c>
      <c r="AT184" s="230" t="s">
        <v>147</v>
      </c>
      <c r="AU184" s="230" t="s">
        <v>86</v>
      </c>
      <c r="AY184" s="17" t="s">
        <v>145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84</v>
      </c>
      <c r="BK184" s="231">
        <f>ROUND(I184*H184,2)</f>
        <v>0</v>
      </c>
      <c r="BL184" s="17" t="s">
        <v>151</v>
      </c>
      <c r="BM184" s="230" t="s">
        <v>219</v>
      </c>
    </row>
    <row r="185" spans="1:47" s="2" customFormat="1" ht="12">
      <c r="A185" s="38"/>
      <c r="B185" s="39"/>
      <c r="C185" s="40"/>
      <c r="D185" s="232" t="s">
        <v>153</v>
      </c>
      <c r="E185" s="40"/>
      <c r="F185" s="233" t="s">
        <v>167</v>
      </c>
      <c r="G185" s="40"/>
      <c r="H185" s="40"/>
      <c r="I185" s="234"/>
      <c r="J185" s="40"/>
      <c r="K185" s="40"/>
      <c r="L185" s="44"/>
      <c r="M185" s="235"/>
      <c r="N185" s="236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153</v>
      </c>
      <c r="AU185" s="17" t="s">
        <v>86</v>
      </c>
    </row>
    <row r="186" spans="1:51" s="13" customFormat="1" ht="12">
      <c r="A186" s="13"/>
      <c r="B186" s="237"/>
      <c r="C186" s="238"/>
      <c r="D186" s="232" t="s">
        <v>155</v>
      </c>
      <c r="E186" s="239" t="s">
        <v>1</v>
      </c>
      <c r="F186" s="240" t="s">
        <v>183</v>
      </c>
      <c r="G186" s="238"/>
      <c r="H186" s="241">
        <v>225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155</v>
      </c>
      <c r="AU186" s="247" t="s">
        <v>86</v>
      </c>
      <c r="AV186" s="13" t="s">
        <v>86</v>
      </c>
      <c r="AW186" s="13" t="s">
        <v>32</v>
      </c>
      <c r="AX186" s="13" t="s">
        <v>76</v>
      </c>
      <c r="AY186" s="247" t="s">
        <v>145</v>
      </c>
    </row>
    <row r="187" spans="1:51" s="14" customFormat="1" ht="12">
      <c r="A187" s="14"/>
      <c r="B187" s="248"/>
      <c r="C187" s="249"/>
      <c r="D187" s="232" t="s">
        <v>155</v>
      </c>
      <c r="E187" s="250" t="s">
        <v>1</v>
      </c>
      <c r="F187" s="251" t="s">
        <v>159</v>
      </c>
      <c r="G187" s="249"/>
      <c r="H187" s="252">
        <v>225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8" t="s">
        <v>155</v>
      </c>
      <c r="AU187" s="258" t="s">
        <v>86</v>
      </c>
      <c r="AV187" s="14" t="s">
        <v>151</v>
      </c>
      <c r="AW187" s="14" t="s">
        <v>32</v>
      </c>
      <c r="AX187" s="14" t="s">
        <v>84</v>
      </c>
      <c r="AY187" s="258" t="s">
        <v>145</v>
      </c>
    </row>
    <row r="188" spans="1:65" s="2" customFormat="1" ht="37.8" customHeight="1">
      <c r="A188" s="38"/>
      <c r="B188" s="39"/>
      <c r="C188" s="219" t="s">
        <v>220</v>
      </c>
      <c r="D188" s="219" t="s">
        <v>147</v>
      </c>
      <c r="E188" s="220" t="s">
        <v>221</v>
      </c>
      <c r="F188" s="221" t="s">
        <v>222</v>
      </c>
      <c r="G188" s="222" t="s">
        <v>103</v>
      </c>
      <c r="H188" s="223">
        <v>3240</v>
      </c>
      <c r="I188" s="224"/>
      <c r="J188" s="225">
        <f>ROUND(I188*H188,2)</f>
        <v>0</v>
      </c>
      <c r="K188" s="221" t="s">
        <v>150</v>
      </c>
      <c r="L188" s="44"/>
      <c r="M188" s="226" t="s">
        <v>1</v>
      </c>
      <c r="N188" s="227" t="s">
        <v>41</v>
      </c>
      <c r="O188" s="91"/>
      <c r="P188" s="228">
        <f>O188*H188</f>
        <v>0</v>
      </c>
      <c r="Q188" s="228">
        <v>0.26</v>
      </c>
      <c r="R188" s="228">
        <f>Q188*H188</f>
        <v>842.4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151</v>
      </c>
      <c r="AT188" s="230" t="s">
        <v>147</v>
      </c>
      <c r="AU188" s="230" t="s">
        <v>86</v>
      </c>
      <c r="AY188" s="17" t="s">
        <v>145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84</v>
      </c>
      <c r="BK188" s="231">
        <f>ROUND(I188*H188,2)</f>
        <v>0</v>
      </c>
      <c r="BL188" s="17" t="s">
        <v>151</v>
      </c>
      <c r="BM188" s="230" t="s">
        <v>223</v>
      </c>
    </row>
    <row r="189" spans="1:51" s="13" customFormat="1" ht="12">
      <c r="A189" s="13"/>
      <c r="B189" s="237"/>
      <c r="C189" s="238"/>
      <c r="D189" s="232" t="s">
        <v>155</v>
      </c>
      <c r="E189" s="239" t="s">
        <v>1</v>
      </c>
      <c r="F189" s="240" t="s">
        <v>224</v>
      </c>
      <c r="G189" s="238"/>
      <c r="H189" s="241">
        <v>3240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155</v>
      </c>
      <c r="AU189" s="247" t="s">
        <v>86</v>
      </c>
      <c r="AV189" s="13" t="s">
        <v>86</v>
      </c>
      <c r="AW189" s="13" t="s">
        <v>32</v>
      </c>
      <c r="AX189" s="13" t="s">
        <v>76</v>
      </c>
      <c r="AY189" s="247" t="s">
        <v>145</v>
      </c>
    </row>
    <row r="190" spans="1:51" s="14" customFormat="1" ht="12">
      <c r="A190" s="14"/>
      <c r="B190" s="248"/>
      <c r="C190" s="249"/>
      <c r="D190" s="232" t="s">
        <v>155</v>
      </c>
      <c r="E190" s="250" t="s">
        <v>1</v>
      </c>
      <c r="F190" s="251" t="s">
        <v>159</v>
      </c>
      <c r="G190" s="249"/>
      <c r="H190" s="252">
        <v>3240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8" t="s">
        <v>155</v>
      </c>
      <c r="AU190" s="258" t="s">
        <v>86</v>
      </c>
      <c r="AV190" s="14" t="s">
        <v>151</v>
      </c>
      <c r="AW190" s="14" t="s">
        <v>32</v>
      </c>
      <c r="AX190" s="14" t="s">
        <v>84</v>
      </c>
      <c r="AY190" s="258" t="s">
        <v>145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192</v>
      </c>
      <c r="F191" s="217" t="s">
        <v>225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SUM(P192:P210)</f>
        <v>0</v>
      </c>
      <c r="Q191" s="211"/>
      <c r="R191" s="212">
        <f>SUM(R192:R210)</f>
        <v>134.31455</v>
      </c>
      <c r="S191" s="211"/>
      <c r="T191" s="213">
        <f>SUM(T192:T210)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145</v>
      </c>
      <c r="BK191" s="216">
        <f>SUM(BK192:BK210)</f>
        <v>0</v>
      </c>
    </row>
    <row r="192" spans="1:65" s="2" customFormat="1" ht="24.15" customHeight="1">
      <c r="A192" s="38"/>
      <c r="B192" s="39"/>
      <c r="C192" s="219" t="s">
        <v>226</v>
      </c>
      <c r="D192" s="219" t="s">
        <v>147</v>
      </c>
      <c r="E192" s="220" t="s">
        <v>227</v>
      </c>
      <c r="F192" s="221" t="s">
        <v>228</v>
      </c>
      <c r="G192" s="222" t="s">
        <v>229</v>
      </c>
      <c r="H192" s="223">
        <v>5</v>
      </c>
      <c r="I192" s="224"/>
      <c r="J192" s="225">
        <f>ROUND(I192*H192,2)</f>
        <v>0</v>
      </c>
      <c r="K192" s="221" t="s">
        <v>150</v>
      </c>
      <c r="L192" s="44"/>
      <c r="M192" s="226" t="s">
        <v>1</v>
      </c>
      <c r="N192" s="227" t="s">
        <v>41</v>
      </c>
      <c r="O192" s="91"/>
      <c r="P192" s="228">
        <f>O192*H192</f>
        <v>0</v>
      </c>
      <c r="Q192" s="228">
        <v>0.42368</v>
      </c>
      <c r="R192" s="228">
        <f>Q192*H192</f>
        <v>2.1184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151</v>
      </c>
      <c r="AT192" s="230" t="s">
        <v>147</v>
      </c>
      <c r="AU192" s="230" t="s">
        <v>86</v>
      </c>
      <c r="AY192" s="17" t="s">
        <v>145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151</v>
      </c>
      <c r="BM192" s="230" t="s">
        <v>230</v>
      </c>
    </row>
    <row r="193" spans="1:51" s="13" customFormat="1" ht="12">
      <c r="A193" s="13"/>
      <c r="B193" s="237"/>
      <c r="C193" s="238"/>
      <c r="D193" s="232" t="s">
        <v>155</v>
      </c>
      <c r="E193" s="239" t="s">
        <v>1</v>
      </c>
      <c r="F193" s="240" t="s">
        <v>174</v>
      </c>
      <c r="G193" s="238"/>
      <c r="H193" s="241">
        <v>5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155</v>
      </c>
      <c r="AU193" s="247" t="s">
        <v>86</v>
      </c>
      <c r="AV193" s="13" t="s">
        <v>86</v>
      </c>
      <c r="AW193" s="13" t="s">
        <v>32</v>
      </c>
      <c r="AX193" s="13" t="s">
        <v>76</v>
      </c>
      <c r="AY193" s="247" t="s">
        <v>145</v>
      </c>
    </row>
    <row r="194" spans="1:51" s="14" customFormat="1" ht="12">
      <c r="A194" s="14"/>
      <c r="B194" s="248"/>
      <c r="C194" s="249"/>
      <c r="D194" s="232" t="s">
        <v>155</v>
      </c>
      <c r="E194" s="250" t="s">
        <v>1</v>
      </c>
      <c r="F194" s="251" t="s">
        <v>159</v>
      </c>
      <c r="G194" s="249"/>
      <c r="H194" s="252">
        <v>5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8" t="s">
        <v>155</v>
      </c>
      <c r="AU194" s="258" t="s">
        <v>86</v>
      </c>
      <c r="AV194" s="14" t="s">
        <v>151</v>
      </c>
      <c r="AW194" s="14" t="s">
        <v>32</v>
      </c>
      <c r="AX194" s="14" t="s">
        <v>84</v>
      </c>
      <c r="AY194" s="258" t="s">
        <v>145</v>
      </c>
    </row>
    <row r="195" spans="1:65" s="2" customFormat="1" ht="24.15" customHeight="1">
      <c r="A195" s="38"/>
      <c r="B195" s="39"/>
      <c r="C195" s="219" t="s">
        <v>231</v>
      </c>
      <c r="D195" s="219" t="s">
        <v>147</v>
      </c>
      <c r="E195" s="220" t="s">
        <v>232</v>
      </c>
      <c r="F195" s="221" t="s">
        <v>233</v>
      </c>
      <c r="G195" s="222" t="s">
        <v>234</v>
      </c>
      <c r="H195" s="223">
        <v>89</v>
      </c>
      <c r="I195" s="224"/>
      <c r="J195" s="225">
        <f>ROUND(I195*H195,2)</f>
        <v>0</v>
      </c>
      <c r="K195" s="221" t="s">
        <v>150</v>
      </c>
      <c r="L195" s="44"/>
      <c r="M195" s="226" t="s">
        <v>1</v>
      </c>
      <c r="N195" s="227" t="s">
        <v>41</v>
      </c>
      <c r="O195" s="91"/>
      <c r="P195" s="228">
        <f>O195*H195</f>
        <v>0</v>
      </c>
      <c r="Q195" s="228">
        <v>0.88535</v>
      </c>
      <c r="R195" s="228">
        <f>Q195*H195</f>
        <v>78.79615</v>
      </c>
      <c r="S195" s="228">
        <v>0</v>
      </c>
      <c r="T195" s="22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0" t="s">
        <v>151</v>
      </c>
      <c r="AT195" s="230" t="s">
        <v>147</v>
      </c>
      <c r="AU195" s="230" t="s">
        <v>86</v>
      </c>
      <c r="AY195" s="17" t="s">
        <v>145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7" t="s">
        <v>84</v>
      </c>
      <c r="BK195" s="231">
        <f>ROUND(I195*H195,2)</f>
        <v>0</v>
      </c>
      <c r="BL195" s="17" t="s">
        <v>151</v>
      </c>
      <c r="BM195" s="230" t="s">
        <v>235</v>
      </c>
    </row>
    <row r="196" spans="1:51" s="13" customFormat="1" ht="12">
      <c r="A196" s="13"/>
      <c r="B196" s="237"/>
      <c r="C196" s="238"/>
      <c r="D196" s="232" t="s">
        <v>155</v>
      </c>
      <c r="E196" s="239" t="s">
        <v>1</v>
      </c>
      <c r="F196" s="240" t="s">
        <v>236</v>
      </c>
      <c r="G196" s="238"/>
      <c r="H196" s="241">
        <v>89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155</v>
      </c>
      <c r="AU196" s="247" t="s">
        <v>86</v>
      </c>
      <c r="AV196" s="13" t="s">
        <v>86</v>
      </c>
      <c r="AW196" s="13" t="s">
        <v>32</v>
      </c>
      <c r="AX196" s="13" t="s">
        <v>76</v>
      </c>
      <c r="AY196" s="247" t="s">
        <v>145</v>
      </c>
    </row>
    <row r="197" spans="1:51" s="14" customFormat="1" ht="12">
      <c r="A197" s="14"/>
      <c r="B197" s="248"/>
      <c r="C197" s="249"/>
      <c r="D197" s="232" t="s">
        <v>155</v>
      </c>
      <c r="E197" s="250" t="s">
        <v>1</v>
      </c>
      <c r="F197" s="251" t="s">
        <v>159</v>
      </c>
      <c r="G197" s="249"/>
      <c r="H197" s="252">
        <v>89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8" t="s">
        <v>155</v>
      </c>
      <c r="AU197" s="258" t="s">
        <v>86</v>
      </c>
      <c r="AV197" s="14" t="s">
        <v>151</v>
      </c>
      <c r="AW197" s="14" t="s">
        <v>32</v>
      </c>
      <c r="AX197" s="14" t="s">
        <v>84</v>
      </c>
      <c r="AY197" s="258" t="s">
        <v>145</v>
      </c>
    </row>
    <row r="198" spans="1:65" s="2" customFormat="1" ht="16.5" customHeight="1">
      <c r="A198" s="38"/>
      <c r="B198" s="39"/>
      <c r="C198" s="259" t="s">
        <v>237</v>
      </c>
      <c r="D198" s="259" t="s">
        <v>238</v>
      </c>
      <c r="E198" s="260" t="s">
        <v>239</v>
      </c>
      <c r="F198" s="261" t="s">
        <v>240</v>
      </c>
      <c r="G198" s="262" t="s">
        <v>234</v>
      </c>
      <c r="H198" s="263">
        <v>89</v>
      </c>
      <c r="I198" s="264"/>
      <c r="J198" s="265">
        <f>ROUND(I198*H198,2)</f>
        <v>0</v>
      </c>
      <c r="K198" s="261" t="s">
        <v>150</v>
      </c>
      <c r="L198" s="266"/>
      <c r="M198" s="267" t="s">
        <v>1</v>
      </c>
      <c r="N198" s="268" t="s">
        <v>41</v>
      </c>
      <c r="O198" s="91"/>
      <c r="P198" s="228">
        <f>O198*H198</f>
        <v>0</v>
      </c>
      <c r="Q198" s="228">
        <v>0.6</v>
      </c>
      <c r="R198" s="228">
        <f>Q198*H198</f>
        <v>53.4</v>
      </c>
      <c r="S198" s="228">
        <v>0</v>
      </c>
      <c r="T198" s="22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0" t="s">
        <v>192</v>
      </c>
      <c r="AT198" s="230" t="s">
        <v>238</v>
      </c>
      <c r="AU198" s="230" t="s">
        <v>86</v>
      </c>
      <c r="AY198" s="17" t="s">
        <v>145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7" t="s">
        <v>84</v>
      </c>
      <c r="BK198" s="231">
        <f>ROUND(I198*H198,2)</f>
        <v>0</v>
      </c>
      <c r="BL198" s="17" t="s">
        <v>151</v>
      </c>
      <c r="BM198" s="230" t="s">
        <v>241</v>
      </c>
    </row>
    <row r="199" spans="1:65" s="2" customFormat="1" ht="33" customHeight="1">
      <c r="A199" s="38"/>
      <c r="B199" s="39"/>
      <c r="C199" s="219" t="s">
        <v>242</v>
      </c>
      <c r="D199" s="219" t="s">
        <v>147</v>
      </c>
      <c r="E199" s="220" t="s">
        <v>243</v>
      </c>
      <c r="F199" s="221" t="s">
        <v>244</v>
      </c>
      <c r="G199" s="222" t="s">
        <v>106</v>
      </c>
      <c r="H199" s="223">
        <v>45.861</v>
      </c>
      <c r="I199" s="224"/>
      <c r="J199" s="225">
        <f>ROUND(I199*H199,2)</f>
        <v>0</v>
      </c>
      <c r="K199" s="221" t="s">
        <v>150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151</v>
      </c>
      <c r="AT199" s="230" t="s">
        <v>147</v>
      </c>
      <c r="AU199" s="230" t="s">
        <v>86</v>
      </c>
      <c r="AY199" s="17" t="s">
        <v>145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151</v>
      </c>
      <c r="BM199" s="230" t="s">
        <v>245</v>
      </c>
    </row>
    <row r="200" spans="1:47" s="2" customFormat="1" ht="12">
      <c r="A200" s="38"/>
      <c r="B200" s="39"/>
      <c r="C200" s="40"/>
      <c r="D200" s="232" t="s">
        <v>153</v>
      </c>
      <c r="E200" s="40"/>
      <c r="F200" s="233" t="s">
        <v>246</v>
      </c>
      <c r="G200" s="40"/>
      <c r="H200" s="40"/>
      <c r="I200" s="234"/>
      <c r="J200" s="40"/>
      <c r="K200" s="40"/>
      <c r="L200" s="44"/>
      <c r="M200" s="235"/>
      <c r="N200" s="236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153</v>
      </c>
      <c r="AU200" s="17" t="s">
        <v>86</v>
      </c>
    </row>
    <row r="201" spans="1:51" s="13" customFormat="1" ht="12">
      <c r="A201" s="13"/>
      <c r="B201" s="237"/>
      <c r="C201" s="238"/>
      <c r="D201" s="232" t="s">
        <v>155</v>
      </c>
      <c r="E201" s="239" t="s">
        <v>1</v>
      </c>
      <c r="F201" s="240" t="s">
        <v>247</v>
      </c>
      <c r="G201" s="238"/>
      <c r="H201" s="241">
        <v>3.15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155</v>
      </c>
      <c r="AU201" s="247" t="s">
        <v>86</v>
      </c>
      <c r="AV201" s="13" t="s">
        <v>86</v>
      </c>
      <c r="AW201" s="13" t="s">
        <v>32</v>
      </c>
      <c r="AX201" s="13" t="s">
        <v>76</v>
      </c>
      <c r="AY201" s="247" t="s">
        <v>145</v>
      </c>
    </row>
    <row r="202" spans="1:51" s="13" customFormat="1" ht="12">
      <c r="A202" s="13"/>
      <c r="B202" s="237"/>
      <c r="C202" s="238"/>
      <c r="D202" s="232" t="s">
        <v>155</v>
      </c>
      <c r="E202" s="239" t="s">
        <v>1</v>
      </c>
      <c r="F202" s="240" t="s">
        <v>248</v>
      </c>
      <c r="G202" s="238"/>
      <c r="H202" s="241">
        <v>5.775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155</v>
      </c>
      <c r="AU202" s="247" t="s">
        <v>86</v>
      </c>
      <c r="AV202" s="13" t="s">
        <v>86</v>
      </c>
      <c r="AW202" s="13" t="s">
        <v>32</v>
      </c>
      <c r="AX202" s="13" t="s">
        <v>76</v>
      </c>
      <c r="AY202" s="247" t="s">
        <v>145</v>
      </c>
    </row>
    <row r="203" spans="1:51" s="13" customFormat="1" ht="12">
      <c r="A203" s="13"/>
      <c r="B203" s="237"/>
      <c r="C203" s="238"/>
      <c r="D203" s="232" t="s">
        <v>155</v>
      </c>
      <c r="E203" s="239" t="s">
        <v>1</v>
      </c>
      <c r="F203" s="240" t="s">
        <v>249</v>
      </c>
      <c r="G203" s="238"/>
      <c r="H203" s="241">
        <v>5.775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155</v>
      </c>
      <c r="AU203" s="247" t="s">
        <v>86</v>
      </c>
      <c r="AV203" s="13" t="s">
        <v>86</v>
      </c>
      <c r="AW203" s="13" t="s">
        <v>32</v>
      </c>
      <c r="AX203" s="13" t="s">
        <v>76</v>
      </c>
      <c r="AY203" s="247" t="s">
        <v>145</v>
      </c>
    </row>
    <row r="204" spans="1:51" s="13" customFormat="1" ht="12">
      <c r="A204" s="13"/>
      <c r="B204" s="237"/>
      <c r="C204" s="238"/>
      <c r="D204" s="232" t="s">
        <v>155</v>
      </c>
      <c r="E204" s="239" t="s">
        <v>1</v>
      </c>
      <c r="F204" s="240" t="s">
        <v>250</v>
      </c>
      <c r="G204" s="238"/>
      <c r="H204" s="241">
        <v>3.99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155</v>
      </c>
      <c r="AU204" s="247" t="s">
        <v>86</v>
      </c>
      <c r="AV204" s="13" t="s">
        <v>86</v>
      </c>
      <c r="AW204" s="13" t="s">
        <v>32</v>
      </c>
      <c r="AX204" s="13" t="s">
        <v>76</v>
      </c>
      <c r="AY204" s="247" t="s">
        <v>145</v>
      </c>
    </row>
    <row r="205" spans="1:51" s="13" customFormat="1" ht="12">
      <c r="A205" s="13"/>
      <c r="B205" s="237"/>
      <c r="C205" s="238"/>
      <c r="D205" s="232" t="s">
        <v>155</v>
      </c>
      <c r="E205" s="239" t="s">
        <v>1</v>
      </c>
      <c r="F205" s="240" t="s">
        <v>251</v>
      </c>
      <c r="G205" s="238"/>
      <c r="H205" s="241">
        <v>4.56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155</v>
      </c>
      <c r="AU205" s="247" t="s">
        <v>86</v>
      </c>
      <c r="AV205" s="13" t="s">
        <v>86</v>
      </c>
      <c r="AW205" s="13" t="s">
        <v>32</v>
      </c>
      <c r="AX205" s="13" t="s">
        <v>76</v>
      </c>
      <c r="AY205" s="247" t="s">
        <v>145</v>
      </c>
    </row>
    <row r="206" spans="1:51" s="13" customFormat="1" ht="12">
      <c r="A206" s="13"/>
      <c r="B206" s="237"/>
      <c r="C206" s="238"/>
      <c r="D206" s="232" t="s">
        <v>155</v>
      </c>
      <c r="E206" s="239" t="s">
        <v>1</v>
      </c>
      <c r="F206" s="240" t="s">
        <v>252</v>
      </c>
      <c r="G206" s="238"/>
      <c r="H206" s="241">
        <v>6.435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155</v>
      </c>
      <c r="AU206" s="247" t="s">
        <v>86</v>
      </c>
      <c r="AV206" s="13" t="s">
        <v>86</v>
      </c>
      <c r="AW206" s="13" t="s">
        <v>32</v>
      </c>
      <c r="AX206" s="13" t="s">
        <v>76</v>
      </c>
      <c r="AY206" s="247" t="s">
        <v>145</v>
      </c>
    </row>
    <row r="207" spans="1:51" s="13" customFormat="1" ht="12">
      <c r="A207" s="13"/>
      <c r="B207" s="237"/>
      <c r="C207" s="238"/>
      <c r="D207" s="232" t="s">
        <v>155</v>
      </c>
      <c r="E207" s="239" t="s">
        <v>1</v>
      </c>
      <c r="F207" s="240" t="s">
        <v>253</v>
      </c>
      <c r="G207" s="238"/>
      <c r="H207" s="241">
        <v>2.553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155</v>
      </c>
      <c r="AU207" s="247" t="s">
        <v>86</v>
      </c>
      <c r="AV207" s="13" t="s">
        <v>86</v>
      </c>
      <c r="AW207" s="13" t="s">
        <v>32</v>
      </c>
      <c r="AX207" s="13" t="s">
        <v>76</v>
      </c>
      <c r="AY207" s="247" t="s">
        <v>145</v>
      </c>
    </row>
    <row r="208" spans="1:51" s="13" customFormat="1" ht="12">
      <c r="A208" s="13"/>
      <c r="B208" s="237"/>
      <c r="C208" s="238"/>
      <c r="D208" s="232" t="s">
        <v>155</v>
      </c>
      <c r="E208" s="239" t="s">
        <v>1</v>
      </c>
      <c r="F208" s="240" t="s">
        <v>254</v>
      </c>
      <c r="G208" s="238"/>
      <c r="H208" s="241">
        <v>7.446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155</v>
      </c>
      <c r="AU208" s="247" t="s">
        <v>86</v>
      </c>
      <c r="AV208" s="13" t="s">
        <v>86</v>
      </c>
      <c r="AW208" s="13" t="s">
        <v>32</v>
      </c>
      <c r="AX208" s="13" t="s">
        <v>76</v>
      </c>
      <c r="AY208" s="247" t="s">
        <v>145</v>
      </c>
    </row>
    <row r="209" spans="1:51" s="13" customFormat="1" ht="12">
      <c r="A209" s="13"/>
      <c r="B209" s="237"/>
      <c r="C209" s="238"/>
      <c r="D209" s="232" t="s">
        <v>155</v>
      </c>
      <c r="E209" s="239" t="s">
        <v>1</v>
      </c>
      <c r="F209" s="240" t="s">
        <v>255</v>
      </c>
      <c r="G209" s="238"/>
      <c r="H209" s="241">
        <v>6.177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155</v>
      </c>
      <c r="AU209" s="247" t="s">
        <v>86</v>
      </c>
      <c r="AV209" s="13" t="s">
        <v>86</v>
      </c>
      <c r="AW209" s="13" t="s">
        <v>32</v>
      </c>
      <c r="AX209" s="13" t="s">
        <v>76</v>
      </c>
      <c r="AY209" s="247" t="s">
        <v>145</v>
      </c>
    </row>
    <row r="210" spans="1:51" s="14" customFormat="1" ht="12">
      <c r="A210" s="14"/>
      <c r="B210" s="248"/>
      <c r="C210" s="249"/>
      <c r="D210" s="232" t="s">
        <v>155</v>
      </c>
      <c r="E210" s="250" t="s">
        <v>1</v>
      </c>
      <c r="F210" s="251" t="s">
        <v>159</v>
      </c>
      <c r="G210" s="249"/>
      <c r="H210" s="252">
        <v>45.861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8" t="s">
        <v>155</v>
      </c>
      <c r="AU210" s="258" t="s">
        <v>86</v>
      </c>
      <c r="AV210" s="14" t="s">
        <v>151</v>
      </c>
      <c r="AW210" s="14" t="s">
        <v>32</v>
      </c>
      <c r="AX210" s="14" t="s">
        <v>84</v>
      </c>
      <c r="AY210" s="258" t="s">
        <v>145</v>
      </c>
    </row>
    <row r="211" spans="1:63" s="12" customFormat="1" ht="22.8" customHeight="1">
      <c r="A211" s="12"/>
      <c r="B211" s="203"/>
      <c r="C211" s="204"/>
      <c r="D211" s="205" t="s">
        <v>75</v>
      </c>
      <c r="E211" s="217" t="s">
        <v>199</v>
      </c>
      <c r="F211" s="217" t="s">
        <v>256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SUM(P212:P284)</f>
        <v>0</v>
      </c>
      <c r="Q211" s="211"/>
      <c r="R211" s="212">
        <f>SUM(R212:R284)</f>
        <v>510.56019000000003</v>
      </c>
      <c r="S211" s="211"/>
      <c r="T211" s="213">
        <f>SUM(T212:T284)</f>
        <v>1451.9738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84</v>
      </c>
      <c r="AT211" s="215" t="s">
        <v>75</v>
      </c>
      <c r="AU211" s="215" t="s">
        <v>84</v>
      </c>
      <c r="AY211" s="214" t="s">
        <v>145</v>
      </c>
      <c r="BK211" s="216">
        <f>SUM(BK212:BK284)</f>
        <v>0</v>
      </c>
    </row>
    <row r="212" spans="1:65" s="2" customFormat="1" ht="90" customHeight="1">
      <c r="A212" s="38"/>
      <c r="B212" s="39"/>
      <c r="C212" s="219" t="s">
        <v>257</v>
      </c>
      <c r="D212" s="219" t="s">
        <v>147</v>
      </c>
      <c r="E212" s="220" t="s">
        <v>258</v>
      </c>
      <c r="F212" s="221" t="s">
        <v>259</v>
      </c>
      <c r="G212" s="222" t="s">
        <v>234</v>
      </c>
      <c r="H212" s="223">
        <v>3700</v>
      </c>
      <c r="I212" s="224"/>
      <c r="J212" s="225">
        <f>ROUND(I212*H212,2)</f>
        <v>0</v>
      </c>
      <c r="K212" s="221" t="s">
        <v>150</v>
      </c>
      <c r="L212" s="44"/>
      <c r="M212" s="226" t="s">
        <v>1</v>
      </c>
      <c r="N212" s="227" t="s">
        <v>41</v>
      </c>
      <c r="O212" s="91"/>
      <c r="P212" s="228">
        <f>O212*H212</f>
        <v>0</v>
      </c>
      <c r="Q212" s="228">
        <v>0</v>
      </c>
      <c r="R212" s="228">
        <f>Q212*H212</f>
        <v>0</v>
      </c>
      <c r="S212" s="228">
        <v>0.194</v>
      </c>
      <c r="T212" s="229">
        <f>S212*H212</f>
        <v>717.8000000000001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0" t="s">
        <v>151</v>
      </c>
      <c r="AT212" s="230" t="s">
        <v>147</v>
      </c>
      <c r="AU212" s="230" t="s">
        <v>86</v>
      </c>
      <c r="AY212" s="17" t="s">
        <v>145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84</v>
      </c>
      <c r="BK212" s="231">
        <f>ROUND(I212*H212,2)</f>
        <v>0</v>
      </c>
      <c r="BL212" s="17" t="s">
        <v>151</v>
      </c>
      <c r="BM212" s="230" t="s">
        <v>260</v>
      </c>
    </row>
    <row r="213" spans="1:51" s="13" customFormat="1" ht="12">
      <c r="A213" s="13"/>
      <c r="B213" s="237"/>
      <c r="C213" s="238"/>
      <c r="D213" s="232" t="s">
        <v>155</v>
      </c>
      <c r="E213" s="239" t="s">
        <v>1</v>
      </c>
      <c r="F213" s="240" t="s">
        <v>261</v>
      </c>
      <c r="G213" s="238"/>
      <c r="H213" s="241">
        <v>3700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155</v>
      </c>
      <c r="AU213" s="247" t="s">
        <v>86</v>
      </c>
      <c r="AV213" s="13" t="s">
        <v>86</v>
      </c>
      <c r="AW213" s="13" t="s">
        <v>32</v>
      </c>
      <c r="AX213" s="13" t="s">
        <v>76</v>
      </c>
      <c r="AY213" s="247" t="s">
        <v>145</v>
      </c>
    </row>
    <row r="214" spans="1:51" s="14" customFormat="1" ht="12">
      <c r="A214" s="14"/>
      <c r="B214" s="248"/>
      <c r="C214" s="249"/>
      <c r="D214" s="232" t="s">
        <v>155</v>
      </c>
      <c r="E214" s="250" t="s">
        <v>1</v>
      </c>
      <c r="F214" s="251" t="s">
        <v>159</v>
      </c>
      <c r="G214" s="249"/>
      <c r="H214" s="252">
        <v>3700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155</v>
      </c>
      <c r="AU214" s="258" t="s">
        <v>86</v>
      </c>
      <c r="AV214" s="14" t="s">
        <v>151</v>
      </c>
      <c r="AW214" s="14" t="s">
        <v>32</v>
      </c>
      <c r="AX214" s="14" t="s">
        <v>84</v>
      </c>
      <c r="AY214" s="258" t="s">
        <v>145</v>
      </c>
    </row>
    <row r="215" spans="1:65" s="2" customFormat="1" ht="66.75" customHeight="1">
      <c r="A215" s="38"/>
      <c r="B215" s="39"/>
      <c r="C215" s="219" t="s">
        <v>262</v>
      </c>
      <c r="D215" s="219" t="s">
        <v>147</v>
      </c>
      <c r="E215" s="220" t="s">
        <v>263</v>
      </c>
      <c r="F215" s="221" t="s">
        <v>264</v>
      </c>
      <c r="G215" s="222" t="s">
        <v>103</v>
      </c>
      <c r="H215" s="223">
        <v>3240</v>
      </c>
      <c r="I215" s="224"/>
      <c r="J215" s="225">
        <f>ROUND(I215*H215,2)</f>
        <v>0</v>
      </c>
      <c r="K215" s="221" t="s">
        <v>150</v>
      </c>
      <c r="L215" s="44"/>
      <c r="M215" s="226" t="s">
        <v>1</v>
      </c>
      <c r="N215" s="227" t="s">
        <v>41</v>
      </c>
      <c r="O215" s="91"/>
      <c r="P215" s="228">
        <f>O215*H215</f>
        <v>0</v>
      </c>
      <c r="Q215" s="228">
        <v>0</v>
      </c>
      <c r="R215" s="228">
        <f>Q215*H215</f>
        <v>0</v>
      </c>
      <c r="S215" s="228">
        <v>0.126</v>
      </c>
      <c r="T215" s="229">
        <f>S215*H215</f>
        <v>408.24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0" t="s">
        <v>151</v>
      </c>
      <c r="AT215" s="230" t="s">
        <v>147</v>
      </c>
      <c r="AU215" s="230" t="s">
        <v>86</v>
      </c>
      <c r="AY215" s="17" t="s">
        <v>145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7" t="s">
        <v>84</v>
      </c>
      <c r="BK215" s="231">
        <f>ROUND(I215*H215,2)</f>
        <v>0</v>
      </c>
      <c r="BL215" s="17" t="s">
        <v>151</v>
      </c>
      <c r="BM215" s="230" t="s">
        <v>265</v>
      </c>
    </row>
    <row r="216" spans="1:51" s="13" customFormat="1" ht="12">
      <c r="A216" s="13"/>
      <c r="B216" s="237"/>
      <c r="C216" s="238"/>
      <c r="D216" s="232" t="s">
        <v>155</v>
      </c>
      <c r="E216" s="239" t="s">
        <v>1</v>
      </c>
      <c r="F216" s="240" t="s">
        <v>224</v>
      </c>
      <c r="G216" s="238"/>
      <c r="H216" s="241">
        <v>3240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155</v>
      </c>
      <c r="AU216" s="247" t="s">
        <v>86</v>
      </c>
      <c r="AV216" s="13" t="s">
        <v>86</v>
      </c>
      <c r="AW216" s="13" t="s">
        <v>32</v>
      </c>
      <c r="AX216" s="13" t="s">
        <v>76</v>
      </c>
      <c r="AY216" s="247" t="s">
        <v>145</v>
      </c>
    </row>
    <row r="217" spans="1:51" s="14" customFormat="1" ht="12">
      <c r="A217" s="14"/>
      <c r="B217" s="248"/>
      <c r="C217" s="249"/>
      <c r="D217" s="232" t="s">
        <v>155</v>
      </c>
      <c r="E217" s="250" t="s">
        <v>1</v>
      </c>
      <c r="F217" s="251" t="s">
        <v>159</v>
      </c>
      <c r="G217" s="249"/>
      <c r="H217" s="252">
        <v>3240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155</v>
      </c>
      <c r="AU217" s="258" t="s">
        <v>86</v>
      </c>
      <c r="AV217" s="14" t="s">
        <v>151</v>
      </c>
      <c r="AW217" s="14" t="s">
        <v>32</v>
      </c>
      <c r="AX217" s="14" t="s">
        <v>84</v>
      </c>
      <c r="AY217" s="258" t="s">
        <v>145</v>
      </c>
    </row>
    <row r="218" spans="1:65" s="2" customFormat="1" ht="78" customHeight="1">
      <c r="A218" s="38"/>
      <c r="B218" s="39"/>
      <c r="C218" s="219" t="s">
        <v>7</v>
      </c>
      <c r="D218" s="219" t="s">
        <v>147</v>
      </c>
      <c r="E218" s="220" t="s">
        <v>266</v>
      </c>
      <c r="F218" s="221" t="s">
        <v>267</v>
      </c>
      <c r="G218" s="222" t="s">
        <v>234</v>
      </c>
      <c r="H218" s="223">
        <v>400</v>
      </c>
      <c r="I218" s="224"/>
      <c r="J218" s="225">
        <f>ROUND(I218*H218,2)</f>
        <v>0</v>
      </c>
      <c r="K218" s="221" t="s">
        <v>150</v>
      </c>
      <c r="L218" s="44"/>
      <c r="M218" s="226" t="s">
        <v>1</v>
      </c>
      <c r="N218" s="227" t="s">
        <v>41</v>
      </c>
      <c r="O218" s="91"/>
      <c r="P218" s="228">
        <f>O218*H218</f>
        <v>0</v>
      </c>
      <c r="Q218" s="228">
        <v>9E-05</v>
      </c>
      <c r="R218" s="228">
        <f>Q218*H218</f>
        <v>0.036000000000000004</v>
      </c>
      <c r="S218" s="228">
        <v>0.042</v>
      </c>
      <c r="T218" s="229">
        <f>S218*H218</f>
        <v>16.8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151</v>
      </c>
      <c r="AT218" s="230" t="s">
        <v>147</v>
      </c>
      <c r="AU218" s="230" t="s">
        <v>86</v>
      </c>
      <c r="AY218" s="17" t="s">
        <v>145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151</v>
      </c>
      <c r="BM218" s="230" t="s">
        <v>268</v>
      </c>
    </row>
    <row r="219" spans="1:47" s="2" customFormat="1" ht="12">
      <c r="A219" s="38"/>
      <c r="B219" s="39"/>
      <c r="C219" s="40"/>
      <c r="D219" s="232" t="s">
        <v>153</v>
      </c>
      <c r="E219" s="40"/>
      <c r="F219" s="233" t="s">
        <v>269</v>
      </c>
      <c r="G219" s="40"/>
      <c r="H219" s="40"/>
      <c r="I219" s="234"/>
      <c r="J219" s="40"/>
      <c r="K219" s="40"/>
      <c r="L219" s="44"/>
      <c r="M219" s="235"/>
      <c r="N219" s="236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153</v>
      </c>
      <c r="AU219" s="17" t="s">
        <v>86</v>
      </c>
    </row>
    <row r="220" spans="1:65" s="2" customFormat="1" ht="49.05" customHeight="1">
      <c r="A220" s="38"/>
      <c r="B220" s="39"/>
      <c r="C220" s="219" t="s">
        <v>270</v>
      </c>
      <c r="D220" s="219" t="s">
        <v>147</v>
      </c>
      <c r="E220" s="220" t="s">
        <v>271</v>
      </c>
      <c r="F220" s="221" t="s">
        <v>272</v>
      </c>
      <c r="G220" s="222" t="s">
        <v>229</v>
      </c>
      <c r="H220" s="223">
        <v>148</v>
      </c>
      <c r="I220" s="224"/>
      <c r="J220" s="225">
        <f>ROUND(I220*H220,2)</f>
        <v>0</v>
      </c>
      <c r="K220" s="221" t="s">
        <v>150</v>
      </c>
      <c r="L220" s="44"/>
      <c r="M220" s="226" t="s">
        <v>1</v>
      </c>
      <c r="N220" s="227" t="s">
        <v>41</v>
      </c>
      <c r="O220" s="91"/>
      <c r="P220" s="228">
        <f>O220*H220</f>
        <v>0</v>
      </c>
      <c r="Q220" s="228">
        <v>0</v>
      </c>
      <c r="R220" s="228">
        <f>Q220*H220</f>
        <v>0</v>
      </c>
      <c r="S220" s="228">
        <v>0.0021</v>
      </c>
      <c r="T220" s="229">
        <f>S220*H220</f>
        <v>0.31079999999999997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0" t="s">
        <v>151</v>
      </c>
      <c r="AT220" s="230" t="s">
        <v>147</v>
      </c>
      <c r="AU220" s="230" t="s">
        <v>86</v>
      </c>
      <c r="AY220" s="17" t="s">
        <v>145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7" t="s">
        <v>84</v>
      </c>
      <c r="BK220" s="231">
        <f>ROUND(I220*H220,2)</f>
        <v>0</v>
      </c>
      <c r="BL220" s="17" t="s">
        <v>151</v>
      </c>
      <c r="BM220" s="230" t="s">
        <v>273</v>
      </c>
    </row>
    <row r="221" spans="1:51" s="13" customFormat="1" ht="12">
      <c r="A221" s="13"/>
      <c r="B221" s="237"/>
      <c r="C221" s="238"/>
      <c r="D221" s="232" t="s">
        <v>155</v>
      </c>
      <c r="E221" s="239" t="s">
        <v>1</v>
      </c>
      <c r="F221" s="240" t="s">
        <v>274</v>
      </c>
      <c r="G221" s="238"/>
      <c r="H221" s="241">
        <v>148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155</v>
      </c>
      <c r="AU221" s="247" t="s">
        <v>86</v>
      </c>
      <c r="AV221" s="13" t="s">
        <v>86</v>
      </c>
      <c r="AW221" s="13" t="s">
        <v>32</v>
      </c>
      <c r="AX221" s="13" t="s">
        <v>76</v>
      </c>
      <c r="AY221" s="247" t="s">
        <v>145</v>
      </c>
    </row>
    <row r="222" spans="1:51" s="14" customFormat="1" ht="12">
      <c r="A222" s="14"/>
      <c r="B222" s="248"/>
      <c r="C222" s="249"/>
      <c r="D222" s="232" t="s">
        <v>155</v>
      </c>
      <c r="E222" s="250" t="s">
        <v>1</v>
      </c>
      <c r="F222" s="251" t="s">
        <v>159</v>
      </c>
      <c r="G222" s="249"/>
      <c r="H222" s="252">
        <v>148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8" t="s">
        <v>155</v>
      </c>
      <c r="AU222" s="258" t="s">
        <v>86</v>
      </c>
      <c r="AV222" s="14" t="s">
        <v>151</v>
      </c>
      <c r="AW222" s="14" t="s">
        <v>32</v>
      </c>
      <c r="AX222" s="14" t="s">
        <v>84</v>
      </c>
      <c r="AY222" s="258" t="s">
        <v>145</v>
      </c>
    </row>
    <row r="223" spans="1:65" s="2" customFormat="1" ht="62.7" customHeight="1">
      <c r="A223" s="38"/>
      <c r="B223" s="39"/>
      <c r="C223" s="219" t="s">
        <v>275</v>
      </c>
      <c r="D223" s="219" t="s">
        <v>147</v>
      </c>
      <c r="E223" s="220" t="s">
        <v>276</v>
      </c>
      <c r="F223" s="221" t="s">
        <v>277</v>
      </c>
      <c r="G223" s="222" t="s">
        <v>234</v>
      </c>
      <c r="H223" s="223">
        <v>89</v>
      </c>
      <c r="I223" s="224"/>
      <c r="J223" s="225">
        <f>ROUND(I223*H223,2)</f>
        <v>0</v>
      </c>
      <c r="K223" s="221" t="s">
        <v>150</v>
      </c>
      <c r="L223" s="44"/>
      <c r="M223" s="226" t="s">
        <v>1</v>
      </c>
      <c r="N223" s="227" t="s">
        <v>41</v>
      </c>
      <c r="O223" s="91"/>
      <c r="P223" s="228">
        <f>O223*H223</f>
        <v>0</v>
      </c>
      <c r="Q223" s="228">
        <v>0</v>
      </c>
      <c r="R223" s="228">
        <f>Q223*H223</f>
        <v>0</v>
      </c>
      <c r="S223" s="228">
        <v>2.055</v>
      </c>
      <c r="T223" s="229">
        <f>S223*H223</f>
        <v>182.895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151</v>
      </c>
      <c r="AT223" s="230" t="s">
        <v>147</v>
      </c>
      <c r="AU223" s="230" t="s">
        <v>86</v>
      </c>
      <c r="AY223" s="17" t="s">
        <v>145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84</v>
      </c>
      <c r="BK223" s="231">
        <f>ROUND(I223*H223,2)</f>
        <v>0</v>
      </c>
      <c r="BL223" s="17" t="s">
        <v>151</v>
      </c>
      <c r="BM223" s="230" t="s">
        <v>278</v>
      </c>
    </row>
    <row r="224" spans="1:51" s="13" customFormat="1" ht="12">
      <c r="A224" s="13"/>
      <c r="B224" s="237"/>
      <c r="C224" s="238"/>
      <c r="D224" s="232" t="s">
        <v>155</v>
      </c>
      <c r="E224" s="239" t="s">
        <v>1</v>
      </c>
      <c r="F224" s="240" t="s">
        <v>279</v>
      </c>
      <c r="G224" s="238"/>
      <c r="H224" s="241">
        <v>89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155</v>
      </c>
      <c r="AU224" s="247" t="s">
        <v>86</v>
      </c>
      <c r="AV224" s="13" t="s">
        <v>86</v>
      </c>
      <c r="AW224" s="13" t="s">
        <v>32</v>
      </c>
      <c r="AX224" s="13" t="s">
        <v>76</v>
      </c>
      <c r="AY224" s="247" t="s">
        <v>145</v>
      </c>
    </row>
    <row r="225" spans="1:51" s="14" customFormat="1" ht="12">
      <c r="A225" s="14"/>
      <c r="B225" s="248"/>
      <c r="C225" s="249"/>
      <c r="D225" s="232" t="s">
        <v>155</v>
      </c>
      <c r="E225" s="250" t="s">
        <v>1</v>
      </c>
      <c r="F225" s="251" t="s">
        <v>159</v>
      </c>
      <c r="G225" s="249"/>
      <c r="H225" s="252">
        <v>89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8" t="s">
        <v>155</v>
      </c>
      <c r="AU225" s="258" t="s">
        <v>86</v>
      </c>
      <c r="AV225" s="14" t="s">
        <v>151</v>
      </c>
      <c r="AW225" s="14" t="s">
        <v>32</v>
      </c>
      <c r="AX225" s="14" t="s">
        <v>84</v>
      </c>
      <c r="AY225" s="258" t="s">
        <v>145</v>
      </c>
    </row>
    <row r="226" spans="1:65" s="2" customFormat="1" ht="16.5" customHeight="1">
      <c r="A226" s="38"/>
      <c r="B226" s="39"/>
      <c r="C226" s="219" t="s">
        <v>280</v>
      </c>
      <c r="D226" s="219" t="s">
        <v>147</v>
      </c>
      <c r="E226" s="220" t="s">
        <v>281</v>
      </c>
      <c r="F226" s="221" t="s">
        <v>282</v>
      </c>
      <c r="G226" s="222" t="s">
        <v>106</v>
      </c>
      <c r="H226" s="223">
        <v>58</v>
      </c>
      <c r="I226" s="224"/>
      <c r="J226" s="225">
        <f>ROUND(I226*H226,2)</f>
        <v>0</v>
      </c>
      <c r="K226" s="221" t="s">
        <v>150</v>
      </c>
      <c r="L226" s="44"/>
      <c r="M226" s="226" t="s">
        <v>1</v>
      </c>
      <c r="N226" s="227" t="s">
        <v>41</v>
      </c>
      <c r="O226" s="91"/>
      <c r="P226" s="228">
        <f>O226*H226</f>
        <v>0</v>
      </c>
      <c r="Q226" s="228">
        <v>0.12</v>
      </c>
      <c r="R226" s="228">
        <f>Q226*H226</f>
        <v>6.96</v>
      </c>
      <c r="S226" s="228">
        <v>2.1</v>
      </c>
      <c r="T226" s="229">
        <f>S226*H226</f>
        <v>121.80000000000001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0" t="s">
        <v>151</v>
      </c>
      <c r="AT226" s="230" t="s">
        <v>147</v>
      </c>
      <c r="AU226" s="230" t="s">
        <v>86</v>
      </c>
      <c r="AY226" s="17" t="s">
        <v>145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7" t="s">
        <v>84</v>
      </c>
      <c r="BK226" s="231">
        <f>ROUND(I226*H226,2)</f>
        <v>0</v>
      </c>
      <c r="BL226" s="17" t="s">
        <v>151</v>
      </c>
      <c r="BM226" s="230" t="s">
        <v>283</v>
      </c>
    </row>
    <row r="227" spans="1:47" s="2" customFormat="1" ht="12">
      <c r="A227" s="38"/>
      <c r="B227" s="39"/>
      <c r="C227" s="40"/>
      <c r="D227" s="232" t="s">
        <v>153</v>
      </c>
      <c r="E227" s="40"/>
      <c r="F227" s="233" t="s">
        <v>284</v>
      </c>
      <c r="G227" s="40"/>
      <c r="H227" s="40"/>
      <c r="I227" s="234"/>
      <c r="J227" s="40"/>
      <c r="K227" s="40"/>
      <c r="L227" s="44"/>
      <c r="M227" s="235"/>
      <c r="N227" s="236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153</v>
      </c>
      <c r="AU227" s="17" t="s">
        <v>86</v>
      </c>
    </row>
    <row r="228" spans="1:51" s="13" customFormat="1" ht="12">
      <c r="A228" s="13"/>
      <c r="B228" s="237"/>
      <c r="C228" s="238"/>
      <c r="D228" s="232" t="s">
        <v>155</v>
      </c>
      <c r="E228" s="239" t="s">
        <v>1</v>
      </c>
      <c r="F228" s="240" t="s">
        <v>285</v>
      </c>
      <c r="G228" s="238"/>
      <c r="H228" s="241">
        <v>58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155</v>
      </c>
      <c r="AU228" s="247" t="s">
        <v>86</v>
      </c>
      <c r="AV228" s="13" t="s">
        <v>86</v>
      </c>
      <c r="AW228" s="13" t="s">
        <v>32</v>
      </c>
      <c r="AX228" s="13" t="s">
        <v>76</v>
      </c>
      <c r="AY228" s="247" t="s">
        <v>145</v>
      </c>
    </row>
    <row r="229" spans="1:51" s="14" customFormat="1" ht="12">
      <c r="A229" s="14"/>
      <c r="B229" s="248"/>
      <c r="C229" s="249"/>
      <c r="D229" s="232" t="s">
        <v>155</v>
      </c>
      <c r="E229" s="250" t="s">
        <v>1</v>
      </c>
      <c r="F229" s="251" t="s">
        <v>159</v>
      </c>
      <c r="G229" s="249"/>
      <c r="H229" s="252">
        <v>58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8" t="s">
        <v>155</v>
      </c>
      <c r="AU229" s="258" t="s">
        <v>86</v>
      </c>
      <c r="AV229" s="14" t="s">
        <v>151</v>
      </c>
      <c r="AW229" s="14" t="s">
        <v>32</v>
      </c>
      <c r="AX229" s="14" t="s">
        <v>84</v>
      </c>
      <c r="AY229" s="258" t="s">
        <v>145</v>
      </c>
    </row>
    <row r="230" spans="1:65" s="2" customFormat="1" ht="66.75" customHeight="1">
      <c r="A230" s="38"/>
      <c r="B230" s="39"/>
      <c r="C230" s="219" t="s">
        <v>286</v>
      </c>
      <c r="D230" s="219" t="s">
        <v>147</v>
      </c>
      <c r="E230" s="220" t="s">
        <v>287</v>
      </c>
      <c r="F230" s="221" t="s">
        <v>288</v>
      </c>
      <c r="G230" s="222" t="s">
        <v>234</v>
      </c>
      <c r="H230" s="223">
        <v>48</v>
      </c>
      <c r="I230" s="224"/>
      <c r="J230" s="225">
        <f>ROUND(I230*H230,2)</f>
        <v>0</v>
      </c>
      <c r="K230" s="221" t="s">
        <v>150</v>
      </c>
      <c r="L230" s="44"/>
      <c r="M230" s="226" t="s">
        <v>1</v>
      </c>
      <c r="N230" s="227" t="s">
        <v>41</v>
      </c>
      <c r="O230" s="91"/>
      <c r="P230" s="228">
        <f>O230*H230</f>
        <v>0</v>
      </c>
      <c r="Q230" s="228">
        <v>0</v>
      </c>
      <c r="R230" s="228">
        <f>Q230*H230</f>
        <v>0</v>
      </c>
      <c r="S230" s="228">
        <v>0.086</v>
      </c>
      <c r="T230" s="229">
        <f>S230*H230</f>
        <v>4.128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0" t="s">
        <v>151</v>
      </c>
      <c r="AT230" s="230" t="s">
        <v>147</v>
      </c>
      <c r="AU230" s="230" t="s">
        <v>86</v>
      </c>
      <c r="AY230" s="17" t="s">
        <v>145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84</v>
      </c>
      <c r="BK230" s="231">
        <f>ROUND(I230*H230,2)</f>
        <v>0</v>
      </c>
      <c r="BL230" s="17" t="s">
        <v>151</v>
      </c>
      <c r="BM230" s="230" t="s">
        <v>289</v>
      </c>
    </row>
    <row r="231" spans="1:51" s="13" customFormat="1" ht="12">
      <c r="A231" s="13"/>
      <c r="B231" s="237"/>
      <c r="C231" s="238"/>
      <c r="D231" s="232" t="s">
        <v>155</v>
      </c>
      <c r="E231" s="239" t="s">
        <v>1</v>
      </c>
      <c r="F231" s="240" t="s">
        <v>290</v>
      </c>
      <c r="G231" s="238"/>
      <c r="H231" s="241">
        <v>48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155</v>
      </c>
      <c r="AU231" s="247" t="s">
        <v>86</v>
      </c>
      <c r="AV231" s="13" t="s">
        <v>86</v>
      </c>
      <c r="AW231" s="13" t="s">
        <v>32</v>
      </c>
      <c r="AX231" s="13" t="s">
        <v>76</v>
      </c>
      <c r="AY231" s="247" t="s">
        <v>145</v>
      </c>
    </row>
    <row r="232" spans="1:51" s="14" customFormat="1" ht="12">
      <c r="A232" s="14"/>
      <c r="B232" s="248"/>
      <c r="C232" s="249"/>
      <c r="D232" s="232" t="s">
        <v>155</v>
      </c>
      <c r="E232" s="250" t="s">
        <v>1</v>
      </c>
      <c r="F232" s="251" t="s">
        <v>159</v>
      </c>
      <c r="G232" s="249"/>
      <c r="H232" s="252">
        <v>48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8" t="s">
        <v>155</v>
      </c>
      <c r="AU232" s="258" t="s">
        <v>86</v>
      </c>
      <c r="AV232" s="14" t="s">
        <v>151</v>
      </c>
      <c r="AW232" s="14" t="s">
        <v>32</v>
      </c>
      <c r="AX232" s="14" t="s">
        <v>84</v>
      </c>
      <c r="AY232" s="258" t="s">
        <v>145</v>
      </c>
    </row>
    <row r="233" spans="1:65" s="2" customFormat="1" ht="33" customHeight="1">
      <c r="A233" s="38"/>
      <c r="B233" s="39"/>
      <c r="C233" s="219" t="s">
        <v>291</v>
      </c>
      <c r="D233" s="219" t="s">
        <v>147</v>
      </c>
      <c r="E233" s="220" t="s">
        <v>292</v>
      </c>
      <c r="F233" s="221" t="s">
        <v>293</v>
      </c>
      <c r="G233" s="222" t="s">
        <v>229</v>
      </c>
      <c r="H233" s="223">
        <v>29</v>
      </c>
      <c r="I233" s="224"/>
      <c r="J233" s="225">
        <f>ROUND(I233*H233,2)</f>
        <v>0</v>
      </c>
      <c r="K233" s="221" t="s">
        <v>150</v>
      </c>
      <c r="L233" s="44"/>
      <c r="M233" s="226" t="s">
        <v>1</v>
      </c>
      <c r="N233" s="227" t="s">
        <v>41</v>
      </c>
      <c r="O233" s="91"/>
      <c r="P233" s="228">
        <f>O233*H233</f>
        <v>0</v>
      </c>
      <c r="Q233" s="228">
        <v>16.75142</v>
      </c>
      <c r="R233" s="228">
        <f>Q233*H233</f>
        <v>485.79118</v>
      </c>
      <c r="S233" s="228">
        <v>0</v>
      </c>
      <c r="T233" s="22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0" t="s">
        <v>151</v>
      </c>
      <c r="AT233" s="230" t="s">
        <v>147</v>
      </c>
      <c r="AU233" s="230" t="s">
        <v>86</v>
      </c>
      <c r="AY233" s="17" t="s">
        <v>145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84</v>
      </c>
      <c r="BK233" s="231">
        <f>ROUND(I233*H233,2)</f>
        <v>0</v>
      </c>
      <c r="BL233" s="17" t="s">
        <v>151</v>
      </c>
      <c r="BM233" s="230" t="s">
        <v>294</v>
      </c>
    </row>
    <row r="234" spans="1:51" s="13" customFormat="1" ht="12">
      <c r="A234" s="13"/>
      <c r="B234" s="237"/>
      <c r="C234" s="238"/>
      <c r="D234" s="232" t="s">
        <v>155</v>
      </c>
      <c r="E234" s="239" t="s">
        <v>1</v>
      </c>
      <c r="F234" s="240" t="s">
        <v>295</v>
      </c>
      <c r="G234" s="238"/>
      <c r="H234" s="241">
        <v>18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155</v>
      </c>
      <c r="AU234" s="247" t="s">
        <v>86</v>
      </c>
      <c r="AV234" s="13" t="s">
        <v>86</v>
      </c>
      <c r="AW234" s="13" t="s">
        <v>32</v>
      </c>
      <c r="AX234" s="13" t="s">
        <v>76</v>
      </c>
      <c r="AY234" s="247" t="s">
        <v>145</v>
      </c>
    </row>
    <row r="235" spans="1:51" s="13" customFormat="1" ht="12">
      <c r="A235" s="13"/>
      <c r="B235" s="237"/>
      <c r="C235" s="238"/>
      <c r="D235" s="232" t="s">
        <v>155</v>
      </c>
      <c r="E235" s="239" t="s">
        <v>1</v>
      </c>
      <c r="F235" s="240" t="s">
        <v>296</v>
      </c>
      <c r="G235" s="238"/>
      <c r="H235" s="241">
        <v>11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155</v>
      </c>
      <c r="AU235" s="247" t="s">
        <v>86</v>
      </c>
      <c r="AV235" s="13" t="s">
        <v>86</v>
      </c>
      <c r="AW235" s="13" t="s">
        <v>32</v>
      </c>
      <c r="AX235" s="13" t="s">
        <v>76</v>
      </c>
      <c r="AY235" s="247" t="s">
        <v>145</v>
      </c>
    </row>
    <row r="236" spans="1:51" s="14" customFormat="1" ht="12">
      <c r="A236" s="14"/>
      <c r="B236" s="248"/>
      <c r="C236" s="249"/>
      <c r="D236" s="232" t="s">
        <v>155</v>
      </c>
      <c r="E236" s="250" t="s">
        <v>1</v>
      </c>
      <c r="F236" s="251" t="s">
        <v>159</v>
      </c>
      <c r="G236" s="249"/>
      <c r="H236" s="252">
        <v>29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8" t="s">
        <v>155</v>
      </c>
      <c r="AU236" s="258" t="s">
        <v>86</v>
      </c>
      <c r="AV236" s="14" t="s">
        <v>151</v>
      </c>
      <c r="AW236" s="14" t="s">
        <v>32</v>
      </c>
      <c r="AX236" s="14" t="s">
        <v>84</v>
      </c>
      <c r="AY236" s="258" t="s">
        <v>145</v>
      </c>
    </row>
    <row r="237" spans="1:65" s="2" customFormat="1" ht="44.25" customHeight="1">
      <c r="A237" s="38"/>
      <c r="B237" s="39"/>
      <c r="C237" s="219" t="s">
        <v>297</v>
      </c>
      <c r="D237" s="219" t="s">
        <v>147</v>
      </c>
      <c r="E237" s="220" t="s">
        <v>298</v>
      </c>
      <c r="F237" s="221" t="s">
        <v>299</v>
      </c>
      <c r="G237" s="222" t="s">
        <v>234</v>
      </c>
      <c r="H237" s="223">
        <v>464</v>
      </c>
      <c r="I237" s="224"/>
      <c r="J237" s="225">
        <f>ROUND(I237*H237,2)</f>
        <v>0</v>
      </c>
      <c r="K237" s="221" t="s">
        <v>150</v>
      </c>
      <c r="L237" s="44"/>
      <c r="M237" s="226" t="s">
        <v>1</v>
      </c>
      <c r="N237" s="227" t="s">
        <v>41</v>
      </c>
      <c r="O237" s="91"/>
      <c r="P237" s="228">
        <f>O237*H237</f>
        <v>0</v>
      </c>
      <c r="Q237" s="228">
        <v>0.03</v>
      </c>
      <c r="R237" s="228">
        <f>Q237*H237</f>
        <v>13.92</v>
      </c>
      <c r="S237" s="228">
        <v>0</v>
      </c>
      <c r="T237" s="22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0" t="s">
        <v>151</v>
      </c>
      <c r="AT237" s="230" t="s">
        <v>147</v>
      </c>
      <c r="AU237" s="230" t="s">
        <v>86</v>
      </c>
      <c r="AY237" s="17" t="s">
        <v>145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84</v>
      </c>
      <c r="BK237" s="231">
        <f>ROUND(I237*H237,2)</f>
        <v>0</v>
      </c>
      <c r="BL237" s="17" t="s">
        <v>151</v>
      </c>
      <c r="BM237" s="230" t="s">
        <v>300</v>
      </c>
    </row>
    <row r="238" spans="1:47" s="2" customFormat="1" ht="12">
      <c r="A238" s="38"/>
      <c r="B238" s="39"/>
      <c r="C238" s="40"/>
      <c r="D238" s="232" t="s">
        <v>153</v>
      </c>
      <c r="E238" s="40"/>
      <c r="F238" s="233" t="s">
        <v>301</v>
      </c>
      <c r="G238" s="40"/>
      <c r="H238" s="40"/>
      <c r="I238" s="234"/>
      <c r="J238" s="40"/>
      <c r="K238" s="40"/>
      <c r="L238" s="44"/>
      <c r="M238" s="235"/>
      <c r="N238" s="236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153</v>
      </c>
      <c r="AU238" s="17" t="s">
        <v>86</v>
      </c>
    </row>
    <row r="239" spans="1:51" s="13" customFormat="1" ht="12">
      <c r="A239" s="13"/>
      <c r="B239" s="237"/>
      <c r="C239" s="238"/>
      <c r="D239" s="232" t="s">
        <v>155</v>
      </c>
      <c r="E239" s="239" t="s">
        <v>1</v>
      </c>
      <c r="F239" s="240" t="s">
        <v>302</v>
      </c>
      <c r="G239" s="238"/>
      <c r="H239" s="241">
        <v>464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155</v>
      </c>
      <c r="AU239" s="247" t="s">
        <v>86</v>
      </c>
      <c r="AV239" s="13" t="s">
        <v>86</v>
      </c>
      <c r="AW239" s="13" t="s">
        <v>32</v>
      </c>
      <c r="AX239" s="13" t="s">
        <v>76</v>
      </c>
      <c r="AY239" s="247" t="s">
        <v>145</v>
      </c>
    </row>
    <row r="240" spans="1:51" s="14" customFormat="1" ht="12">
      <c r="A240" s="14"/>
      <c r="B240" s="248"/>
      <c r="C240" s="249"/>
      <c r="D240" s="232" t="s">
        <v>155</v>
      </c>
      <c r="E240" s="250" t="s">
        <v>1</v>
      </c>
      <c r="F240" s="251" t="s">
        <v>159</v>
      </c>
      <c r="G240" s="249"/>
      <c r="H240" s="252">
        <v>464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8" t="s">
        <v>155</v>
      </c>
      <c r="AU240" s="258" t="s">
        <v>86</v>
      </c>
      <c r="AV240" s="14" t="s">
        <v>151</v>
      </c>
      <c r="AW240" s="14" t="s">
        <v>32</v>
      </c>
      <c r="AX240" s="14" t="s">
        <v>84</v>
      </c>
      <c r="AY240" s="258" t="s">
        <v>145</v>
      </c>
    </row>
    <row r="241" spans="1:65" s="2" customFormat="1" ht="33" customHeight="1">
      <c r="A241" s="38"/>
      <c r="B241" s="39"/>
      <c r="C241" s="219" t="s">
        <v>303</v>
      </c>
      <c r="D241" s="219" t="s">
        <v>147</v>
      </c>
      <c r="E241" s="220" t="s">
        <v>304</v>
      </c>
      <c r="F241" s="221" t="s">
        <v>305</v>
      </c>
      <c r="G241" s="222" t="s">
        <v>229</v>
      </c>
      <c r="H241" s="223">
        <v>8</v>
      </c>
      <c r="I241" s="224"/>
      <c r="J241" s="225">
        <f>ROUND(I241*H241,2)</f>
        <v>0</v>
      </c>
      <c r="K241" s="221" t="s">
        <v>150</v>
      </c>
      <c r="L241" s="44"/>
      <c r="M241" s="226" t="s">
        <v>1</v>
      </c>
      <c r="N241" s="227" t="s">
        <v>41</v>
      </c>
      <c r="O241" s="91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0" t="s">
        <v>151</v>
      </c>
      <c r="AT241" s="230" t="s">
        <v>147</v>
      </c>
      <c r="AU241" s="230" t="s">
        <v>86</v>
      </c>
      <c r="AY241" s="17" t="s">
        <v>145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7" t="s">
        <v>84</v>
      </c>
      <c r="BK241" s="231">
        <f>ROUND(I241*H241,2)</f>
        <v>0</v>
      </c>
      <c r="BL241" s="17" t="s">
        <v>151</v>
      </c>
      <c r="BM241" s="230" t="s">
        <v>306</v>
      </c>
    </row>
    <row r="242" spans="1:51" s="13" customFormat="1" ht="12">
      <c r="A242" s="13"/>
      <c r="B242" s="237"/>
      <c r="C242" s="238"/>
      <c r="D242" s="232" t="s">
        <v>155</v>
      </c>
      <c r="E242" s="239" t="s">
        <v>1</v>
      </c>
      <c r="F242" s="240" t="s">
        <v>192</v>
      </c>
      <c r="G242" s="238"/>
      <c r="H242" s="241">
        <v>8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155</v>
      </c>
      <c r="AU242" s="247" t="s">
        <v>86</v>
      </c>
      <c r="AV242" s="13" t="s">
        <v>86</v>
      </c>
      <c r="AW242" s="13" t="s">
        <v>32</v>
      </c>
      <c r="AX242" s="13" t="s">
        <v>76</v>
      </c>
      <c r="AY242" s="247" t="s">
        <v>145</v>
      </c>
    </row>
    <row r="243" spans="1:51" s="14" customFormat="1" ht="12">
      <c r="A243" s="14"/>
      <c r="B243" s="248"/>
      <c r="C243" s="249"/>
      <c r="D243" s="232" t="s">
        <v>155</v>
      </c>
      <c r="E243" s="250" t="s">
        <v>1</v>
      </c>
      <c r="F243" s="251" t="s">
        <v>159</v>
      </c>
      <c r="G243" s="249"/>
      <c r="H243" s="252">
        <v>8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8" t="s">
        <v>155</v>
      </c>
      <c r="AU243" s="258" t="s">
        <v>86</v>
      </c>
      <c r="AV243" s="14" t="s">
        <v>151</v>
      </c>
      <c r="AW243" s="14" t="s">
        <v>32</v>
      </c>
      <c r="AX243" s="14" t="s">
        <v>84</v>
      </c>
      <c r="AY243" s="258" t="s">
        <v>145</v>
      </c>
    </row>
    <row r="244" spans="1:65" s="2" customFormat="1" ht="16.5" customHeight="1">
      <c r="A244" s="38"/>
      <c r="B244" s="39"/>
      <c r="C244" s="259" t="s">
        <v>307</v>
      </c>
      <c r="D244" s="259" t="s">
        <v>238</v>
      </c>
      <c r="E244" s="260" t="s">
        <v>308</v>
      </c>
      <c r="F244" s="261" t="s">
        <v>309</v>
      </c>
      <c r="G244" s="262" t="s">
        <v>229</v>
      </c>
      <c r="H244" s="263">
        <v>8</v>
      </c>
      <c r="I244" s="264"/>
      <c r="J244" s="265">
        <f>ROUND(I244*H244,2)</f>
        <v>0</v>
      </c>
      <c r="K244" s="261" t="s">
        <v>1</v>
      </c>
      <c r="L244" s="266"/>
      <c r="M244" s="267" t="s">
        <v>1</v>
      </c>
      <c r="N244" s="268" t="s">
        <v>41</v>
      </c>
      <c r="O244" s="91"/>
      <c r="P244" s="228">
        <f>O244*H244</f>
        <v>0</v>
      </c>
      <c r="Q244" s="228">
        <v>0.0021</v>
      </c>
      <c r="R244" s="228">
        <f>Q244*H244</f>
        <v>0.0168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192</v>
      </c>
      <c r="AT244" s="230" t="s">
        <v>238</v>
      </c>
      <c r="AU244" s="230" t="s">
        <v>86</v>
      </c>
      <c r="AY244" s="17" t="s">
        <v>145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151</v>
      </c>
      <c r="BM244" s="230" t="s">
        <v>310</v>
      </c>
    </row>
    <row r="245" spans="1:51" s="13" customFormat="1" ht="12">
      <c r="A245" s="13"/>
      <c r="B245" s="237"/>
      <c r="C245" s="238"/>
      <c r="D245" s="232" t="s">
        <v>155</v>
      </c>
      <c r="E245" s="239" t="s">
        <v>1</v>
      </c>
      <c r="F245" s="240" t="s">
        <v>192</v>
      </c>
      <c r="G245" s="238"/>
      <c r="H245" s="241">
        <v>8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7" t="s">
        <v>155</v>
      </c>
      <c r="AU245" s="247" t="s">
        <v>86</v>
      </c>
      <c r="AV245" s="13" t="s">
        <v>86</v>
      </c>
      <c r="AW245" s="13" t="s">
        <v>32</v>
      </c>
      <c r="AX245" s="13" t="s">
        <v>76</v>
      </c>
      <c r="AY245" s="247" t="s">
        <v>145</v>
      </c>
    </row>
    <row r="246" spans="1:51" s="14" customFormat="1" ht="12">
      <c r="A246" s="14"/>
      <c r="B246" s="248"/>
      <c r="C246" s="249"/>
      <c r="D246" s="232" t="s">
        <v>155</v>
      </c>
      <c r="E246" s="250" t="s">
        <v>1</v>
      </c>
      <c r="F246" s="251" t="s">
        <v>159</v>
      </c>
      <c r="G246" s="249"/>
      <c r="H246" s="252">
        <v>8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8" t="s">
        <v>155</v>
      </c>
      <c r="AU246" s="258" t="s">
        <v>86</v>
      </c>
      <c r="AV246" s="14" t="s">
        <v>151</v>
      </c>
      <c r="AW246" s="14" t="s">
        <v>32</v>
      </c>
      <c r="AX246" s="14" t="s">
        <v>84</v>
      </c>
      <c r="AY246" s="258" t="s">
        <v>145</v>
      </c>
    </row>
    <row r="247" spans="1:65" s="2" customFormat="1" ht="24.15" customHeight="1">
      <c r="A247" s="38"/>
      <c r="B247" s="39"/>
      <c r="C247" s="219" t="s">
        <v>311</v>
      </c>
      <c r="D247" s="219" t="s">
        <v>147</v>
      </c>
      <c r="E247" s="220" t="s">
        <v>312</v>
      </c>
      <c r="F247" s="221" t="s">
        <v>313</v>
      </c>
      <c r="G247" s="222" t="s">
        <v>229</v>
      </c>
      <c r="H247" s="223">
        <v>300</v>
      </c>
      <c r="I247" s="224"/>
      <c r="J247" s="225">
        <f>ROUND(I247*H247,2)</f>
        <v>0</v>
      </c>
      <c r="K247" s="221" t="s">
        <v>150</v>
      </c>
      <c r="L247" s="44"/>
      <c r="M247" s="226" t="s">
        <v>1</v>
      </c>
      <c r="N247" s="227" t="s">
        <v>41</v>
      </c>
      <c r="O247" s="91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0" t="s">
        <v>151</v>
      </c>
      <c r="AT247" s="230" t="s">
        <v>147</v>
      </c>
      <c r="AU247" s="230" t="s">
        <v>86</v>
      </c>
      <c r="AY247" s="17" t="s">
        <v>145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7" t="s">
        <v>84</v>
      </c>
      <c r="BK247" s="231">
        <f>ROUND(I247*H247,2)</f>
        <v>0</v>
      </c>
      <c r="BL247" s="17" t="s">
        <v>151</v>
      </c>
      <c r="BM247" s="230" t="s">
        <v>314</v>
      </c>
    </row>
    <row r="248" spans="1:51" s="13" customFormat="1" ht="12">
      <c r="A248" s="13"/>
      <c r="B248" s="237"/>
      <c r="C248" s="238"/>
      <c r="D248" s="232" t="s">
        <v>155</v>
      </c>
      <c r="E248" s="239" t="s">
        <v>1</v>
      </c>
      <c r="F248" s="240" t="s">
        <v>315</v>
      </c>
      <c r="G248" s="238"/>
      <c r="H248" s="241">
        <v>300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155</v>
      </c>
      <c r="AU248" s="247" t="s">
        <v>86</v>
      </c>
      <c r="AV248" s="13" t="s">
        <v>86</v>
      </c>
      <c r="AW248" s="13" t="s">
        <v>32</v>
      </c>
      <c r="AX248" s="13" t="s">
        <v>76</v>
      </c>
      <c r="AY248" s="247" t="s">
        <v>145</v>
      </c>
    </row>
    <row r="249" spans="1:51" s="14" customFormat="1" ht="12">
      <c r="A249" s="14"/>
      <c r="B249" s="248"/>
      <c r="C249" s="249"/>
      <c r="D249" s="232" t="s">
        <v>155</v>
      </c>
      <c r="E249" s="250" t="s">
        <v>1</v>
      </c>
      <c r="F249" s="251" t="s">
        <v>159</v>
      </c>
      <c r="G249" s="249"/>
      <c r="H249" s="252">
        <v>300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8" t="s">
        <v>155</v>
      </c>
      <c r="AU249" s="258" t="s">
        <v>86</v>
      </c>
      <c r="AV249" s="14" t="s">
        <v>151</v>
      </c>
      <c r="AW249" s="14" t="s">
        <v>32</v>
      </c>
      <c r="AX249" s="14" t="s">
        <v>84</v>
      </c>
      <c r="AY249" s="258" t="s">
        <v>145</v>
      </c>
    </row>
    <row r="250" spans="1:65" s="2" customFormat="1" ht="16.5" customHeight="1">
      <c r="A250" s="38"/>
      <c r="B250" s="39"/>
      <c r="C250" s="259" t="s">
        <v>316</v>
      </c>
      <c r="D250" s="259" t="s">
        <v>238</v>
      </c>
      <c r="E250" s="260" t="s">
        <v>317</v>
      </c>
      <c r="F250" s="261" t="s">
        <v>318</v>
      </c>
      <c r="G250" s="262" t="s">
        <v>229</v>
      </c>
      <c r="H250" s="263">
        <v>300</v>
      </c>
      <c r="I250" s="264"/>
      <c r="J250" s="265">
        <f>ROUND(I250*H250,2)</f>
        <v>0</v>
      </c>
      <c r="K250" s="261" t="s">
        <v>150</v>
      </c>
      <c r="L250" s="266"/>
      <c r="M250" s="267" t="s">
        <v>1</v>
      </c>
      <c r="N250" s="268" t="s">
        <v>41</v>
      </c>
      <c r="O250" s="91"/>
      <c r="P250" s="228">
        <f>O250*H250</f>
        <v>0</v>
      </c>
      <c r="Q250" s="228">
        <v>0.00145</v>
      </c>
      <c r="R250" s="228">
        <f>Q250*H250</f>
        <v>0.43499999999999994</v>
      </c>
      <c r="S250" s="228">
        <v>0</v>
      </c>
      <c r="T250" s="22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0" t="s">
        <v>192</v>
      </c>
      <c r="AT250" s="230" t="s">
        <v>238</v>
      </c>
      <c r="AU250" s="230" t="s">
        <v>86</v>
      </c>
      <c r="AY250" s="17" t="s">
        <v>145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7" t="s">
        <v>84</v>
      </c>
      <c r="BK250" s="231">
        <f>ROUND(I250*H250,2)</f>
        <v>0</v>
      </c>
      <c r="BL250" s="17" t="s">
        <v>151</v>
      </c>
      <c r="BM250" s="230" t="s">
        <v>319</v>
      </c>
    </row>
    <row r="251" spans="1:51" s="13" customFormat="1" ht="12">
      <c r="A251" s="13"/>
      <c r="B251" s="237"/>
      <c r="C251" s="238"/>
      <c r="D251" s="232" t="s">
        <v>155</v>
      </c>
      <c r="E251" s="239" t="s">
        <v>1</v>
      </c>
      <c r="F251" s="240" t="s">
        <v>315</v>
      </c>
      <c r="G251" s="238"/>
      <c r="H251" s="241">
        <v>300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155</v>
      </c>
      <c r="AU251" s="247" t="s">
        <v>86</v>
      </c>
      <c r="AV251" s="13" t="s">
        <v>86</v>
      </c>
      <c r="AW251" s="13" t="s">
        <v>32</v>
      </c>
      <c r="AX251" s="13" t="s">
        <v>76</v>
      </c>
      <c r="AY251" s="247" t="s">
        <v>145</v>
      </c>
    </row>
    <row r="252" spans="1:51" s="14" customFormat="1" ht="12">
      <c r="A252" s="14"/>
      <c r="B252" s="248"/>
      <c r="C252" s="249"/>
      <c r="D252" s="232" t="s">
        <v>155</v>
      </c>
      <c r="E252" s="250" t="s">
        <v>1</v>
      </c>
      <c r="F252" s="251" t="s">
        <v>159</v>
      </c>
      <c r="G252" s="249"/>
      <c r="H252" s="252">
        <v>300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8" t="s">
        <v>155</v>
      </c>
      <c r="AU252" s="258" t="s">
        <v>86</v>
      </c>
      <c r="AV252" s="14" t="s">
        <v>151</v>
      </c>
      <c r="AW252" s="14" t="s">
        <v>32</v>
      </c>
      <c r="AX252" s="14" t="s">
        <v>84</v>
      </c>
      <c r="AY252" s="258" t="s">
        <v>145</v>
      </c>
    </row>
    <row r="253" spans="1:65" s="2" customFormat="1" ht="24.15" customHeight="1">
      <c r="A253" s="38"/>
      <c r="B253" s="39"/>
      <c r="C253" s="219" t="s">
        <v>320</v>
      </c>
      <c r="D253" s="219" t="s">
        <v>147</v>
      </c>
      <c r="E253" s="220" t="s">
        <v>321</v>
      </c>
      <c r="F253" s="221" t="s">
        <v>322</v>
      </c>
      <c r="G253" s="222" t="s">
        <v>234</v>
      </c>
      <c r="H253" s="223">
        <v>7142</v>
      </c>
      <c r="I253" s="224"/>
      <c r="J253" s="225">
        <f>ROUND(I253*H253,2)</f>
        <v>0</v>
      </c>
      <c r="K253" s="221" t="s">
        <v>150</v>
      </c>
      <c r="L253" s="44"/>
      <c r="M253" s="226" t="s">
        <v>1</v>
      </c>
      <c r="N253" s="227" t="s">
        <v>41</v>
      </c>
      <c r="O253" s="91"/>
      <c r="P253" s="228">
        <f>O253*H253</f>
        <v>0</v>
      </c>
      <c r="Q253" s="228">
        <v>0.0001</v>
      </c>
      <c r="R253" s="228">
        <f>Q253*H253</f>
        <v>0.7142000000000001</v>
      </c>
      <c r="S253" s="228">
        <v>0</v>
      </c>
      <c r="T253" s="22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0" t="s">
        <v>151</v>
      </c>
      <c r="AT253" s="230" t="s">
        <v>147</v>
      </c>
      <c r="AU253" s="230" t="s">
        <v>86</v>
      </c>
      <c r="AY253" s="17" t="s">
        <v>145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7" t="s">
        <v>84</v>
      </c>
      <c r="BK253" s="231">
        <f>ROUND(I253*H253,2)</f>
        <v>0</v>
      </c>
      <c r="BL253" s="17" t="s">
        <v>151</v>
      </c>
      <c r="BM253" s="230" t="s">
        <v>323</v>
      </c>
    </row>
    <row r="254" spans="1:51" s="13" customFormat="1" ht="12">
      <c r="A254" s="13"/>
      <c r="B254" s="237"/>
      <c r="C254" s="238"/>
      <c r="D254" s="232" t="s">
        <v>155</v>
      </c>
      <c r="E254" s="239" t="s">
        <v>1</v>
      </c>
      <c r="F254" s="240" t="s">
        <v>324</v>
      </c>
      <c r="G254" s="238"/>
      <c r="H254" s="241">
        <v>7142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155</v>
      </c>
      <c r="AU254" s="247" t="s">
        <v>86</v>
      </c>
      <c r="AV254" s="13" t="s">
        <v>86</v>
      </c>
      <c r="AW254" s="13" t="s">
        <v>32</v>
      </c>
      <c r="AX254" s="13" t="s">
        <v>76</v>
      </c>
      <c r="AY254" s="247" t="s">
        <v>145</v>
      </c>
    </row>
    <row r="255" spans="1:51" s="14" customFormat="1" ht="12">
      <c r="A255" s="14"/>
      <c r="B255" s="248"/>
      <c r="C255" s="249"/>
      <c r="D255" s="232" t="s">
        <v>155</v>
      </c>
      <c r="E255" s="250" t="s">
        <v>1</v>
      </c>
      <c r="F255" s="251" t="s">
        <v>159</v>
      </c>
      <c r="G255" s="249"/>
      <c r="H255" s="252">
        <v>7142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8" t="s">
        <v>155</v>
      </c>
      <c r="AU255" s="258" t="s">
        <v>86</v>
      </c>
      <c r="AV255" s="14" t="s">
        <v>151</v>
      </c>
      <c r="AW255" s="14" t="s">
        <v>32</v>
      </c>
      <c r="AX255" s="14" t="s">
        <v>84</v>
      </c>
      <c r="AY255" s="258" t="s">
        <v>145</v>
      </c>
    </row>
    <row r="256" spans="1:65" s="2" customFormat="1" ht="24.15" customHeight="1">
      <c r="A256" s="38"/>
      <c r="B256" s="39"/>
      <c r="C256" s="219" t="s">
        <v>325</v>
      </c>
      <c r="D256" s="219" t="s">
        <v>147</v>
      </c>
      <c r="E256" s="220" t="s">
        <v>326</v>
      </c>
      <c r="F256" s="221" t="s">
        <v>327</v>
      </c>
      <c r="G256" s="222" t="s">
        <v>234</v>
      </c>
      <c r="H256" s="223">
        <v>28</v>
      </c>
      <c r="I256" s="224"/>
      <c r="J256" s="225">
        <f>ROUND(I256*H256,2)</f>
        <v>0</v>
      </c>
      <c r="K256" s="221" t="s">
        <v>150</v>
      </c>
      <c r="L256" s="44"/>
      <c r="M256" s="226" t="s">
        <v>1</v>
      </c>
      <c r="N256" s="227" t="s">
        <v>41</v>
      </c>
      <c r="O256" s="91"/>
      <c r="P256" s="228">
        <f>O256*H256</f>
        <v>0</v>
      </c>
      <c r="Q256" s="228">
        <v>0.0002</v>
      </c>
      <c r="R256" s="228">
        <f>Q256*H256</f>
        <v>0.0056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151</v>
      </c>
      <c r="AT256" s="230" t="s">
        <v>147</v>
      </c>
      <c r="AU256" s="230" t="s">
        <v>86</v>
      </c>
      <c r="AY256" s="17" t="s">
        <v>145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84</v>
      </c>
      <c r="BK256" s="231">
        <f>ROUND(I256*H256,2)</f>
        <v>0</v>
      </c>
      <c r="BL256" s="17" t="s">
        <v>151</v>
      </c>
      <c r="BM256" s="230" t="s">
        <v>328</v>
      </c>
    </row>
    <row r="257" spans="1:51" s="13" customFormat="1" ht="12">
      <c r="A257" s="13"/>
      <c r="B257" s="237"/>
      <c r="C257" s="238"/>
      <c r="D257" s="232" t="s">
        <v>155</v>
      </c>
      <c r="E257" s="239" t="s">
        <v>1</v>
      </c>
      <c r="F257" s="240" t="s">
        <v>329</v>
      </c>
      <c r="G257" s="238"/>
      <c r="H257" s="241">
        <v>28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155</v>
      </c>
      <c r="AU257" s="247" t="s">
        <v>86</v>
      </c>
      <c r="AV257" s="13" t="s">
        <v>86</v>
      </c>
      <c r="AW257" s="13" t="s">
        <v>32</v>
      </c>
      <c r="AX257" s="13" t="s">
        <v>76</v>
      </c>
      <c r="AY257" s="247" t="s">
        <v>145</v>
      </c>
    </row>
    <row r="258" spans="1:51" s="14" customFormat="1" ht="12">
      <c r="A258" s="14"/>
      <c r="B258" s="248"/>
      <c r="C258" s="249"/>
      <c r="D258" s="232" t="s">
        <v>155</v>
      </c>
      <c r="E258" s="250" t="s">
        <v>1</v>
      </c>
      <c r="F258" s="251" t="s">
        <v>159</v>
      </c>
      <c r="G258" s="249"/>
      <c r="H258" s="252">
        <v>28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8" t="s">
        <v>155</v>
      </c>
      <c r="AU258" s="258" t="s">
        <v>86</v>
      </c>
      <c r="AV258" s="14" t="s">
        <v>151</v>
      </c>
      <c r="AW258" s="14" t="s">
        <v>32</v>
      </c>
      <c r="AX258" s="14" t="s">
        <v>84</v>
      </c>
      <c r="AY258" s="258" t="s">
        <v>145</v>
      </c>
    </row>
    <row r="259" spans="1:65" s="2" customFormat="1" ht="33" customHeight="1">
      <c r="A259" s="38"/>
      <c r="B259" s="39"/>
      <c r="C259" s="219" t="s">
        <v>330</v>
      </c>
      <c r="D259" s="219" t="s">
        <v>147</v>
      </c>
      <c r="E259" s="220" t="s">
        <v>331</v>
      </c>
      <c r="F259" s="221" t="s">
        <v>332</v>
      </c>
      <c r="G259" s="222" t="s">
        <v>234</v>
      </c>
      <c r="H259" s="223">
        <v>235</v>
      </c>
      <c r="I259" s="224"/>
      <c r="J259" s="225">
        <f>ROUND(I259*H259,2)</f>
        <v>0</v>
      </c>
      <c r="K259" s="221" t="s">
        <v>1</v>
      </c>
      <c r="L259" s="44"/>
      <c r="M259" s="226" t="s">
        <v>1</v>
      </c>
      <c r="N259" s="227" t="s">
        <v>41</v>
      </c>
      <c r="O259" s="91"/>
      <c r="P259" s="228">
        <f>O259*H259</f>
        <v>0</v>
      </c>
      <c r="Q259" s="228">
        <v>0.0001</v>
      </c>
      <c r="R259" s="228">
        <f>Q259*H259</f>
        <v>0.0235</v>
      </c>
      <c r="S259" s="228">
        <v>0</v>
      </c>
      <c r="T259" s="22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0" t="s">
        <v>151</v>
      </c>
      <c r="AT259" s="230" t="s">
        <v>147</v>
      </c>
      <c r="AU259" s="230" t="s">
        <v>86</v>
      </c>
      <c r="AY259" s="17" t="s">
        <v>145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7" t="s">
        <v>84</v>
      </c>
      <c r="BK259" s="231">
        <f>ROUND(I259*H259,2)</f>
        <v>0</v>
      </c>
      <c r="BL259" s="17" t="s">
        <v>151</v>
      </c>
      <c r="BM259" s="230" t="s">
        <v>333</v>
      </c>
    </row>
    <row r="260" spans="1:51" s="13" customFormat="1" ht="12">
      <c r="A260" s="13"/>
      <c r="B260" s="237"/>
      <c r="C260" s="238"/>
      <c r="D260" s="232" t="s">
        <v>155</v>
      </c>
      <c r="E260" s="239" t="s">
        <v>1</v>
      </c>
      <c r="F260" s="240" t="s">
        <v>334</v>
      </c>
      <c r="G260" s="238"/>
      <c r="H260" s="241">
        <v>235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7" t="s">
        <v>155</v>
      </c>
      <c r="AU260" s="247" t="s">
        <v>86</v>
      </c>
      <c r="AV260" s="13" t="s">
        <v>86</v>
      </c>
      <c r="AW260" s="13" t="s">
        <v>32</v>
      </c>
      <c r="AX260" s="13" t="s">
        <v>76</v>
      </c>
      <c r="AY260" s="247" t="s">
        <v>145</v>
      </c>
    </row>
    <row r="261" spans="1:51" s="14" customFormat="1" ht="12">
      <c r="A261" s="14"/>
      <c r="B261" s="248"/>
      <c r="C261" s="249"/>
      <c r="D261" s="232" t="s">
        <v>155</v>
      </c>
      <c r="E261" s="250" t="s">
        <v>1</v>
      </c>
      <c r="F261" s="251" t="s">
        <v>159</v>
      </c>
      <c r="G261" s="249"/>
      <c r="H261" s="252">
        <v>235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8" t="s">
        <v>155</v>
      </c>
      <c r="AU261" s="258" t="s">
        <v>86</v>
      </c>
      <c r="AV261" s="14" t="s">
        <v>151</v>
      </c>
      <c r="AW261" s="14" t="s">
        <v>32</v>
      </c>
      <c r="AX261" s="14" t="s">
        <v>84</v>
      </c>
      <c r="AY261" s="258" t="s">
        <v>145</v>
      </c>
    </row>
    <row r="262" spans="1:65" s="2" customFormat="1" ht="33" customHeight="1">
      <c r="A262" s="38"/>
      <c r="B262" s="39"/>
      <c r="C262" s="219" t="s">
        <v>335</v>
      </c>
      <c r="D262" s="219" t="s">
        <v>147</v>
      </c>
      <c r="E262" s="220" t="s">
        <v>336</v>
      </c>
      <c r="F262" s="221" t="s">
        <v>337</v>
      </c>
      <c r="G262" s="222" t="s">
        <v>103</v>
      </c>
      <c r="H262" s="223">
        <v>10</v>
      </c>
      <c r="I262" s="224"/>
      <c r="J262" s="225">
        <f>ROUND(I262*H262,2)</f>
        <v>0</v>
      </c>
      <c r="K262" s="221" t="s">
        <v>150</v>
      </c>
      <c r="L262" s="44"/>
      <c r="M262" s="226" t="s">
        <v>1</v>
      </c>
      <c r="N262" s="227" t="s">
        <v>41</v>
      </c>
      <c r="O262" s="91"/>
      <c r="P262" s="228">
        <f>O262*H262</f>
        <v>0</v>
      </c>
      <c r="Q262" s="228">
        <v>0.0012</v>
      </c>
      <c r="R262" s="228">
        <f>Q262*H262</f>
        <v>0.011999999999999999</v>
      </c>
      <c r="S262" s="228">
        <v>0</v>
      </c>
      <c r="T262" s="22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0" t="s">
        <v>151</v>
      </c>
      <c r="AT262" s="230" t="s">
        <v>147</v>
      </c>
      <c r="AU262" s="230" t="s">
        <v>86</v>
      </c>
      <c r="AY262" s="17" t="s">
        <v>145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7" t="s">
        <v>84</v>
      </c>
      <c r="BK262" s="231">
        <f>ROUND(I262*H262,2)</f>
        <v>0</v>
      </c>
      <c r="BL262" s="17" t="s">
        <v>151</v>
      </c>
      <c r="BM262" s="230" t="s">
        <v>338</v>
      </c>
    </row>
    <row r="263" spans="1:47" s="2" customFormat="1" ht="12">
      <c r="A263" s="38"/>
      <c r="B263" s="39"/>
      <c r="C263" s="40"/>
      <c r="D263" s="232" t="s">
        <v>153</v>
      </c>
      <c r="E263" s="40"/>
      <c r="F263" s="233" t="s">
        <v>339</v>
      </c>
      <c r="G263" s="40"/>
      <c r="H263" s="40"/>
      <c r="I263" s="234"/>
      <c r="J263" s="40"/>
      <c r="K263" s="40"/>
      <c r="L263" s="44"/>
      <c r="M263" s="235"/>
      <c r="N263" s="236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153</v>
      </c>
      <c r="AU263" s="17" t="s">
        <v>86</v>
      </c>
    </row>
    <row r="264" spans="1:51" s="13" customFormat="1" ht="12">
      <c r="A264" s="13"/>
      <c r="B264" s="237"/>
      <c r="C264" s="238"/>
      <c r="D264" s="232" t="s">
        <v>155</v>
      </c>
      <c r="E264" s="239" t="s">
        <v>1</v>
      </c>
      <c r="F264" s="240" t="s">
        <v>340</v>
      </c>
      <c r="G264" s="238"/>
      <c r="H264" s="241">
        <v>10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155</v>
      </c>
      <c r="AU264" s="247" t="s">
        <v>86</v>
      </c>
      <c r="AV264" s="13" t="s">
        <v>86</v>
      </c>
      <c r="AW264" s="13" t="s">
        <v>32</v>
      </c>
      <c r="AX264" s="13" t="s">
        <v>76</v>
      </c>
      <c r="AY264" s="247" t="s">
        <v>145</v>
      </c>
    </row>
    <row r="265" spans="1:51" s="14" customFormat="1" ht="12">
      <c r="A265" s="14"/>
      <c r="B265" s="248"/>
      <c r="C265" s="249"/>
      <c r="D265" s="232" t="s">
        <v>155</v>
      </c>
      <c r="E265" s="250" t="s">
        <v>1</v>
      </c>
      <c r="F265" s="251" t="s">
        <v>159</v>
      </c>
      <c r="G265" s="249"/>
      <c r="H265" s="252">
        <v>10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8" t="s">
        <v>155</v>
      </c>
      <c r="AU265" s="258" t="s">
        <v>86</v>
      </c>
      <c r="AV265" s="14" t="s">
        <v>151</v>
      </c>
      <c r="AW265" s="14" t="s">
        <v>32</v>
      </c>
      <c r="AX265" s="14" t="s">
        <v>84</v>
      </c>
      <c r="AY265" s="258" t="s">
        <v>145</v>
      </c>
    </row>
    <row r="266" spans="1:65" s="2" customFormat="1" ht="33" customHeight="1">
      <c r="A266" s="38"/>
      <c r="B266" s="39"/>
      <c r="C266" s="219" t="s">
        <v>341</v>
      </c>
      <c r="D266" s="219" t="s">
        <v>147</v>
      </c>
      <c r="E266" s="220" t="s">
        <v>342</v>
      </c>
      <c r="F266" s="221" t="s">
        <v>343</v>
      </c>
      <c r="G266" s="222" t="s">
        <v>234</v>
      </c>
      <c r="H266" s="223">
        <v>7142</v>
      </c>
      <c r="I266" s="224"/>
      <c r="J266" s="225">
        <f>ROUND(I266*H266,2)</f>
        <v>0</v>
      </c>
      <c r="K266" s="221" t="s">
        <v>1</v>
      </c>
      <c r="L266" s="44"/>
      <c r="M266" s="226" t="s">
        <v>1</v>
      </c>
      <c r="N266" s="227" t="s">
        <v>41</v>
      </c>
      <c r="O266" s="91"/>
      <c r="P266" s="228">
        <f>O266*H266</f>
        <v>0</v>
      </c>
      <c r="Q266" s="228">
        <v>0.00033</v>
      </c>
      <c r="R266" s="228">
        <f>Q266*H266</f>
        <v>2.35686</v>
      </c>
      <c r="S266" s="228">
        <v>0</v>
      </c>
      <c r="T266" s="22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0" t="s">
        <v>151</v>
      </c>
      <c r="AT266" s="230" t="s">
        <v>147</v>
      </c>
      <c r="AU266" s="230" t="s">
        <v>86</v>
      </c>
      <c r="AY266" s="17" t="s">
        <v>145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7" t="s">
        <v>84</v>
      </c>
      <c r="BK266" s="231">
        <f>ROUND(I266*H266,2)</f>
        <v>0</v>
      </c>
      <c r="BL266" s="17" t="s">
        <v>151</v>
      </c>
      <c r="BM266" s="230" t="s">
        <v>344</v>
      </c>
    </row>
    <row r="267" spans="1:51" s="13" customFormat="1" ht="12">
      <c r="A267" s="13"/>
      <c r="B267" s="237"/>
      <c r="C267" s="238"/>
      <c r="D267" s="232" t="s">
        <v>155</v>
      </c>
      <c r="E267" s="239" t="s">
        <v>1</v>
      </c>
      <c r="F267" s="240" t="s">
        <v>324</v>
      </c>
      <c r="G267" s="238"/>
      <c r="H267" s="241">
        <v>7142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155</v>
      </c>
      <c r="AU267" s="247" t="s">
        <v>86</v>
      </c>
      <c r="AV267" s="13" t="s">
        <v>86</v>
      </c>
      <c r="AW267" s="13" t="s">
        <v>32</v>
      </c>
      <c r="AX267" s="13" t="s">
        <v>76</v>
      </c>
      <c r="AY267" s="247" t="s">
        <v>145</v>
      </c>
    </row>
    <row r="268" spans="1:51" s="14" customFormat="1" ht="12">
      <c r="A268" s="14"/>
      <c r="B268" s="248"/>
      <c r="C268" s="249"/>
      <c r="D268" s="232" t="s">
        <v>155</v>
      </c>
      <c r="E268" s="250" t="s">
        <v>1</v>
      </c>
      <c r="F268" s="251" t="s">
        <v>159</v>
      </c>
      <c r="G268" s="249"/>
      <c r="H268" s="252">
        <v>7142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8" t="s">
        <v>155</v>
      </c>
      <c r="AU268" s="258" t="s">
        <v>86</v>
      </c>
      <c r="AV268" s="14" t="s">
        <v>151</v>
      </c>
      <c r="AW268" s="14" t="s">
        <v>32</v>
      </c>
      <c r="AX268" s="14" t="s">
        <v>84</v>
      </c>
      <c r="AY268" s="258" t="s">
        <v>145</v>
      </c>
    </row>
    <row r="269" spans="1:65" s="2" customFormat="1" ht="33" customHeight="1">
      <c r="A269" s="38"/>
      <c r="B269" s="39"/>
      <c r="C269" s="219" t="s">
        <v>345</v>
      </c>
      <c r="D269" s="219" t="s">
        <v>147</v>
      </c>
      <c r="E269" s="220" t="s">
        <v>346</v>
      </c>
      <c r="F269" s="221" t="s">
        <v>347</v>
      </c>
      <c r="G269" s="222" t="s">
        <v>234</v>
      </c>
      <c r="H269" s="223">
        <v>28</v>
      </c>
      <c r="I269" s="224"/>
      <c r="J269" s="225">
        <f>ROUND(I269*H269,2)</f>
        <v>0</v>
      </c>
      <c r="K269" s="221" t="s">
        <v>150</v>
      </c>
      <c r="L269" s="44"/>
      <c r="M269" s="226" t="s">
        <v>1</v>
      </c>
      <c r="N269" s="227" t="s">
        <v>41</v>
      </c>
      <c r="O269" s="91"/>
      <c r="P269" s="228">
        <f>O269*H269</f>
        <v>0</v>
      </c>
      <c r="Q269" s="228">
        <v>0.00065</v>
      </c>
      <c r="R269" s="228">
        <f>Q269*H269</f>
        <v>0.0182</v>
      </c>
      <c r="S269" s="228">
        <v>0</v>
      </c>
      <c r="T269" s="22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0" t="s">
        <v>151</v>
      </c>
      <c r="AT269" s="230" t="s">
        <v>147</v>
      </c>
      <c r="AU269" s="230" t="s">
        <v>86</v>
      </c>
      <c r="AY269" s="17" t="s">
        <v>145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7" t="s">
        <v>84</v>
      </c>
      <c r="BK269" s="231">
        <f>ROUND(I269*H269,2)</f>
        <v>0</v>
      </c>
      <c r="BL269" s="17" t="s">
        <v>151</v>
      </c>
      <c r="BM269" s="230" t="s">
        <v>348</v>
      </c>
    </row>
    <row r="270" spans="1:51" s="13" customFormat="1" ht="12">
      <c r="A270" s="13"/>
      <c r="B270" s="237"/>
      <c r="C270" s="238"/>
      <c r="D270" s="232" t="s">
        <v>155</v>
      </c>
      <c r="E270" s="239" t="s">
        <v>1</v>
      </c>
      <c r="F270" s="240" t="s">
        <v>329</v>
      </c>
      <c r="G270" s="238"/>
      <c r="H270" s="241">
        <v>28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155</v>
      </c>
      <c r="AU270" s="247" t="s">
        <v>86</v>
      </c>
      <c r="AV270" s="13" t="s">
        <v>86</v>
      </c>
      <c r="AW270" s="13" t="s">
        <v>32</v>
      </c>
      <c r="AX270" s="13" t="s">
        <v>76</v>
      </c>
      <c r="AY270" s="247" t="s">
        <v>145</v>
      </c>
    </row>
    <row r="271" spans="1:51" s="14" customFormat="1" ht="12">
      <c r="A271" s="14"/>
      <c r="B271" s="248"/>
      <c r="C271" s="249"/>
      <c r="D271" s="232" t="s">
        <v>155</v>
      </c>
      <c r="E271" s="250" t="s">
        <v>1</v>
      </c>
      <c r="F271" s="251" t="s">
        <v>159</v>
      </c>
      <c r="G271" s="249"/>
      <c r="H271" s="252">
        <v>28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8" t="s">
        <v>155</v>
      </c>
      <c r="AU271" s="258" t="s">
        <v>86</v>
      </c>
      <c r="AV271" s="14" t="s">
        <v>151</v>
      </c>
      <c r="AW271" s="14" t="s">
        <v>32</v>
      </c>
      <c r="AX271" s="14" t="s">
        <v>84</v>
      </c>
      <c r="AY271" s="258" t="s">
        <v>145</v>
      </c>
    </row>
    <row r="272" spans="1:65" s="2" customFormat="1" ht="33" customHeight="1">
      <c r="A272" s="38"/>
      <c r="B272" s="39"/>
      <c r="C272" s="219" t="s">
        <v>349</v>
      </c>
      <c r="D272" s="219" t="s">
        <v>147</v>
      </c>
      <c r="E272" s="220" t="s">
        <v>350</v>
      </c>
      <c r="F272" s="221" t="s">
        <v>351</v>
      </c>
      <c r="G272" s="222" t="s">
        <v>234</v>
      </c>
      <c r="H272" s="223">
        <v>235</v>
      </c>
      <c r="I272" s="224"/>
      <c r="J272" s="225">
        <f>ROUND(I272*H272,2)</f>
        <v>0</v>
      </c>
      <c r="K272" s="221" t="s">
        <v>1</v>
      </c>
      <c r="L272" s="44"/>
      <c r="M272" s="226" t="s">
        <v>1</v>
      </c>
      <c r="N272" s="227" t="s">
        <v>41</v>
      </c>
      <c r="O272" s="91"/>
      <c r="P272" s="228">
        <f>O272*H272</f>
        <v>0</v>
      </c>
      <c r="Q272" s="228">
        <v>0.00038</v>
      </c>
      <c r="R272" s="228">
        <f>Q272*H272</f>
        <v>0.0893</v>
      </c>
      <c r="S272" s="228">
        <v>0</v>
      </c>
      <c r="T272" s="229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0" t="s">
        <v>151</v>
      </c>
      <c r="AT272" s="230" t="s">
        <v>147</v>
      </c>
      <c r="AU272" s="230" t="s">
        <v>86</v>
      </c>
      <c r="AY272" s="17" t="s">
        <v>145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7" t="s">
        <v>84</v>
      </c>
      <c r="BK272" s="231">
        <f>ROUND(I272*H272,2)</f>
        <v>0</v>
      </c>
      <c r="BL272" s="17" t="s">
        <v>151</v>
      </c>
      <c r="BM272" s="230" t="s">
        <v>352</v>
      </c>
    </row>
    <row r="273" spans="1:51" s="13" customFormat="1" ht="12">
      <c r="A273" s="13"/>
      <c r="B273" s="237"/>
      <c r="C273" s="238"/>
      <c r="D273" s="232" t="s">
        <v>155</v>
      </c>
      <c r="E273" s="239" t="s">
        <v>1</v>
      </c>
      <c r="F273" s="240" t="s">
        <v>334</v>
      </c>
      <c r="G273" s="238"/>
      <c r="H273" s="241">
        <v>235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155</v>
      </c>
      <c r="AU273" s="247" t="s">
        <v>86</v>
      </c>
      <c r="AV273" s="13" t="s">
        <v>86</v>
      </c>
      <c r="AW273" s="13" t="s">
        <v>32</v>
      </c>
      <c r="AX273" s="13" t="s">
        <v>76</v>
      </c>
      <c r="AY273" s="247" t="s">
        <v>145</v>
      </c>
    </row>
    <row r="274" spans="1:51" s="14" customFormat="1" ht="12">
      <c r="A274" s="14"/>
      <c r="B274" s="248"/>
      <c r="C274" s="249"/>
      <c r="D274" s="232" t="s">
        <v>155</v>
      </c>
      <c r="E274" s="250" t="s">
        <v>1</v>
      </c>
      <c r="F274" s="251" t="s">
        <v>159</v>
      </c>
      <c r="G274" s="249"/>
      <c r="H274" s="252">
        <v>235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8" t="s">
        <v>155</v>
      </c>
      <c r="AU274" s="258" t="s">
        <v>86</v>
      </c>
      <c r="AV274" s="14" t="s">
        <v>151</v>
      </c>
      <c r="AW274" s="14" t="s">
        <v>32</v>
      </c>
      <c r="AX274" s="14" t="s">
        <v>84</v>
      </c>
      <c r="AY274" s="258" t="s">
        <v>145</v>
      </c>
    </row>
    <row r="275" spans="1:65" s="2" customFormat="1" ht="37.8" customHeight="1">
      <c r="A275" s="38"/>
      <c r="B275" s="39"/>
      <c r="C275" s="219" t="s">
        <v>353</v>
      </c>
      <c r="D275" s="219" t="s">
        <v>147</v>
      </c>
      <c r="E275" s="220" t="s">
        <v>354</v>
      </c>
      <c r="F275" s="221" t="s">
        <v>355</v>
      </c>
      <c r="G275" s="222" t="s">
        <v>103</v>
      </c>
      <c r="H275" s="223">
        <v>10</v>
      </c>
      <c r="I275" s="224"/>
      <c r="J275" s="225">
        <f>ROUND(I275*H275,2)</f>
        <v>0</v>
      </c>
      <c r="K275" s="221" t="s">
        <v>150</v>
      </c>
      <c r="L275" s="44"/>
      <c r="M275" s="226" t="s">
        <v>1</v>
      </c>
      <c r="N275" s="227" t="s">
        <v>41</v>
      </c>
      <c r="O275" s="91"/>
      <c r="P275" s="228">
        <f>O275*H275</f>
        <v>0</v>
      </c>
      <c r="Q275" s="228">
        <v>0.0026</v>
      </c>
      <c r="R275" s="228">
        <f>Q275*H275</f>
        <v>0.026</v>
      </c>
      <c r="S275" s="228">
        <v>0</v>
      </c>
      <c r="T275" s="22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0" t="s">
        <v>151</v>
      </c>
      <c r="AT275" s="230" t="s">
        <v>147</v>
      </c>
      <c r="AU275" s="230" t="s">
        <v>86</v>
      </c>
      <c r="AY275" s="17" t="s">
        <v>145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7" t="s">
        <v>84</v>
      </c>
      <c r="BK275" s="231">
        <f>ROUND(I275*H275,2)</f>
        <v>0</v>
      </c>
      <c r="BL275" s="17" t="s">
        <v>151</v>
      </c>
      <c r="BM275" s="230" t="s">
        <v>356</v>
      </c>
    </row>
    <row r="276" spans="1:47" s="2" customFormat="1" ht="12">
      <c r="A276" s="38"/>
      <c r="B276" s="39"/>
      <c r="C276" s="40"/>
      <c r="D276" s="232" t="s">
        <v>153</v>
      </c>
      <c r="E276" s="40"/>
      <c r="F276" s="233" t="s">
        <v>339</v>
      </c>
      <c r="G276" s="40"/>
      <c r="H276" s="40"/>
      <c r="I276" s="234"/>
      <c r="J276" s="40"/>
      <c r="K276" s="40"/>
      <c r="L276" s="44"/>
      <c r="M276" s="235"/>
      <c r="N276" s="236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153</v>
      </c>
      <c r="AU276" s="17" t="s">
        <v>86</v>
      </c>
    </row>
    <row r="277" spans="1:51" s="13" customFormat="1" ht="12">
      <c r="A277" s="13"/>
      <c r="B277" s="237"/>
      <c r="C277" s="238"/>
      <c r="D277" s="232" t="s">
        <v>155</v>
      </c>
      <c r="E277" s="239" t="s">
        <v>1</v>
      </c>
      <c r="F277" s="240" t="s">
        <v>340</v>
      </c>
      <c r="G277" s="238"/>
      <c r="H277" s="241">
        <v>10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7" t="s">
        <v>155</v>
      </c>
      <c r="AU277" s="247" t="s">
        <v>86</v>
      </c>
      <c r="AV277" s="13" t="s">
        <v>86</v>
      </c>
      <c r="AW277" s="13" t="s">
        <v>32</v>
      </c>
      <c r="AX277" s="13" t="s">
        <v>76</v>
      </c>
      <c r="AY277" s="247" t="s">
        <v>145</v>
      </c>
    </row>
    <row r="278" spans="1:51" s="14" customFormat="1" ht="12">
      <c r="A278" s="14"/>
      <c r="B278" s="248"/>
      <c r="C278" s="249"/>
      <c r="D278" s="232" t="s">
        <v>155</v>
      </c>
      <c r="E278" s="250" t="s">
        <v>1</v>
      </c>
      <c r="F278" s="251" t="s">
        <v>159</v>
      </c>
      <c r="G278" s="249"/>
      <c r="H278" s="252">
        <v>10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8" t="s">
        <v>155</v>
      </c>
      <c r="AU278" s="258" t="s">
        <v>86</v>
      </c>
      <c r="AV278" s="14" t="s">
        <v>151</v>
      </c>
      <c r="AW278" s="14" t="s">
        <v>32</v>
      </c>
      <c r="AX278" s="14" t="s">
        <v>84</v>
      </c>
      <c r="AY278" s="258" t="s">
        <v>145</v>
      </c>
    </row>
    <row r="279" spans="1:65" s="2" customFormat="1" ht="24.15" customHeight="1">
      <c r="A279" s="38"/>
      <c r="B279" s="39"/>
      <c r="C279" s="219" t="s">
        <v>357</v>
      </c>
      <c r="D279" s="219" t="s">
        <v>147</v>
      </c>
      <c r="E279" s="220" t="s">
        <v>358</v>
      </c>
      <c r="F279" s="221" t="s">
        <v>359</v>
      </c>
      <c r="G279" s="222" t="s">
        <v>234</v>
      </c>
      <c r="H279" s="223">
        <v>255</v>
      </c>
      <c r="I279" s="224"/>
      <c r="J279" s="225">
        <f>ROUND(I279*H279,2)</f>
        <v>0</v>
      </c>
      <c r="K279" s="221" t="s">
        <v>1</v>
      </c>
      <c r="L279" s="44"/>
      <c r="M279" s="226" t="s">
        <v>1</v>
      </c>
      <c r="N279" s="227" t="s">
        <v>41</v>
      </c>
      <c r="O279" s="91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0" t="s">
        <v>151</v>
      </c>
      <c r="AT279" s="230" t="s">
        <v>147</v>
      </c>
      <c r="AU279" s="230" t="s">
        <v>86</v>
      </c>
      <c r="AY279" s="17" t="s">
        <v>145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7" t="s">
        <v>84</v>
      </c>
      <c r="BK279" s="231">
        <f>ROUND(I279*H279,2)</f>
        <v>0</v>
      </c>
      <c r="BL279" s="17" t="s">
        <v>151</v>
      </c>
      <c r="BM279" s="230" t="s">
        <v>360</v>
      </c>
    </row>
    <row r="280" spans="1:51" s="13" customFormat="1" ht="12">
      <c r="A280" s="13"/>
      <c r="B280" s="237"/>
      <c r="C280" s="238"/>
      <c r="D280" s="232" t="s">
        <v>155</v>
      </c>
      <c r="E280" s="239" t="s">
        <v>1</v>
      </c>
      <c r="F280" s="240" t="s">
        <v>361</v>
      </c>
      <c r="G280" s="238"/>
      <c r="H280" s="241">
        <v>255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7" t="s">
        <v>155</v>
      </c>
      <c r="AU280" s="247" t="s">
        <v>86</v>
      </c>
      <c r="AV280" s="13" t="s">
        <v>86</v>
      </c>
      <c r="AW280" s="13" t="s">
        <v>32</v>
      </c>
      <c r="AX280" s="13" t="s">
        <v>76</v>
      </c>
      <c r="AY280" s="247" t="s">
        <v>145</v>
      </c>
    </row>
    <row r="281" spans="1:51" s="14" customFormat="1" ht="12">
      <c r="A281" s="14"/>
      <c r="B281" s="248"/>
      <c r="C281" s="249"/>
      <c r="D281" s="232" t="s">
        <v>155</v>
      </c>
      <c r="E281" s="250" t="s">
        <v>1</v>
      </c>
      <c r="F281" s="251" t="s">
        <v>159</v>
      </c>
      <c r="G281" s="249"/>
      <c r="H281" s="252">
        <v>255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8" t="s">
        <v>155</v>
      </c>
      <c r="AU281" s="258" t="s">
        <v>86</v>
      </c>
      <c r="AV281" s="14" t="s">
        <v>151</v>
      </c>
      <c r="AW281" s="14" t="s">
        <v>32</v>
      </c>
      <c r="AX281" s="14" t="s">
        <v>84</v>
      </c>
      <c r="AY281" s="258" t="s">
        <v>145</v>
      </c>
    </row>
    <row r="282" spans="1:65" s="2" customFormat="1" ht="62.7" customHeight="1">
      <c r="A282" s="38"/>
      <c r="B282" s="39"/>
      <c r="C282" s="219" t="s">
        <v>362</v>
      </c>
      <c r="D282" s="219" t="s">
        <v>147</v>
      </c>
      <c r="E282" s="220" t="s">
        <v>363</v>
      </c>
      <c r="F282" s="221" t="s">
        <v>364</v>
      </c>
      <c r="G282" s="222" t="s">
        <v>234</v>
      </c>
      <c r="H282" s="223">
        <v>255</v>
      </c>
      <c r="I282" s="224"/>
      <c r="J282" s="225">
        <f>ROUND(I282*H282,2)</f>
        <v>0</v>
      </c>
      <c r="K282" s="221" t="s">
        <v>150</v>
      </c>
      <c r="L282" s="44"/>
      <c r="M282" s="226" t="s">
        <v>1</v>
      </c>
      <c r="N282" s="227" t="s">
        <v>41</v>
      </c>
      <c r="O282" s="91"/>
      <c r="P282" s="228">
        <f>O282*H282</f>
        <v>0</v>
      </c>
      <c r="Q282" s="228">
        <v>0.00061</v>
      </c>
      <c r="R282" s="228">
        <f>Q282*H282</f>
        <v>0.15555</v>
      </c>
      <c r="S282" s="228">
        <v>0</v>
      </c>
      <c r="T282" s="229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0" t="s">
        <v>151</v>
      </c>
      <c r="AT282" s="230" t="s">
        <v>147</v>
      </c>
      <c r="AU282" s="230" t="s">
        <v>86</v>
      </c>
      <c r="AY282" s="17" t="s">
        <v>145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7" t="s">
        <v>84</v>
      </c>
      <c r="BK282" s="231">
        <f>ROUND(I282*H282,2)</f>
        <v>0</v>
      </c>
      <c r="BL282" s="17" t="s">
        <v>151</v>
      </c>
      <c r="BM282" s="230" t="s">
        <v>365</v>
      </c>
    </row>
    <row r="283" spans="1:51" s="13" customFormat="1" ht="12">
      <c r="A283" s="13"/>
      <c r="B283" s="237"/>
      <c r="C283" s="238"/>
      <c r="D283" s="232" t="s">
        <v>155</v>
      </c>
      <c r="E283" s="239" t="s">
        <v>1</v>
      </c>
      <c r="F283" s="240" t="s">
        <v>361</v>
      </c>
      <c r="G283" s="238"/>
      <c r="H283" s="241">
        <v>255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7" t="s">
        <v>155</v>
      </c>
      <c r="AU283" s="247" t="s">
        <v>86</v>
      </c>
      <c r="AV283" s="13" t="s">
        <v>86</v>
      </c>
      <c r="AW283" s="13" t="s">
        <v>32</v>
      </c>
      <c r="AX283" s="13" t="s">
        <v>76</v>
      </c>
      <c r="AY283" s="247" t="s">
        <v>145</v>
      </c>
    </row>
    <row r="284" spans="1:51" s="14" customFormat="1" ht="12">
      <c r="A284" s="14"/>
      <c r="B284" s="248"/>
      <c r="C284" s="249"/>
      <c r="D284" s="232" t="s">
        <v>155</v>
      </c>
      <c r="E284" s="250" t="s">
        <v>1</v>
      </c>
      <c r="F284" s="251" t="s">
        <v>159</v>
      </c>
      <c r="G284" s="249"/>
      <c r="H284" s="252">
        <v>255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8" t="s">
        <v>155</v>
      </c>
      <c r="AU284" s="258" t="s">
        <v>86</v>
      </c>
      <c r="AV284" s="14" t="s">
        <v>151</v>
      </c>
      <c r="AW284" s="14" t="s">
        <v>32</v>
      </c>
      <c r="AX284" s="14" t="s">
        <v>84</v>
      </c>
      <c r="AY284" s="258" t="s">
        <v>145</v>
      </c>
    </row>
    <row r="285" spans="1:63" s="12" customFormat="1" ht="22.8" customHeight="1">
      <c r="A285" s="12"/>
      <c r="B285" s="203"/>
      <c r="C285" s="204"/>
      <c r="D285" s="205" t="s">
        <v>75</v>
      </c>
      <c r="E285" s="217" t="s">
        <v>366</v>
      </c>
      <c r="F285" s="217" t="s">
        <v>367</v>
      </c>
      <c r="G285" s="204"/>
      <c r="H285" s="204"/>
      <c r="I285" s="207"/>
      <c r="J285" s="218">
        <f>BK285</f>
        <v>0</v>
      </c>
      <c r="K285" s="204"/>
      <c r="L285" s="209"/>
      <c r="M285" s="210"/>
      <c r="N285" s="211"/>
      <c r="O285" s="211"/>
      <c r="P285" s="212">
        <f>SUM(P286:P298)</f>
        <v>0</v>
      </c>
      <c r="Q285" s="211"/>
      <c r="R285" s="212">
        <f>SUM(R286:R298)</f>
        <v>0</v>
      </c>
      <c r="S285" s="211"/>
      <c r="T285" s="213">
        <f>SUM(T286:T298)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84</v>
      </c>
      <c r="AT285" s="215" t="s">
        <v>75</v>
      </c>
      <c r="AU285" s="215" t="s">
        <v>84</v>
      </c>
      <c r="AY285" s="214" t="s">
        <v>145</v>
      </c>
      <c r="BK285" s="216">
        <f>SUM(BK286:BK298)</f>
        <v>0</v>
      </c>
    </row>
    <row r="286" spans="1:65" s="2" customFormat="1" ht="44.25" customHeight="1">
      <c r="A286" s="38"/>
      <c r="B286" s="39"/>
      <c r="C286" s="219" t="s">
        <v>368</v>
      </c>
      <c r="D286" s="219" t="s">
        <v>147</v>
      </c>
      <c r="E286" s="220" t="s">
        <v>369</v>
      </c>
      <c r="F286" s="221" t="s">
        <v>370</v>
      </c>
      <c r="G286" s="222" t="s">
        <v>371</v>
      </c>
      <c r="H286" s="223">
        <v>1452</v>
      </c>
      <c r="I286" s="224"/>
      <c r="J286" s="225">
        <f>ROUND(I286*H286,2)</f>
        <v>0</v>
      </c>
      <c r="K286" s="221" t="s">
        <v>1</v>
      </c>
      <c r="L286" s="44"/>
      <c r="M286" s="226" t="s">
        <v>1</v>
      </c>
      <c r="N286" s="227" t="s">
        <v>41</v>
      </c>
      <c r="O286" s="91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0" t="s">
        <v>151</v>
      </c>
      <c r="AT286" s="230" t="s">
        <v>147</v>
      </c>
      <c r="AU286" s="230" t="s">
        <v>86</v>
      </c>
      <c r="AY286" s="17" t="s">
        <v>145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7" t="s">
        <v>84</v>
      </c>
      <c r="BK286" s="231">
        <f>ROUND(I286*H286,2)</f>
        <v>0</v>
      </c>
      <c r="BL286" s="17" t="s">
        <v>151</v>
      </c>
      <c r="BM286" s="230" t="s">
        <v>372</v>
      </c>
    </row>
    <row r="287" spans="1:47" s="2" customFormat="1" ht="12">
      <c r="A287" s="38"/>
      <c r="B287" s="39"/>
      <c r="C287" s="40"/>
      <c r="D287" s="232" t="s">
        <v>153</v>
      </c>
      <c r="E287" s="40"/>
      <c r="F287" s="233" t="s">
        <v>373</v>
      </c>
      <c r="G287" s="40"/>
      <c r="H287" s="40"/>
      <c r="I287" s="234"/>
      <c r="J287" s="40"/>
      <c r="K287" s="40"/>
      <c r="L287" s="44"/>
      <c r="M287" s="235"/>
      <c r="N287" s="236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153</v>
      </c>
      <c r="AU287" s="17" t="s">
        <v>86</v>
      </c>
    </row>
    <row r="288" spans="1:51" s="13" customFormat="1" ht="12">
      <c r="A288" s="13"/>
      <c r="B288" s="237"/>
      <c r="C288" s="238"/>
      <c r="D288" s="232" t="s">
        <v>155</v>
      </c>
      <c r="E288" s="239" t="s">
        <v>1</v>
      </c>
      <c r="F288" s="240" t="s">
        <v>374</v>
      </c>
      <c r="G288" s="238"/>
      <c r="H288" s="241">
        <v>1452</v>
      </c>
      <c r="I288" s="242"/>
      <c r="J288" s="238"/>
      <c r="K288" s="238"/>
      <c r="L288" s="243"/>
      <c r="M288" s="244"/>
      <c r="N288" s="245"/>
      <c r="O288" s="245"/>
      <c r="P288" s="245"/>
      <c r="Q288" s="245"/>
      <c r="R288" s="245"/>
      <c r="S288" s="245"/>
      <c r="T288" s="24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7" t="s">
        <v>155</v>
      </c>
      <c r="AU288" s="247" t="s">
        <v>86</v>
      </c>
      <c r="AV288" s="13" t="s">
        <v>86</v>
      </c>
      <c r="AW288" s="13" t="s">
        <v>32</v>
      </c>
      <c r="AX288" s="13" t="s">
        <v>76</v>
      </c>
      <c r="AY288" s="247" t="s">
        <v>145</v>
      </c>
    </row>
    <row r="289" spans="1:51" s="14" customFormat="1" ht="12">
      <c r="A289" s="14"/>
      <c r="B289" s="248"/>
      <c r="C289" s="249"/>
      <c r="D289" s="232" t="s">
        <v>155</v>
      </c>
      <c r="E289" s="250" t="s">
        <v>1</v>
      </c>
      <c r="F289" s="251" t="s">
        <v>159</v>
      </c>
      <c r="G289" s="249"/>
      <c r="H289" s="252">
        <v>1452</v>
      </c>
      <c r="I289" s="253"/>
      <c r="J289" s="249"/>
      <c r="K289" s="249"/>
      <c r="L289" s="254"/>
      <c r="M289" s="255"/>
      <c r="N289" s="256"/>
      <c r="O289" s="256"/>
      <c r="P289" s="256"/>
      <c r="Q289" s="256"/>
      <c r="R289" s="256"/>
      <c r="S289" s="256"/>
      <c r="T289" s="25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8" t="s">
        <v>155</v>
      </c>
      <c r="AU289" s="258" t="s">
        <v>86</v>
      </c>
      <c r="AV289" s="14" t="s">
        <v>151</v>
      </c>
      <c r="AW289" s="14" t="s">
        <v>32</v>
      </c>
      <c r="AX289" s="14" t="s">
        <v>84</v>
      </c>
      <c r="AY289" s="258" t="s">
        <v>145</v>
      </c>
    </row>
    <row r="290" spans="1:65" s="2" customFormat="1" ht="37.8" customHeight="1">
      <c r="A290" s="38"/>
      <c r="B290" s="39"/>
      <c r="C290" s="219" t="s">
        <v>375</v>
      </c>
      <c r="D290" s="219" t="s">
        <v>147</v>
      </c>
      <c r="E290" s="220" t="s">
        <v>376</v>
      </c>
      <c r="F290" s="221" t="s">
        <v>377</v>
      </c>
      <c r="G290" s="222" t="s">
        <v>371</v>
      </c>
      <c r="H290" s="223">
        <v>3254</v>
      </c>
      <c r="I290" s="224"/>
      <c r="J290" s="225">
        <f>ROUND(I290*H290,2)</f>
        <v>0</v>
      </c>
      <c r="K290" s="221" t="s">
        <v>150</v>
      </c>
      <c r="L290" s="44"/>
      <c r="M290" s="226" t="s">
        <v>1</v>
      </c>
      <c r="N290" s="227" t="s">
        <v>41</v>
      </c>
      <c r="O290" s="91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0" t="s">
        <v>151</v>
      </c>
      <c r="AT290" s="230" t="s">
        <v>147</v>
      </c>
      <c r="AU290" s="230" t="s">
        <v>86</v>
      </c>
      <c r="AY290" s="17" t="s">
        <v>145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7" t="s">
        <v>84</v>
      </c>
      <c r="BK290" s="231">
        <f>ROUND(I290*H290,2)</f>
        <v>0</v>
      </c>
      <c r="BL290" s="17" t="s">
        <v>151</v>
      </c>
      <c r="BM290" s="230" t="s">
        <v>378</v>
      </c>
    </row>
    <row r="291" spans="1:47" s="2" customFormat="1" ht="12">
      <c r="A291" s="38"/>
      <c r="B291" s="39"/>
      <c r="C291" s="40"/>
      <c r="D291" s="232" t="s">
        <v>153</v>
      </c>
      <c r="E291" s="40"/>
      <c r="F291" s="233" t="s">
        <v>379</v>
      </c>
      <c r="G291" s="40"/>
      <c r="H291" s="40"/>
      <c r="I291" s="234"/>
      <c r="J291" s="40"/>
      <c r="K291" s="40"/>
      <c r="L291" s="44"/>
      <c r="M291" s="235"/>
      <c r="N291" s="236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153</v>
      </c>
      <c r="AU291" s="17" t="s">
        <v>86</v>
      </c>
    </row>
    <row r="292" spans="1:51" s="13" customFormat="1" ht="12">
      <c r="A292" s="13"/>
      <c r="B292" s="237"/>
      <c r="C292" s="238"/>
      <c r="D292" s="232" t="s">
        <v>155</v>
      </c>
      <c r="E292" s="239" t="s">
        <v>1</v>
      </c>
      <c r="F292" s="240" t="s">
        <v>380</v>
      </c>
      <c r="G292" s="238"/>
      <c r="H292" s="241">
        <v>3254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155</v>
      </c>
      <c r="AU292" s="247" t="s">
        <v>86</v>
      </c>
      <c r="AV292" s="13" t="s">
        <v>86</v>
      </c>
      <c r="AW292" s="13" t="s">
        <v>32</v>
      </c>
      <c r="AX292" s="13" t="s">
        <v>76</v>
      </c>
      <c r="AY292" s="247" t="s">
        <v>145</v>
      </c>
    </row>
    <row r="293" spans="1:51" s="14" customFormat="1" ht="12">
      <c r="A293" s="14"/>
      <c r="B293" s="248"/>
      <c r="C293" s="249"/>
      <c r="D293" s="232" t="s">
        <v>155</v>
      </c>
      <c r="E293" s="250" t="s">
        <v>1</v>
      </c>
      <c r="F293" s="251" t="s">
        <v>159</v>
      </c>
      <c r="G293" s="249"/>
      <c r="H293" s="252">
        <v>3254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8" t="s">
        <v>155</v>
      </c>
      <c r="AU293" s="258" t="s">
        <v>86</v>
      </c>
      <c r="AV293" s="14" t="s">
        <v>151</v>
      </c>
      <c r="AW293" s="14" t="s">
        <v>32</v>
      </c>
      <c r="AX293" s="14" t="s">
        <v>84</v>
      </c>
      <c r="AY293" s="258" t="s">
        <v>145</v>
      </c>
    </row>
    <row r="294" spans="1:65" s="2" customFormat="1" ht="37.8" customHeight="1">
      <c r="A294" s="38"/>
      <c r="B294" s="39"/>
      <c r="C294" s="219" t="s">
        <v>381</v>
      </c>
      <c r="D294" s="219" t="s">
        <v>147</v>
      </c>
      <c r="E294" s="220" t="s">
        <v>382</v>
      </c>
      <c r="F294" s="221" t="s">
        <v>383</v>
      </c>
      <c r="G294" s="222" t="s">
        <v>371</v>
      </c>
      <c r="H294" s="223">
        <v>19524</v>
      </c>
      <c r="I294" s="224"/>
      <c r="J294" s="225">
        <f>ROUND(I294*H294,2)</f>
        <v>0</v>
      </c>
      <c r="K294" s="221" t="s">
        <v>150</v>
      </c>
      <c r="L294" s="44"/>
      <c r="M294" s="226" t="s">
        <v>1</v>
      </c>
      <c r="N294" s="227" t="s">
        <v>41</v>
      </c>
      <c r="O294" s="91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0" t="s">
        <v>151</v>
      </c>
      <c r="AT294" s="230" t="s">
        <v>147</v>
      </c>
      <c r="AU294" s="230" t="s">
        <v>86</v>
      </c>
      <c r="AY294" s="17" t="s">
        <v>145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7" t="s">
        <v>84</v>
      </c>
      <c r="BK294" s="231">
        <f>ROUND(I294*H294,2)</f>
        <v>0</v>
      </c>
      <c r="BL294" s="17" t="s">
        <v>151</v>
      </c>
      <c r="BM294" s="230" t="s">
        <v>384</v>
      </c>
    </row>
    <row r="295" spans="1:47" s="2" customFormat="1" ht="12">
      <c r="A295" s="38"/>
      <c r="B295" s="39"/>
      <c r="C295" s="40"/>
      <c r="D295" s="232" t="s">
        <v>153</v>
      </c>
      <c r="E295" s="40"/>
      <c r="F295" s="233" t="s">
        <v>379</v>
      </c>
      <c r="G295" s="40"/>
      <c r="H295" s="40"/>
      <c r="I295" s="234"/>
      <c r="J295" s="40"/>
      <c r="K295" s="40"/>
      <c r="L295" s="44"/>
      <c r="M295" s="235"/>
      <c r="N295" s="236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153</v>
      </c>
      <c r="AU295" s="17" t="s">
        <v>86</v>
      </c>
    </row>
    <row r="296" spans="1:51" s="13" customFormat="1" ht="12">
      <c r="A296" s="13"/>
      <c r="B296" s="237"/>
      <c r="C296" s="238"/>
      <c r="D296" s="232" t="s">
        <v>155</v>
      </c>
      <c r="E296" s="239" t="s">
        <v>1</v>
      </c>
      <c r="F296" s="240" t="s">
        <v>385</v>
      </c>
      <c r="G296" s="238"/>
      <c r="H296" s="241">
        <v>19524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155</v>
      </c>
      <c r="AU296" s="247" t="s">
        <v>86</v>
      </c>
      <c r="AV296" s="13" t="s">
        <v>86</v>
      </c>
      <c r="AW296" s="13" t="s">
        <v>32</v>
      </c>
      <c r="AX296" s="13" t="s">
        <v>76</v>
      </c>
      <c r="AY296" s="247" t="s">
        <v>145</v>
      </c>
    </row>
    <row r="297" spans="1:51" s="14" customFormat="1" ht="12">
      <c r="A297" s="14"/>
      <c r="B297" s="248"/>
      <c r="C297" s="249"/>
      <c r="D297" s="232" t="s">
        <v>155</v>
      </c>
      <c r="E297" s="250" t="s">
        <v>1</v>
      </c>
      <c r="F297" s="251" t="s">
        <v>159</v>
      </c>
      <c r="G297" s="249"/>
      <c r="H297" s="252">
        <v>19524</v>
      </c>
      <c r="I297" s="253"/>
      <c r="J297" s="249"/>
      <c r="K297" s="249"/>
      <c r="L297" s="254"/>
      <c r="M297" s="255"/>
      <c r="N297" s="256"/>
      <c r="O297" s="256"/>
      <c r="P297" s="256"/>
      <c r="Q297" s="256"/>
      <c r="R297" s="256"/>
      <c r="S297" s="256"/>
      <c r="T297" s="25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8" t="s">
        <v>155</v>
      </c>
      <c r="AU297" s="258" t="s">
        <v>86</v>
      </c>
      <c r="AV297" s="14" t="s">
        <v>151</v>
      </c>
      <c r="AW297" s="14" t="s">
        <v>32</v>
      </c>
      <c r="AX297" s="14" t="s">
        <v>84</v>
      </c>
      <c r="AY297" s="258" t="s">
        <v>145</v>
      </c>
    </row>
    <row r="298" spans="1:65" s="2" customFormat="1" ht="38.55" customHeight="1">
      <c r="A298" s="38"/>
      <c r="B298" s="39"/>
      <c r="C298" s="219" t="s">
        <v>110</v>
      </c>
      <c r="D298" s="219" t="s">
        <v>147</v>
      </c>
      <c r="E298" s="220" t="s">
        <v>386</v>
      </c>
      <c r="F298" s="221" t="s">
        <v>387</v>
      </c>
      <c r="G298" s="222" t="s">
        <v>371</v>
      </c>
      <c r="H298" s="223">
        <v>1</v>
      </c>
      <c r="I298" s="224"/>
      <c r="J298" s="225">
        <f>ROUND(I298*H298,2)</f>
        <v>0</v>
      </c>
      <c r="K298" s="221" t="s">
        <v>1</v>
      </c>
      <c r="L298" s="44"/>
      <c r="M298" s="226" t="s">
        <v>1</v>
      </c>
      <c r="N298" s="227" t="s">
        <v>41</v>
      </c>
      <c r="O298" s="91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0" t="s">
        <v>151</v>
      </c>
      <c r="AT298" s="230" t="s">
        <v>147</v>
      </c>
      <c r="AU298" s="230" t="s">
        <v>86</v>
      </c>
      <c r="AY298" s="17" t="s">
        <v>145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7" t="s">
        <v>84</v>
      </c>
      <c r="BK298" s="231">
        <f>ROUND(I298*H298,2)</f>
        <v>0</v>
      </c>
      <c r="BL298" s="17" t="s">
        <v>151</v>
      </c>
      <c r="BM298" s="230" t="s">
        <v>388</v>
      </c>
    </row>
    <row r="299" spans="1:63" s="12" customFormat="1" ht="22.8" customHeight="1">
      <c r="A299" s="12"/>
      <c r="B299" s="203"/>
      <c r="C299" s="204"/>
      <c r="D299" s="205" t="s">
        <v>75</v>
      </c>
      <c r="E299" s="217" t="s">
        <v>389</v>
      </c>
      <c r="F299" s="217" t="s">
        <v>390</v>
      </c>
      <c r="G299" s="204"/>
      <c r="H299" s="204"/>
      <c r="I299" s="207"/>
      <c r="J299" s="218">
        <f>BK299</f>
        <v>0</v>
      </c>
      <c r="K299" s="204"/>
      <c r="L299" s="209"/>
      <c r="M299" s="210"/>
      <c r="N299" s="211"/>
      <c r="O299" s="211"/>
      <c r="P299" s="212">
        <f>P300</f>
        <v>0</v>
      </c>
      <c r="Q299" s="211"/>
      <c r="R299" s="212">
        <f>R300</f>
        <v>0</v>
      </c>
      <c r="S299" s="211"/>
      <c r="T299" s="213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4" t="s">
        <v>84</v>
      </c>
      <c r="AT299" s="215" t="s">
        <v>75</v>
      </c>
      <c r="AU299" s="215" t="s">
        <v>84</v>
      </c>
      <c r="AY299" s="214" t="s">
        <v>145</v>
      </c>
      <c r="BK299" s="216">
        <f>BK300</f>
        <v>0</v>
      </c>
    </row>
    <row r="300" spans="1:65" s="2" customFormat="1" ht="44.25" customHeight="1">
      <c r="A300" s="38"/>
      <c r="B300" s="39"/>
      <c r="C300" s="219" t="s">
        <v>391</v>
      </c>
      <c r="D300" s="219" t="s">
        <v>147</v>
      </c>
      <c r="E300" s="220" t="s">
        <v>392</v>
      </c>
      <c r="F300" s="221" t="s">
        <v>393</v>
      </c>
      <c r="G300" s="222" t="s">
        <v>371</v>
      </c>
      <c r="H300" s="223">
        <v>1489.255</v>
      </c>
      <c r="I300" s="224"/>
      <c r="J300" s="225">
        <f>ROUND(I300*H300,2)</f>
        <v>0</v>
      </c>
      <c r="K300" s="221" t="s">
        <v>150</v>
      </c>
      <c r="L300" s="44"/>
      <c r="M300" s="226" t="s">
        <v>1</v>
      </c>
      <c r="N300" s="227" t="s">
        <v>41</v>
      </c>
      <c r="O300" s="91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0" t="s">
        <v>151</v>
      </c>
      <c r="AT300" s="230" t="s">
        <v>147</v>
      </c>
      <c r="AU300" s="230" t="s">
        <v>86</v>
      </c>
      <c r="AY300" s="17" t="s">
        <v>145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7" t="s">
        <v>84</v>
      </c>
      <c r="BK300" s="231">
        <f>ROUND(I300*H300,2)</f>
        <v>0</v>
      </c>
      <c r="BL300" s="17" t="s">
        <v>151</v>
      </c>
      <c r="BM300" s="230" t="s">
        <v>394</v>
      </c>
    </row>
    <row r="301" spans="1:63" s="12" customFormat="1" ht="25.9" customHeight="1">
      <c r="A301" s="12"/>
      <c r="B301" s="203"/>
      <c r="C301" s="204"/>
      <c r="D301" s="205" t="s">
        <v>75</v>
      </c>
      <c r="E301" s="206" t="s">
        <v>395</v>
      </c>
      <c r="F301" s="206" t="s">
        <v>396</v>
      </c>
      <c r="G301" s="204"/>
      <c r="H301" s="204"/>
      <c r="I301" s="207"/>
      <c r="J301" s="208">
        <f>BK301</f>
        <v>0</v>
      </c>
      <c r="K301" s="204"/>
      <c r="L301" s="209"/>
      <c r="M301" s="210"/>
      <c r="N301" s="211"/>
      <c r="O301" s="211"/>
      <c r="P301" s="212">
        <f>P302+P308+P311</f>
        <v>0</v>
      </c>
      <c r="Q301" s="211"/>
      <c r="R301" s="212">
        <f>R302+R308+R311</f>
        <v>0</v>
      </c>
      <c r="S301" s="211"/>
      <c r="T301" s="213">
        <f>T302+T308+T311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4" t="s">
        <v>174</v>
      </c>
      <c r="AT301" s="215" t="s">
        <v>75</v>
      </c>
      <c r="AU301" s="215" t="s">
        <v>76</v>
      </c>
      <c r="AY301" s="214" t="s">
        <v>145</v>
      </c>
      <c r="BK301" s="216">
        <f>BK302+BK308+BK311</f>
        <v>0</v>
      </c>
    </row>
    <row r="302" spans="1:63" s="12" customFormat="1" ht="22.8" customHeight="1">
      <c r="A302" s="12"/>
      <c r="B302" s="203"/>
      <c r="C302" s="204"/>
      <c r="D302" s="205" t="s">
        <v>75</v>
      </c>
      <c r="E302" s="217" t="s">
        <v>397</v>
      </c>
      <c r="F302" s="217" t="s">
        <v>398</v>
      </c>
      <c r="G302" s="204"/>
      <c r="H302" s="204"/>
      <c r="I302" s="207"/>
      <c r="J302" s="218">
        <f>BK302</f>
        <v>0</v>
      </c>
      <c r="K302" s="204"/>
      <c r="L302" s="209"/>
      <c r="M302" s="210"/>
      <c r="N302" s="211"/>
      <c r="O302" s="211"/>
      <c r="P302" s="212">
        <f>SUM(P303:P307)</f>
        <v>0</v>
      </c>
      <c r="Q302" s="211"/>
      <c r="R302" s="212">
        <f>SUM(R303:R307)</f>
        <v>0</v>
      </c>
      <c r="S302" s="211"/>
      <c r="T302" s="213">
        <f>SUM(T303:T307)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4" t="s">
        <v>174</v>
      </c>
      <c r="AT302" s="215" t="s">
        <v>75</v>
      </c>
      <c r="AU302" s="215" t="s">
        <v>84</v>
      </c>
      <c r="AY302" s="214" t="s">
        <v>145</v>
      </c>
      <c r="BK302" s="216">
        <f>SUM(BK303:BK307)</f>
        <v>0</v>
      </c>
    </row>
    <row r="303" spans="1:65" s="2" customFormat="1" ht="21.75" customHeight="1">
      <c r="A303" s="38"/>
      <c r="B303" s="39"/>
      <c r="C303" s="219" t="s">
        <v>399</v>
      </c>
      <c r="D303" s="219" t="s">
        <v>147</v>
      </c>
      <c r="E303" s="220" t="s">
        <v>400</v>
      </c>
      <c r="F303" s="221" t="s">
        <v>401</v>
      </c>
      <c r="G303" s="222" t="s">
        <v>402</v>
      </c>
      <c r="H303" s="223">
        <v>1</v>
      </c>
      <c r="I303" s="224"/>
      <c r="J303" s="225">
        <f>ROUND(I303*H303,2)</f>
        <v>0</v>
      </c>
      <c r="K303" s="221" t="s">
        <v>150</v>
      </c>
      <c r="L303" s="44"/>
      <c r="M303" s="226" t="s">
        <v>1</v>
      </c>
      <c r="N303" s="227" t="s">
        <v>41</v>
      </c>
      <c r="O303" s="91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0" t="s">
        <v>403</v>
      </c>
      <c r="AT303" s="230" t="s">
        <v>147</v>
      </c>
      <c r="AU303" s="230" t="s">
        <v>86</v>
      </c>
      <c r="AY303" s="17" t="s">
        <v>145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7" t="s">
        <v>84</v>
      </c>
      <c r="BK303" s="231">
        <f>ROUND(I303*H303,2)</f>
        <v>0</v>
      </c>
      <c r="BL303" s="17" t="s">
        <v>403</v>
      </c>
      <c r="BM303" s="230" t="s">
        <v>404</v>
      </c>
    </row>
    <row r="304" spans="1:65" s="2" customFormat="1" ht="37.8" customHeight="1">
      <c r="A304" s="38"/>
      <c r="B304" s="39"/>
      <c r="C304" s="219" t="s">
        <v>405</v>
      </c>
      <c r="D304" s="219" t="s">
        <v>147</v>
      </c>
      <c r="E304" s="220" t="s">
        <v>406</v>
      </c>
      <c r="F304" s="221" t="s">
        <v>407</v>
      </c>
      <c r="G304" s="222" t="s">
        <v>402</v>
      </c>
      <c r="H304" s="223">
        <v>1</v>
      </c>
      <c r="I304" s="224"/>
      <c r="J304" s="225">
        <f>ROUND(I304*H304,2)</f>
        <v>0</v>
      </c>
      <c r="K304" s="221" t="s">
        <v>1</v>
      </c>
      <c r="L304" s="44"/>
      <c r="M304" s="226" t="s">
        <v>1</v>
      </c>
      <c r="N304" s="227" t="s">
        <v>41</v>
      </c>
      <c r="O304" s="91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0" t="s">
        <v>403</v>
      </c>
      <c r="AT304" s="230" t="s">
        <v>147</v>
      </c>
      <c r="AU304" s="230" t="s">
        <v>86</v>
      </c>
      <c r="AY304" s="17" t="s">
        <v>145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7" t="s">
        <v>84</v>
      </c>
      <c r="BK304" s="231">
        <f>ROUND(I304*H304,2)</f>
        <v>0</v>
      </c>
      <c r="BL304" s="17" t="s">
        <v>403</v>
      </c>
      <c r="BM304" s="230" t="s">
        <v>408</v>
      </c>
    </row>
    <row r="305" spans="1:65" s="2" customFormat="1" ht="33" customHeight="1">
      <c r="A305" s="38"/>
      <c r="B305" s="39"/>
      <c r="C305" s="219" t="s">
        <v>409</v>
      </c>
      <c r="D305" s="219" t="s">
        <v>147</v>
      </c>
      <c r="E305" s="220" t="s">
        <v>410</v>
      </c>
      <c r="F305" s="221" t="s">
        <v>411</v>
      </c>
      <c r="G305" s="222" t="s">
        <v>402</v>
      </c>
      <c r="H305" s="223">
        <v>1</v>
      </c>
      <c r="I305" s="224"/>
      <c r="J305" s="225">
        <f>ROUND(I305*H305,2)</f>
        <v>0</v>
      </c>
      <c r="K305" s="221" t="s">
        <v>1</v>
      </c>
      <c r="L305" s="44"/>
      <c r="M305" s="226" t="s">
        <v>1</v>
      </c>
      <c r="N305" s="227" t="s">
        <v>41</v>
      </c>
      <c r="O305" s="91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0" t="s">
        <v>403</v>
      </c>
      <c r="AT305" s="230" t="s">
        <v>147</v>
      </c>
      <c r="AU305" s="230" t="s">
        <v>86</v>
      </c>
      <c r="AY305" s="17" t="s">
        <v>145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7" t="s">
        <v>84</v>
      </c>
      <c r="BK305" s="231">
        <f>ROUND(I305*H305,2)</f>
        <v>0</v>
      </c>
      <c r="BL305" s="17" t="s">
        <v>403</v>
      </c>
      <c r="BM305" s="230" t="s">
        <v>412</v>
      </c>
    </row>
    <row r="306" spans="1:65" s="2" customFormat="1" ht="37.8" customHeight="1">
      <c r="A306" s="38"/>
      <c r="B306" s="39"/>
      <c r="C306" s="219" t="s">
        <v>413</v>
      </c>
      <c r="D306" s="219" t="s">
        <v>147</v>
      </c>
      <c r="E306" s="220" t="s">
        <v>414</v>
      </c>
      <c r="F306" s="221" t="s">
        <v>415</v>
      </c>
      <c r="G306" s="222" t="s">
        <v>402</v>
      </c>
      <c r="H306" s="223">
        <v>1</v>
      </c>
      <c r="I306" s="224"/>
      <c r="J306" s="225">
        <f>ROUND(I306*H306,2)</f>
        <v>0</v>
      </c>
      <c r="K306" s="221" t="s">
        <v>1</v>
      </c>
      <c r="L306" s="44"/>
      <c r="M306" s="226" t="s">
        <v>1</v>
      </c>
      <c r="N306" s="227" t="s">
        <v>41</v>
      </c>
      <c r="O306" s="91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0" t="s">
        <v>403</v>
      </c>
      <c r="AT306" s="230" t="s">
        <v>147</v>
      </c>
      <c r="AU306" s="230" t="s">
        <v>86</v>
      </c>
      <c r="AY306" s="17" t="s">
        <v>145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7" t="s">
        <v>84</v>
      </c>
      <c r="BK306" s="231">
        <f>ROUND(I306*H306,2)</f>
        <v>0</v>
      </c>
      <c r="BL306" s="17" t="s">
        <v>403</v>
      </c>
      <c r="BM306" s="230" t="s">
        <v>416</v>
      </c>
    </row>
    <row r="307" spans="1:47" s="2" customFormat="1" ht="12">
      <c r="A307" s="38"/>
      <c r="B307" s="39"/>
      <c r="C307" s="40"/>
      <c r="D307" s="232" t="s">
        <v>153</v>
      </c>
      <c r="E307" s="40"/>
      <c r="F307" s="233" t="s">
        <v>417</v>
      </c>
      <c r="G307" s="40"/>
      <c r="H307" s="40"/>
      <c r="I307" s="234"/>
      <c r="J307" s="40"/>
      <c r="K307" s="40"/>
      <c r="L307" s="44"/>
      <c r="M307" s="235"/>
      <c r="N307" s="236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153</v>
      </c>
      <c r="AU307" s="17" t="s">
        <v>86</v>
      </c>
    </row>
    <row r="308" spans="1:63" s="12" customFormat="1" ht="22.8" customHeight="1">
      <c r="A308" s="12"/>
      <c r="B308" s="203"/>
      <c r="C308" s="204"/>
      <c r="D308" s="205" t="s">
        <v>75</v>
      </c>
      <c r="E308" s="217" t="s">
        <v>418</v>
      </c>
      <c r="F308" s="217" t="s">
        <v>419</v>
      </c>
      <c r="G308" s="204"/>
      <c r="H308" s="204"/>
      <c r="I308" s="207"/>
      <c r="J308" s="218">
        <f>BK308</f>
        <v>0</v>
      </c>
      <c r="K308" s="204"/>
      <c r="L308" s="209"/>
      <c r="M308" s="210"/>
      <c r="N308" s="211"/>
      <c r="O308" s="211"/>
      <c r="P308" s="212">
        <f>SUM(P309:P310)</f>
        <v>0</v>
      </c>
      <c r="Q308" s="211"/>
      <c r="R308" s="212">
        <f>SUM(R309:R310)</f>
        <v>0</v>
      </c>
      <c r="S308" s="211"/>
      <c r="T308" s="213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4" t="s">
        <v>174</v>
      </c>
      <c r="AT308" s="215" t="s">
        <v>75</v>
      </c>
      <c r="AU308" s="215" t="s">
        <v>84</v>
      </c>
      <c r="AY308" s="214" t="s">
        <v>145</v>
      </c>
      <c r="BK308" s="216">
        <f>SUM(BK309:BK310)</f>
        <v>0</v>
      </c>
    </row>
    <row r="309" spans="1:65" s="2" customFormat="1" ht="49.05" customHeight="1">
      <c r="A309" s="38"/>
      <c r="B309" s="39"/>
      <c r="C309" s="219" t="s">
        <v>420</v>
      </c>
      <c r="D309" s="219" t="s">
        <v>147</v>
      </c>
      <c r="E309" s="220" t="s">
        <v>421</v>
      </c>
      <c r="F309" s="221" t="s">
        <v>422</v>
      </c>
      <c r="G309" s="222" t="s">
        <v>402</v>
      </c>
      <c r="H309" s="223">
        <v>1</v>
      </c>
      <c r="I309" s="224"/>
      <c r="J309" s="225">
        <f>ROUND(I309*H309,2)</f>
        <v>0</v>
      </c>
      <c r="K309" s="221" t="s">
        <v>1</v>
      </c>
      <c r="L309" s="44"/>
      <c r="M309" s="226" t="s">
        <v>1</v>
      </c>
      <c r="N309" s="227" t="s">
        <v>41</v>
      </c>
      <c r="O309" s="91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0" t="s">
        <v>403</v>
      </c>
      <c r="AT309" s="230" t="s">
        <v>147</v>
      </c>
      <c r="AU309" s="230" t="s">
        <v>86</v>
      </c>
      <c r="AY309" s="17" t="s">
        <v>145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7" t="s">
        <v>84</v>
      </c>
      <c r="BK309" s="231">
        <f>ROUND(I309*H309,2)</f>
        <v>0</v>
      </c>
      <c r="BL309" s="17" t="s">
        <v>403</v>
      </c>
      <c r="BM309" s="230" t="s">
        <v>423</v>
      </c>
    </row>
    <row r="310" spans="1:65" s="2" customFormat="1" ht="24.15" customHeight="1">
      <c r="A310" s="38"/>
      <c r="B310" s="39"/>
      <c r="C310" s="219" t="s">
        <v>424</v>
      </c>
      <c r="D310" s="219" t="s">
        <v>147</v>
      </c>
      <c r="E310" s="220" t="s">
        <v>425</v>
      </c>
      <c r="F310" s="221" t="s">
        <v>426</v>
      </c>
      <c r="G310" s="222" t="s">
        <v>402</v>
      </c>
      <c r="H310" s="223">
        <v>1</v>
      </c>
      <c r="I310" s="224"/>
      <c r="J310" s="225">
        <f>ROUND(I310*H310,2)</f>
        <v>0</v>
      </c>
      <c r="K310" s="221" t="s">
        <v>150</v>
      </c>
      <c r="L310" s="44"/>
      <c r="M310" s="226" t="s">
        <v>1</v>
      </c>
      <c r="N310" s="227" t="s">
        <v>41</v>
      </c>
      <c r="O310" s="91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0" t="s">
        <v>403</v>
      </c>
      <c r="AT310" s="230" t="s">
        <v>147</v>
      </c>
      <c r="AU310" s="230" t="s">
        <v>86</v>
      </c>
      <c r="AY310" s="17" t="s">
        <v>145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7" t="s">
        <v>84</v>
      </c>
      <c r="BK310" s="231">
        <f>ROUND(I310*H310,2)</f>
        <v>0</v>
      </c>
      <c r="BL310" s="17" t="s">
        <v>403</v>
      </c>
      <c r="BM310" s="230" t="s">
        <v>427</v>
      </c>
    </row>
    <row r="311" spans="1:63" s="12" customFormat="1" ht="22.8" customHeight="1">
      <c r="A311" s="12"/>
      <c r="B311" s="203"/>
      <c r="C311" s="204"/>
      <c r="D311" s="205" t="s">
        <v>75</v>
      </c>
      <c r="E311" s="217" t="s">
        <v>428</v>
      </c>
      <c r="F311" s="217" t="s">
        <v>429</v>
      </c>
      <c r="G311" s="204"/>
      <c r="H311" s="204"/>
      <c r="I311" s="207"/>
      <c r="J311" s="218">
        <f>BK311</f>
        <v>0</v>
      </c>
      <c r="K311" s="204"/>
      <c r="L311" s="209"/>
      <c r="M311" s="210"/>
      <c r="N311" s="211"/>
      <c r="O311" s="211"/>
      <c r="P311" s="212">
        <f>P312</f>
        <v>0</v>
      </c>
      <c r="Q311" s="211"/>
      <c r="R311" s="212">
        <f>R312</f>
        <v>0</v>
      </c>
      <c r="S311" s="211"/>
      <c r="T311" s="213">
        <f>T312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4" t="s">
        <v>174</v>
      </c>
      <c r="AT311" s="215" t="s">
        <v>75</v>
      </c>
      <c r="AU311" s="215" t="s">
        <v>84</v>
      </c>
      <c r="AY311" s="214" t="s">
        <v>145</v>
      </c>
      <c r="BK311" s="216">
        <f>BK312</f>
        <v>0</v>
      </c>
    </row>
    <row r="312" spans="1:65" s="2" customFormat="1" ht="16.5" customHeight="1">
      <c r="A312" s="38"/>
      <c r="B312" s="39"/>
      <c r="C312" s="219" t="s">
        <v>430</v>
      </c>
      <c r="D312" s="219" t="s">
        <v>147</v>
      </c>
      <c r="E312" s="220" t="s">
        <v>431</v>
      </c>
      <c r="F312" s="221" t="s">
        <v>432</v>
      </c>
      <c r="G312" s="222" t="s">
        <v>402</v>
      </c>
      <c r="H312" s="223">
        <v>1</v>
      </c>
      <c r="I312" s="224"/>
      <c r="J312" s="225">
        <f>ROUND(I312*H312,2)</f>
        <v>0</v>
      </c>
      <c r="K312" s="221" t="s">
        <v>150</v>
      </c>
      <c r="L312" s="44"/>
      <c r="M312" s="269" t="s">
        <v>1</v>
      </c>
      <c r="N312" s="270" t="s">
        <v>41</v>
      </c>
      <c r="O312" s="271"/>
      <c r="P312" s="272">
        <f>O312*H312</f>
        <v>0</v>
      </c>
      <c r="Q312" s="272">
        <v>0</v>
      </c>
      <c r="R312" s="272">
        <f>Q312*H312</f>
        <v>0</v>
      </c>
      <c r="S312" s="272">
        <v>0</v>
      </c>
      <c r="T312" s="27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0" t="s">
        <v>403</v>
      </c>
      <c r="AT312" s="230" t="s">
        <v>147</v>
      </c>
      <c r="AU312" s="230" t="s">
        <v>86</v>
      </c>
      <c r="AY312" s="17" t="s">
        <v>145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7" t="s">
        <v>84</v>
      </c>
      <c r="BK312" s="231">
        <f>ROUND(I312*H312,2)</f>
        <v>0</v>
      </c>
      <c r="BL312" s="17" t="s">
        <v>403</v>
      </c>
      <c r="BM312" s="230" t="s">
        <v>433</v>
      </c>
    </row>
    <row r="313" spans="1:31" s="2" customFormat="1" ht="6.95" customHeight="1">
      <c r="A313" s="38"/>
      <c r="B313" s="66"/>
      <c r="C313" s="67"/>
      <c r="D313" s="67"/>
      <c r="E313" s="67"/>
      <c r="F313" s="67"/>
      <c r="G313" s="67"/>
      <c r="H313" s="67"/>
      <c r="I313" s="67"/>
      <c r="J313" s="67"/>
      <c r="K313" s="67"/>
      <c r="L313" s="44"/>
      <c r="M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</row>
  </sheetData>
  <sheetProtection password="CC35" sheet="1" objects="1" scenarios="1" formatColumns="0" formatRows="0" autoFilter="0"/>
  <autoFilter ref="C127:K31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  <c r="AZ2" s="136" t="s">
        <v>102</v>
      </c>
      <c r="BA2" s="136" t="s">
        <v>102</v>
      </c>
      <c r="BB2" s="136" t="s">
        <v>103</v>
      </c>
      <c r="BC2" s="136" t="s">
        <v>434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105</v>
      </c>
      <c r="BA3" s="136" t="s">
        <v>105</v>
      </c>
      <c r="BB3" s="136" t="s">
        <v>106</v>
      </c>
      <c r="BC3" s="136" t="s">
        <v>110</v>
      </c>
      <c r="BD3" s="136" t="s">
        <v>86</v>
      </c>
    </row>
    <row r="4" spans="2:5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  <c r="AZ4" s="136" t="s">
        <v>109</v>
      </c>
      <c r="BA4" s="136" t="s">
        <v>109</v>
      </c>
      <c r="BB4" s="136" t="s">
        <v>106</v>
      </c>
      <c r="BC4" s="136" t="s">
        <v>435</v>
      </c>
      <c r="BD4" s="136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II/171 SUŠICE - DRAŽOVICE, OPRAVA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436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7. 11. 2023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ROUND((SUM(BE128:BE277)),2)</f>
        <v>0</v>
      </c>
      <c r="G33" s="38"/>
      <c r="H33" s="38"/>
      <c r="I33" s="156">
        <v>0.21</v>
      </c>
      <c r="J33" s="155">
        <f>ROUND(((SUM(BE128:BE277))*I33),2)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ROUND((SUM(BF128:BF277)),2)</f>
        <v>0</v>
      </c>
      <c r="G34" s="38"/>
      <c r="H34" s="38"/>
      <c r="I34" s="156">
        <v>0.12</v>
      </c>
      <c r="J34" s="155">
        <f>ROUND(((SUM(BF128:BF277))*I34),2)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ROUND((SUM(BG128:BG277)),2)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ROUND((SUM(BH128:BH277)),2)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ROUND((SUM(BI128:BI277)),2)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II/171 SUŠICE - DRAŽOVICE,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102 -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7. 11. 2023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SÚS 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Žižkovský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120</v>
      </c>
      <c r="E99" s="189"/>
      <c r="F99" s="189"/>
      <c r="G99" s="189"/>
      <c r="H99" s="189"/>
      <c r="I99" s="189"/>
      <c r="J99" s="190">
        <f>J154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121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122</v>
      </c>
      <c r="E101" s="189"/>
      <c r="F101" s="189"/>
      <c r="G101" s="189"/>
      <c r="H101" s="189"/>
      <c r="I101" s="189"/>
      <c r="J101" s="190">
        <f>J185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123</v>
      </c>
      <c r="E102" s="189"/>
      <c r="F102" s="189"/>
      <c r="G102" s="189"/>
      <c r="H102" s="189"/>
      <c r="I102" s="189"/>
      <c r="J102" s="190">
        <f>J198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124</v>
      </c>
      <c r="E103" s="189"/>
      <c r="F103" s="189"/>
      <c r="G103" s="189"/>
      <c r="H103" s="189"/>
      <c r="I103" s="189"/>
      <c r="J103" s="190">
        <f>J254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125</v>
      </c>
      <c r="E104" s="189"/>
      <c r="F104" s="189"/>
      <c r="G104" s="189"/>
      <c r="H104" s="189"/>
      <c r="I104" s="189"/>
      <c r="J104" s="190">
        <f>J264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126</v>
      </c>
      <c r="E105" s="183"/>
      <c r="F105" s="183"/>
      <c r="G105" s="183"/>
      <c r="H105" s="183"/>
      <c r="I105" s="183"/>
      <c r="J105" s="184">
        <f>J266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127</v>
      </c>
      <c r="E106" s="189"/>
      <c r="F106" s="189"/>
      <c r="G106" s="189"/>
      <c r="H106" s="189"/>
      <c r="I106" s="189"/>
      <c r="J106" s="190">
        <f>J267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128</v>
      </c>
      <c r="E107" s="189"/>
      <c r="F107" s="189"/>
      <c r="G107" s="189"/>
      <c r="H107" s="189"/>
      <c r="I107" s="189"/>
      <c r="J107" s="190">
        <f>J273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129</v>
      </c>
      <c r="E108" s="189"/>
      <c r="F108" s="189"/>
      <c r="G108" s="189"/>
      <c r="H108" s="189"/>
      <c r="I108" s="189"/>
      <c r="J108" s="190">
        <f>J276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130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5" t="str">
        <f>E7</f>
        <v>II/171 SUŠICE - DRAŽOVICE, OPRAVA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111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102 - Komunikace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7. 11. 2023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E15</f>
        <v>SÚS PK</v>
      </c>
      <c r="G124" s="40"/>
      <c r="H124" s="40"/>
      <c r="I124" s="32" t="s">
        <v>30</v>
      </c>
      <c r="J124" s="36" t="str">
        <f>E21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>Žižkovský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2"/>
      <c r="B127" s="193"/>
      <c r="C127" s="194" t="s">
        <v>131</v>
      </c>
      <c r="D127" s="195" t="s">
        <v>61</v>
      </c>
      <c r="E127" s="195" t="s">
        <v>57</v>
      </c>
      <c r="F127" s="195" t="s">
        <v>58</v>
      </c>
      <c r="G127" s="195" t="s">
        <v>132</v>
      </c>
      <c r="H127" s="195" t="s">
        <v>133</v>
      </c>
      <c r="I127" s="195" t="s">
        <v>134</v>
      </c>
      <c r="J127" s="195" t="s">
        <v>115</v>
      </c>
      <c r="K127" s="196" t="s">
        <v>135</v>
      </c>
      <c r="L127" s="197"/>
      <c r="M127" s="100" t="s">
        <v>1</v>
      </c>
      <c r="N127" s="101" t="s">
        <v>40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8"/>
      <c r="B128" s="39"/>
      <c r="C128" s="107" t="s">
        <v>142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P129+P266</f>
        <v>0</v>
      </c>
      <c r="Q128" s="104"/>
      <c r="R128" s="200">
        <f>R129+R266</f>
        <v>713.9185000000001</v>
      </c>
      <c r="S128" s="104"/>
      <c r="T128" s="201">
        <f>T129+T266</f>
        <v>2668.3144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117</v>
      </c>
      <c r="BK128" s="202">
        <f>BK129+BK266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143</v>
      </c>
      <c r="F129" s="206" t="s">
        <v>144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P130+P154+P161+P185+P198+P254+P264</f>
        <v>0</v>
      </c>
      <c r="Q129" s="211"/>
      <c r="R129" s="212">
        <f>R130+R154+R161+R185+R198+R254+R264</f>
        <v>713.9185000000001</v>
      </c>
      <c r="S129" s="211"/>
      <c r="T129" s="213">
        <f>T130+T154+T161+T185+T198+T254+T264</f>
        <v>2668.3144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145</v>
      </c>
      <c r="BK129" s="216">
        <f>BK130+BK154+BK161+BK185+BK198+BK254+BK264</f>
        <v>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146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SUM(P131:P153)</f>
        <v>0</v>
      </c>
      <c r="Q130" s="211"/>
      <c r="R130" s="212">
        <f>SUM(R131:R153)</f>
        <v>1.1592</v>
      </c>
      <c r="S130" s="211"/>
      <c r="T130" s="213">
        <f>SUM(T131:T153)</f>
        <v>1904.4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145</v>
      </c>
      <c r="BK130" s="216">
        <f>SUM(BK131:BK153)</f>
        <v>0</v>
      </c>
    </row>
    <row r="131" spans="1:65" s="2" customFormat="1" ht="55.5" customHeight="1">
      <c r="A131" s="38"/>
      <c r="B131" s="39"/>
      <c r="C131" s="219" t="s">
        <v>84</v>
      </c>
      <c r="D131" s="219" t="s">
        <v>147</v>
      </c>
      <c r="E131" s="220" t="s">
        <v>148</v>
      </c>
      <c r="F131" s="221" t="s">
        <v>149</v>
      </c>
      <c r="G131" s="222" t="s">
        <v>103</v>
      </c>
      <c r="H131" s="223">
        <v>13800</v>
      </c>
      <c r="I131" s="224"/>
      <c r="J131" s="225">
        <f>ROUND(I131*H131,2)</f>
        <v>0</v>
      </c>
      <c r="K131" s="221" t="s">
        <v>150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7E-05</v>
      </c>
      <c r="R131" s="228">
        <f>Q131*H131</f>
        <v>0.966</v>
      </c>
      <c r="S131" s="228">
        <v>0.115</v>
      </c>
      <c r="T131" s="229">
        <f>S131*H131</f>
        <v>1587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151</v>
      </c>
      <c r="AT131" s="230" t="s">
        <v>147</v>
      </c>
      <c r="AU131" s="230" t="s">
        <v>86</v>
      </c>
      <c r="AY131" s="17" t="s">
        <v>145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151</v>
      </c>
      <c r="BM131" s="230" t="s">
        <v>437</v>
      </c>
    </row>
    <row r="132" spans="1:47" s="2" customFormat="1" ht="12">
      <c r="A132" s="38"/>
      <c r="B132" s="39"/>
      <c r="C132" s="40"/>
      <c r="D132" s="232" t="s">
        <v>153</v>
      </c>
      <c r="E132" s="40"/>
      <c r="F132" s="233" t="s">
        <v>154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153</v>
      </c>
      <c r="AU132" s="17" t="s">
        <v>86</v>
      </c>
    </row>
    <row r="133" spans="1:51" s="13" customFormat="1" ht="12">
      <c r="A133" s="13"/>
      <c r="B133" s="237"/>
      <c r="C133" s="238"/>
      <c r="D133" s="232" t="s">
        <v>155</v>
      </c>
      <c r="E133" s="239" t="s">
        <v>1</v>
      </c>
      <c r="F133" s="240" t="s">
        <v>438</v>
      </c>
      <c r="G133" s="238"/>
      <c r="H133" s="241">
        <v>13800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155</v>
      </c>
      <c r="AU133" s="247" t="s">
        <v>86</v>
      </c>
      <c r="AV133" s="13" t="s">
        <v>86</v>
      </c>
      <c r="AW133" s="13" t="s">
        <v>32</v>
      </c>
      <c r="AX133" s="13" t="s">
        <v>76</v>
      </c>
      <c r="AY133" s="247" t="s">
        <v>145</v>
      </c>
    </row>
    <row r="134" spans="1:51" s="14" customFormat="1" ht="12">
      <c r="A134" s="14"/>
      <c r="B134" s="248"/>
      <c r="C134" s="249"/>
      <c r="D134" s="232" t="s">
        <v>155</v>
      </c>
      <c r="E134" s="250" t="s">
        <v>102</v>
      </c>
      <c r="F134" s="251" t="s">
        <v>159</v>
      </c>
      <c r="G134" s="249"/>
      <c r="H134" s="252">
        <v>13800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8" t="s">
        <v>155</v>
      </c>
      <c r="AU134" s="258" t="s">
        <v>86</v>
      </c>
      <c r="AV134" s="14" t="s">
        <v>151</v>
      </c>
      <c r="AW134" s="14" t="s">
        <v>32</v>
      </c>
      <c r="AX134" s="14" t="s">
        <v>84</v>
      </c>
      <c r="AY134" s="258" t="s">
        <v>145</v>
      </c>
    </row>
    <row r="135" spans="1:65" s="2" customFormat="1" ht="55.5" customHeight="1">
      <c r="A135" s="38"/>
      <c r="B135" s="39"/>
      <c r="C135" s="219" t="s">
        <v>86</v>
      </c>
      <c r="D135" s="219" t="s">
        <v>147</v>
      </c>
      <c r="E135" s="220" t="s">
        <v>148</v>
      </c>
      <c r="F135" s="221" t="s">
        <v>149</v>
      </c>
      <c r="G135" s="222" t="s">
        <v>103</v>
      </c>
      <c r="H135" s="223">
        <v>2760</v>
      </c>
      <c r="I135" s="224"/>
      <c r="J135" s="225">
        <f>ROUND(I135*H135,2)</f>
        <v>0</v>
      </c>
      <c r="K135" s="221" t="s">
        <v>150</v>
      </c>
      <c r="L135" s="44"/>
      <c r="M135" s="226" t="s">
        <v>1</v>
      </c>
      <c r="N135" s="227" t="s">
        <v>41</v>
      </c>
      <c r="O135" s="91"/>
      <c r="P135" s="228">
        <f>O135*H135</f>
        <v>0</v>
      </c>
      <c r="Q135" s="228">
        <v>7E-05</v>
      </c>
      <c r="R135" s="228">
        <f>Q135*H135</f>
        <v>0.19319999999999998</v>
      </c>
      <c r="S135" s="228">
        <v>0.115</v>
      </c>
      <c r="T135" s="229">
        <f>S135*H135</f>
        <v>317.40000000000003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151</v>
      </c>
      <c r="AT135" s="230" t="s">
        <v>147</v>
      </c>
      <c r="AU135" s="230" t="s">
        <v>86</v>
      </c>
      <c r="AY135" s="17" t="s">
        <v>145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151</v>
      </c>
      <c r="BM135" s="230" t="s">
        <v>439</v>
      </c>
    </row>
    <row r="136" spans="1:47" s="2" customFormat="1" ht="12">
      <c r="A136" s="38"/>
      <c r="B136" s="39"/>
      <c r="C136" s="40"/>
      <c r="D136" s="232" t="s">
        <v>153</v>
      </c>
      <c r="E136" s="40"/>
      <c r="F136" s="233" t="s">
        <v>161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153</v>
      </c>
      <c r="AU136" s="17" t="s">
        <v>86</v>
      </c>
    </row>
    <row r="137" spans="1:51" s="13" customFormat="1" ht="12">
      <c r="A137" s="13"/>
      <c r="B137" s="237"/>
      <c r="C137" s="238"/>
      <c r="D137" s="232" t="s">
        <v>155</v>
      </c>
      <c r="E137" s="239" t="s">
        <v>1</v>
      </c>
      <c r="F137" s="240" t="s">
        <v>162</v>
      </c>
      <c r="G137" s="238"/>
      <c r="H137" s="241">
        <v>2760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155</v>
      </c>
      <c r="AU137" s="247" t="s">
        <v>86</v>
      </c>
      <c r="AV137" s="13" t="s">
        <v>86</v>
      </c>
      <c r="AW137" s="13" t="s">
        <v>32</v>
      </c>
      <c r="AX137" s="13" t="s">
        <v>76</v>
      </c>
      <c r="AY137" s="247" t="s">
        <v>145</v>
      </c>
    </row>
    <row r="138" spans="1:51" s="14" customFormat="1" ht="12">
      <c r="A138" s="14"/>
      <c r="B138" s="248"/>
      <c r="C138" s="249"/>
      <c r="D138" s="232" t="s">
        <v>155</v>
      </c>
      <c r="E138" s="250" t="s">
        <v>1</v>
      </c>
      <c r="F138" s="251" t="s">
        <v>159</v>
      </c>
      <c r="G138" s="249"/>
      <c r="H138" s="252">
        <v>2760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155</v>
      </c>
      <c r="AU138" s="258" t="s">
        <v>86</v>
      </c>
      <c r="AV138" s="14" t="s">
        <v>151</v>
      </c>
      <c r="AW138" s="14" t="s">
        <v>32</v>
      </c>
      <c r="AX138" s="14" t="s">
        <v>84</v>
      </c>
      <c r="AY138" s="258" t="s">
        <v>145</v>
      </c>
    </row>
    <row r="139" spans="1:65" s="2" customFormat="1" ht="33" customHeight="1">
      <c r="A139" s="38"/>
      <c r="B139" s="39"/>
      <c r="C139" s="219" t="s">
        <v>163</v>
      </c>
      <c r="D139" s="219" t="s">
        <v>147</v>
      </c>
      <c r="E139" s="220" t="s">
        <v>164</v>
      </c>
      <c r="F139" s="221" t="s">
        <v>165</v>
      </c>
      <c r="G139" s="222" t="s">
        <v>106</v>
      </c>
      <c r="H139" s="223">
        <v>28.8</v>
      </c>
      <c r="I139" s="224"/>
      <c r="J139" s="225">
        <f>ROUND(I139*H139,2)</f>
        <v>0</v>
      </c>
      <c r="K139" s="221" t="s">
        <v>150</v>
      </c>
      <c r="L139" s="44"/>
      <c r="M139" s="226" t="s">
        <v>1</v>
      </c>
      <c r="N139" s="227" t="s">
        <v>41</v>
      </c>
      <c r="O139" s="91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151</v>
      </c>
      <c r="AT139" s="230" t="s">
        <v>147</v>
      </c>
      <c r="AU139" s="230" t="s">
        <v>86</v>
      </c>
      <c r="AY139" s="17" t="s">
        <v>145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84</v>
      </c>
      <c r="BK139" s="231">
        <f>ROUND(I139*H139,2)</f>
        <v>0</v>
      </c>
      <c r="BL139" s="17" t="s">
        <v>151</v>
      </c>
      <c r="BM139" s="230" t="s">
        <v>440</v>
      </c>
    </row>
    <row r="140" spans="1:47" s="2" customFormat="1" ht="12">
      <c r="A140" s="38"/>
      <c r="B140" s="39"/>
      <c r="C140" s="40"/>
      <c r="D140" s="232" t="s">
        <v>153</v>
      </c>
      <c r="E140" s="40"/>
      <c r="F140" s="233" t="s">
        <v>167</v>
      </c>
      <c r="G140" s="40"/>
      <c r="H140" s="40"/>
      <c r="I140" s="234"/>
      <c r="J140" s="40"/>
      <c r="K140" s="40"/>
      <c r="L140" s="44"/>
      <c r="M140" s="235"/>
      <c r="N140" s="23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153</v>
      </c>
      <c r="AU140" s="17" t="s">
        <v>86</v>
      </c>
    </row>
    <row r="141" spans="1:51" s="13" customFormat="1" ht="12">
      <c r="A141" s="13"/>
      <c r="B141" s="237"/>
      <c r="C141" s="238"/>
      <c r="D141" s="232" t="s">
        <v>155</v>
      </c>
      <c r="E141" s="239" t="s">
        <v>1</v>
      </c>
      <c r="F141" s="240" t="s">
        <v>441</v>
      </c>
      <c r="G141" s="238"/>
      <c r="H141" s="241">
        <v>28.8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155</v>
      </c>
      <c r="AU141" s="247" t="s">
        <v>86</v>
      </c>
      <c r="AV141" s="13" t="s">
        <v>86</v>
      </c>
      <c r="AW141" s="13" t="s">
        <v>32</v>
      </c>
      <c r="AX141" s="13" t="s">
        <v>76</v>
      </c>
      <c r="AY141" s="247" t="s">
        <v>145</v>
      </c>
    </row>
    <row r="142" spans="1:51" s="14" customFormat="1" ht="12">
      <c r="A142" s="14"/>
      <c r="B142" s="248"/>
      <c r="C142" s="249"/>
      <c r="D142" s="232" t="s">
        <v>155</v>
      </c>
      <c r="E142" s="250" t="s">
        <v>109</v>
      </c>
      <c r="F142" s="251" t="s">
        <v>159</v>
      </c>
      <c r="G142" s="249"/>
      <c r="H142" s="252">
        <v>28.8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8" t="s">
        <v>155</v>
      </c>
      <c r="AU142" s="258" t="s">
        <v>86</v>
      </c>
      <c r="AV142" s="14" t="s">
        <v>151</v>
      </c>
      <c r="AW142" s="14" t="s">
        <v>32</v>
      </c>
      <c r="AX142" s="14" t="s">
        <v>84</v>
      </c>
      <c r="AY142" s="258" t="s">
        <v>145</v>
      </c>
    </row>
    <row r="143" spans="1:65" s="2" customFormat="1" ht="55.5" customHeight="1">
      <c r="A143" s="38"/>
      <c r="B143" s="39"/>
      <c r="C143" s="219" t="s">
        <v>151</v>
      </c>
      <c r="D143" s="219" t="s">
        <v>147</v>
      </c>
      <c r="E143" s="220" t="s">
        <v>169</v>
      </c>
      <c r="F143" s="221" t="s">
        <v>170</v>
      </c>
      <c r="G143" s="222" t="s">
        <v>106</v>
      </c>
      <c r="H143" s="223">
        <v>45</v>
      </c>
      <c r="I143" s="224"/>
      <c r="J143" s="225">
        <f>ROUND(I143*H143,2)</f>
        <v>0</v>
      </c>
      <c r="K143" s="221" t="s">
        <v>150</v>
      </c>
      <c r="L143" s="44"/>
      <c r="M143" s="226" t="s">
        <v>1</v>
      </c>
      <c r="N143" s="227" t="s">
        <v>41</v>
      </c>
      <c r="O143" s="91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151</v>
      </c>
      <c r="AT143" s="230" t="s">
        <v>147</v>
      </c>
      <c r="AU143" s="230" t="s">
        <v>86</v>
      </c>
      <c r="AY143" s="17" t="s">
        <v>145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84</v>
      </c>
      <c r="BK143" s="231">
        <f>ROUND(I143*H143,2)</f>
        <v>0</v>
      </c>
      <c r="BL143" s="17" t="s">
        <v>151</v>
      </c>
      <c r="BM143" s="230" t="s">
        <v>442</v>
      </c>
    </row>
    <row r="144" spans="1:47" s="2" customFormat="1" ht="12">
      <c r="A144" s="38"/>
      <c r="B144" s="39"/>
      <c r="C144" s="40"/>
      <c r="D144" s="232" t="s">
        <v>153</v>
      </c>
      <c r="E144" s="40"/>
      <c r="F144" s="233" t="s">
        <v>172</v>
      </c>
      <c r="G144" s="40"/>
      <c r="H144" s="40"/>
      <c r="I144" s="234"/>
      <c r="J144" s="40"/>
      <c r="K144" s="40"/>
      <c r="L144" s="44"/>
      <c r="M144" s="235"/>
      <c r="N144" s="236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153</v>
      </c>
      <c r="AU144" s="17" t="s">
        <v>86</v>
      </c>
    </row>
    <row r="145" spans="1:51" s="13" customFormat="1" ht="12">
      <c r="A145" s="13"/>
      <c r="B145" s="237"/>
      <c r="C145" s="238"/>
      <c r="D145" s="232" t="s">
        <v>155</v>
      </c>
      <c r="E145" s="239" t="s">
        <v>1</v>
      </c>
      <c r="F145" s="240" t="s">
        <v>443</v>
      </c>
      <c r="G145" s="238"/>
      <c r="H145" s="241">
        <v>45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155</v>
      </c>
      <c r="AU145" s="247" t="s">
        <v>86</v>
      </c>
      <c r="AV145" s="13" t="s">
        <v>86</v>
      </c>
      <c r="AW145" s="13" t="s">
        <v>32</v>
      </c>
      <c r="AX145" s="13" t="s">
        <v>76</v>
      </c>
      <c r="AY145" s="247" t="s">
        <v>145</v>
      </c>
    </row>
    <row r="146" spans="1:51" s="14" customFormat="1" ht="12">
      <c r="A146" s="14"/>
      <c r="B146" s="248"/>
      <c r="C146" s="249"/>
      <c r="D146" s="232" t="s">
        <v>155</v>
      </c>
      <c r="E146" s="250" t="s">
        <v>105</v>
      </c>
      <c r="F146" s="251" t="s">
        <v>159</v>
      </c>
      <c r="G146" s="249"/>
      <c r="H146" s="252">
        <v>45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155</v>
      </c>
      <c r="AU146" s="258" t="s">
        <v>86</v>
      </c>
      <c r="AV146" s="14" t="s">
        <v>151</v>
      </c>
      <c r="AW146" s="14" t="s">
        <v>32</v>
      </c>
      <c r="AX146" s="14" t="s">
        <v>84</v>
      </c>
      <c r="AY146" s="258" t="s">
        <v>145</v>
      </c>
    </row>
    <row r="147" spans="1:65" s="2" customFormat="1" ht="66.75" customHeight="1">
      <c r="A147" s="38"/>
      <c r="B147" s="39"/>
      <c r="C147" s="219" t="s">
        <v>174</v>
      </c>
      <c r="D147" s="219" t="s">
        <v>147</v>
      </c>
      <c r="E147" s="220" t="s">
        <v>175</v>
      </c>
      <c r="F147" s="221" t="s">
        <v>176</v>
      </c>
      <c r="G147" s="222" t="s">
        <v>106</v>
      </c>
      <c r="H147" s="223">
        <v>73.8</v>
      </c>
      <c r="I147" s="224"/>
      <c r="J147" s="225">
        <f>ROUND(I147*H147,2)</f>
        <v>0</v>
      </c>
      <c r="K147" s="221" t="s">
        <v>1</v>
      </c>
      <c r="L147" s="44"/>
      <c r="M147" s="226" t="s">
        <v>1</v>
      </c>
      <c r="N147" s="227" t="s">
        <v>41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151</v>
      </c>
      <c r="AT147" s="230" t="s">
        <v>147</v>
      </c>
      <c r="AU147" s="230" t="s">
        <v>86</v>
      </c>
      <c r="AY147" s="17" t="s">
        <v>145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84</v>
      </c>
      <c r="BK147" s="231">
        <f>ROUND(I147*H147,2)</f>
        <v>0</v>
      </c>
      <c r="BL147" s="17" t="s">
        <v>151</v>
      </c>
      <c r="BM147" s="230" t="s">
        <v>444</v>
      </c>
    </row>
    <row r="148" spans="1:51" s="13" customFormat="1" ht="12">
      <c r="A148" s="13"/>
      <c r="B148" s="237"/>
      <c r="C148" s="238"/>
      <c r="D148" s="232" t="s">
        <v>155</v>
      </c>
      <c r="E148" s="239" t="s">
        <v>1</v>
      </c>
      <c r="F148" s="240" t="s">
        <v>178</v>
      </c>
      <c r="G148" s="238"/>
      <c r="H148" s="241">
        <v>73.8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155</v>
      </c>
      <c r="AU148" s="247" t="s">
        <v>86</v>
      </c>
      <c r="AV148" s="13" t="s">
        <v>86</v>
      </c>
      <c r="AW148" s="13" t="s">
        <v>32</v>
      </c>
      <c r="AX148" s="13" t="s">
        <v>76</v>
      </c>
      <c r="AY148" s="247" t="s">
        <v>145</v>
      </c>
    </row>
    <row r="149" spans="1:51" s="14" customFormat="1" ht="12">
      <c r="A149" s="14"/>
      <c r="B149" s="248"/>
      <c r="C149" s="249"/>
      <c r="D149" s="232" t="s">
        <v>155</v>
      </c>
      <c r="E149" s="250" t="s">
        <v>1</v>
      </c>
      <c r="F149" s="251" t="s">
        <v>159</v>
      </c>
      <c r="G149" s="249"/>
      <c r="H149" s="252">
        <v>73.8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8" t="s">
        <v>155</v>
      </c>
      <c r="AU149" s="258" t="s">
        <v>86</v>
      </c>
      <c r="AV149" s="14" t="s">
        <v>151</v>
      </c>
      <c r="AW149" s="14" t="s">
        <v>32</v>
      </c>
      <c r="AX149" s="14" t="s">
        <v>84</v>
      </c>
      <c r="AY149" s="258" t="s">
        <v>145</v>
      </c>
    </row>
    <row r="150" spans="1:65" s="2" customFormat="1" ht="33" customHeight="1">
      <c r="A150" s="38"/>
      <c r="B150" s="39"/>
      <c r="C150" s="219" t="s">
        <v>179</v>
      </c>
      <c r="D150" s="219" t="s">
        <v>147</v>
      </c>
      <c r="E150" s="220" t="s">
        <v>180</v>
      </c>
      <c r="F150" s="221" t="s">
        <v>181</v>
      </c>
      <c r="G150" s="222" t="s">
        <v>103</v>
      </c>
      <c r="H150" s="223">
        <v>144</v>
      </c>
      <c r="I150" s="224"/>
      <c r="J150" s="225">
        <f>ROUND(I150*H150,2)</f>
        <v>0</v>
      </c>
      <c r="K150" s="221" t="s">
        <v>150</v>
      </c>
      <c r="L150" s="44"/>
      <c r="M150" s="226" t="s">
        <v>1</v>
      </c>
      <c r="N150" s="227" t="s">
        <v>41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151</v>
      </c>
      <c r="AT150" s="230" t="s">
        <v>147</v>
      </c>
      <c r="AU150" s="230" t="s">
        <v>86</v>
      </c>
      <c r="AY150" s="17" t="s">
        <v>145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84</v>
      </c>
      <c r="BK150" s="231">
        <f>ROUND(I150*H150,2)</f>
        <v>0</v>
      </c>
      <c r="BL150" s="17" t="s">
        <v>151</v>
      </c>
      <c r="BM150" s="230" t="s">
        <v>445</v>
      </c>
    </row>
    <row r="151" spans="1:47" s="2" customFormat="1" ht="12">
      <c r="A151" s="38"/>
      <c r="B151" s="39"/>
      <c r="C151" s="40"/>
      <c r="D151" s="232" t="s">
        <v>153</v>
      </c>
      <c r="E151" s="40"/>
      <c r="F151" s="233" t="s">
        <v>167</v>
      </c>
      <c r="G151" s="40"/>
      <c r="H151" s="40"/>
      <c r="I151" s="234"/>
      <c r="J151" s="40"/>
      <c r="K151" s="40"/>
      <c r="L151" s="44"/>
      <c r="M151" s="235"/>
      <c r="N151" s="23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153</v>
      </c>
      <c r="AU151" s="17" t="s">
        <v>86</v>
      </c>
    </row>
    <row r="152" spans="1:51" s="13" customFormat="1" ht="12">
      <c r="A152" s="13"/>
      <c r="B152" s="237"/>
      <c r="C152" s="238"/>
      <c r="D152" s="232" t="s">
        <v>155</v>
      </c>
      <c r="E152" s="239" t="s">
        <v>1</v>
      </c>
      <c r="F152" s="240" t="s">
        <v>446</v>
      </c>
      <c r="G152" s="238"/>
      <c r="H152" s="241">
        <v>144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155</v>
      </c>
      <c r="AU152" s="247" t="s">
        <v>86</v>
      </c>
      <c r="AV152" s="13" t="s">
        <v>86</v>
      </c>
      <c r="AW152" s="13" t="s">
        <v>32</v>
      </c>
      <c r="AX152" s="13" t="s">
        <v>76</v>
      </c>
      <c r="AY152" s="247" t="s">
        <v>145</v>
      </c>
    </row>
    <row r="153" spans="1:51" s="14" customFormat="1" ht="12">
      <c r="A153" s="14"/>
      <c r="B153" s="248"/>
      <c r="C153" s="249"/>
      <c r="D153" s="232" t="s">
        <v>155</v>
      </c>
      <c r="E153" s="250" t="s">
        <v>1</v>
      </c>
      <c r="F153" s="251" t="s">
        <v>159</v>
      </c>
      <c r="G153" s="249"/>
      <c r="H153" s="252">
        <v>144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155</v>
      </c>
      <c r="AU153" s="258" t="s">
        <v>86</v>
      </c>
      <c r="AV153" s="14" t="s">
        <v>151</v>
      </c>
      <c r="AW153" s="14" t="s">
        <v>32</v>
      </c>
      <c r="AX153" s="14" t="s">
        <v>84</v>
      </c>
      <c r="AY153" s="258" t="s">
        <v>145</v>
      </c>
    </row>
    <row r="154" spans="1:63" s="12" customFormat="1" ht="22.8" customHeight="1">
      <c r="A154" s="12"/>
      <c r="B154" s="203"/>
      <c r="C154" s="204"/>
      <c r="D154" s="205" t="s">
        <v>75</v>
      </c>
      <c r="E154" s="217" t="s">
        <v>151</v>
      </c>
      <c r="F154" s="217" t="s">
        <v>184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SUM(P155:P160)</f>
        <v>0</v>
      </c>
      <c r="Q154" s="211"/>
      <c r="R154" s="212">
        <f>SUM(R155:R160)</f>
        <v>0</v>
      </c>
      <c r="S154" s="211"/>
      <c r="T154" s="213">
        <f>SUM(T155:T160)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84</v>
      </c>
      <c r="AT154" s="215" t="s">
        <v>75</v>
      </c>
      <c r="AU154" s="215" t="s">
        <v>84</v>
      </c>
      <c r="AY154" s="214" t="s">
        <v>145</v>
      </c>
      <c r="BK154" s="216">
        <f>SUM(BK155:BK160)</f>
        <v>0</v>
      </c>
    </row>
    <row r="155" spans="1:65" s="2" customFormat="1" ht="44.25" customHeight="1">
      <c r="A155" s="38"/>
      <c r="B155" s="39"/>
      <c r="C155" s="219" t="s">
        <v>185</v>
      </c>
      <c r="D155" s="219" t="s">
        <v>147</v>
      </c>
      <c r="E155" s="220" t="s">
        <v>186</v>
      </c>
      <c r="F155" s="221" t="s">
        <v>187</v>
      </c>
      <c r="G155" s="222" t="s">
        <v>106</v>
      </c>
      <c r="H155" s="223">
        <v>9</v>
      </c>
      <c r="I155" s="224"/>
      <c r="J155" s="225">
        <f>ROUND(I155*H155,2)</f>
        <v>0</v>
      </c>
      <c r="K155" s="221" t="s">
        <v>150</v>
      </c>
      <c r="L155" s="44"/>
      <c r="M155" s="226" t="s">
        <v>1</v>
      </c>
      <c r="N155" s="227" t="s">
        <v>41</v>
      </c>
      <c r="O155" s="91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151</v>
      </c>
      <c r="AT155" s="230" t="s">
        <v>147</v>
      </c>
      <c r="AU155" s="230" t="s">
        <v>86</v>
      </c>
      <c r="AY155" s="17" t="s">
        <v>145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84</v>
      </c>
      <c r="BK155" s="231">
        <f>ROUND(I155*H155,2)</f>
        <v>0</v>
      </c>
      <c r="BL155" s="17" t="s">
        <v>151</v>
      </c>
      <c r="BM155" s="230" t="s">
        <v>447</v>
      </c>
    </row>
    <row r="156" spans="1:47" s="2" customFormat="1" ht="12">
      <c r="A156" s="38"/>
      <c r="B156" s="39"/>
      <c r="C156" s="40"/>
      <c r="D156" s="232" t="s">
        <v>153</v>
      </c>
      <c r="E156" s="40"/>
      <c r="F156" s="233" t="s">
        <v>189</v>
      </c>
      <c r="G156" s="40"/>
      <c r="H156" s="40"/>
      <c r="I156" s="234"/>
      <c r="J156" s="40"/>
      <c r="K156" s="40"/>
      <c r="L156" s="44"/>
      <c r="M156" s="235"/>
      <c r="N156" s="236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153</v>
      </c>
      <c r="AU156" s="17" t="s">
        <v>86</v>
      </c>
    </row>
    <row r="157" spans="1:51" s="13" customFormat="1" ht="12">
      <c r="A157" s="13"/>
      <c r="B157" s="237"/>
      <c r="C157" s="238"/>
      <c r="D157" s="232" t="s">
        <v>155</v>
      </c>
      <c r="E157" s="239" t="s">
        <v>1</v>
      </c>
      <c r="F157" s="240" t="s">
        <v>448</v>
      </c>
      <c r="G157" s="238"/>
      <c r="H157" s="241">
        <v>3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155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145</v>
      </c>
    </row>
    <row r="158" spans="1:51" s="13" customFormat="1" ht="12">
      <c r="A158" s="13"/>
      <c r="B158" s="237"/>
      <c r="C158" s="238"/>
      <c r="D158" s="232" t="s">
        <v>155</v>
      </c>
      <c r="E158" s="239" t="s">
        <v>1</v>
      </c>
      <c r="F158" s="240" t="s">
        <v>449</v>
      </c>
      <c r="G158" s="238"/>
      <c r="H158" s="241">
        <v>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155</v>
      </c>
      <c r="AU158" s="247" t="s">
        <v>86</v>
      </c>
      <c r="AV158" s="13" t="s">
        <v>86</v>
      </c>
      <c r="AW158" s="13" t="s">
        <v>32</v>
      </c>
      <c r="AX158" s="13" t="s">
        <v>76</v>
      </c>
      <c r="AY158" s="247" t="s">
        <v>145</v>
      </c>
    </row>
    <row r="159" spans="1:51" s="13" customFormat="1" ht="12">
      <c r="A159" s="13"/>
      <c r="B159" s="237"/>
      <c r="C159" s="238"/>
      <c r="D159" s="232" t="s">
        <v>155</v>
      </c>
      <c r="E159" s="239" t="s">
        <v>1</v>
      </c>
      <c r="F159" s="240" t="s">
        <v>450</v>
      </c>
      <c r="G159" s="238"/>
      <c r="H159" s="241">
        <v>3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155</v>
      </c>
      <c r="AU159" s="247" t="s">
        <v>86</v>
      </c>
      <c r="AV159" s="13" t="s">
        <v>86</v>
      </c>
      <c r="AW159" s="13" t="s">
        <v>32</v>
      </c>
      <c r="AX159" s="13" t="s">
        <v>76</v>
      </c>
      <c r="AY159" s="247" t="s">
        <v>145</v>
      </c>
    </row>
    <row r="160" spans="1:51" s="14" customFormat="1" ht="12">
      <c r="A160" s="14"/>
      <c r="B160" s="248"/>
      <c r="C160" s="249"/>
      <c r="D160" s="232" t="s">
        <v>155</v>
      </c>
      <c r="E160" s="250" t="s">
        <v>1</v>
      </c>
      <c r="F160" s="251" t="s">
        <v>159</v>
      </c>
      <c r="G160" s="249"/>
      <c r="H160" s="252">
        <v>9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8" t="s">
        <v>155</v>
      </c>
      <c r="AU160" s="258" t="s">
        <v>86</v>
      </c>
      <c r="AV160" s="14" t="s">
        <v>151</v>
      </c>
      <c r="AW160" s="14" t="s">
        <v>32</v>
      </c>
      <c r="AX160" s="14" t="s">
        <v>84</v>
      </c>
      <c r="AY160" s="258" t="s">
        <v>145</v>
      </c>
    </row>
    <row r="161" spans="1:63" s="12" customFormat="1" ht="22.8" customHeight="1">
      <c r="A161" s="12"/>
      <c r="B161" s="203"/>
      <c r="C161" s="204"/>
      <c r="D161" s="205" t="s">
        <v>75</v>
      </c>
      <c r="E161" s="217" t="s">
        <v>174</v>
      </c>
      <c r="F161" s="217" t="s">
        <v>191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SUM(P162:P184)</f>
        <v>0</v>
      </c>
      <c r="Q161" s="211"/>
      <c r="R161" s="212">
        <f>SUM(R162:R184)</f>
        <v>525.2</v>
      </c>
      <c r="S161" s="211"/>
      <c r="T161" s="213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84</v>
      </c>
      <c r="AT161" s="215" t="s">
        <v>75</v>
      </c>
      <c r="AU161" s="215" t="s">
        <v>84</v>
      </c>
      <c r="AY161" s="214" t="s">
        <v>145</v>
      </c>
      <c r="BK161" s="216">
        <f>SUM(BK162:BK184)</f>
        <v>0</v>
      </c>
    </row>
    <row r="162" spans="1:65" s="2" customFormat="1" ht="24.15" customHeight="1">
      <c r="A162" s="38"/>
      <c r="B162" s="39"/>
      <c r="C162" s="219" t="s">
        <v>192</v>
      </c>
      <c r="D162" s="219" t="s">
        <v>147</v>
      </c>
      <c r="E162" s="220" t="s">
        <v>193</v>
      </c>
      <c r="F162" s="221" t="s">
        <v>194</v>
      </c>
      <c r="G162" s="222" t="s">
        <v>103</v>
      </c>
      <c r="H162" s="223">
        <v>14490</v>
      </c>
      <c r="I162" s="224"/>
      <c r="J162" s="225">
        <f>ROUND(I162*H162,2)</f>
        <v>0</v>
      </c>
      <c r="K162" s="221" t="s">
        <v>150</v>
      </c>
      <c r="L162" s="44"/>
      <c r="M162" s="226" t="s">
        <v>1</v>
      </c>
      <c r="N162" s="227" t="s">
        <v>41</v>
      </c>
      <c r="O162" s="91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0" t="s">
        <v>151</v>
      </c>
      <c r="AT162" s="230" t="s">
        <v>147</v>
      </c>
      <c r="AU162" s="230" t="s">
        <v>86</v>
      </c>
      <c r="AY162" s="17" t="s">
        <v>145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7" t="s">
        <v>84</v>
      </c>
      <c r="BK162" s="231">
        <f>ROUND(I162*H162,2)</f>
        <v>0</v>
      </c>
      <c r="BL162" s="17" t="s">
        <v>151</v>
      </c>
      <c r="BM162" s="230" t="s">
        <v>451</v>
      </c>
    </row>
    <row r="163" spans="1:51" s="13" customFormat="1" ht="12">
      <c r="A163" s="13"/>
      <c r="B163" s="237"/>
      <c r="C163" s="238"/>
      <c r="D163" s="232" t="s">
        <v>155</v>
      </c>
      <c r="E163" s="239" t="s">
        <v>1</v>
      </c>
      <c r="F163" s="240" t="s">
        <v>452</v>
      </c>
      <c r="G163" s="238"/>
      <c r="H163" s="241">
        <v>14490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155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145</v>
      </c>
    </row>
    <row r="164" spans="1:51" s="14" customFormat="1" ht="12">
      <c r="A164" s="14"/>
      <c r="B164" s="248"/>
      <c r="C164" s="249"/>
      <c r="D164" s="232" t="s">
        <v>155</v>
      </c>
      <c r="E164" s="250" t="s">
        <v>1</v>
      </c>
      <c r="F164" s="251" t="s">
        <v>159</v>
      </c>
      <c r="G164" s="249"/>
      <c r="H164" s="252">
        <v>14490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155</v>
      </c>
      <c r="AU164" s="258" t="s">
        <v>86</v>
      </c>
      <c r="AV164" s="14" t="s">
        <v>151</v>
      </c>
      <c r="AW164" s="14" t="s">
        <v>32</v>
      </c>
      <c r="AX164" s="14" t="s">
        <v>84</v>
      </c>
      <c r="AY164" s="258" t="s">
        <v>145</v>
      </c>
    </row>
    <row r="165" spans="1:65" s="2" customFormat="1" ht="44.25" customHeight="1">
      <c r="A165" s="38"/>
      <c r="B165" s="39"/>
      <c r="C165" s="219" t="s">
        <v>199</v>
      </c>
      <c r="D165" s="219" t="s">
        <v>147</v>
      </c>
      <c r="E165" s="220" t="s">
        <v>200</v>
      </c>
      <c r="F165" s="221" t="s">
        <v>201</v>
      </c>
      <c r="G165" s="222" t="s">
        <v>103</v>
      </c>
      <c r="H165" s="223">
        <v>14490</v>
      </c>
      <c r="I165" s="224"/>
      <c r="J165" s="225">
        <f>ROUND(I165*H165,2)</f>
        <v>0</v>
      </c>
      <c r="K165" s="221" t="s">
        <v>150</v>
      </c>
      <c r="L165" s="44"/>
      <c r="M165" s="226" t="s">
        <v>1</v>
      </c>
      <c r="N165" s="227" t="s">
        <v>41</v>
      </c>
      <c r="O165" s="91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151</v>
      </c>
      <c r="AT165" s="230" t="s">
        <v>147</v>
      </c>
      <c r="AU165" s="230" t="s">
        <v>86</v>
      </c>
      <c r="AY165" s="17" t="s">
        <v>145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151</v>
      </c>
      <c r="BM165" s="230" t="s">
        <v>453</v>
      </c>
    </row>
    <row r="166" spans="1:51" s="13" customFormat="1" ht="12">
      <c r="A166" s="13"/>
      <c r="B166" s="237"/>
      <c r="C166" s="238"/>
      <c r="D166" s="232" t="s">
        <v>155</v>
      </c>
      <c r="E166" s="239" t="s">
        <v>1</v>
      </c>
      <c r="F166" s="240" t="s">
        <v>452</v>
      </c>
      <c r="G166" s="238"/>
      <c r="H166" s="241">
        <v>14490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155</v>
      </c>
      <c r="AU166" s="247" t="s">
        <v>86</v>
      </c>
      <c r="AV166" s="13" t="s">
        <v>86</v>
      </c>
      <c r="AW166" s="13" t="s">
        <v>32</v>
      </c>
      <c r="AX166" s="13" t="s">
        <v>76</v>
      </c>
      <c r="AY166" s="247" t="s">
        <v>145</v>
      </c>
    </row>
    <row r="167" spans="1:51" s="14" customFormat="1" ht="12">
      <c r="A167" s="14"/>
      <c r="B167" s="248"/>
      <c r="C167" s="249"/>
      <c r="D167" s="232" t="s">
        <v>155</v>
      </c>
      <c r="E167" s="250" t="s">
        <v>1</v>
      </c>
      <c r="F167" s="251" t="s">
        <v>159</v>
      </c>
      <c r="G167" s="249"/>
      <c r="H167" s="252">
        <v>14490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8" t="s">
        <v>155</v>
      </c>
      <c r="AU167" s="258" t="s">
        <v>86</v>
      </c>
      <c r="AV167" s="14" t="s">
        <v>151</v>
      </c>
      <c r="AW167" s="14" t="s">
        <v>32</v>
      </c>
      <c r="AX167" s="14" t="s">
        <v>84</v>
      </c>
      <c r="AY167" s="258" t="s">
        <v>145</v>
      </c>
    </row>
    <row r="168" spans="1:65" s="2" customFormat="1" ht="49.05" customHeight="1">
      <c r="A168" s="38"/>
      <c r="B168" s="39"/>
      <c r="C168" s="219" t="s">
        <v>203</v>
      </c>
      <c r="D168" s="219" t="s">
        <v>147</v>
      </c>
      <c r="E168" s="220" t="s">
        <v>204</v>
      </c>
      <c r="F168" s="221" t="s">
        <v>205</v>
      </c>
      <c r="G168" s="222" t="s">
        <v>103</v>
      </c>
      <c r="H168" s="223">
        <v>2760</v>
      </c>
      <c r="I168" s="224"/>
      <c r="J168" s="225">
        <f>ROUND(I168*H168,2)</f>
        <v>0</v>
      </c>
      <c r="K168" s="221" t="s">
        <v>150</v>
      </c>
      <c r="L168" s="44"/>
      <c r="M168" s="226" t="s">
        <v>1</v>
      </c>
      <c r="N168" s="227" t="s">
        <v>41</v>
      </c>
      <c r="O168" s="91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151</v>
      </c>
      <c r="AT168" s="230" t="s">
        <v>147</v>
      </c>
      <c r="AU168" s="230" t="s">
        <v>86</v>
      </c>
      <c r="AY168" s="17" t="s">
        <v>145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84</v>
      </c>
      <c r="BK168" s="231">
        <f>ROUND(I168*H168,2)</f>
        <v>0</v>
      </c>
      <c r="BL168" s="17" t="s">
        <v>151</v>
      </c>
      <c r="BM168" s="230" t="s">
        <v>454</v>
      </c>
    </row>
    <row r="169" spans="1:47" s="2" customFormat="1" ht="12">
      <c r="A169" s="38"/>
      <c r="B169" s="39"/>
      <c r="C169" s="40"/>
      <c r="D169" s="232" t="s">
        <v>153</v>
      </c>
      <c r="E169" s="40"/>
      <c r="F169" s="233" t="s">
        <v>207</v>
      </c>
      <c r="G169" s="40"/>
      <c r="H169" s="40"/>
      <c r="I169" s="234"/>
      <c r="J169" s="40"/>
      <c r="K169" s="40"/>
      <c r="L169" s="44"/>
      <c r="M169" s="235"/>
      <c r="N169" s="23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153</v>
      </c>
      <c r="AU169" s="17" t="s">
        <v>86</v>
      </c>
    </row>
    <row r="170" spans="1:51" s="13" customFormat="1" ht="12">
      <c r="A170" s="13"/>
      <c r="B170" s="237"/>
      <c r="C170" s="238"/>
      <c r="D170" s="232" t="s">
        <v>155</v>
      </c>
      <c r="E170" s="239" t="s">
        <v>1</v>
      </c>
      <c r="F170" s="240" t="s">
        <v>455</v>
      </c>
      <c r="G170" s="238"/>
      <c r="H170" s="241">
        <v>2760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155</v>
      </c>
      <c r="AU170" s="247" t="s">
        <v>86</v>
      </c>
      <c r="AV170" s="13" t="s">
        <v>86</v>
      </c>
      <c r="AW170" s="13" t="s">
        <v>32</v>
      </c>
      <c r="AX170" s="13" t="s">
        <v>76</v>
      </c>
      <c r="AY170" s="247" t="s">
        <v>145</v>
      </c>
    </row>
    <row r="171" spans="1:51" s="14" customFormat="1" ht="12">
      <c r="A171" s="14"/>
      <c r="B171" s="248"/>
      <c r="C171" s="249"/>
      <c r="D171" s="232" t="s">
        <v>155</v>
      </c>
      <c r="E171" s="250" t="s">
        <v>1</v>
      </c>
      <c r="F171" s="251" t="s">
        <v>159</v>
      </c>
      <c r="G171" s="249"/>
      <c r="H171" s="252">
        <v>2760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8" t="s">
        <v>155</v>
      </c>
      <c r="AU171" s="258" t="s">
        <v>86</v>
      </c>
      <c r="AV171" s="14" t="s">
        <v>151</v>
      </c>
      <c r="AW171" s="14" t="s">
        <v>32</v>
      </c>
      <c r="AX171" s="14" t="s">
        <v>84</v>
      </c>
      <c r="AY171" s="258" t="s">
        <v>145</v>
      </c>
    </row>
    <row r="172" spans="1:65" s="2" customFormat="1" ht="24.15" customHeight="1">
      <c r="A172" s="38"/>
      <c r="B172" s="39"/>
      <c r="C172" s="219" t="s">
        <v>209</v>
      </c>
      <c r="D172" s="219" t="s">
        <v>147</v>
      </c>
      <c r="E172" s="220" t="s">
        <v>210</v>
      </c>
      <c r="F172" s="221" t="s">
        <v>211</v>
      </c>
      <c r="G172" s="222" t="s">
        <v>103</v>
      </c>
      <c r="H172" s="223">
        <v>13800</v>
      </c>
      <c r="I172" s="224"/>
      <c r="J172" s="225">
        <f>ROUND(I172*H172,2)</f>
        <v>0</v>
      </c>
      <c r="K172" s="221" t="s">
        <v>150</v>
      </c>
      <c r="L172" s="44"/>
      <c r="M172" s="226" t="s">
        <v>1</v>
      </c>
      <c r="N172" s="227" t="s">
        <v>41</v>
      </c>
      <c r="O172" s="91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0" t="s">
        <v>151</v>
      </c>
      <c r="AT172" s="230" t="s">
        <v>147</v>
      </c>
      <c r="AU172" s="230" t="s">
        <v>86</v>
      </c>
      <c r="AY172" s="17" t="s">
        <v>145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84</v>
      </c>
      <c r="BK172" s="231">
        <f>ROUND(I172*H172,2)</f>
        <v>0</v>
      </c>
      <c r="BL172" s="17" t="s">
        <v>151</v>
      </c>
      <c r="BM172" s="230" t="s">
        <v>456</v>
      </c>
    </row>
    <row r="173" spans="1:51" s="13" customFormat="1" ht="12">
      <c r="A173" s="13"/>
      <c r="B173" s="237"/>
      <c r="C173" s="238"/>
      <c r="D173" s="232" t="s">
        <v>155</v>
      </c>
      <c r="E173" s="239" t="s">
        <v>1</v>
      </c>
      <c r="F173" s="240" t="s">
        <v>438</v>
      </c>
      <c r="G173" s="238"/>
      <c r="H173" s="241">
        <v>13800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155</v>
      </c>
      <c r="AU173" s="247" t="s">
        <v>86</v>
      </c>
      <c r="AV173" s="13" t="s">
        <v>86</v>
      </c>
      <c r="AW173" s="13" t="s">
        <v>32</v>
      </c>
      <c r="AX173" s="13" t="s">
        <v>76</v>
      </c>
      <c r="AY173" s="247" t="s">
        <v>145</v>
      </c>
    </row>
    <row r="174" spans="1:51" s="14" customFormat="1" ht="12">
      <c r="A174" s="14"/>
      <c r="B174" s="248"/>
      <c r="C174" s="249"/>
      <c r="D174" s="232" t="s">
        <v>155</v>
      </c>
      <c r="E174" s="250" t="s">
        <v>1</v>
      </c>
      <c r="F174" s="251" t="s">
        <v>159</v>
      </c>
      <c r="G174" s="249"/>
      <c r="H174" s="252">
        <v>13800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155</v>
      </c>
      <c r="AU174" s="258" t="s">
        <v>86</v>
      </c>
      <c r="AV174" s="14" t="s">
        <v>151</v>
      </c>
      <c r="AW174" s="14" t="s">
        <v>32</v>
      </c>
      <c r="AX174" s="14" t="s">
        <v>84</v>
      </c>
      <c r="AY174" s="258" t="s">
        <v>145</v>
      </c>
    </row>
    <row r="175" spans="1:65" s="2" customFormat="1" ht="44.25" customHeight="1">
      <c r="A175" s="38"/>
      <c r="B175" s="39"/>
      <c r="C175" s="219" t="s">
        <v>8</v>
      </c>
      <c r="D175" s="219" t="s">
        <v>147</v>
      </c>
      <c r="E175" s="220" t="s">
        <v>213</v>
      </c>
      <c r="F175" s="221" t="s">
        <v>214</v>
      </c>
      <c r="G175" s="222" t="s">
        <v>103</v>
      </c>
      <c r="H175" s="223">
        <v>13800</v>
      </c>
      <c r="I175" s="224"/>
      <c r="J175" s="225">
        <f>ROUND(I175*H175,2)</f>
        <v>0</v>
      </c>
      <c r="K175" s="221" t="s">
        <v>150</v>
      </c>
      <c r="L175" s="44"/>
      <c r="M175" s="226" t="s">
        <v>1</v>
      </c>
      <c r="N175" s="227" t="s">
        <v>41</v>
      </c>
      <c r="O175" s="91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151</v>
      </c>
      <c r="AT175" s="230" t="s">
        <v>147</v>
      </c>
      <c r="AU175" s="230" t="s">
        <v>86</v>
      </c>
      <c r="AY175" s="17" t="s">
        <v>145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84</v>
      </c>
      <c r="BK175" s="231">
        <f>ROUND(I175*H175,2)</f>
        <v>0</v>
      </c>
      <c r="BL175" s="17" t="s">
        <v>151</v>
      </c>
      <c r="BM175" s="230" t="s">
        <v>457</v>
      </c>
    </row>
    <row r="176" spans="1:51" s="13" customFormat="1" ht="12">
      <c r="A176" s="13"/>
      <c r="B176" s="237"/>
      <c r="C176" s="238"/>
      <c r="D176" s="232" t="s">
        <v>155</v>
      </c>
      <c r="E176" s="239" t="s">
        <v>1</v>
      </c>
      <c r="F176" s="240" t="s">
        <v>438</v>
      </c>
      <c r="G176" s="238"/>
      <c r="H176" s="241">
        <v>13800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155</v>
      </c>
      <c r="AU176" s="247" t="s">
        <v>86</v>
      </c>
      <c r="AV176" s="13" t="s">
        <v>86</v>
      </c>
      <c r="AW176" s="13" t="s">
        <v>32</v>
      </c>
      <c r="AX176" s="13" t="s">
        <v>76</v>
      </c>
      <c r="AY176" s="247" t="s">
        <v>145</v>
      </c>
    </row>
    <row r="177" spans="1:51" s="14" customFormat="1" ht="12">
      <c r="A177" s="14"/>
      <c r="B177" s="248"/>
      <c r="C177" s="249"/>
      <c r="D177" s="232" t="s">
        <v>155</v>
      </c>
      <c r="E177" s="250" t="s">
        <v>1</v>
      </c>
      <c r="F177" s="251" t="s">
        <v>159</v>
      </c>
      <c r="G177" s="249"/>
      <c r="H177" s="252">
        <v>13800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8" t="s">
        <v>155</v>
      </c>
      <c r="AU177" s="258" t="s">
        <v>86</v>
      </c>
      <c r="AV177" s="14" t="s">
        <v>151</v>
      </c>
      <c r="AW177" s="14" t="s">
        <v>32</v>
      </c>
      <c r="AX177" s="14" t="s">
        <v>84</v>
      </c>
      <c r="AY177" s="258" t="s">
        <v>145</v>
      </c>
    </row>
    <row r="178" spans="1:65" s="2" customFormat="1" ht="33" customHeight="1">
      <c r="A178" s="38"/>
      <c r="B178" s="39"/>
      <c r="C178" s="219" t="s">
        <v>216</v>
      </c>
      <c r="D178" s="219" t="s">
        <v>147</v>
      </c>
      <c r="E178" s="220" t="s">
        <v>217</v>
      </c>
      <c r="F178" s="221" t="s">
        <v>218</v>
      </c>
      <c r="G178" s="222" t="s">
        <v>103</v>
      </c>
      <c r="H178" s="223">
        <v>144</v>
      </c>
      <c r="I178" s="224"/>
      <c r="J178" s="225">
        <f>ROUND(I178*H178,2)</f>
        <v>0</v>
      </c>
      <c r="K178" s="221" t="s">
        <v>150</v>
      </c>
      <c r="L178" s="44"/>
      <c r="M178" s="226" t="s">
        <v>1</v>
      </c>
      <c r="N178" s="227" t="s">
        <v>41</v>
      </c>
      <c r="O178" s="91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0" t="s">
        <v>151</v>
      </c>
      <c r="AT178" s="230" t="s">
        <v>147</v>
      </c>
      <c r="AU178" s="230" t="s">
        <v>86</v>
      </c>
      <c r="AY178" s="17" t="s">
        <v>145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84</v>
      </c>
      <c r="BK178" s="231">
        <f>ROUND(I178*H178,2)</f>
        <v>0</v>
      </c>
      <c r="BL178" s="17" t="s">
        <v>151</v>
      </c>
      <c r="BM178" s="230" t="s">
        <v>458</v>
      </c>
    </row>
    <row r="179" spans="1:47" s="2" customFormat="1" ht="12">
      <c r="A179" s="38"/>
      <c r="B179" s="39"/>
      <c r="C179" s="40"/>
      <c r="D179" s="232" t="s">
        <v>153</v>
      </c>
      <c r="E179" s="40"/>
      <c r="F179" s="233" t="s">
        <v>167</v>
      </c>
      <c r="G179" s="40"/>
      <c r="H179" s="40"/>
      <c r="I179" s="234"/>
      <c r="J179" s="40"/>
      <c r="K179" s="40"/>
      <c r="L179" s="44"/>
      <c r="M179" s="235"/>
      <c r="N179" s="236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153</v>
      </c>
      <c r="AU179" s="17" t="s">
        <v>86</v>
      </c>
    </row>
    <row r="180" spans="1:51" s="13" customFormat="1" ht="12">
      <c r="A180" s="13"/>
      <c r="B180" s="237"/>
      <c r="C180" s="238"/>
      <c r="D180" s="232" t="s">
        <v>155</v>
      </c>
      <c r="E180" s="239" t="s">
        <v>1</v>
      </c>
      <c r="F180" s="240" t="s">
        <v>446</v>
      </c>
      <c r="G180" s="238"/>
      <c r="H180" s="241">
        <v>144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155</v>
      </c>
      <c r="AU180" s="247" t="s">
        <v>86</v>
      </c>
      <c r="AV180" s="13" t="s">
        <v>86</v>
      </c>
      <c r="AW180" s="13" t="s">
        <v>32</v>
      </c>
      <c r="AX180" s="13" t="s">
        <v>76</v>
      </c>
      <c r="AY180" s="247" t="s">
        <v>145</v>
      </c>
    </row>
    <row r="181" spans="1:51" s="14" customFormat="1" ht="12">
      <c r="A181" s="14"/>
      <c r="B181" s="248"/>
      <c r="C181" s="249"/>
      <c r="D181" s="232" t="s">
        <v>155</v>
      </c>
      <c r="E181" s="250" t="s">
        <v>1</v>
      </c>
      <c r="F181" s="251" t="s">
        <v>159</v>
      </c>
      <c r="G181" s="249"/>
      <c r="H181" s="252">
        <v>144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8" t="s">
        <v>155</v>
      </c>
      <c r="AU181" s="258" t="s">
        <v>86</v>
      </c>
      <c r="AV181" s="14" t="s">
        <v>151</v>
      </c>
      <c r="AW181" s="14" t="s">
        <v>32</v>
      </c>
      <c r="AX181" s="14" t="s">
        <v>84</v>
      </c>
      <c r="AY181" s="258" t="s">
        <v>145</v>
      </c>
    </row>
    <row r="182" spans="1:65" s="2" customFormat="1" ht="37.8" customHeight="1">
      <c r="A182" s="38"/>
      <c r="B182" s="39"/>
      <c r="C182" s="219" t="s">
        <v>220</v>
      </c>
      <c r="D182" s="219" t="s">
        <v>147</v>
      </c>
      <c r="E182" s="220" t="s">
        <v>221</v>
      </c>
      <c r="F182" s="221" t="s">
        <v>222</v>
      </c>
      <c r="G182" s="222" t="s">
        <v>103</v>
      </c>
      <c r="H182" s="223">
        <v>2020</v>
      </c>
      <c r="I182" s="224"/>
      <c r="J182" s="225">
        <f>ROUND(I182*H182,2)</f>
        <v>0</v>
      </c>
      <c r="K182" s="221" t="s">
        <v>150</v>
      </c>
      <c r="L182" s="44"/>
      <c r="M182" s="226" t="s">
        <v>1</v>
      </c>
      <c r="N182" s="227" t="s">
        <v>41</v>
      </c>
      <c r="O182" s="91"/>
      <c r="P182" s="228">
        <f>O182*H182</f>
        <v>0</v>
      </c>
      <c r="Q182" s="228">
        <v>0.26</v>
      </c>
      <c r="R182" s="228">
        <f>Q182*H182</f>
        <v>525.2</v>
      </c>
      <c r="S182" s="228">
        <v>0</v>
      </c>
      <c r="T182" s="22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0" t="s">
        <v>151</v>
      </c>
      <c r="AT182" s="230" t="s">
        <v>147</v>
      </c>
      <c r="AU182" s="230" t="s">
        <v>86</v>
      </c>
      <c r="AY182" s="17" t="s">
        <v>145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7" t="s">
        <v>84</v>
      </c>
      <c r="BK182" s="231">
        <f>ROUND(I182*H182,2)</f>
        <v>0</v>
      </c>
      <c r="BL182" s="17" t="s">
        <v>151</v>
      </c>
      <c r="BM182" s="230" t="s">
        <v>459</v>
      </c>
    </row>
    <row r="183" spans="1:51" s="13" customFormat="1" ht="12">
      <c r="A183" s="13"/>
      <c r="B183" s="237"/>
      <c r="C183" s="238"/>
      <c r="D183" s="232" t="s">
        <v>155</v>
      </c>
      <c r="E183" s="239" t="s">
        <v>1</v>
      </c>
      <c r="F183" s="240" t="s">
        <v>460</v>
      </c>
      <c r="G183" s="238"/>
      <c r="H183" s="241">
        <v>2020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155</v>
      </c>
      <c r="AU183" s="247" t="s">
        <v>86</v>
      </c>
      <c r="AV183" s="13" t="s">
        <v>86</v>
      </c>
      <c r="AW183" s="13" t="s">
        <v>32</v>
      </c>
      <c r="AX183" s="13" t="s">
        <v>76</v>
      </c>
      <c r="AY183" s="247" t="s">
        <v>145</v>
      </c>
    </row>
    <row r="184" spans="1:51" s="14" customFormat="1" ht="12">
      <c r="A184" s="14"/>
      <c r="B184" s="248"/>
      <c r="C184" s="249"/>
      <c r="D184" s="232" t="s">
        <v>155</v>
      </c>
      <c r="E184" s="250" t="s">
        <v>1</v>
      </c>
      <c r="F184" s="251" t="s">
        <v>159</v>
      </c>
      <c r="G184" s="249"/>
      <c r="H184" s="252">
        <v>2020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8" t="s">
        <v>155</v>
      </c>
      <c r="AU184" s="258" t="s">
        <v>86</v>
      </c>
      <c r="AV184" s="14" t="s">
        <v>151</v>
      </c>
      <c r="AW184" s="14" t="s">
        <v>32</v>
      </c>
      <c r="AX184" s="14" t="s">
        <v>84</v>
      </c>
      <c r="AY184" s="258" t="s">
        <v>145</v>
      </c>
    </row>
    <row r="185" spans="1:63" s="12" customFormat="1" ht="22.8" customHeight="1">
      <c r="A185" s="12"/>
      <c r="B185" s="203"/>
      <c r="C185" s="204"/>
      <c r="D185" s="205" t="s">
        <v>75</v>
      </c>
      <c r="E185" s="217" t="s">
        <v>192</v>
      </c>
      <c r="F185" s="217" t="s">
        <v>225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SUM(P186:P197)</f>
        <v>0</v>
      </c>
      <c r="Q185" s="211"/>
      <c r="R185" s="212">
        <f>SUM(R186:R197)</f>
        <v>44.5605</v>
      </c>
      <c r="S185" s="211"/>
      <c r="T185" s="213">
        <f>SUM(T186:T197)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145</v>
      </c>
      <c r="BK185" s="216">
        <f>SUM(BK186:BK197)</f>
        <v>0</v>
      </c>
    </row>
    <row r="186" spans="1:65" s="2" customFormat="1" ht="24.15" customHeight="1">
      <c r="A186" s="38"/>
      <c r="B186" s="39"/>
      <c r="C186" s="219" t="s">
        <v>226</v>
      </c>
      <c r="D186" s="219" t="s">
        <v>147</v>
      </c>
      <c r="E186" s="220" t="s">
        <v>232</v>
      </c>
      <c r="F186" s="221" t="s">
        <v>233</v>
      </c>
      <c r="G186" s="222" t="s">
        <v>234</v>
      </c>
      <c r="H186" s="223">
        <v>30</v>
      </c>
      <c r="I186" s="224"/>
      <c r="J186" s="225">
        <f>ROUND(I186*H186,2)</f>
        <v>0</v>
      </c>
      <c r="K186" s="221" t="s">
        <v>150</v>
      </c>
      <c r="L186" s="44"/>
      <c r="M186" s="226" t="s">
        <v>1</v>
      </c>
      <c r="N186" s="227" t="s">
        <v>41</v>
      </c>
      <c r="O186" s="91"/>
      <c r="P186" s="228">
        <f>O186*H186</f>
        <v>0</v>
      </c>
      <c r="Q186" s="228">
        <v>0.88535</v>
      </c>
      <c r="R186" s="228">
        <f>Q186*H186</f>
        <v>26.560499999999998</v>
      </c>
      <c r="S186" s="228">
        <v>0</v>
      </c>
      <c r="T186" s="22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0" t="s">
        <v>151</v>
      </c>
      <c r="AT186" s="230" t="s">
        <v>147</v>
      </c>
      <c r="AU186" s="230" t="s">
        <v>86</v>
      </c>
      <c r="AY186" s="17" t="s">
        <v>145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84</v>
      </c>
      <c r="BK186" s="231">
        <f>ROUND(I186*H186,2)</f>
        <v>0</v>
      </c>
      <c r="BL186" s="17" t="s">
        <v>151</v>
      </c>
      <c r="BM186" s="230" t="s">
        <v>461</v>
      </c>
    </row>
    <row r="187" spans="1:51" s="13" customFormat="1" ht="12">
      <c r="A187" s="13"/>
      <c r="B187" s="237"/>
      <c r="C187" s="238"/>
      <c r="D187" s="232" t="s">
        <v>155</v>
      </c>
      <c r="E187" s="239" t="s">
        <v>1</v>
      </c>
      <c r="F187" s="240" t="s">
        <v>462</v>
      </c>
      <c r="G187" s="238"/>
      <c r="H187" s="241">
        <v>10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155</v>
      </c>
      <c r="AU187" s="247" t="s">
        <v>86</v>
      </c>
      <c r="AV187" s="13" t="s">
        <v>86</v>
      </c>
      <c r="AW187" s="13" t="s">
        <v>32</v>
      </c>
      <c r="AX187" s="13" t="s">
        <v>76</v>
      </c>
      <c r="AY187" s="247" t="s">
        <v>145</v>
      </c>
    </row>
    <row r="188" spans="1:51" s="13" customFormat="1" ht="12">
      <c r="A188" s="13"/>
      <c r="B188" s="237"/>
      <c r="C188" s="238"/>
      <c r="D188" s="232" t="s">
        <v>155</v>
      </c>
      <c r="E188" s="239" t="s">
        <v>1</v>
      </c>
      <c r="F188" s="240" t="s">
        <v>463</v>
      </c>
      <c r="G188" s="238"/>
      <c r="H188" s="241">
        <v>10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7" t="s">
        <v>155</v>
      </c>
      <c r="AU188" s="247" t="s">
        <v>86</v>
      </c>
      <c r="AV188" s="13" t="s">
        <v>86</v>
      </c>
      <c r="AW188" s="13" t="s">
        <v>32</v>
      </c>
      <c r="AX188" s="13" t="s">
        <v>76</v>
      </c>
      <c r="AY188" s="247" t="s">
        <v>145</v>
      </c>
    </row>
    <row r="189" spans="1:51" s="13" customFormat="1" ht="12">
      <c r="A189" s="13"/>
      <c r="B189" s="237"/>
      <c r="C189" s="238"/>
      <c r="D189" s="232" t="s">
        <v>155</v>
      </c>
      <c r="E189" s="239" t="s">
        <v>1</v>
      </c>
      <c r="F189" s="240" t="s">
        <v>464</v>
      </c>
      <c r="G189" s="238"/>
      <c r="H189" s="241">
        <v>10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155</v>
      </c>
      <c r="AU189" s="247" t="s">
        <v>86</v>
      </c>
      <c r="AV189" s="13" t="s">
        <v>86</v>
      </c>
      <c r="AW189" s="13" t="s">
        <v>32</v>
      </c>
      <c r="AX189" s="13" t="s">
        <v>76</v>
      </c>
      <c r="AY189" s="247" t="s">
        <v>145</v>
      </c>
    </row>
    <row r="190" spans="1:51" s="14" customFormat="1" ht="12">
      <c r="A190" s="14"/>
      <c r="B190" s="248"/>
      <c r="C190" s="249"/>
      <c r="D190" s="232" t="s">
        <v>155</v>
      </c>
      <c r="E190" s="250" t="s">
        <v>1</v>
      </c>
      <c r="F190" s="251" t="s">
        <v>159</v>
      </c>
      <c r="G190" s="249"/>
      <c r="H190" s="252">
        <v>30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8" t="s">
        <v>155</v>
      </c>
      <c r="AU190" s="258" t="s">
        <v>86</v>
      </c>
      <c r="AV190" s="14" t="s">
        <v>151</v>
      </c>
      <c r="AW190" s="14" t="s">
        <v>32</v>
      </c>
      <c r="AX190" s="14" t="s">
        <v>84</v>
      </c>
      <c r="AY190" s="258" t="s">
        <v>145</v>
      </c>
    </row>
    <row r="191" spans="1:65" s="2" customFormat="1" ht="16.5" customHeight="1">
      <c r="A191" s="38"/>
      <c r="B191" s="39"/>
      <c r="C191" s="259" t="s">
        <v>231</v>
      </c>
      <c r="D191" s="259" t="s">
        <v>238</v>
      </c>
      <c r="E191" s="260" t="s">
        <v>239</v>
      </c>
      <c r="F191" s="261" t="s">
        <v>240</v>
      </c>
      <c r="G191" s="262" t="s">
        <v>234</v>
      </c>
      <c r="H191" s="263">
        <v>30</v>
      </c>
      <c r="I191" s="264"/>
      <c r="J191" s="265">
        <f>ROUND(I191*H191,2)</f>
        <v>0</v>
      </c>
      <c r="K191" s="261" t="s">
        <v>150</v>
      </c>
      <c r="L191" s="266"/>
      <c r="M191" s="267" t="s">
        <v>1</v>
      </c>
      <c r="N191" s="268" t="s">
        <v>41</v>
      </c>
      <c r="O191" s="91"/>
      <c r="P191" s="228">
        <f>O191*H191</f>
        <v>0</v>
      </c>
      <c r="Q191" s="228">
        <v>0.6</v>
      </c>
      <c r="R191" s="228">
        <f>Q191*H191</f>
        <v>18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192</v>
      </c>
      <c r="AT191" s="230" t="s">
        <v>238</v>
      </c>
      <c r="AU191" s="230" t="s">
        <v>86</v>
      </c>
      <c r="AY191" s="17" t="s">
        <v>145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84</v>
      </c>
      <c r="BK191" s="231">
        <f>ROUND(I191*H191,2)</f>
        <v>0</v>
      </c>
      <c r="BL191" s="17" t="s">
        <v>151</v>
      </c>
      <c r="BM191" s="230" t="s">
        <v>465</v>
      </c>
    </row>
    <row r="192" spans="1:65" s="2" customFormat="1" ht="33" customHeight="1">
      <c r="A192" s="38"/>
      <c r="B192" s="39"/>
      <c r="C192" s="219" t="s">
        <v>237</v>
      </c>
      <c r="D192" s="219" t="s">
        <v>147</v>
      </c>
      <c r="E192" s="220" t="s">
        <v>243</v>
      </c>
      <c r="F192" s="221" t="s">
        <v>244</v>
      </c>
      <c r="G192" s="222" t="s">
        <v>106</v>
      </c>
      <c r="H192" s="223">
        <v>12.492</v>
      </c>
      <c r="I192" s="224"/>
      <c r="J192" s="225">
        <f>ROUND(I192*H192,2)</f>
        <v>0</v>
      </c>
      <c r="K192" s="221" t="s">
        <v>150</v>
      </c>
      <c r="L192" s="44"/>
      <c r="M192" s="226" t="s">
        <v>1</v>
      </c>
      <c r="N192" s="227" t="s">
        <v>41</v>
      </c>
      <c r="O192" s="91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151</v>
      </c>
      <c r="AT192" s="230" t="s">
        <v>147</v>
      </c>
      <c r="AU192" s="230" t="s">
        <v>86</v>
      </c>
      <c r="AY192" s="17" t="s">
        <v>145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151</v>
      </c>
      <c r="BM192" s="230" t="s">
        <v>466</v>
      </c>
    </row>
    <row r="193" spans="1:47" s="2" customFormat="1" ht="12">
      <c r="A193" s="38"/>
      <c r="B193" s="39"/>
      <c r="C193" s="40"/>
      <c r="D193" s="232" t="s">
        <v>153</v>
      </c>
      <c r="E193" s="40"/>
      <c r="F193" s="233" t="s">
        <v>246</v>
      </c>
      <c r="G193" s="40"/>
      <c r="H193" s="40"/>
      <c r="I193" s="234"/>
      <c r="J193" s="40"/>
      <c r="K193" s="40"/>
      <c r="L193" s="44"/>
      <c r="M193" s="235"/>
      <c r="N193" s="236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153</v>
      </c>
      <c r="AU193" s="17" t="s">
        <v>86</v>
      </c>
    </row>
    <row r="194" spans="1:51" s="13" customFormat="1" ht="12">
      <c r="A194" s="13"/>
      <c r="B194" s="237"/>
      <c r="C194" s="238"/>
      <c r="D194" s="232" t="s">
        <v>155</v>
      </c>
      <c r="E194" s="239" t="s">
        <v>1</v>
      </c>
      <c r="F194" s="240" t="s">
        <v>467</v>
      </c>
      <c r="G194" s="238"/>
      <c r="H194" s="241">
        <v>3.375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155</v>
      </c>
      <c r="AU194" s="247" t="s">
        <v>86</v>
      </c>
      <c r="AV194" s="13" t="s">
        <v>86</v>
      </c>
      <c r="AW194" s="13" t="s">
        <v>32</v>
      </c>
      <c r="AX194" s="13" t="s">
        <v>76</v>
      </c>
      <c r="AY194" s="247" t="s">
        <v>145</v>
      </c>
    </row>
    <row r="195" spans="1:51" s="13" customFormat="1" ht="12">
      <c r="A195" s="13"/>
      <c r="B195" s="237"/>
      <c r="C195" s="238"/>
      <c r="D195" s="232" t="s">
        <v>155</v>
      </c>
      <c r="E195" s="239" t="s">
        <v>1</v>
      </c>
      <c r="F195" s="240" t="s">
        <v>468</v>
      </c>
      <c r="G195" s="238"/>
      <c r="H195" s="241">
        <v>5.325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155</v>
      </c>
      <c r="AU195" s="247" t="s">
        <v>86</v>
      </c>
      <c r="AV195" s="13" t="s">
        <v>86</v>
      </c>
      <c r="AW195" s="13" t="s">
        <v>32</v>
      </c>
      <c r="AX195" s="13" t="s">
        <v>76</v>
      </c>
      <c r="AY195" s="247" t="s">
        <v>145</v>
      </c>
    </row>
    <row r="196" spans="1:51" s="13" customFormat="1" ht="12">
      <c r="A196" s="13"/>
      <c r="B196" s="237"/>
      <c r="C196" s="238"/>
      <c r="D196" s="232" t="s">
        <v>155</v>
      </c>
      <c r="E196" s="239" t="s">
        <v>1</v>
      </c>
      <c r="F196" s="240" t="s">
        <v>469</v>
      </c>
      <c r="G196" s="238"/>
      <c r="H196" s="241">
        <v>3.792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155</v>
      </c>
      <c r="AU196" s="247" t="s">
        <v>86</v>
      </c>
      <c r="AV196" s="13" t="s">
        <v>86</v>
      </c>
      <c r="AW196" s="13" t="s">
        <v>32</v>
      </c>
      <c r="AX196" s="13" t="s">
        <v>76</v>
      </c>
      <c r="AY196" s="247" t="s">
        <v>145</v>
      </c>
    </row>
    <row r="197" spans="1:51" s="14" customFormat="1" ht="12">
      <c r="A197" s="14"/>
      <c r="B197" s="248"/>
      <c r="C197" s="249"/>
      <c r="D197" s="232" t="s">
        <v>155</v>
      </c>
      <c r="E197" s="250" t="s">
        <v>1</v>
      </c>
      <c r="F197" s="251" t="s">
        <v>159</v>
      </c>
      <c r="G197" s="249"/>
      <c r="H197" s="252">
        <v>12.492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8" t="s">
        <v>155</v>
      </c>
      <c r="AU197" s="258" t="s">
        <v>86</v>
      </c>
      <c r="AV197" s="14" t="s">
        <v>151</v>
      </c>
      <c r="AW197" s="14" t="s">
        <v>32</v>
      </c>
      <c r="AX197" s="14" t="s">
        <v>84</v>
      </c>
      <c r="AY197" s="258" t="s">
        <v>145</v>
      </c>
    </row>
    <row r="198" spans="1:63" s="12" customFormat="1" ht="22.8" customHeight="1">
      <c r="A198" s="12"/>
      <c r="B198" s="203"/>
      <c r="C198" s="204"/>
      <c r="D198" s="205" t="s">
        <v>75</v>
      </c>
      <c r="E198" s="217" t="s">
        <v>199</v>
      </c>
      <c r="F198" s="217" t="s">
        <v>256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SUM(P199:P253)</f>
        <v>0</v>
      </c>
      <c r="Q198" s="211"/>
      <c r="R198" s="212">
        <f>SUM(R199:R253)</f>
        <v>142.9988</v>
      </c>
      <c r="S198" s="211"/>
      <c r="T198" s="213">
        <f>SUM(T199:T253)</f>
        <v>763.9144000000001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84</v>
      </c>
      <c r="AT198" s="215" t="s">
        <v>75</v>
      </c>
      <c r="AU198" s="215" t="s">
        <v>84</v>
      </c>
      <c r="AY198" s="214" t="s">
        <v>145</v>
      </c>
      <c r="BK198" s="216">
        <f>SUM(BK199:BK253)</f>
        <v>0</v>
      </c>
    </row>
    <row r="199" spans="1:65" s="2" customFormat="1" ht="90" customHeight="1">
      <c r="A199" s="38"/>
      <c r="B199" s="39"/>
      <c r="C199" s="219" t="s">
        <v>242</v>
      </c>
      <c r="D199" s="219" t="s">
        <v>147</v>
      </c>
      <c r="E199" s="220" t="s">
        <v>258</v>
      </c>
      <c r="F199" s="221" t="s">
        <v>259</v>
      </c>
      <c r="G199" s="222" t="s">
        <v>234</v>
      </c>
      <c r="H199" s="223">
        <v>2100</v>
      </c>
      <c r="I199" s="224"/>
      <c r="J199" s="225">
        <f>ROUND(I199*H199,2)</f>
        <v>0</v>
      </c>
      <c r="K199" s="221" t="s">
        <v>150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0.194</v>
      </c>
      <c r="T199" s="229">
        <f>S199*H199</f>
        <v>407.40000000000003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151</v>
      </c>
      <c r="AT199" s="230" t="s">
        <v>147</v>
      </c>
      <c r="AU199" s="230" t="s">
        <v>86</v>
      </c>
      <c r="AY199" s="17" t="s">
        <v>145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151</v>
      </c>
      <c r="BM199" s="230" t="s">
        <v>470</v>
      </c>
    </row>
    <row r="200" spans="1:51" s="13" customFormat="1" ht="12">
      <c r="A200" s="13"/>
      <c r="B200" s="237"/>
      <c r="C200" s="238"/>
      <c r="D200" s="232" t="s">
        <v>155</v>
      </c>
      <c r="E200" s="239" t="s">
        <v>1</v>
      </c>
      <c r="F200" s="240" t="s">
        <v>471</v>
      </c>
      <c r="G200" s="238"/>
      <c r="H200" s="241">
        <v>2100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155</v>
      </c>
      <c r="AU200" s="247" t="s">
        <v>86</v>
      </c>
      <c r="AV200" s="13" t="s">
        <v>86</v>
      </c>
      <c r="AW200" s="13" t="s">
        <v>32</v>
      </c>
      <c r="AX200" s="13" t="s">
        <v>76</v>
      </c>
      <c r="AY200" s="247" t="s">
        <v>145</v>
      </c>
    </row>
    <row r="201" spans="1:51" s="14" customFormat="1" ht="12">
      <c r="A201" s="14"/>
      <c r="B201" s="248"/>
      <c r="C201" s="249"/>
      <c r="D201" s="232" t="s">
        <v>155</v>
      </c>
      <c r="E201" s="250" t="s">
        <v>1</v>
      </c>
      <c r="F201" s="251" t="s">
        <v>159</v>
      </c>
      <c r="G201" s="249"/>
      <c r="H201" s="252">
        <v>2100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8" t="s">
        <v>155</v>
      </c>
      <c r="AU201" s="258" t="s">
        <v>86</v>
      </c>
      <c r="AV201" s="14" t="s">
        <v>151</v>
      </c>
      <c r="AW201" s="14" t="s">
        <v>32</v>
      </c>
      <c r="AX201" s="14" t="s">
        <v>84</v>
      </c>
      <c r="AY201" s="258" t="s">
        <v>145</v>
      </c>
    </row>
    <row r="202" spans="1:65" s="2" customFormat="1" ht="66.75" customHeight="1">
      <c r="A202" s="38"/>
      <c r="B202" s="39"/>
      <c r="C202" s="219" t="s">
        <v>257</v>
      </c>
      <c r="D202" s="219" t="s">
        <v>147</v>
      </c>
      <c r="E202" s="220" t="s">
        <v>263</v>
      </c>
      <c r="F202" s="221" t="s">
        <v>264</v>
      </c>
      <c r="G202" s="222" t="s">
        <v>103</v>
      </c>
      <c r="H202" s="223">
        <v>2020</v>
      </c>
      <c r="I202" s="224"/>
      <c r="J202" s="225">
        <f>ROUND(I202*H202,2)</f>
        <v>0</v>
      </c>
      <c r="K202" s="221" t="s">
        <v>150</v>
      </c>
      <c r="L202" s="44"/>
      <c r="M202" s="226" t="s">
        <v>1</v>
      </c>
      <c r="N202" s="227" t="s">
        <v>41</v>
      </c>
      <c r="O202" s="91"/>
      <c r="P202" s="228">
        <f>O202*H202</f>
        <v>0</v>
      </c>
      <c r="Q202" s="228">
        <v>0</v>
      </c>
      <c r="R202" s="228">
        <f>Q202*H202</f>
        <v>0</v>
      </c>
      <c r="S202" s="228">
        <v>0.126</v>
      </c>
      <c r="T202" s="229">
        <f>S202*H202</f>
        <v>254.52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0" t="s">
        <v>151</v>
      </c>
      <c r="AT202" s="230" t="s">
        <v>147</v>
      </c>
      <c r="AU202" s="230" t="s">
        <v>86</v>
      </c>
      <c r="AY202" s="17" t="s">
        <v>145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84</v>
      </c>
      <c r="BK202" s="231">
        <f>ROUND(I202*H202,2)</f>
        <v>0</v>
      </c>
      <c r="BL202" s="17" t="s">
        <v>151</v>
      </c>
      <c r="BM202" s="230" t="s">
        <v>472</v>
      </c>
    </row>
    <row r="203" spans="1:51" s="13" customFormat="1" ht="12">
      <c r="A203" s="13"/>
      <c r="B203" s="237"/>
      <c r="C203" s="238"/>
      <c r="D203" s="232" t="s">
        <v>155</v>
      </c>
      <c r="E203" s="239" t="s">
        <v>1</v>
      </c>
      <c r="F203" s="240" t="s">
        <v>460</v>
      </c>
      <c r="G203" s="238"/>
      <c r="H203" s="241">
        <v>2020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155</v>
      </c>
      <c r="AU203" s="247" t="s">
        <v>86</v>
      </c>
      <c r="AV203" s="13" t="s">
        <v>86</v>
      </c>
      <c r="AW203" s="13" t="s">
        <v>32</v>
      </c>
      <c r="AX203" s="13" t="s">
        <v>76</v>
      </c>
      <c r="AY203" s="247" t="s">
        <v>145</v>
      </c>
    </row>
    <row r="204" spans="1:51" s="14" customFormat="1" ht="12">
      <c r="A204" s="14"/>
      <c r="B204" s="248"/>
      <c r="C204" s="249"/>
      <c r="D204" s="232" t="s">
        <v>155</v>
      </c>
      <c r="E204" s="250" t="s">
        <v>1</v>
      </c>
      <c r="F204" s="251" t="s">
        <v>159</v>
      </c>
      <c r="G204" s="249"/>
      <c r="H204" s="252">
        <v>2020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155</v>
      </c>
      <c r="AU204" s="258" t="s">
        <v>86</v>
      </c>
      <c r="AV204" s="14" t="s">
        <v>151</v>
      </c>
      <c r="AW204" s="14" t="s">
        <v>32</v>
      </c>
      <c r="AX204" s="14" t="s">
        <v>84</v>
      </c>
      <c r="AY204" s="258" t="s">
        <v>145</v>
      </c>
    </row>
    <row r="205" spans="1:65" s="2" customFormat="1" ht="78" customHeight="1">
      <c r="A205" s="38"/>
      <c r="B205" s="39"/>
      <c r="C205" s="219" t="s">
        <v>262</v>
      </c>
      <c r="D205" s="219" t="s">
        <v>147</v>
      </c>
      <c r="E205" s="220" t="s">
        <v>266</v>
      </c>
      <c r="F205" s="221" t="s">
        <v>267</v>
      </c>
      <c r="G205" s="222" t="s">
        <v>234</v>
      </c>
      <c r="H205" s="223">
        <v>140</v>
      </c>
      <c r="I205" s="224"/>
      <c r="J205" s="225">
        <f>ROUND(I205*H205,2)</f>
        <v>0</v>
      </c>
      <c r="K205" s="221" t="s">
        <v>150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9E-05</v>
      </c>
      <c r="R205" s="228">
        <f>Q205*H205</f>
        <v>0.0126</v>
      </c>
      <c r="S205" s="228">
        <v>0.042</v>
      </c>
      <c r="T205" s="229">
        <f>S205*H205</f>
        <v>5.880000000000001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151</v>
      </c>
      <c r="AT205" s="230" t="s">
        <v>147</v>
      </c>
      <c r="AU205" s="230" t="s">
        <v>86</v>
      </c>
      <c r="AY205" s="17" t="s">
        <v>145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151</v>
      </c>
      <c r="BM205" s="230" t="s">
        <v>473</v>
      </c>
    </row>
    <row r="206" spans="1:47" s="2" customFormat="1" ht="12">
      <c r="A206" s="38"/>
      <c r="B206" s="39"/>
      <c r="C206" s="40"/>
      <c r="D206" s="232" t="s">
        <v>153</v>
      </c>
      <c r="E206" s="40"/>
      <c r="F206" s="233" t="s">
        <v>269</v>
      </c>
      <c r="G206" s="40"/>
      <c r="H206" s="40"/>
      <c r="I206" s="234"/>
      <c r="J206" s="40"/>
      <c r="K206" s="40"/>
      <c r="L206" s="44"/>
      <c r="M206" s="235"/>
      <c r="N206" s="236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153</v>
      </c>
      <c r="AU206" s="17" t="s">
        <v>86</v>
      </c>
    </row>
    <row r="207" spans="1:51" s="13" customFormat="1" ht="12">
      <c r="A207" s="13"/>
      <c r="B207" s="237"/>
      <c r="C207" s="238"/>
      <c r="D207" s="232" t="s">
        <v>155</v>
      </c>
      <c r="E207" s="239" t="s">
        <v>1</v>
      </c>
      <c r="F207" s="240" t="s">
        <v>474</v>
      </c>
      <c r="G207" s="238"/>
      <c r="H207" s="241">
        <v>140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155</v>
      </c>
      <c r="AU207" s="247" t="s">
        <v>86</v>
      </c>
      <c r="AV207" s="13" t="s">
        <v>86</v>
      </c>
      <c r="AW207" s="13" t="s">
        <v>32</v>
      </c>
      <c r="AX207" s="13" t="s">
        <v>76</v>
      </c>
      <c r="AY207" s="247" t="s">
        <v>145</v>
      </c>
    </row>
    <row r="208" spans="1:51" s="14" customFormat="1" ht="12">
      <c r="A208" s="14"/>
      <c r="B208" s="248"/>
      <c r="C208" s="249"/>
      <c r="D208" s="232" t="s">
        <v>155</v>
      </c>
      <c r="E208" s="250" t="s">
        <v>1</v>
      </c>
      <c r="F208" s="251" t="s">
        <v>159</v>
      </c>
      <c r="G208" s="249"/>
      <c r="H208" s="252">
        <v>140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8" t="s">
        <v>155</v>
      </c>
      <c r="AU208" s="258" t="s">
        <v>86</v>
      </c>
      <c r="AV208" s="14" t="s">
        <v>151</v>
      </c>
      <c r="AW208" s="14" t="s">
        <v>32</v>
      </c>
      <c r="AX208" s="14" t="s">
        <v>84</v>
      </c>
      <c r="AY208" s="258" t="s">
        <v>145</v>
      </c>
    </row>
    <row r="209" spans="1:65" s="2" customFormat="1" ht="49.05" customHeight="1">
      <c r="A209" s="38"/>
      <c r="B209" s="39"/>
      <c r="C209" s="219" t="s">
        <v>7</v>
      </c>
      <c r="D209" s="219" t="s">
        <v>147</v>
      </c>
      <c r="E209" s="220" t="s">
        <v>271</v>
      </c>
      <c r="F209" s="221" t="s">
        <v>272</v>
      </c>
      <c r="G209" s="222" t="s">
        <v>229</v>
      </c>
      <c r="H209" s="223">
        <v>84</v>
      </c>
      <c r="I209" s="224"/>
      <c r="J209" s="225">
        <f>ROUND(I209*H209,2)</f>
        <v>0</v>
      </c>
      <c r="K209" s="221" t="s">
        <v>150</v>
      </c>
      <c r="L209" s="44"/>
      <c r="M209" s="226" t="s">
        <v>1</v>
      </c>
      <c r="N209" s="227" t="s">
        <v>41</v>
      </c>
      <c r="O209" s="91"/>
      <c r="P209" s="228">
        <f>O209*H209</f>
        <v>0</v>
      </c>
      <c r="Q209" s="228">
        <v>0</v>
      </c>
      <c r="R209" s="228">
        <f>Q209*H209</f>
        <v>0</v>
      </c>
      <c r="S209" s="228">
        <v>0.0021</v>
      </c>
      <c r="T209" s="229">
        <f>S209*H209</f>
        <v>0.1764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0" t="s">
        <v>151</v>
      </c>
      <c r="AT209" s="230" t="s">
        <v>147</v>
      </c>
      <c r="AU209" s="230" t="s">
        <v>86</v>
      </c>
      <c r="AY209" s="17" t="s">
        <v>145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7" t="s">
        <v>84</v>
      </c>
      <c r="BK209" s="231">
        <f>ROUND(I209*H209,2)</f>
        <v>0</v>
      </c>
      <c r="BL209" s="17" t="s">
        <v>151</v>
      </c>
      <c r="BM209" s="230" t="s">
        <v>475</v>
      </c>
    </row>
    <row r="210" spans="1:51" s="13" customFormat="1" ht="12">
      <c r="A210" s="13"/>
      <c r="B210" s="237"/>
      <c r="C210" s="238"/>
      <c r="D210" s="232" t="s">
        <v>155</v>
      </c>
      <c r="E210" s="239" t="s">
        <v>1</v>
      </c>
      <c r="F210" s="240" t="s">
        <v>476</v>
      </c>
      <c r="G210" s="238"/>
      <c r="H210" s="241">
        <v>84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155</v>
      </c>
      <c r="AU210" s="247" t="s">
        <v>86</v>
      </c>
      <c r="AV210" s="13" t="s">
        <v>86</v>
      </c>
      <c r="AW210" s="13" t="s">
        <v>32</v>
      </c>
      <c r="AX210" s="13" t="s">
        <v>84</v>
      </c>
      <c r="AY210" s="247" t="s">
        <v>145</v>
      </c>
    </row>
    <row r="211" spans="1:65" s="2" customFormat="1" ht="62.7" customHeight="1">
      <c r="A211" s="38"/>
      <c r="B211" s="39"/>
      <c r="C211" s="219" t="s">
        <v>270</v>
      </c>
      <c r="D211" s="219" t="s">
        <v>147</v>
      </c>
      <c r="E211" s="220" t="s">
        <v>276</v>
      </c>
      <c r="F211" s="221" t="s">
        <v>277</v>
      </c>
      <c r="G211" s="222" t="s">
        <v>234</v>
      </c>
      <c r="H211" s="223">
        <v>30</v>
      </c>
      <c r="I211" s="224"/>
      <c r="J211" s="225">
        <f>ROUND(I211*H211,2)</f>
        <v>0</v>
      </c>
      <c r="K211" s="221" t="s">
        <v>150</v>
      </c>
      <c r="L211" s="44"/>
      <c r="M211" s="226" t="s">
        <v>1</v>
      </c>
      <c r="N211" s="227" t="s">
        <v>41</v>
      </c>
      <c r="O211" s="91"/>
      <c r="P211" s="228">
        <f>O211*H211</f>
        <v>0</v>
      </c>
      <c r="Q211" s="228">
        <v>0</v>
      </c>
      <c r="R211" s="228">
        <f>Q211*H211</f>
        <v>0</v>
      </c>
      <c r="S211" s="228">
        <v>2.055</v>
      </c>
      <c r="T211" s="229">
        <f>S211*H211</f>
        <v>61.650000000000006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0" t="s">
        <v>151</v>
      </c>
      <c r="AT211" s="230" t="s">
        <v>147</v>
      </c>
      <c r="AU211" s="230" t="s">
        <v>86</v>
      </c>
      <c r="AY211" s="17" t="s">
        <v>145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7" t="s">
        <v>84</v>
      </c>
      <c r="BK211" s="231">
        <f>ROUND(I211*H211,2)</f>
        <v>0</v>
      </c>
      <c r="BL211" s="17" t="s">
        <v>151</v>
      </c>
      <c r="BM211" s="230" t="s">
        <v>477</v>
      </c>
    </row>
    <row r="212" spans="1:51" s="13" customFormat="1" ht="12">
      <c r="A212" s="13"/>
      <c r="B212" s="237"/>
      <c r="C212" s="238"/>
      <c r="D212" s="232" t="s">
        <v>155</v>
      </c>
      <c r="E212" s="239" t="s">
        <v>1</v>
      </c>
      <c r="F212" s="240" t="s">
        <v>462</v>
      </c>
      <c r="G212" s="238"/>
      <c r="H212" s="241">
        <v>10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155</v>
      </c>
      <c r="AU212" s="247" t="s">
        <v>86</v>
      </c>
      <c r="AV212" s="13" t="s">
        <v>86</v>
      </c>
      <c r="AW212" s="13" t="s">
        <v>32</v>
      </c>
      <c r="AX212" s="13" t="s">
        <v>76</v>
      </c>
      <c r="AY212" s="247" t="s">
        <v>145</v>
      </c>
    </row>
    <row r="213" spans="1:51" s="13" customFormat="1" ht="12">
      <c r="A213" s="13"/>
      <c r="B213" s="237"/>
      <c r="C213" s="238"/>
      <c r="D213" s="232" t="s">
        <v>155</v>
      </c>
      <c r="E213" s="239" t="s">
        <v>1</v>
      </c>
      <c r="F213" s="240" t="s">
        <v>463</v>
      </c>
      <c r="G213" s="238"/>
      <c r="H213" s="241">
        <v>10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155</v>
      </c>
      <c r="AU213" s="247" t="s">
        <v>86</v>
      </c>
      <c r="AV213" s="13" t="s">
        <v>86</v>
      </c>
      <c r="AW213" s="13" t="s">
        <v>32</v>
      </c>
      <c r="AX213" s="13" t="s">
        <v>76</v>
      </c>
      <c r="AY213" s="247" t="s">
        <v>145</v>
      </c>
    </row>
    <row r="214" spans="1:51" s="13" customFormat="1" ht="12">
      <c r="A214" s="13"/>
      <c r="B214" s="237"/>
      <c r="C214" s="238"/>
      <c r="D214" s="232" t="s">
        <v>155</v>
      </c>
      <c r="E214" s="239" t="s">
        <v>1</v>
      </c>
      <c r="F214" s="240" t="s">
        <v>464</v>
      </c>
      <c r="G214" s="238"/>
      <c r="H214" s="241">
        <v>10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155</v>
      </c>
      <c r="AU214" s="247" t="s">
        <v>86</v>
      </c>
      <c r="AV214" s="13" t="s">
        <v>86</v>
      </c>
      <c r="AW214" s="13" t="s">
        <v>32</v>
      </c>
      <c r="AX214" s="13" t="s">
        <v>76</v>
      </c>
      <c r="AY214" s="247" t="s">
        <v>145</v>
      </c>
    </row>
    <row r="215" spans="1:51" s="14" customFormat="1" ht="12">
      <c r="A215" s="14"/>
      <c r="B215" s="248"/>
      <c r="C215" s="249"/>
      <c r="D215" s="232" t="s">
        <v>155</v>
      </c>
      <c r="E215" s="250" t="s">
        <v>1</v>
      </c>
      <c r="F215" s="251" t="s">
        <v>159</v>
      </c>
      <c r="G215" s="249"/>
      <c r="H215" s="252">
        <v>30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8" t="s">
        <v>155</v>
      </c>
      <c r="AU215" s="258" t="s">
        <v>86</v>
      </c>
      <c r="AV215" s="14" t="s">
        <v>151</v>
      </c>
      <c r="AW215" s="14" t="s">
        <v>32</v>
      </c>
      <c r="AX215" s="14" t="s">
        <v>84</v>
      </c>
      <c r="AY215" s="258" t="s">
        <v>145</v>
      </c>
    </row>
    <row r="216" spans="1:65" s="2" customFormat="1" ht="16.5" customHeight="1">
      <c r="A216" s="38"/>
      <c r="B216" s="39"/>
      <c r="C216" s="219" t="s">
        <v>275</v>
      </c>
      <c r="D216" s="219" t="s">
        <v>147</v>
      </c>
      <c r="E216" s="220" t="s">
        <v>281</v>
      </c>
      <c r="F216" s="221" t="s">
        <v>282</v>
      </c>
      <c r="G216" s="222" t="s">
        <v>106</v>
      </c>
      <c r="H216" s="223">
        <v>16</v>
      </c>
      <c r="I216" s="224"/>
      <c r="J216" s="225">
        <f>ROUND(I216*H216,2)</f>
        <v>0</v>
      </c>
      <c r="K216" s="221" t="s">
        <v>150</v>
      </c>
      <c r="L216" s="44"/>
      <c r="M216" s="226" t="s">
        <v>1</v>
      </c>
      <c r="N216" s="227" t="s">
        <v>41</v>
      </c>
      <c r="O216" s="91"/>
      <c r="P216" s="228">
        <f>O216*H216</f>
        <v>0</v>
      </c>
      <c r="Q216" s="228">
        <v>0.12</v>
      </c>
      <c r="R216" s="228">
        <f>Q216*H216</f>
        <v>1.92</v>
      </c>
      <c r="S216" s="228">
        <v>2.1</v>
      </c>
      <c r="T216" s="229">
        <f>S216*H216</f>
        <v>33.6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0" t="s">
        <v>151</v>
      </c>
      <c r="AT216" s="230" t="s">
        <v>147</v>
      </c>
      <c r="AU216" s="230" t="s">
        <v>86</v>
      </c>
      <c r="AY216" s="17" t="s">
        <v>145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7" t="s">
        <v>84</v>
      </c>
      <c r="BK216" s="231">
        <f>ROUND(I216*H216,2)</f>
        <v>0</v>
      </c>
      <c r="BL216" s="17" t="s">
        <v>151</v>
      </c>
      <c r="BM216" s="230" t="s">
        <v>478</v>
      </c>
    </row>
    <row r="217" spans="1:47" s="2" customFormat="1" ht="12">
      <c r="A217" s="38"/>
      <c r="B217" s="39"/>
      <c r="C217" s="40"/>
      <c r="D217" s="232" t="s">
        <v>153</v>
      </c>
      <c r="E217" s="40"/>
      <c r="F217" s="233" t="s">
        <v>284</v>
      </c>
      <c r="G217" s="40"/>
      <c r="H217" s="40"/>
      <c r="I217" s="234"/>
      <c r="J217" s="40"/>
      <c r="K217" s="40"/>
      <c r="L217" s="44"/>
      <c r="M217" s="235"/>
      <c r="N217" s="236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153</v>
      </c>
      <c r="AU217" s="17" t="s">
        <v>86</v>
      </c>
    </row>
    <row r="218" spans="1:51" s="13" customFormat="1" ht="12">
      <c r="A218" s="13"/>
      <c r="B218" s="237"/>
      <c r="C218" s="238"/>
      <c r="D218" s="232" t="s">
        <v>155</v>
      </c>
      <c r="E218" s="239" t="s">
        <v>1</v>
      </c>
      <c r="F218" s="240" t="s">
        <v>479</v>
      </c>
      <c r="G218" s="238"/>
      <c r="H218" s="241">
        <v>16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155</v>
      </c>
      <c r="AU218" s="247" t="s">
        <v>86</v>
      </c>
      <c r="AV218" s="13" t="s">
        <v>86</v>
      </c>
      <c r="AW218" s="13" t="s">
        <v>32</v>
      </c>
      <c r="AX218" s="13" t="s">
        <v>76</v>
      </c>
      <c r="AY218" s="247" t="s">
        <v>145</v>
      </c>
    </row>
    <row r="219" spans="1:51" s="14" customFormat="1" ht="12">
      <c r="A219" s="14"/>
      <c r="B219" s="248"/>
      <c r="C219" s="249"/>
      <c r="D219" s="232" t="s">
        <v>155</v>
      </c>
      <c r="E219" s="250" t="s">
        <v>1</v>
      </c>
      <c r="F219" s="251" t="s">
        <v>159</v>
      </c>
      <c r="G219" s="249"/>
      <c r="H219" s="252">
        <v>16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8" t="s">
        <v>155</v>
      </c>
      <c r="AU219" s="258" t="s">
        <v>86</v>
      </c>
      <c r="AV219" s="14" t="s">
        <v>151</v>
      </c>
      <c r="AW219" s="14" t="s">
        <v>32</v>
      </c>
      <c r="AX219" s="14" t="s">
        <v>84</v>
      </c>
      <c r="AY219" s="258" t="s">
        <v>145</v>
      </c>
    </row>
    <row r="220" spans="1:65" s="2" customFormat="1" ht="66.75" customHeight="1">
      <c r="A220" s="38"/>
      <c r="B220" s="39"/>
      <c r="C220" s="219" t="s">
        <v>280</v>
      </c>
      <c r="D220" s="219" t="s">
        <v>147</v>
      </c>
      <c r="E220" s="220" t="s">
        <v>287</v>
      </c>
      <c r="F220" s="221" t="s">
        <v>288</v>
      </c>
      <c r="G220" s="222" t="s">
        <v>234</v>
      </c>
      <c r="H220" s="223">
        <v>8</v>
      </c>
      <c r="I220" s="224"/>
      <c r="J220" s="225">
        <f>ROUND(I220*H220,2)</f>
        <v>0</v>
      </c>
      <c r="K220" s="221" t="s">
        <v>150</v>
      </c>
      <c r="L220" s="44"/>
      <c r="M220" s="226" t="s">
        <v>1</v>
      </c>
      <c r="N220" s="227" t="s">
        <v>41</v>
      </c>
      <c r="O220" s="91"/>
      <c r="P220" s="228">
        <f>O220*H220</f>
        <v>0</v>
      </c>
      <c r="Q220" s="228">
        <v>0</v>
      </c>
      <c r="R220" s="228">
        <f>Q220*H220</f>
        <v>0</v>
      </c>
      <c r="S220" s="228">
        <v>0.086</v>
      </c>
      <c r="T220" s="229">
        <f>S220*H220</f>
        <v>0.688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0" t="s">
        <v>151</v>
      </c>
      <c r="AT220" s="230" t="s">
        <v>147</v>
      </c>
      <c r="AU220" s="230" t="s">
        <v>86</v>
      </c>
      <c r="AY220" s="17" t="s">
        <v>145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7" t="s">
        <v>84</v>
      </c>
      <c r="BK220" s="231">
        <f>ROUND(I220*H220,2)</f>
        <v>0</v>
      </c>
      <c r="BL220" s="17" t="s">
        <v>151</v>
      </c>
      <c r="BM220" s="230" t="s">
        <v>480</v>
      </c>
    </row>
    <row r="221" spans="1:51" s="13" customFormat="1" ht="12">
      <c r="A221" s="13"/>
      <c r="B221" s="237"/>
      <c r="C221" s="238"/>
      <c r="D221" s="232" t="s">
        <v>155</v>
      </c>
      <c r="E221" s="239" t="s">
        <v>1</v>
      </c>
      <c r="F221" s="240" t="s">
        <v>481</v>
      </c>
      <c r="G221" s="238"/>
      <c r="H221" s="241">
        <v>8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155</v>
      </c>
      <c r="AU221" s="247" t="s">
        <v>86</v>
      </c>
      <c r="AV221" s="13" t="s">
        <v>86</v>
      </c>
      <c r="AW221" s="13" t="s">
        <v>32</v>
      </c>
      <c r="AX221" s="13" t="s">
        <v>76</v>
      </c>
      <c r="AY221" s="247" t="s">
        <v>145</v>
      </c>
    </row>
    <row r="222" spans="1:51" s="14" customFormat="1" ht="12">
      <c r="A222" s="14"/>
      <c r="B222" s="248"/>
      <c r="C222" s="249"/>
      <c r="D222" s="232" t="s">
        <v>155</v>
      </c>
      <c r="E222" s="250" t="s">
        <v>1</v>
      </c>
      <c r="F222" s="251" t="s">
        <v>159</v>
      </c>
      <c r="G222" s="249"/>
      <c r="H222" s="252">
        <v>8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8" t="s">
        <v>155</v>
      </c>
      <c r="AU222" s="258" t="s">
        <v>86</v>
      </c>
      <c r="AV222" s="14" t="s">
        <v>151</v>
      </c>
      <c r="AW222" s="14" t="s">
        <v>32</v>
      </c>
      <c r="AX222" s="14" t="s">
        <v>84</v>
      </c>
      <c r="AY222" s="258" t="s">
        <v>145</v>
      </c>
    </row>
    <row r="223" spans="1:65" s="2" customFormat="1" ht="24.15" customHeight="1">
      <c r="A223" s="38"/>
      <c r="B223" s="39"/>
      <c r="C223" s="219" t="s">
        <v>286</v>
      </c>
      <c r="D223" s="219" t="s">
        <v>147</v>
      </c>
      <c r="E223" s="220" t="s">
        <v>292</v>
      </c>
      <c r="F223" s="221" t="s">
        <v>482</v>
      </c>
      <c r="G223" s="222" t="s">
        <v>229</v>
      </c>
      <c r="H223" s="223">
        <v>8</v>
      </c>
      <c r="I223" s="224"/>
      <c r="J223" s="225">
        <f>ROUND(I223*H223,2)</f>
        <v>0</v>
      </c>
      <c r="K223" s="221" t="s">
        <v>150</v>
      </c>
      <c r="L223" s="44"/>
      <c r="M223" s="226" t="s">
        <v>1</v>
      </c>
      <c r="N223" s="227" t="s">
        <v>41</v>
      </c>
      <c r="O223" s="91"/>
      <c r="P223" s="228">
        <f>O223*H223</f>
        <v>0</v>
      </c>
      <c r="Q223" s="228">
        <v>16.75142</v>
      </c>
      <c r="R223" s="228">
        <f>Q223*H223</f>
        <v>134.01136</v>
      </c>
      <c r="S223" s="228">
        <v>0</v>
      </c>
      <c r="T223" s="22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151</v>
      </c>
      <c r="AT223" s="230" t="s">
        <v>147</v>
      </c>
      <c r="AU223" s="230" t="s">
        <v>86</v>
      </c>
      <c r="AY223" s="17" t="s">
        <v>145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84</v>
      </c>
      <c r="BK223" s="231">
        <f>ROUND(I223*H223,2)</f>
        <v>0</v>
      </c>
      <c r="BL223" s="17" t="s">
        <v>151</v>
      </c>
      <c r="BM223" s="230" t="s">
        <v>483</v>
      </c>
    </row>
    <row r="224" spans="1:51" s="13" customFormat="1" ht="12">
      <c r="A224" s="13"/>
      <c r="B224" s="237"/>
      <c r="C224" s="238"/>
      <c r="D224" s="232" t="s">
        <v>155</v>
      </c>
      <c r="E224" s="239" t="s">
        <v>1</v>
      </c>
      <c r="F224" s="240" t="s">
        <v>484</v>
      </c>
      <c r="G224" s="238"/>
      <c r="H224" s="241">
        <v>6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155</v>
      </c>
      <c r="AU224" s="247" t="s">
        <v>86</v>
      </c>
      <c r="AV224" s="13" t="s">
        <v>86</v>
      </c>
      <c r="AW224" s="13" t="s">
        <v>32</v>
      </c>
      <c r="AX224" s="13" t="s">
        <v>76</v>
      </c>
      <c r="AY224" s="247" t="s">
        <v>145</v>
      </c>
    </row>
    <row r="225" spans="1:51" s="13" customFormat="1" ht="12">
      <c r="A225" s="13"/>
      <c r="B225" s="237"/>
      <c r="C225" s="238"/>
      <c r="D225" s="232" t="s">
        <v>155</v>
      </c>
      <c r="E225" s="239" t="s">
        <v>1</v>
      </c>
      <c r="F225" s="240" t="s">
        <v>485</v>
      </c>
      <c r="G225" s="238"/>
      <c r="H225" s="241">
        <v>2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155</v>
      </c>
      <c r="AU225" s="247" t="s">
        <v>86</v>
      </c>
      <c r="AV225" s="13" t="s">
        <v>86</v>
      </c>
      <c r="AW225" s="13" t="s">
        <v>32</v>
      </c>
      <c r="AX225" s="13" t="s">
        <v>76</v>
      </c>
      <c r="AY225" s="247" t="s">
        <v>145</v>
      </c>
    </row>
    <row r="226" spans="1:51" s="14" customFormat="1" ht="12">
      <c r="A226" s="14"/>
      <c r="B226" s="248"/>
      <c r="C226" s="249"/>
      <c r="D226" s="232" t="s">
        <v>155</v>
      </c>
      <c r="E226" s="250" t="s">
        <v>1</v>
      </c>
      <c r="F226" s="251" t="s">
        <v>159</v>
      </c>
      <c r="G226" s="249"/>
      <c r="H226" s="252">
        <v>8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8" t="s">
        <v>155</v>
      </c>
      <c r="AU226" s="258" t="s">
        <v>86</v>
      </c>
      <c r="AV226" s="14" t="s">
        <v>151</v>
      </c>
      <c r="AW226" s="14" t="s">
        <v>32</v>
      </c>
      <c r="AX226" s="14" t="s">
        <v>84</v>
      </c>
      <c r="AY226" s="258" t="s">
        <v>145</v>
      </c>
    </row>
    <row r="227" spans="1:65" s="2" customFormat="1" ht="44.25" customHeight="1">
      <c r="A227" s="38"/>
      <c r="B227" s="39"/>
      <c r="C227" s="219" t="s">
        <v>291</v>
      </c>
      <c r="D227" s="219" t="s">
        <v>147</v>
      </c>
      <c r="E227" s="220" t="s">
        <v>298</v>
      </c>
      <c r="F227" s="221" t="s">
        <v>299</v>
      </c>
      <c r="G227" s="222" t="s">
        <v>234</v>
      </c>
      <c r="H227" s="223">
        <v>140</v>
      </c>
      <c r="I227" s="224"/>
      <c r="J227" s="225">
        <f>ROUND(I227*H227,2)</f>
        <v>0</v>
      </c>
      <c r="K227" s="221" t="s">
        <v>1</v>
      </c>
      <c r="L227" s="44"/>
      <c r="M227" s="226" t="s">
        <v>1</v>
      </c>
      <c r="N227" s="227" t="s">
        <v>41</v>
      </c>
      <c r="O227" s="91"/>
      <c r="P227" s="228">
        <f>O227*H227</f>
        <v>0</v>
      </c>
      <c r="Q227" s="228">
        <v>0.03</v>
      </c>
      <c r="R227" s="228">
        <f>Q227*H227</f>
        <v>4.2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151</v>
      </c>
      <c r="AT227" s="230" t="s">
        <v>147</v>
      </c>
      <c r="AU227" s="230" t="s">
        <v>86</v>
      </c>
      <c r="AY227" s="17" t="s">
        <v>145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84</v>
      </c>
      <c r="BK227" s="231">
        <f>ROUND(I227*H227,2)</f>
        <v>0</v>
      </c>
      <c r="BL227" s="17" t="s">
        <v>151</v>
      </c>
      <c r="BM227" s="230" t="s">
        <v>486</v>
      </c>
    </row>
    <row r="228" spans="1:47" s="2" customFormat="1" ht="12">
      <c r="A228" s="38"/>
      <c r="B228" s="39"/>
      <c r="C228" s="40"/>
      <c r="D228" s="232" t="s">
        <v>153</v>
      </c>
      <c r="E228" s="40"/>
      <c r="F228" s="233" t="s">
        <v>301</v>
      </c>
      <c r="G228" s="40"/>
      <c r="H228" s="40"/>
      <c r="I228" s="234"/>
      <c r="J228" s="40"/>
      <c r="K228" s="40"/>
      <c r="L228" s="44"/>
      <c r="M228" s="235"/>
      <c r="N228" s="236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153</v>
      </c>
      <c r="AU228" s="17" t="s">
        <v>86</v>
      </c>
    </row>
    <row r="229" spans="1:51" s="13" customFormat="1" ht="12">
      <c r="A229" s="13"/>
      <c r="B229" s="237"/>
      <c r="C229" s="238"/>
      <c r="D229" s="232" t="s">
        <v>155</v>
      </c>
      <c r="E229" s="239" t="s">
        <v>1</v>
      </c>
      <c r="F229" s="240" t="s">
        <v>474</v>
      </c>
      <c r="G229" s="238"/>
      <c r="H229" s="241">
        <v>140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155</v>
      </c>
      <c r="AU229" s="247" t="s">
        <v>86</v>
      </c>
      <c r="AV229" s="13" t="s">
        <v>86</v>
      </c>
      <c r="AW229" s="13" t="s">
        <v>32</v>
      </c>
      <c r="AX229" s="13" t="s">
        <v>76</v>
      </c>
      <c r="AY229" s="247" t="s">
        <v>145</v>
      </c>
    </row>
    <row r="230" spans="1:51" s="14" customFormat="1" ht="12">
      <c r="A230" s="14"/>
      <c r="B230" s="248"/>
      <c r="C230" s="249"/>
      <c r="D230" s="232" t="s">
        <v>155</v>
      </c>
      <c r="E230" s="250" t="s">
        <v>1</v>
      </c>
      <c r="F230" s="251" t="s">
        <v>159</v>
      </c>
      <c r="G230" s="249"/>
      <c r="H230" s="252">
        <v>140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8" t="s">
        <v>155</v>
      </c>
      <c r="AU230" s="258" t="s">
        <v>86</v>
      </c>
      <c r="AV230" s="14" t="s">
        <v>151</v>
      </c>
      <c r="AW230" s="14" t="s">
        <v>32</v>
      </c>
      <c r="AX230" s="14" t="s">
        <v>84</v>
      </c>
      <c r="AY230" s="258" t="s">
        <v>145</v>
      </c>
    </row>
    <row r="231" spans="1:65" s="2" customFormat="1" ht="37.8" customHeight="1">
      <c r="A231" s="38"/>
      <c r="B231" s="39"/>
      <c r="C231" s="219" t="s">
        <v>297</v>
      </c>
      <c r="D231" s="219" t="s">
        <v>147</v>
      </c>
      <c r="E231" s="220" t="s">
        <v>487</v>
      </c>
      <c r="F231" s="221" t="s">
        <v>488</v>
      </c>
      <c r="G231" s="222" t="s">
        <v>234</v>
      </c>
      <c r="H231" s="223">
        <v>26</v>
      </c>
      <c r="I231" s="224"/>
      <c r="J231" s="225">
        <f>ROUND(I231*H231,2)</f>
        <v>0</v>
      </c>
      <c r="K231" s="221" t="s">
        <v>150</v>
      </c>
      <c r="L231" s="44"/>
      <c r="M231" s="226" t="s">
        <v>1</v>
      </c>
      <c r="N231" s="227" t="s">
        <v>41</v>
      </c>
      <c r="O231" s="91"/>
      <c r="P231" s="228">
        <f>O231*H231</f>
        <v>0</v>
      </c>
      <c r="Q231" s="228">
        <v>0.02659</v>
      </c>
      <c r="R231" s="228">
        <f>Q231*H231</f>
        <v>0.69134</v>
      </c>
      <c r="S231" s="228">
        <v>0</v>
      </c>
      <c r="T231" s="22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151</v>
      </c>
      <c r="AT231" s="230" t="s">
        <v>147</v>
      </c>
      <c r="AU231" s="230" t="s">
        <v>86</v>
      </c>
      <c r="AY231" s="17" t="s">
        <v>145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84</v>
      </c>
      <c r="BK231" s="231">
        <f>ROUND(I231*H231,2)</f>
        <v>0</v>
      </c>
      <c r="BL231" s="17" t="s">
        <v>151</v>
      </c>
      <c r="BM231" s="230" t="s">
        <v>489</v>
      </c>
    </row>
    <row r="232" spans="1:47" s="2" customFormat="1" ht="12">
      <c r="A232" s="38"/>
      <c r="B232" s="39"/>
      <c r="C232" s="40"/>
      <c r="D232" s="232" t="s">
        <v>153</v>
      </c>
      <c r="E232" s="40"/>
      <c r="F232" s="233" t="s">
        <v>490</v>
      </c>
      <c r="G232" s="40"/>
      <c r="H232" s="40"/>
      <c r="I232" s="234"/>
      <c r="J232" s="40"/>
      <c r="K232" s="40"/>
      <c r="L232" s="44"/>
      <c r="M232" s="235"/>
      <c r="N232" s="236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153</v>
      </c>
      <c r="AU232" s="17" t="s">
        <v>86</v>
      </c>
    </row>
    <row r="233" spans="1:51" s="13" customFormat="1" ht="12">
      <c r="A233" s="13"/>
      <c r="B233" s="237"/>
      <c r="C233" s="238"/>
      <c r="D233" s="232" t="s">
        <v>155</v>
      </c>
      <c r="E233" s="239" t="s">
        <v>1</v>
      </c>
      <c r="F233" s="240" t="s">
        <v>491</v>
      </c>
      <c r="G233" s="238"/>
      <c r="H233" s="241">
        <v>26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155</v>
      </c>
      <c r="AU233" s="247" t="s">
        <v>86</v>
      </c>
      <c r="AV233" s="13" t="s">
        <v>86</v>
      </c>
      <c r="AW233" s="13" t="s">
        <v>32</v>
      </c>
      <c r="AX233" s="13" t="s">
        <v>76</v>
      </c>
      <c r="AY233" s="247" t="s">
        <v>145</v>
      </c>
    </row>
    <row r="234" spans="1:51" s="14" customFormat="1" ht="12">
      <c r="A234" s="14"/>
      <c r="B234" s="248"/>
      <c r="C234" s="249"/>
      <c r="D234" s="232" t="s">
        <v>155</v>
      </c>
      <c r="E234" s="250" t="s">
        <v>1</v>
      </c>
      <c r="F234" s="251" t="s">
        <v>159</v>
      </c>
      <c r="G234" s="249"/>
      <c r="H234" s="252">
        <v>26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8" t="s">
        <v>155</v>
      </c>
      <c r="AU234" s="258" t="s">
        <v>86</v>
      </c>
      <c r="AV234" s="14" t="s">
        <v>151</v>
      </c>
      <c r="AW234" s="14" t="s">
        <v>32</v>
      </c>
      <c r="AX234" s="14" t="s">
        <v>84</v>
      </c>
      <c r="AY234" s="258" t="s">
        <v>145</v>
      </c>
    </row>
    <row r="235" spans="1:65" s="2" customFormat="1" ht="16.5" customHeight="1">
      <c r="A235" s="38"/>
      <c r="B235" s="39"/>
      <c r="C235" s="219" t="s">
        <v>303</v>
      </c>
      <c r="D235" s="219" t="s">
        <v>147</v>
      </c>
      <c r="E235" s="220" t="s">
        <v>492</v>
      </c>
      <c r="F235" s="221" t="s">
        <v>493</v>
      </c>
      <c r="G235" s="222" t="s">
        <v>494</v>
      </c>
      <c r="H235" s="223">
        <v>2</v>
      </c>
      <c r="I235" s="224"/>
      <c r="J235" s="225">
        <f>ROUND(I235*H235,2)</f>
        <v>0</v>
      </c>
      <c r="K235" s="221" t="s">
        <v>1</v>
      </c>
      <c r="L235" s="44"/>
      <c r="M235" s="226" t="s">
        <v>1</v>
      </c>
      <c r="N235" s="227" t="s">
        <v>41</v>
      </c>
      <c r="O235" s="91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0" t="s">
        <v>151</v>
      </c>
      <c r="AT235" s="230" t="s">
        <v>147</v>
      </c>
      <c r="AU235" s="230" t="s">
        <v>86</v>
      </c>
      <c r="AY235" s="17" t="s">
        <v>145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7" t="s">
        <v>84</v>
      </c>
      <c r="BK235" s="231">
        <f>ROUND(I235*H235,2)</f>
        <v>0</v>
      </c>
      <c r="BL235" s="17" t="s">
        <v>151</v>
      </c>
      <c r="BM235" s="230" t="s">
        <v>495</v>
      </c>
    </row>
    <row r="236" spans="1:65" s="2" customFormat="1" ht="33" customHeight="1">
      <c r="A236" s="38"/>
      <c r="B236" s="39"/>
      <c r="C236" s="219" t="s">
        <v>307</v>
      </c>
      <c r="D236" s="219" t="s">
        <v>147</v>
      </c>
      <c r="E236" s="220" t="s">
        <v>304</v>
      </c>
      <c r="F236" s="221" t="s">
        <v>305</v>
      </c>
      <c r="G236" s="222" t="s">
        <v>229</v>
      </c>
      <c r="H236" s="223">
        <v>8</v>
      </c>
      <c r="I236" s="224"/>
      <c r="J236" s="225">
        <f>ROUND(I236*H236,2)</f>
        <v>0</v>
      </c>
      <c r="K236" s="221" t="s">
        <v>1</v>
      </c>
      <c r="L236" s="44"/>
      <c r="M236" s="226" t="s">
        <v>1</v>
      </c>
      <c r="N236" s="227" t="s">
        <v>41</v>
      </c>
      <c r="O236" s="91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0" t="s">
        <v>151</v>
      </c>
      <c r="AT236" s="230" t="s">
        <v>147</v>
      </c>
      <c r="AU236" s="230" t="s">
        <v>86</v>
      </c>
      <c r="AY236" s="17" t="s">
        <v>145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7" t="s">
        <v>84</v>
      </c>
      <c r="BK236" s="231">
        <f>ROUND(I236*H236,2)</f>
        <v>0</v>
      </c>
      <c r="BL236" s="17" t="s">
        <v>151</v>
      </c>
      <c r="BM236" s="230" t="s">
        <v>496</v>
      </c>
    </row>
    <row r="237" spans="1:51" s="13" customFormat="1" ht="12">
      <c r="A237" s="13"/>
      <c r="B237" s="237"/>
      <c r="C237" s="238"/>
      <c r="D237" s="232" t="s">
        <v>155</v>
      </c>
      <c r="E237" s="239" t="s">
        <v>1</v>
      </c>
      <c r="F237" s="240" t="s">
        <v>192</v>
      </c>
      <c r="G237" s="238"/>
      <c r="H237" s="241">
        <v>8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155</v>
      </c>
      <c r="AU237" s="247" t="s">
        <v>86</v>
      </c>
      <c r="AV237" s="13" t="s">
        <v>86</v>
      </c>
      <c r="AW237" s="13" t="s">
        <v>32</v>
      </c>
      <c r="AX237" s="13" t="s">
        <v>76</v>
      </c>
      <c r="AY237" s="247" t="s">
        <v>145</v>
      </c>
    </row>
    <row r="238" spans="1:51" s="14" customFormat="1" ht="12">
      <c r="A238" s="14"/>
      <c r="B238" s="248"/>
      <c r="C238" s="249"/>
      <c r="D238" s="232" t="s">
        <v>155</v>
      </c>
      <c r="E238" s="250" t="s">
        <v>1</v>
      </c>
      <c r="F238" s="251" t="s">
        <v>159</v>
      </c>
      <c r="G238" s="249"/>
      <c r="H238" s="252">
        <v>8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8" t="s">
        <v>155</v>
      </c>
      <c r="AU238" s="258" t="s">
        <v>86</v>
      </c>
      <c r="AV238" s="14" t="s">
        <v>151</v>
      </c>
      <c r="AW238" s="14" t="s">
        <v>32</v>
      </c>
      <c r="AX238" s="14" t="s">
        <v>84</v>
      </c>
      <c r="AY238" s="258" t="s">
        <v>145</v>
      </c>
    </row>
    <row r="239" spans="1:65" s="2" customFormat="1" ht="16.5" customHeight="1">
      <c r="A239" s="38"/>
      <c r="B239" s="39"/>
      <c r="C239" s="259" t="s">
        <v>311</v>
      </c>
      <c r="D239" s="259" t="s">
        <v>238</v>
      </c>
      <c r="E239" s="260" t="s">
        <v>308</v>
      </c>
      <c r="F239" s="261" t="s">
        <v>309</v>
      </c>
      <c r="G239" s="262" t="s">
        <v>229</v>
      </c>
      <c r="H239" s="263">
        <v>8</v>
      </c>
      <c r="I239" s="264"/>
      <c r="J239" s="265">
        <f>ROUND(I239*H239,2)</f>
        <v>0</v>
      </c>
      <c r="K239" s="261" t="s">
        <v>1</v>
      </c>
      <c r="L239" s="266"/>
      <c r="M239" s="267" t="s">
        <v>1</v>
      </c>
      <c r="N239" s="268" t="s">
        <v>41</v>
      </c>
      <c r="O239" s="91"/>
      <c r="P239" s="228">
        <f>O239*H239</f>
        <v>0</v>
      </c>
      <c r="Q239" s="228">
        <v>0.0021</v>
      </c>
      <c r="R239" s="228">
        <f>Q239*H239</f>
        <v>0.0168</v>
      </c>
      <c r="S239" s="228">
        <v>0</v>
      </c>
      <c r="T239" s="22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0" t="s">
        <v>192</v>
      </c>
      <c r="AT239" s="230" t="s">
        <v>238</v>
      </c>
      <c r="AU239" s="230" t="s">
        <v>86</v>
      </c>
      <c r="AY239" s="17" t="s">
        <v>145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84</v>
      </c>
      <c r="BK239" s="231">
        <f>ROUND(I239*H239,2)</f>
        <v>0</v>
      </c>
      <c r="BL239" s="17" t="s">
        <v>151</v>
      </c>
      <c r="BM239" s="230" t="s">
        <v>497</v>
      </c>
    </row>
    <row r="240" spans="1:51" s="13" customFormat="1" ht="12">
      <c r="A240" s="13"/>
      <c r="B240" s="237"/>
      <c r="C240" s="238"/>
      <c r="D240" s="232" t="s">
        <v>155</v>
      </c>
      <c r="E240" s="239" t="s">
        <v>1</v>
      </c>
      <c r="F240" s="240" t="s">
        <v>192</v>
      </c>
      <c r="G240" s="238"/>
      <c r="H240" s="241">
        <v>8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7" t="s">
        <v>155</v>
      </c>
      <c r="AU240" s="247" t="s">
        <v>86</v>
      </c>
      <c r="AV240" s="13" t="s">
        <v>86</v>
      </c>
      <c r="AW240" s="13" t="s">
        <v>32</v>
      </c>
      <c r="AX240" s="13" t="s">
        <v>76</v>
      </c>
      <c r="AY240" s="247" t="s">
        <v>145</v>
      </c>
    </row>
    <row r="241" spans="1:51" s="14" customFormat="1" ht="12">
      <c r="A241" s="14"/>
      <c r="B241" s="248"/>
      <c r="C241" s="249"/>
      <c r="D241" s="232" t="s">
        <v>155</v>
      </c>
      <c r="E241" s="250" t="s">
        <v>1</v>
      </c>
      <c r="F241" s="251" t="s">
        <v>159</v>
      </c>
      <c r="G241" s="249"/>
      <c r="H241" s="252">
        <v>8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8" t="s">
        <v>155</v>
      </c>
      <c r="AU241" s="258" t="s">
        <v>86</v>
      </c>
      <c r="AV241" s="14" t="s">
        <v>151</v>
      </c>
      <c r="AW241" s="14" t="s">
        <v>32</v>
      </c>
      <c r="AX241" s="14" t="s">
        <v>84</v>
      </c>
      <c r="AY241" s="258" t="s">
        <v>145</v>
      </c>
    </row>
    <row r="242" spans="1:65" s="2" customFormat="1" ht="24.15" customHeight="1">
      <c r="A242" s="38"/>
      <c r="B242" s="39"/>
      <c r="C242" s="219" t="s">
        <v>316</v>
      </c>
      <c r="D242" s="219" t="s">
        <v>147</v>
      </c>
      <c r="E242" s="220" t="s">
        <v>312</v>
      </c>
      <c r="F242" s="221" t="s">
        <v>313</v>
      </c>
      <c r="G242" s="222" t="s">
        <v>229</v>
      </c>
      <c r="H242" s="223">
        <v>232</v>
      </c>
      <c r="I242" s="224"/>
      <c r="J242" s="225">
        <f>ROUND(I242*H242,2)</f>
        <v>0</v>
      </c>
      <c r="K242" s="221" t="s">
        <v>1</v>
      </c>
      <c r="L242" s="44"/>
      <c r="M242" s="226" t="s">
        <v>1</v>
      </c>
      <c r="N242" s="227" t="s">
        <v>41</v>
      </c>
      <c r="O242" s="91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0" t="s">
        <v>151</v>
      </c>
      <c r="AT242" s="230" t="s">
        <v>147</v>
      </c>
      <c r="AU242" s="230" t="s">
        <v>86</v>
      </c>
      <c r="AY242" s="17" t="s">
        <v>145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84</v>
      </c>
      <c r="BK242" s="231">
        <f>ROUND(I242*H242,2)</f>
        <v>0</v>
      </c>
      <c r="BL242" s="17" t="s">
        <v>151</v>
      </c>
      <c r="BM242" s="230" t="s">
        <v>498</v>
      </c>
    </row>
    <row r="243" spans="1:51" s="13" customFormat="1" ht="12">
      <c r="A243" s="13"/>
      <c r="B243" s="237"/>
      <c r="C243" s="238"/>
      <c r="D243" s="232" t="s">
        <v>155</v>
      </c>
      <c r="E243" s="239" t="s">
        <v>1</v>
      </c>
      <c r="F243" s="240" t="s">
        <v>499</v>
      </c>
      <c r="G243" s="238"/>
      <c r="H243" s="241">
        <v>232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155</v>
      </c>
      <c r="AU243" s="247" t="s">
        <v>86</v>
      </c>
      <c r="AV243" s="13" t="s">
        <v>86</v>
      </c>
      <c r="AW243" s="13" t="s">
        <v>32</v>
      </c>
      <c r="AX243" s="13" t="s">
        <v>76</v>
      </c>
      <c r="AY243" s="247" t="s">
        <v>145</v>
      </c>
    </row>
    <row r="244" spans="1:51" s="14" customFormat="1" ht="12">
      <c r="A244" s="14"/>
      <c r="B244" s="248"/>
      <c r="C244" s="249"/>
      <c r="D244" s="232" t="s">
        <v>155</v>
      </c>
      <c r="E244" s="250" t="s">
        <v>1</v>
      </c>
      <c r="F244" s="251" t="s">
        <v>159</v>
      </c>
      <c r="G244" s="249"/>
      <c r="H244" s="252">
        <v>232</v>
      </c>
      <c r="I244" s="253"/>
      <c r="J244" s="249"/>
      <c r="K244" s="249"/>
      <c r="L244" s="254"/>
      <c r="M244" s="255"/>
      <c r="N244" s="256"/>
      <c r="O244" s="256"/>
      <c r="P244" s="256"/>
      <c r="Q244" s="256"/>
      <c r="R244" s="256"/>
      <c r="S244" s="256"/>
      <c r="T244" s="25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8" t="s">
        <v>155</v>
      </c>
      <c r="AU244" s="258" t="s">
        <v>86</v>
      </c>
      <c r="AV244" s="14" t="s">
        <v>151</v>
      </c>
      <c r="AW244" s="14" t="s">
        <v>32</v>
      </c>
      <c r="AX244" s="14" t="s">
        <v>84</v>
      </c>
      <c r="AY244" s="258" t="s">
        <v>145</v>
      </c>
    </row>
    <row r="245" spans="1:65" s="2" customFormat="1" ht="16.5" customHeight="1">
      <c r="A245" s="38"/>
      <c r="B245" s="39"/>
      <c r="C245" s="259" t="s">
        <v>320</v>
      </c>
      <c r="D245" s="259" t="s">
        <v>238</v>
      </c>
      <c r="E245" s="260" t="s">
        <v>317</v>
      </c>
      <c r="F245" s="261" t="s">
        <v>318</v>
      </c>
      <c r="G245" s="262" t="s">
        <v>229</v>
      </c>
      <c r="H245" s="263">
        <v>232</v>
      </c>
      <c r="I245" s="264"/>
      <c r="J245" s="265">
        <f>ROUND(I245*H245,2)</f>
        <v>0</v>
      </c>
      <c r="K245" s="261" t="s">
        <v>1</v>
      </c>
      <c r="L245" s="266"/>
      <c r="M245" s="267" t="s">
        <v>1</v>
      </c>
      <c r="N245" s="268" t="s">
        <v>41</v>
      </c>
      <c r="O245" s="91"/>
      <c r="P245" s="228">
        <f>O245*H245</f>
        <v>0</v>
      </c>
      <c r="Q245" s="228">
        <v>0.00145</v>
      </c>
      <c r="R245" s="228">
        <f>Q245*H245</f>
        <v>0.3364</v>
      </c>
      <c r="S245" s="228">
        <v>0</v>
      </c>
      <c r="T245" s="22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0" t="s">
        <v>192</v>
      </c>
      <c r="AT245" s="230" t="s">
        <v>238</v>
      </c>
      <c r="AU245" s="230" t="s">
        <v>86</v>
      </c>
      <c r="AY245" s="17" t="s">
        <v>145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7" t="s">
        <v>84</v>
      </c>
      <c r="BK245" s="231">
        <f>ROUND(I245*H245,2)</f>
        <v>0</v>
      </c>
      <c r="BL245" s="17" t="s">
        <v>151</v>
      </c>
      <c r="BM245" s="230" t="s">
        <v>500</v>
      </c>
    </row>
    <row r="246" spans="1:51" s="13" customFormat="1" ht="12">
      <c r="A246" s="13"/>
      <c r="B246" s="237"/>
      <c r="C246" s="238"/>
      <c r="D246" s="232" t="s">
        <v>155</v>
      </c>
      <c r="E246" s="239" t="s">
        <v>1</v>
      </c>
      <c r="F246" s="240" t="s">
        <v>499</v>
      </c>
      <c r="G246" s="238"/>
      <c r="H246" s="241">
        <v>232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155</v>
      </c>
      <c r="AU246" s="247" t="s">
        <v>86</v>
      </c>
      <c r="AV246" s="13" t="s">
        <v>86</v>
      </c>
      <c r="AW246" s="13" t="s">
        <v>32</v>
      </c>
      <c r="AX246" s="13" t="s">
        <v>76</v>
      </c>
      <c r="AY246" s="247" t="s">
        <v>145</v>
      </c>
    </row>
    <row r="247" spans="1:51" s="14" customFormat="1" ht="12">
      <c r="A247" s="14"/>
      <c r="B247" s="248"/>
      <c r="C247" s="249"/>
      <c r="D247" s="232" t="s">
        <v>155</v>
      </c>
      <c r="E247" s="250" t="s">
        <v>1</v>
      </c>
      <c r="F247" s="251" t="s">
        <v>159</v>
      </c>
      <c r="G247" s="249"/>
      <c r="H247" s="252">
        <v>232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8" t="s">
        <v>155</v>
      </c>
      <c r="AU247" s="258" t="s">
        <v>86</v>
      </c>
      <c r="AV247" s="14" t="s">
        <v>151</v>
      </c>
      <c r="AW247" s="14" t="s">
        <v>32</v>
      </c>
      <c r="AX247" s="14" t="s">
        <v>84</v>
      </c>
      <c r="AY247" s="258" t="s">
        <v>145</v>
      </c>
    </row>
    <row r="248" spans="1:65" s="2" customFormat="1" ht="24.15" customHeight="1">
      <c r="A248" s="38"/>
      <c r="B248" s="39"/>
      <c r="C248" s="219" t="s">
        <v>325</v>
      </c>
      <c r="D248" s="219" t="s">
        <v>147</v>
      </c>
      <c r="E248" s="220" t="s">
        <v>321</v>
      </c>
      <c r="F248" s="221" t="s">
        <v>322</v>
      </c>
      <c r="G248" s="222" t="s">
        <v>234</v>
      </c>
      <c r="H248" s="223">
        <v>4210</v>
      </c>
      <c r="I248" s="224"/>
      <c r="J248" s="225">
        <f>ROUND(I248*H248,2)</f>
        <v>0</v>
      </c>
      <c r="K248" s="221" t="s">
        <v>1</v>
      </c>
      <c r="L248" s="44"/>
      <c r="M248" s="226" t="s">
        <v>1</v>
      </c>
      <c r="N248" s="227" t="s">
        <v>41</v>
      </c>
      <c r="O248" s="91"/>
      <c r="P248" s="228">
        <f>O248*H248</f>
        <v>0</v>
      </c>
      <c r="Q248" s="228">
        <v>0.0001</v>
      </c>
      <c r="R248" s="228">
        <f>Q248*H248</f>
        <v>0.42100000000000004</v>
      </c>
      <c r="S248" s="228">
        <v>0</v>
      </c>
      <c r="T248" s="22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0" t="s">
        <v>151</v>
      </c>
      <c r="AT248" s="230" t="s">
        <v>147</v>
      </c>
      <c r="AU248" s="230" t="s">
        <v>86</v>
      </c>
      <c r="AY248" s="17" t="s">
        <v>145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7" t="s">
        <v>84</v>
      </c>
      <c r="BK248" s="231">
        <f>ROUND(I248*H248,2)</f>
        <v>0</v>
      </c>
      <c r="BL248" s="17" t="s">
        <v>151</v>
      </c>
      <c r="BM248" s="230" t="s">
        <v>501</v>
      </c>
    </row>
    <row r="249" spans="1:51" s="13" customFormat="1" ht="12">
      <c r="A249" s="13"/>
      <c r="B249" s="237"/>
      <c r="C249" s="238"/>
      <c r="D249" s="232" t="s">
        <v>155</v>
      </c>
      <c r="E249" s="239" t="s">
        <v>1</v>
      </c>
      <c r="F249" s="240" t="s">
        <v>502</v>
      </c>
      <c r="G249" s="238"/>
      <c r="H249" s="241">
        <v>4210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7" t="s">
        <v>155</v>
      </c>
      <c r="AU249" s="247" t="s">
        <v>86</v>
      </c>
      <c r="AV249" s="13" t="s">
        <v>86</v>
      </c>
      <c r="AW249" s="13" t="s">
        <v>32</v>
      </c>
      <c r="AX249" s="13" t="s">
        <v>76</v>
      </c>
      <c r="AY249" s="247" t="s">
        <v>145</v>
      </c>
    </row>
    <row r="250" spans="1:51" s="14" customFormat="1" ht="12">
      <c r="A250" s="14"/>
      <c r="B250" s="248"/>
      <c r="C250" s="249"/>
      <c r="D250" s="232" t="s">
        <v>155</v>
      </c>
      <c r="E250" s="250" t="s">
        <v>1</v>
      </c>
      <c r="F250" s="251" t="s">
        <v>159</v>
      </c>
      <c r="G250" s="249"/>
      <c r="H250" s="252">
        <v>4210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8" t="s">
        <v>155</v>
      </c>
      <c r="AU250" s="258" t="s">
        <v>86</v>
      </c>
      <c r="AV250" s="14" t="s">
        <v>151</v>
      </c>
      <c r="AW250" s="14" t="s">
        <v>32</v>
      </c>
      <c r="AX250" s="14" t="s">
        <v>84</v>
      </c>
      <c r="AY250" s="258" t="s">
        <v>145</v>
      </c>
    </row>
    <row r="251" spans="1:65" s="2" customFormat="1" ht="33" customHeight="1">
      <c r="A251" s="38"/>
      <c r="B251" s="39"/>
      <c r="C251" s="219" t="s">
        <v>330</v>
      </c>
      <c r="D251" s="219" t="s">
        <v>147</v>
      </c>
      <c r="E251" s="220" t="s">
        <v>342</v>
      </c>
      <c r="F251" s="221" t="s">
        <v>343</v>
      </c>
      <c r="G251" s="222" t="s">
        <v>234</v>
      </c>
      <c r="H251" s="223">
        <v>4210</v>
      </c>
      <c r="I251" s="224"/>
      <c r="J251" s="225">
        <f>ROUND(I251*H251,2)</f>
        <v>0</v>
      </c>
      <c r="K251" s="221" t="s">
        <v>1</v>
      </c>
      <c r="L251" s="44"/>
      <c r="M251" s="226" t="s">
        <v>1</v>
      </c>
      <c r="N251" s="227" t="s">
        <v>41</v>
      </c>
      <c r="O251" s="91"/>
      <c r="P251" s="228">
        <f>O251*H251</f>
        <v>0</v>
      </c>
      <c r="Q251" s="228">
        <v>0.00033</v>
      </c>
      <c r="R251" s="228">
        <f>Q251*H251</f>
        <v>1.3893</v>
      </c>
      <c r="S251" s="228">
        <v>0</v>
      </c>
      <c r="T251" s="22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0" t="s">
        <v>151</v>
      </c>
      <c r="AT251" s="230" t="s">
        <v>147</v>
      </c>
      <c r="AU251" s="230" t="s">
        <v>86</v>
      </c>
      <c r="AY251" s="17" t="s">
        <v>145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7" t="s">
        <v>84</v>
      </c>
      <c r="BK251" s="231">
        <f>ROUND(I251*H251,2)</f>
        <v>0</v>
      </c>
      <c r="BL251" s="17" t="s">
        <v>151</v>
      </c>
      <c r="BM251" s="230" t="s">
        <v>503</v>
      </c>
    </row>
    <row r="252" spans="1:51" s="13" customFormat="1" ht="12">
      <c r="A252" s="13"/>
      <c r="B252" s="237"/>
      <c r="C252" s="238"/>
      <c r="D252" s="232" t="s">
        <v>155</v>
      </c>
      <c r="E252" s="239" t="s">
        <v>1</v>
      </c>
      <c r="F252" s="240" t="s">
        <v>502</v>
      </c>
      <c r="G252" s="238"/>
      <c r="H252" s="241">
        <v>4210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155</v>
      </c>
      <c r="AU252" s="247" t="s">
        <v>86</v>
      </c>
      <c r="AV252" s="13" t="s">
        <v>86</v>
      </c>
      <c r="AW252" s="13" t="s">
        <v>32</v>
      </c>
      <c r="AX252" s="13" t="s">
        <v>76</v>
      </c>
      <c r="AY252" s="247" t="s">
        <v>145</v>
      </c>
    </row>
    <row r="253" spans="1:51" s="14" customFormat="1" ht="12">
      <c r="A253" s="14"/>
      <c r="B253" s="248"/>
      <c r="C253" s="249"/>
      <c r="D253" s="232" t="s">
        <v>155</v>
      </c>
      <c r="E253" s="250" t="s">
        <v>1</v>
      </c>
      <c r="F253" s="251" t="s">
        <v>159</v>
      </c>
      <c r="G253" s="249"/>
      <c r="H253" s="252">
        <v>4210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8" t="s">
        <v>155</v>
      </c>
      <c r="AU253" s="258" t="s">
        <v>86</v>
      </c>
      <c r="AV253" s="14" t="s">
        <v>151</v>
      </c>
      <c r="AW253" s="14" t="s">
        <v>32</v>
      </c>
      <c r="AX253" s="14" t="s">
        <v>84</v>
      </c>
      <c r="AY253" s="258" t="s">
        <v>145</v>
      </c>
    </row>
    <row r="254" spans="1:63" s="12" customFormat="1" ht="22.8" customHeight="1">
      <c r="A254" s="12"/>
      <c r="B254" s="203"/>
      <c r="C254" s="204"/>
      <c r="D254" s="205" t="s">
        <v>75</v>
      </c>
      <c r="E254" s="217" t="s">
        <v>366</v>
      </c>
      <c r="F254" s="217" t="s">
        <v>367</v>
      </c>
      <c r="G254" s="204"/>
      <c r="H254" s="204"/>
      <c r="I254" s="207"/>
      <c r="J254" s="218">
        <f>BK254</f>
        <v>0</v>
      </c>
      <c r="K254" s="204"/>
      <c r="L254" s="209"/>
      <c r="M254" s="210"/>
      <c r="N254" s="211"/>
      <c r="O254" s="211"/>
      <c r="P254" s="212">
        <f>SUM(P255:P263)</f>
        <v>0</v>
      </c>
      <c r="Q254" s="211"/>
      <c r="R254" s="212">
        <f>SUM(R255:R263)</f>
        <v>0</v>
      </c>
      <c r="S254" s="211"/>
      <c r="T254" s="213">
        <f>SUM(T255:T263)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4" t="s">
        <v>84</v>
      </c>
      <c r="AT254" s="215" t="s">
        <v>75</v>
      </c>
      <c r="AU254" s="215" t="s">
        <v>84</v>
      </c>
      <c r="AY254" s="214" t="s">
        <v>145</v>
      </c>
      <c r="BK254" s="216">
        <f>SUM(BK255:BK263)</f>
        <v>0</v>
      </c>
    </row>
    <row r="255" spans="1:65" s="2" customFormat="1" ht="44.25" customHeight="1">
      <c r="A255" s="38"/>
      <c r="B255" s="39"/>
      <c r="C255" s="219" t="s">
        <v>335</v>
      </c>
      <c r="D255" s="219" t="s">
        <v>147</v>
      </c>
      <c r="E255" s="220" t="s">
        <v>369</v>
      </c>
      <c r="F255" s="221" t="s">
        <v>370</v>
      </c>
      <c r="G255" s="222" t="s">
        <v>371</v>
      </c>
      <c r="H255" s="223">
        <v>764</v>
      </c>
      <c r="I255" s="224"/>
      <c r="J255" s="225">
        <f>ROUND(I255*H255,2)</f>
        <v>0</v>
      </c>
      <c r="K255" s="221" t="s">
        <v>1</v>
      </c>
      <c r="L255" s="44"/>
      <c r="M255" s="226" t="s">
        <v>1</v>
      </c>
      <c r="N255" s="227" t="s">
        <v>41</v>
      </c>
      <c r="O255" s="91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0" t="s">
        <v>151</v>
      </c>
      <c r="AT255" s="230" t="s">
        <v>147</v>
      </c>
      <c r="AU255" s="230" t="s">
        <v>86</v>
      </c>
      <c r="AY255" s="17" t="s">
        <v>145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7" t="s">
        <v>84</v>
      </c>
      <c r="BK255" s="231">
        <f>ROUND(I255*H255,2)</f>
        <v>0</v>
      </c>
      <c r="BL255" s="17" t="s">
        <v>151</v>
      </c>
      <c r="BM255" s="230" t="s">
        <v>504</v>
      </c>
    </row>
    <row r="256" spans="1:47" s="2" customFormat="1" ht="12">
      <c r="A256" s="38"/>
      <c r="B256" s="39"/>
      <c r="C256" s="40"/>
      <c r="D256" s="232" t="s">
        <v>153</v>
      </c>
      <c r="E256" s="40"/>
      <c r="F256" s="233" t="s">
        <v>373</v>
      </c>
      <c r="G256" s="40"/>
      <c r="H256" s="40"/>
      <c r="I256" s="234"/>
      <c r="J256" s="40"/>
      <c r="K256" s="40"/>
      <c r="L256" s="44"/>
      <c r="M256" s="235"/>
      <c r="N256" s="236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153</v>
      </c>
      <c r="AU256" s="17" t="s">
        <v>86</v>
      </c>
    </row>
    <row r="257" spans="1:51" s="13" customFormat="1" ht="12">
      <c r="A257" s="13"/>
      <c r="B257" s="237"/>
      <c r="C257" s="238"/>
      <c r="D257" s="232" t="s">
        <v>155</v>
      </c>
      <c r="E257" s="239" t="s">
        <v>1</v>
      </c>
      <c r="F257" s="240" t="s">
        <v>505</v>
      </c>
      <c r="G257" s="238"/>
      <c r="H257" s="241">
        <v>764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155</v>
      </c>
      <c r="AU257" s="247" t="s">
        <v>86</v>
      </c>
      <c r="AV257" s="13" t="s">
        <v>86</v>
      </c>
      <c r="AW257" s="13" t="s">
        <v>32</v>
      </c>
      <c r="AX257" s="13" t="s">
        <v>76</v>
      </c>
      <c r="AY257" s="247" t="s">
        <v>145</v>
      </c>
    </row>
    <row r="258" spans="1:51" s="14" customFormat="1" ht="12">
      <c r="A258" s="14"/>
      <c r="B258" s="248"/>
      <c r="C258" s="249"/>
      <c r="D258" s="232" t="s">
        <v>155</v>
      </c>
      <c r="E258" s="250" t="s">
        <v>1</v>
      </c>
      <c r="F258" s="251" t="s">
        <v>159</v>
      </c>
      <c r="G258" s="249"/>
      <c r="H258" s="252">
        <v>764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8" t="s">
        <v>155</v>
      </c>
      <c r="AU258" s="258" t="s">
        <v>86</v>
      </c>
      <c r="AV258" s="14" t="s">
        <v>151</v>
      </c>
      <c r="AW258" s="14" t="s">
        <v>32</v>
      </c>
      <c r="AX258" s="14" t="s">
        <v>84</v>
      </c>
      <c r="AY258" s="258" t="s">
        <v>145</v>
      </c>
    </row>
    <row r="259" spans="1:65" s="2" customFormat="1" ht="44.25" customHeight="1">
      <c r="A259" s="38"/>
      <c r="B259" s="39"/>
      <c r="C259" s="219" t="s">
        <v>341</v>
      </c>
      <c r="D259" s="219" t="s">
        <v>147</v>
      </c>
      <c r="E259" s="220" t="s">
        <v>506</v>
      </c>
      <c r="F259" s="221" t="s">
        <v>507</v>
      </c>
      <c r="G259" s="222" t="s">
        <v>371</v>
      </c>
      <c r="H259" s="223">
        <v>1904</v>
      </c>
      <c r="I259" s="224"/>
      <c r="J259" s="225">
        <f>ROUND(I259*H259,2)</f>
        <v>0</v>
      </c>
      <c r="K259" s="221" t="s">
        <v>1</v>
      </c>
      <c r="L259" s="44"/>
      <c r="M259" s="226" t="s">
        <v>1</v>
      </c>
      <c r="N259" s="227" t="s">
        <v>41</v>
      </c>
      <c r="O259" s="91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0" t="s">
        <v>151</v>
      </c>
      <c r="AT259" s="230" t="s">
        <v>147</v>
      </c>
      <c r="AU259" s="230" t="s">
        <v>86</v>
      </c>
      <c r="AY259" s="17" t="s">
        <v>145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7" t="s">
        <v>84</v>
      </c>
      <c r="BK259" s="231">
        <f>ROUND(I259*H259,2)</f>
        <v>0</v>
      </c>
      <c r="BL259" s="17" t="s">
        <v>151</v>
      </c>
      <c r="BM259" s="230" t="s">
        <v>508</v>
      </c>
    </row>
    <row r="260" spans="1:47" s="2" customFormat="1" ht="12">
      <c r="A260" s="38"/>
      <c r="B260" s="39"/>
      <c r="C260" s="40"/>
      <c r="D260" s="232" t="s">
        <v>153</v>
      </c>
      <c r="E260" s="40"/>
      <c r="F260" s="233" t="s">
        <v>509</v>
      </c>
      <c r="G260" s="40"/>
      <c r="H260" s="40"/>
      <c r="I260" s="234"/>
      <c r="J260" s="40"/>
      <c r="K260" s="40"/>
      <c r="L260" s="44"/>
      <c r="M260" s="235"/>
      <c r="N260" s="236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153</v>
      </c>
      <c r="AU260" s="17" t="s">
        <v>86</v>
      </c>
    </row>
    <row r="261" spans="1:51" s="13" customFormat="1" ht="12">
      <c r="A261" s="13"/>
      <c r="B261" s="237"/>
      <c r="C261" s="238"/>
      <c r="D261" s="232" t="s">
        <v>155</v>
      </c>
      <c r="E261" s="239" t="s">
        <v>1</v>
      </c>
      <c r="F261" s="240" t="s">
        <v>510</v>
      </c>
      <c r="G261" s="238"/>
      <c r="H261" s="241">
        <v>1904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155</v>
      </c>
      <c r="AU261" s="247" t="s">
        <v>86</v>
      </c>
      <c r="AV261" s="13" t="s">
        <v>86</v>
      </c>
      <c r="AW261" s="13" t="s">
        <v>32</v>
      </c>
      <c r="AX261" s="13" t="s">
        <v>76</v>
      </c>
      <c r="AY261" s="247" t="s">
        <v>145</v>
      </c>
    </row>
    <row r="262" spans="1:51" s="14" customFormat="1" ht="12">
      <c r="A262" s="14"/>
      <c r="B262" s="248"/>
      <c r="C262" s="249"/>
      <c r="D262" s="232" t="s">
        <v>155</v>
      </c>
      <c r="E262" s="250" t="s">
        <v>1</v>
      </c>
      <c r="F262" s="251" t="s">
        <v>159</v>
      </c>
      <c r="G262" s="249"/>
      <c r="H262" s="252">
        <v>1904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8" t="s">
        <v>155</v>
      </c>
      <c r="AU262" s="258" t="s">
        <v>86</v>
      </c>
      <c r="AV262" s="14" t="s">
        <v>151</v>
      </c>
      <c r="AW262" s="14" t="s">
        <v>32</v>
      </c>
      <c r="AX262" s="14" t="s">
        <v>84</v>
      </c>
      <c r="AY262" s="258" t="s">
        <v>145</v>
      </c>
    </row>
    <row r="263" spans="1:65" s="2" customFormat="1" ht="38.55" customHeight="1">
      <c r="A263" s="38"/>
      <c r="B263" s="39"/>
      <c r="C263" s="219" t="s">
        <v>345</v>
      </c>
      <c r="D263" s="219" t="s">
        <v>147</v>
      </c>
      <c r="E263" s="220" t="s">
        <v>386</v>
      </c>
      <c r="F263" s="221" t="s">
        <v>387</v>
      </c>
      <c r="G263" s="222" t="s">
        <v>371</v>
      </c>
      <c r="H263" s="223">
        <v>1</v>
      </c>
      <c r="I263" s="224"/>
      <c r="J263" s="225">
        <f>ROUND(I263*H263,2)</f>
        <v>0</v>
      </c>
      <c r="K263" s="221" t="s">
        <v>1</v>
      </c>
      <c r="L263" s="44"/>
      <c r="M263" s="226" t="s">
        <v>1</v>
      </c>
      <c r="N263" s="227" t="s">
        <v>41</v>
      </c>
      <c r="O263" s="91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0" t="s">
        <v>151</v>
      </c>
      <c r="AT263" s="230" t="s">
        <v>147</v>
      </c>
      <c r="AU263" s="230" t="s">
        <v>86</v>
      </c>
      <c r="AY263" s="17" t="s">
        <v>145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7" t="s">
        <v>84</v>
      </c>
      <c r="BK263" s="231">
        <f>ROUND(I263*H263,2)</f>
        <v>0</v>
      </c>
      <c r="BL263" s="17" t="s">
        <v>151</v>
      </c>
      <c r="BM263" s="230" t="s">
        <v>511</v>
      </c>
    </row>
    <row r="264" spans="1:63" s="12" customFormat="1" ht="22.8" customHeight="1">
      <c r="A264" s="12"/>
      <c r="B264" s="203"/>
      <c r="C264" s="204"/>
      <c r="D264" s="205" t="s">
        <v>75</v>
      </c>
      <c r="E264" s="217" t="s">
        <v>389</v>
      </c>
      <c r="F264" s="217" t="s">
        <v>390</v>
      </c>
      <c r="G264" s="204"/>
      <c r="H264" s="204"/>
      <c r="I264" s="207"/>
      <c r="J264" s="218">
        <f>BK264</f>
        <v>0</v>
      </c>
      <c r="K264" s="204"/>
      <c r="L264" s="209"/>
      <c r="M264" s="210"/>
      <c r="N264" s="211"/>
      <c r="O264" s="211"/>
      <c r="P264" s="212">
        <f>P265</f>
        <v>0</v>
      </c>
      <c r="Q264" s="211"/>
      <c r="R264" s="212">
        <f>R265</f>
        <v>0</v>
      </c>
      <c r="S264" s="211"/>
      <c r="T264" s="213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4" t="s">
        <v>84</v>
      </c>
      <c r="AT264" s="215" t="s">
        <v>75</v>
      </c>
      <c r="AU264" s="215" t="s">
        <v>84</v>
      </c>
      <c r="AY264" s="214" t="s">
        <v>145</v>
      </c>
      <c r="BK264" s="216">
        <f>BK265</f>
        <v>0</v>
      </c>
    </row>
    <row r="265" spans="1:65" s="2" customFormat="1" ht="44.25" customHeight="1">
      <c r="A265" s="38"/>
      <c r="B265" s="39"/>
      <c r="C265" s="219" t="s">
        <v>349</v>
      </c>
      <c r="D265" s="219" t="s">
        <v>147</v>
      </c>
      <c r="E265" s="220" t="s">
        <v>392</v>
      </c>
      <c r="F265" s="221" t="s">
        <v>393</v>
      </c>
      <c r="G265" s="222" t="s">
        <v>371</v>
      </c>
      <c r="H265" s="223">
        <v>713.919</v>
      </c>
      <c r="I265" s="224"/>
      <c r="J265" s="225">
        <f>ROUND(I265*H265,2)</f>
        <v>0</v>
      </c>
      <c r="K265" s="221" t="s">
        <v>1</v>
      </c>
      <c r="L265" s="44"/>
      <c r="M265" s="226" t="s">
        <v>1</v>
      </c>
      <c r="N265" s="227" t="s">
        <v>41</v>
      </c>
      <c r="O265" s="91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0" t="s">
        <v>151</v>
      </c>
      <c r="AT265" s="230" t="s">
        <v>147</v>
      </c>
      <c r="AU265" s="230" t="s">
        <v>86</v>
      </c>
      <c r="AY265" s="17" t="s">
        <v>145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7" t="s">
        <v>84</v>
      </c>
      <c r="BK265" s="231">
        <f>ROUND(I265*H265,2)</f>
        <v>0</v>
      </c>
      <c r="BL265" s="17" t="s">
        <v>151</v>
      </c>
      <c r="BM265" s="230" t="s">
        <v>512</v>
      </c>
    </row>
    <row r="266" spans="1:63" s="12" customFormat="1" ht="25.9" customHeight="1">
      <c r="A266" s="12"/>
      <c r="B266" s="203"/>
      <c r="C266" s="204"/>
      <c r="D266" s="205" t="s">
        <v>75</v>
      </c>
      <c r="E266" s="206" t="s">
        <v>395</v>
      </c>
      <c r="F266" s="206" t="s">
        <v>396</v>
      </c>
      <c r="G266" s="204"/>
      <c r="H266" s="204"/>
      <c r="I266" s="207"/>
      <c r="J266" s="208">
        <f>BK266</f>
        <v>0</v>
      </c>
      <c r="K266" s="204"/>
      <c r="L266" s="209"/>
      <c r="M266" s="210"/>
      <c r="N266" s="211"/>
      <c r="O266" s="211"/>
      <c r="P266" s="212">
        <f>P267+P273+P276</f>
        <v>0</v>
      </c>
      <c r="Q266" s="211"/>
      <c r="R266" s="212">
        <f>R267+R273+R276</f>
        <v>0</v>
      </c>
      <c r="S266" s="211"/>
      <c r="T266" s="213">
        <f>T267+T273+T276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174</v>
      </c>
      <c r="AT266" s="215" t="s">
        <v>75</v>
      </c>
      <c r="AU266" s="215" t="s">
        <v>76</v>
      </c>
      <c r="AY266" s="214" t="s">
        <v>145</v>
      </c>
      <c r="BK266" s="216">
        <f>BK267+BK273+BK276</f>
        <v>0</v>
      </c>
    </row>
    <row r="267" spans="1:63" s="12" customFormat="1" ht="22.8" customHeight="1">
      <c r="A267" s="12"/>
      <c r="B267" s="203"/>
      <c r="C267" s="204"/>
      <c r="D267" s="205" t="s">
        <v>75</v>
      </c>
      <c r="E267" s="217" t="s">
        <v>397</v>
      </c>
      <c r="F267" s="217" t="s">
        <v>398</v>
      </c>
      <c r="G267" s="204"/>
      <c r="H267" s="204"/>
      <c r="I267" s="207"/>
      <c r="J267" s="218">
        <f>BK267</f>
        <v>0</v>
      </c>
      <c r="K267" s="204"/>
      <c r="L267" s="209"/>
      <c r="M267" s="210"/>
      <c r="N267" s="211"/>
      <c r="O267" s="211"/>
      <c r="P267" s="212">
        <f>SUM(P268:P272)</f>
        <v>0</v>
      </c>
      <c r="Q267" s="211"/>
      <c r="R267" s="212">
        <f>SUM(R268:R272)</f>
        <v>0</v>
      </c>
      <c r="S267" s="211"/>
      <c r="T267" s="213">
        <f>SUM(T268:T272)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174</v>
      </c>
      <c r="AT267" s="215" t="s">
        <v>75</v>
      </c>
      <c r="AU267" s="215" t="s">
        <v>84</v>
      </c>
      <c r="AY267" s="214" t="s">
        <v>145</v>
      </c>
      <c r="BK267" s="216">
        <f>SUM(BK268:BK272)</f>
        <v>0</v>
      </c>
    </row>
    <row r="268" spans="1:65" s="2" customFormat="1" ht="21.75" customHeight="1">
      <c r="A268" s="38"/>
      <c r="B268" s="39"/>
      <c r="C268" s="219" t="s">
        <v>353</v>
      </c>
      <c r="D268" s="219" t="s">
        <v>147</v>
      </c>
      <c r="E268" s="220" t="s">
        <v>400</v>
      </c>
      <c r="F268" s="221" t="s">
        <v>401</v>
      </c>
      <c r="G268" s="222" t="s">
        <v>402</v>
      </c>
      <c r="H268" s="223">
        <v>1</v>
      </c>
      <c r="I268" s="224"/>
      <c r="J268" s="225">
        <f>ROUND(I268*H268,2)</f>
        <v>0</v>
      </c>
      <c r="K268" s="221" t="s">
        <v>150</v>
      </c>
      <c r="L268" s="44"/>
      <c r="M268" s="226" t="s">
        <v>1</v>
      </c>
      <c r="N268" s="227" t="s">
        <v>41</v>
      </c>
      <c r="O268" s="91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0" t="s">
        <v>403</v>
      </c>
      <c r="AT268" s="230" t="s">
        <v>147</v>
      </c>
      <c r="AU268" s="230" t="s">
        <v>86</v>
      </c>
      <c r="AY268" s="17" t="s">
        <v>145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7" t="s">
        <v>84</v>
      </c>
      <c r="BK268" s="231">
        <f>ROUND(I268*H268,2)</f>
        <v>0</v>
      </c>
      <c r="BL268" s="17" t="s">
        <v>403</v>
      </c>
      <c r="BM268" s="230" t="s">
        <v>513</v>
      </c>
    </row>
    <row r="269" spans="1:65" s="2" customFormat="1" ht="37.8" customHeight="1">
      <c r="A269" s="38"/>
      <c r="B269" s="39"/>
      <c r="C269" s="219" t="s">
        <v>357</v>
      </c>
      <c r="D269" s="219" t="s">
        <v>147</v>
      </c>
      <c r="E269" s="220" t="s">
        <v>406</v>
      </c>
      <c r="F269" s="221" t="s">
        <v>407</v>
      </c>
      <c r="G269" s="222" t="s">
        <v>402</v>
      </c>
      <c r="H269" s="223">
        <v>1</v>
      </c>
      <c r="I269" s="224"/>
      <c r="J269" s="225">
        <f>ROUND(I269*H269,2)</f>
        <v>0</v>
      </c>
      <c r="K269" s="221" t="s">
        <v>1</v>
      </c>
      <c r="L269" s="44"/>
      <c r="M269" s="226" t="s">
        <v>1</v>
      </c>
      <c r="N269" s="227" t="s">
        <v>41</v>
      </c>
      <c r="O269" s="91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0" t="s">
        <v>403</v>
      </c>
      <c r="AT269" s="230" t="s">
        <v>147</v>
      </c>
      <c r="AU269" s="230" t="s">
        <v>86</v>
      </c>
      <c r="AY269" s="17" t="s">
        <v>145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7" t="s">
        <v>84</v>
      </c>
      <c r="BK269" s="231">
        <f>ROUND(I269*H269,2)</f>
        <v>0</v>
      </c>
      <c r="BL269" s="17" t="s">
        <v>403</v>
      </c>
      <c r="BM269" s="230" t="s">
        <v>514</v>
      </c>
    </row>
    <row r="270" spans="1:65" s="2" customFormat="1" ht="33" customHeight="1">
      <c r="A270" s="38"/>
      <c r="B270" s="39"/>
      <c r="C270" s="219" t="s">
        <v>362</v>
      </c>
      <c r="D270" s="219" t="s">
        <v>147</v>
      </c>
      <c r="E270" s="220" t="s">
        <v>410</v>
      </c>
      <c r="F270" s="221" t="s">
        <v>411</v>
      </c>
      <c r="G270" s="222" t="s">
        <v>402</v>
      </c>
      <c r="H270" s="223">
        <v>1</v>
      </c>
      <c r="I270" s="224"/>
      <c r="J270" s="225">
        <f>ROUND(I270*H270,2)</f>
        <v>0</v>
      </c>
      <c r="K270" s="221" t="s">
        <v>1</v>
      </c>
      <c r="L270" s="44"/>
      <c r="M270" s="226" t="s">
        <v>1</v>
      </c>
      <c r="N270" s="227" t="s">
        <v>41</v>
      </c>
      <c r="O270" s="91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0" t="s">
        <v>403</v>
      </c>
      <c r="AT270" s="230" t="s">
        <v>147</v>
      </c>
      <c r="AU270" s="230" t="s">
        <v>86</v>
      </c>
      <c r="AY270" s="17" t="s">
        <v>145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7" t="s">
        <v>84</v>
      </c>
      <c r="BK270" s="231">
        <f>ROUND(I270*H270,2)</f>
        <v>0</v>
      </c>
      <c r="BL270" s="17" t="s">
        <v>403</v>
      </c>
      <c r="BM270" s="230" t="s">
        <v>515</v>
      </c>
    </row>
    <row r="271" spans="1:65" s="2" customFormat="1" ht="37.8" customHeight="1">
      <c r="A271" s="38"/>
      <c r="B271" s="39"/>
      <c r="C271" s="219" t="s">
        <v>368</v>
      </c>
      <c r="D271" s="219" t="s">
        <v>147</v>
      </c>
      <c r="E271" s="220" t="s">
        <v>414</v>
      </c>
      <c r="F271" s="221" t="s">
        <v>415</v>
      </c>
      <c r="G271" s="222" t="s">
        <v>402</v>
      </c>
      <c r="H271" s="223">
        <v>1</v>
      </c>
      <c r="I271" s="224"/>
      <c r="J271" s="225">
        <f>ROUND(I271*H271,2)</f>
        <v>0</v>
      </c>
      <c r="K271" s="221" t="s">
        <v>1</v>
      </c>
      <c r="L271" s="44"/>
      <c r="M271" s="226" t="s">
        <v>1</v>
      </c>
      <c r="N271" s="227" t="s">
        <v>41</v>
      </c>
      <c r="O271" s="91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0" t="s">
        <v>403</v>
      </c>
      <c r="AT271" s="230" t="s">
        <v>147</v>
      </c>
      <c r="AU271" s="230" t="s">
        <v>86</v>
      </c>
      <c r="AY271" s="17" t="s">
        <v>145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7" t="s">
        <v>84</v>
      </c>
      <c r="BK271" s="231">
        <f>ROUND(I271*H271,2)</f>
        <v>0</v>
      </c>
      <c r="BL271" s="17" t="s">
        <v>403</v>
      </c>
      <c r="BM271" s="230" t="s">
        <v>516</v>
      </c>
    </row>
    <row r="272" spans="1:47" s="2" customFormat="1" ht="12">
      <c r="A272" s="38"/>
      <c r="B272" s="39"/>
      <c r="C272" s="40"/>
      <c r="D272" s="232" t="s">
        <v>153</v>
      </c>
      <c r="E272" s="40"/>
      <c r="F272" s="233" t="s">
        <v>417</v>
      </c>
      <c r="G272" s="40"/>
      <c r="H272" s="40"/>
      <c r="I272" s="234"/>
      <c r="J272" s="40"/>
      <c r="K272" s="40"/>
      <c r="L272" s="44"/>
      <c r="M272" s="235"/>
      <c r="N272" s="236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153</v>
      </c>
      <c r="AU272" s="17" t="s">
        <v>86</v>
      </c>
    </row>
    <row r="273" spans="1:63" s="12" customFormat="1" ht="22.8" customHeight="1">
      <c r="A273" s="12"/>
      <c r="B273" s="203"/>
      <c r="C273" s="204"/>
      <c r="D273" s="205" t="s">
        <v>75</v>
      </c>
      <c r="E273" s="217" t="s">
        <v>418</v>
      </c>
      <c r="F273" s="217" t="s">
        <v>419</v>
      </c>
      <c r="G273" s="204"/>
      <c r="H273" s="204"/>
      <c r="I273" s="207"/>
      <c r="J273" s="218">
        <f>BK273</f>
        <v>0</v>
      </c>
      <c r="K273" s="204"/>
      <c r="L273" s="209"/>
      <c r="M273" s="210"/>
      <c r="N273" s="211"/>
      <c r="O273" s="211"/>
      <c r="P273" s="212">
        <f>SUM(P274:P275)</f>
        <v>0</v>
      </c>
      <c r="Q273" s="211"/>
      <c r="R273" s="212">
        <f>SUM(R274:R275)</f>
        <v>0</v>
      </c>
      <c r="S273" s="211"/>
      <c r="T273" s="213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4" t="s">
        <v>174</v>
      </c>
      <c r="AT273" s="215" t="s">
        <v>75</v>
      </c>
      <c r="AU273" s="215" t="s">
        <v>84</v>
      </c>
      <c r="AY273" s="214" t="s">
        <v>145</v>
      </c>
      <c r="BK273" s="216">
        <f>SUM(BK274:BK275)</f>
        <v>0</v>
      </c>
    </row>
    <row r="274" spans="1:65" s="2" customFormat="1" ht="49.05" customHeight="1">
      <c r="A274" s="38"/>
      <c r="B274" s="39"/>
      <c r="C274" s="219" t="s">
        <v>375</v>
      </c>
      <c r="D274" s="219" t="s">
        <v>147</v>
      </c>
      <c r="E274" s="220" t="s">
        <v>421</v>
      </c>
      <c r="F274" s="221" t="s">
        <v>422</v>
      </c>
      <c r="G274" s="222" t="s">
        <v>402</v>
      </c>
      <c r="H274" s="223">
        <v>1</v>
      </c>
      <c r="I274" s="224"/>
      <c r="J274" s="225">
        <f>ROUND(I274*H274,2)</f>
        <v>0</v>
      </c>
      <c r="K274" s="221" t="s">
        <v>1</v>
      </c>
      <c r="L274" s="44"/>
      <c r="M274" s="226" t="s">
        <v>1</v>
      </c>
      <c r="N274" s="227" t="s">
        <v>41</v>
      </c>
      <c r="O274" s="91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0" t="s">
        <v>403</v>
      </c>
      <c r="AT274" s="230" t="s">
        <v>147</v>
      </c>
      <c r="AU274" s="230" t="s">
        <v>86</v>
      </c>
      <c r="AY274" s="17" t="s">
        <v>145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7" t="s">
        <v>84</v>
      </c>
      <c r="BK274" s="231">
        <f>ROUND(I274*H274,2)</f>
        <v>0</v>
      </c>
      <c r="BL274" s="17" t="s">
        <v>403</v>
      </c>
      <c r="BM274" s="230" t="s">
        <v>517</v>
      </c>
    </row>
    <row r="275" spans="1:65" s="2" customFormat="1" ht="24.15" customHeight="1">
      <c r="A275" s="38"/>
      <c r="B275" s="39"/>
      <c r="C275" s="219" t="s">
        <v>381</v>
      </c>
      <c r="D275" s="219" t="s">
        <v>147</v>
      </c>
      <c r="E275" s="220" t="s">
        <v>425</v>
      </c>
      <c r="F275" s="221" t="s">
        <v>426</v>
      </c>
      <c r="G275" s="222" t="s">
        <v>402</v>
      </c>
      <c r="H275" s="223">
        <v>1</v>
      </c>
      <c r="I275" s="224"/>
      <c r="J275" s="225">
        <f>ROUND(I275*H275,2)</f>
        <v>0</v>
      </c>
      <c r="K275" s="221" t="s">
        <v>150</v>
      </c>
      <c r="L275" s="44"/>
      <c r="M275" s="226" t="s">
        <v>1</v>
      </c>
      <c r="N275" s="227" t="s">
        <v>41</v>
      </c>
      <c r="O275" s="91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0" t="s">
        <v>403</v>
      </c>
      <c r="AT275" s="230" t="s">
        <v>147</v>
      </c>
      <c r="AU275" s="230" t="s">
        <v>86</v>
      </c>
      <c r="AY275" s="17" t="s">
        <v>145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7" t="s">
        <v>84</v>
      </c>
      <c r="BK275" s="231">
        <f>ROUND(I275*H275,2)</f>
        <v>0</v>
      </c>
      <c r="BL275" s="17" t="s">
        <v>403</v>
      </c>
      <c r="BM275" s="230" t="s">
        <v>518</v>
      </c>
    </row>
    <row r="276" spans="1:63" s="12" customFormat="1" ht="22.8" customHeight="1">
      <c r="A276" s="12"/>
      <c r="B276" s="203"/>
      <c r="C276" s="204"/>
      <c r="D276" s="205" t="s">
        <v>75</v>
      </c>
      <c r="E276" s="217" t="s">
        <v>428</v>
      </c>
      <c r="F276" s="217" t="s">
        <v>429</v>
      </c>
      <c r="G276" s="204"/>
      <c r="H276" s="204"/>
      <c r="I276" s="207"/>
      <c r="J276" s="218">
        <f>BK276</f>
        <v>0</v>
      </c>
      <c r="K276" s="204"/>
      <c r="L276" s="209"/>
      <c r="M276" s="210"/>
      <c r="N276" s="211"/>
      <c r="O276" s="211"/>
      <c r="P276" s="212">
        <f>P277</f>
        <v>0</v>
      </c>
      <c r="Q276" s="211"/>
      <c r="R276" s="212">
        <f>R277</f>
        <v>0</v>
      </c>
      <c r="S276" s="211"/>
      <c r="T276" s="213">
        <f>T277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4" t="s">
        <v>174</v>
      </c>
      <c r="AT276" s="215" t="s">
        <v>75</v>
      </c>
      <c r="AU276" s="215" t="s">
        <v>84</v>
      </c>
      <c r="AY276" s="214" t="s">
        <v>145</v>
      </c>
      <c r="BK276" s="216">
        <f>BK277</f>
        <v>0</v>
      </c>
    </row>
    <row r="277" spans="1:65" s="2" customFormat="1" ht="16.5" customHeight="1">
      <c r="A277" s="38"/>
      <c r="B277" s="39"/>
      <c r="C277" s="219" t="s">
        <v>110</v>
      </c>
      <c r="D277" s="219" t="s">
        <v>147</v>
      </c>
      <c r="E277" s="220" t="s">
        <v>431</v>
      </c>
      <c r="F277" s="221" t="s">
        <v>432</v>
      </c>
      <c r="G277" s="222" t="s">
        <v>402</v>
      </c>
      <c r="H277" s="223">
        <v>1</v>
      </c>
      <c r="I277" s="224"/>
      <c r="J277" s="225">
        <f>ROUND(I277*H277,2)</f>
        <v>0</v>
      </c>
      <c r="K277" s="221" t="s">
        <v>150</v>
      </c>
      <c r="L277" s="44"/>
      <c r="M277" s="269" t="s">
        <v>1</v>
      </c>
      <c r="N277" s="270" t="s">
        <v>41</v>
      </c>
      <c r="O277" s="271"/>
      <c r="P277" s="272">
        <f>O277*H277</f>
        <v>0</v>
      </c>
      <c r="Q277" s="272">
        <v>0</v>
      </c>
      <c r="R277" s="272">
        <f>Q277*H277</f>
        <v>0</v>
      </c>
      <c r="S277" s="272">
        <v>0</v>
      </c>
      <c r="T277" s="27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0" t="s">
        <v>403</v>
      </c>
      <c r="AT277" s="230" t="s">
        <v>147</v>
      </c>
      <c r="AU277" s="230" t="s">
        <v>86</v>
      </c>
      <c r="AY277" s="17" t="s">
        <v>145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7" t="s">
        <v>84</v>
      </c>
      <c r="BK277" s="231">
        <f>ROUND(I277*H277,2)</f>
        <v>0</v>
      </c>
      <c r="BL277" s="17" t="s">
        <v>403</v>
      </c>
      <c r="BM277" s="230" t="s">
        <v>519</v>
      </c>
    </row>
    <row r="278" spans="1:31" s="2" customFormat="1" ht="6.95" customHeight="1">
      <c r="A278" s="38"/>
      <c r="B278" s="66"/>
      <c r="C278" s="67"/>
      <c r="D278" s="67"/>
      <c r="E278" s="67"/>
      <c r="F278" s="67"/>
      <c r="G278" s="67"/>
      <c r="H278" s="67"/>
      <c r="I278" s="67"/>
      <c r="J278" s="67"/>
      <c r="K278" s="67"/>
      <c r="L278" s="44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sheetProtection password="CC35" sheet="1" objects="1" scenarios="1" formatColumns="0" formatRows="0" autoFilter="0"/>
  <autoFilter ref="C127:K27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  <c r="AZ2" s="136" t="s">
        <v>102</v>
      </c>
      <c r="BA2" s="136" t="s">
        <v>102</v>
      </c>
      <c r="BB2" s="136" t="s">
        <v>103</v>
      </c>
      <c r="BC2" s="136" t="s">
        <v>520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105</v>
      </c>
      <c r="BA3" s="136" t="s">
        <v>105</v>
      </c>
      <c r="BB3" s="136" t="s">
        <v>106</v>
      </c>
      <c r="BC3" s="136" t="s">
        <v>521</v>
      </c>
      <c r="BD3" s="136" t="s">
        <v>86</v>
      </c>
    </row>
    <row r="4" spans="2:5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  <c r="AZ4" s="136" t="s">
        <v>109</v>
      </c>
      <c r="BA4" s="136" t="s">
        <v>109</v>
      </c>
      <c r="BB4" s="136" t="s">
        <v>106</v>
      </c>
      <c r="BC4" s="136" t="s">
        <v>270</v>
      </c>
      <c r="BD4" s="136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II/171 SUŠICE - DRAŽOVICE, OPRAVA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522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7. 11. 2023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ROUND((SUM(BE127:BE253)),2)</f>
        <v>0</v>
      </c>
      <c r="G33" s="38"/>
      <c r="H33" s="38"/>
      <c r="I33" s="156">
        <v>0.21</v>
      </c>
      <c r="J33" s="155">
        <f>ROUND(((SUM(BE127:BE253))*I33),2)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ROUND((SUM(BF127:BF253)),2)</f>
        <v>0</v>
      </c>
      <c r="G34" s="38"/>
      <c r="H34" s="38"/>
      <c r="I34" s="156">
        <v>0.12</v>
      </c>
      <c r="J34" s="155">
        <f>ROUND(((SUM(BF127:BF253))*I34),2)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ROUND((SUM(BG127:BG253)),2)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ROUND((SUM(BH127:BH253)),2)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ROUND((SUM(BI127:BI253)),2)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II/171 SUŠICE - DRAŽOVICE,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103 -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7. 11. 2023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SÚS 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Žižkovský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J154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122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123</v>
      </c>
      <c r="E101" s="189"/>
      <c r="F101" s="189"/>
      <c r="G101" s="189"/>
      <c r="H101" s="189"/>
      <c r="I101" s="189"/>
      <c r="J101" s="190">
        <f>J186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124</v>
      </c>
      <c r="E102" s="189"/>
      <c r="F102" s="189"/>
      <c r="G102" s="189"/>
      <c r="H102" s="189"/>
      <c r="I102" s="189"/>
      <c r="J102" s="190">
        <f>J231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125</v>
      </c>
      <c r="E103" s="189"/>
      <c r="F103" s="189"/>
      <c r="G103" s="189"/>
      <c r="H103" s="189"/>
      <c r="I103" s="189"/>
      <c r="J103" s="190">
        <f>J240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126</v>
      </c>
      <c r="E104" s="183"/>
      <c r="F104" s="183"/>
      <c r="G104" s="183"/>
      <c r="H104" s="183"/>
      <c r="I104" s="183"/>
      <c r="J104" s="184">
        <f>J242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127</v>
      </c>
      <c r="E105" s="189"/>
      <c r="F105" s="189"/>
      <c r="G105" s="189"/>
      <c r="H105" s="189"/>
      <c r="I105" s="189"/>
      <c r="J105" s="190">
        <f>J243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128</v>
      </c>
      <c r="E106" s="189"/>
      <c r="F106" s="189"/>
      <c r="G106" s="189"/>
      <c r="H106" s="189"/>
      <c r="I106" s="189"/>
      <c r="J106" s="190">
        <f>J249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129</v>
      </c>
      <c r="E107" s="189"/>
      <c r="F107" s="189"/>
      <c r="G107" s="189"/>
      <c r="H107" s="189"/>
      <c r="I107" s="189"/>
      <c r="J107" s="190">
        <f>J252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130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5" t="str">
        <f>E7</f>
        <v>II/171 SUŠICE - DRAŽOVICE,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103 - Komunikace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7. 11. 2023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E15</f>
        <v>SÚS PK</v>
      </c>
      <c r="G123" s="40"/>
      <c r="H123" s="40"/>
      <c r="I123" s="32" t="s">
        <v>30</v>
      </c>
      <c r="J123" s="36" t="str">
        <f>E21</f>
        <v>MACÁN PROJEKCE DS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Žižkovský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2"/>
      <c r="B126" s="193"/>
      <c r="C126" s="194" t="s">
        <v>131</v>
      </c>
      <c r="D126" s="195" t="s">
        <v>61</v>
      </c>
      <c r="E126" s="195" t="s">
        <v>57</v>
      </c>
      <c r="F126" s="195" t="s">
        <v>58</v>
      </c>
      <c r="G126" s="195" t="s">
        <v>132</v>
      </c>
      <c r="H126" s="195" t="s">
        <v>133</v>
      </c>
      <c r="I126" s="195" t="s">
        <v>134</v>
      </c>
      <c r="J126" s="195" t="s">
        <v>115</v>
      </c>
      <c r="K126" s="196" t="s">
        <v>135</v>
      </c>
      <c r="L126" s="197"/>
      <c r="M126" s="100" t="s">
        <v>1</v>
      </c>
      <c r="N126" s="101" t="s">
        <v>40</v>
      </c>
      <c r="O126" s="101" t="s">
        <v>136</v>
      </c>
      <c r="P126" s="101" t="s">
        <v>137</v>
      </c>
      <c r="Q126" s="101" t="s">
        <v>138</v>
      </c>
      <c r="R126" s="101" t="s">
        <v>139</v>
      </c>
      <c r="S126" s="101" t="s">
        <v>140</v>
      </c>
      <c r="T126" s="102" t="s">
        <v>141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8"/>
      <c r="B127" s="39"/>
      <c r="C127" s="107" t="s">
        <v>142</v>
      </c>
      <c r="D127" s="40"/>
      <c r="E127" s="40"/>
      <c r="F127" s="40"/>
      <c r="G127" s="40"/>
      <c r="H127" s="40"/>
      <c r="I127" s="40"/>
      <c r="J127" s="198">
        <f>BK127</f>
        <v>0</v>
      </c>
      <c r="K127" s="40"/>
      <c r="L127" s="44"/>
      <c r="M127" s="103"/>
      <c r="N127" s="199"/>
      <c r="O127" s="104"/>
      <c r="P127" s="200">
        <f>P128+P242</f>
        <v>0</v>
      </c>
      <c r="Q127" s="104"/>
      <c r="R127" s="200">
        <f>R128+R242</f>
        <v>190.14255999999997</v>
      </c>
      <c r="S127" s="104"/>
      <c r="T127" s="201">
        <f>T128+T242</f>
        <v>676.8828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117</v>
      </c>
      <c r="BK127" s="202">
        <f>BK128+BK242</f>
        <v>0</v>
      </c>
    </row>
    <row r="128" spans="1:63" s="12" customFormat="1" ht="25.9" customHeight="1">
      <c r="A128" s="12"/>
      <c r="B128" s="203"/>
      <c r="C128" s="204"/>
      <c r="D128" s="205" t="s">
        <v>75</v>
      </c>
      <c r="E128" s="206" t="s">
        <v>143</v>
      </c>
      <c r="F128" s="206" t="s">
        <v>144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P129+P154+P179+P186+P231+P240</f>
        <v>0</v>
      </c>
      <c r="Q128" s="211"/>
      <c r="R128" s="212">
        <f>R129+R154+R179+R186+R231+R240</f>
        <v>190.14255999999997</v>
      </c>
      <c r="S128" s="211"/>
      <c r="T128" s="213">
        <f>T129+T154+T179+T186+T231+T240</f>
        <v>676.8828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76</v>
      </c>
      <c r="AY128" s="214" t="s">
        <v>145</v>
      </c>
      <c r="BK128" s="216">
        <f>BK129+BK154+BK179+BK186+BK231+BK240</f>
        <v>0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84</v>
      </c>
      <c r="F129" s="217" t="s">
        <v>146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SUM(P130:P153)</f>
        <v>0</v>
      </c>
      <c r="Q129" s="211"/>
      <c r="R129" s="212">
        <f>SUM(R130:R153)</f>
        <v>0.39479999999999993</v>
      </c>
      <c r="S129" s="211"/>
      <c r="T129" s="213">
        <f>SUM(T130:T153)</f>
        <v>648.6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84</v>
      </c>
      <c r="AY129" s="214" t="s">
        <v>145</v>
      </c>
      <c r="BK129" s="216">
        <f>SUM(BK130:BK153)</f>
        <v>0</v>
      </c>
    </row>
    <row r="130" spans="1:65" s="2" customFormat="1" ht="55.5" customHeight="1">
      <c r="A130" s="38"/>
      <c r="B130" s="39"/>
      <c r="C130" s="219" t="s">
        <v>84</v>
      </c>
      <c r="D130" s="219" t="s">
        <v>147</v>
      </c>
      <c r="E130" s="220" t="s">
        <v>148</v>
      </c>
      <c r="F130" s="221" t="s">
        <v>149</v>
      </c>
      <c r="G130" s="222" t="s">
        <v>103</v>
      </c>
      <c r="H130" s="223">
        <v>4700</v>
      </c>
      <c r="I130" s="224"/>
      <c r="J130" s="225">
        <f>ROUND(I130*H130,2)</f>
        <v>0</v>
      </c>
      <c r="K130" s="221" t="s">
        <v>150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7E-05</v>
      </c>
      <c r="R130" s="228">
        <f>Q130*H130</f>
        <v>0.32899999999999996</v>
      </c>
      <c r="S130" s="228">
        <v>0.115</v>
      </c>
      <c r="T130" s="229">
        <f>S130*H130</f>
        <v>540.5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151</v>
      </c>
      <c r="AT130" s="230" t="s">
        <v>147</v>
      </c>
      <c r="AU130" s="230" t="s">
        <v>86</v>
      </c>
      <c r="AY130" s="17" t="s">
        <v>145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151</v>
      </c>
      <c r="BM130" s="230" t="s">
        <v>523</v>
      </c>
    </row>
    <row r="131" spans="1:47" s="2" customFormat="1" ht="12">
      <c r="A131" s="38"/>
      <c r="B131" s="39"/>
      <c r="C131" s="40"/>
      <c r="D131" s="232" t="s">
        <v>153</v>
      </c>
      <c r="E131" s="40"/>
      <c r="F131" s="233" t="s">
        <v>154</v>
      </c>
      <c r="G131" s="40"/>
      <c r="H131" s="40"/>
      <c r="I131" s="234"/>
      <c r="J131" s="40"/>
      <c r="K131" s="40"/>
      <c r="L131" s="44"/>
      <c r="M131" s="235"/>
      <c r="N131" s="236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153</v>
      </c>
      <c r="AU131" s="17" t="s">
        <v>86</v>
      </c>
    </row>
    <row r="132" spans="1:51" s="13" customFormat="1" ht="12">
      <c r="A132" s="13"/>
      <c r="B132" s="237"/>
      <c r="C132" s="238"/>
      <c r="D132" s="232" t="s">
        <v>155</v>
      </c>
      <c r="E132" s="239" t="s">
        <v>1</v>
      </c>
      <c r="F132" s="240" t="s">
        <v>524</v>
      </c>
      <c r="G132" s="238"/>
      <c r="H132" s="241">
        <v>4700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155</v>
      </c>
      <c r="AU132" s="247" t="s">
        <v>86</v>
      </c>
      <c r="AV132" s="13" t="s">
        <v>86</v>
      </c>
      <c r="AW132" s="13" t="s">
        <v>32</v>
      </c>
      <c r="AX132" s="13" t="s">
        <v>76</v>
      </c>
      <c r="AY132" s="247" t="s">
        <v>145</v>
      </c>
    </row>
    <row r="133" spans="1:51" s="14" customFormat="1" ht="12">
      <c r="A133" s="14"/>
      <c r="B133" s="248"/>
      <c r="C133" s="249"/>
      <c r="D133" s="232" t="s">
        <v>155</v>
      </c>
      <c r="E133" s="250" t="s">
        <v>102</v>
      </c>
      <c r="F133" s="251" t="s">
        <v>159</v>
      </c>
      <c r="G133" s="249"/>
      <c r="H133" s="252">
        <v>4700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8" t="s">
        <v>155</v>
      </c>
      <c r="AU133" s="258" t="s">
        <v>86</v>
      </c>
      <c r="AV133" s="14" t="s">
        <v>151</v>
      </c>
      <c r="AW133" s="14" t="s">
        <v>32</v>
      </c>
      <c r="AX133" s="14" t="s">
        <v>84</v>
      </c>
      <c r="AY133" s="258" t="s">
        <v>145</v>
      </c>
    </row>
    <row r="134" spans="1:65" s="2" customFormat="1" ht="55.5" customHeight="1">
      <c r="A134" s="38"/>
      <c r="B134" s="39"/>
      <c r="C134" s="219" t="s">
        <v>86</v>
      </c>
      <c r="D134" s="219" t="s">
        <v>147</v>
      </c>
      <c r="E134" s="220" t="s">
        <v>148</v>
      </c>
      <c r="F134" s="221" t="s">
        <v>149</v>
      </c>
      <c r="G134" s="222" t="s">
        <v>103</v>
      </c>
      <c r="H134" s="223">
        <v>940</v>
      </c>
      <c r="I134" s="224"/>
      <c r="J134" s="225">
        <f>ROUND(I134*H134,2)</f>
        <v>0</v>
      </c>
      <c r="K134" s="221" t="s">
        <v>150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7E-05</v>
      </c>
      <c r="R134" s="228">
        <f>Q134*H134</f>
        <v>0.0658</v>
      </c>
      <c r="S134" s="228">
        <v>0.115</v>
      </c>
      <c r="T134" s="229">
        <f>S134*H134</f>
        <v>108.10000000000001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151</v>
      </c>
      <c r="AT134" s="230" t="s">
        <v>147</v>
      </c>
      <c r="AU134" s="230" t="s">
        <v>86</v>
      </c>
      <c r="AY134" s="17" t="s">
        <v>145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151</v>
      </c>
      <c r="BM134" s="230" t="s">
        <v>525</v>
      </c>
    </row>
    <row r="135" spans="1:47" s="2" customFormat="1" ht="12">
      <c r="A135" s="38"/>
      <c r="B135" s="39"/>
      <c r="C135" s="40"/>
      <c r="D135" s="232" t="s">
        <v>153</v>
      </c>
      <c r="E135" s="40"/>
      <c r="F135" s="233" t="s">
        <v>161</v>
      </c>
      <c r="G135" s="40"/>
      <c r="H135" s="40"/>
      <c r="I135" s="234"/>
      <c r="J135" s="40"/>
      <c r="K135" s="40"/>
      <c r="L135" s="44"/>
      <c r="M135" s="235"/>
      <c r="N135" s="23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153</v>
      </c>
      <c r="AU135" s="17" t="s">
        <v>86</v>
      </c>
    </row>
    <row r="136" spans="1:51" s="13" customFormat="1" ht="12">
      <c r="A136" s="13"/>
      <c r="B136" s="237"/>
      <c r="C136" s="238"/>
      <c r="D136" s="232" t="s">
        <v>155</v>
      </c>
      <c r="E136" s="239" t="s">
        <v>1</v>
      </c>
      <c r="F136" s="240" t="s">
        <v>162</v>
      </c>
      <c r="G136" s="238"/>
      <c r="H136" s="241">
        <v>940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155</v>
      </c>
      <c r="AU136" s="247" t="s">
        <v>86</v>
      </c>
      <c r="AV136" s="13" t="s">
        <v>86</v>
      </c>
      <c r="AW136" s="13" t="s">
        <v>32</v>
      </c>
      <c r="AX136" s="13" t="s">
        <v>76</v>
      </c>
      <c r="AY136" s="247" t="s">
        <v>145</v>
      </c>
    </row>
    <row r="137" spans="1:51" s="14" customFormat="1" ht="12">
      <c r="A137" s="14"/>
      <c r="B137" s="248"/>
      <c r="C137" s="249"/>
      <c r="D137" s="232" t="s">
        <v>155</v>
      </c>
      <c r="E137" s="250" t="s">
        <v>1</v>
      </c>
      <c r="F137" s="251" t="s">
        <v>159</v>
      </c>
      <c r="G137" s="249"/>
      <c r="H137" s="252">
        <v>940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8" t="s">
        <v>155</v>
      </c>
      <c r="AU137" s="258" t="s">
        <v>86</v>
      </c>
      <c r="AV137" s="14" t="s">
        <v>151</v>
      </c>
      <c r="AW137" s="14" t="s">
        <v>32</v>
      </c>
      <c r="AX137" s="14" t="s">
        <v>84</v>
      </c>
      <c r="AY137" s="258" t="s">
        <v>145</v>
      </c>
    </row>
    <row r="138" spans="1:65" s="2" customFormat="1" ht="33" customHeight="1">
      <c r="A138" s="38"/>
      <c r="B138" s="39"/>
      <c r="C138" s="219" t="s">
        <v>163</v>
      </c>
      <c r="D138" s="219" t="s">
        <v>147</v>
      </c>
      <c r="E138" s="220" t="s">
        <v>164</v>
      </c>
      <c r="F138" s="221" t="s">
        <v>165</v>
      </c>
      <c r="G138" s="222" t="s">
        <v>106</v>
      </c>
      <c r="H138" s="223">
        <v>22</v>
      </c>
      <c r="I138" s="224"/>
      <c r="J138" s="225">
        <f>ROUND(I138*H138,2)</f>
        <v>0</v>
      </c>
      <c r="K138" s="221" t="s">
        <v>150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151</v>
      </c>
      <c r="AT138" s="230" t="s">
        <v>147</v>
      </c>
      <c r="AU138" s="230" t="s">
        <v>86</v>
      </c>
      <c r="AY138" s="17" t="s">
        <v>145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151</v>
      </c>
      <c r="BM138" s="230" t="s">
        <v>526</v>
      </c>
    </row>
    <row r="139" spans="1:47" s="2" customFormat="1" ht="12">
      <c r="A139" s="38"/>
      <c r="B139" s="39"/>
      <c r="C139" s="40"/>
      <c r="D139" s="232" t="s">
        <v>153</v>
      </c>
      <c r="E139" s="40"/>
      <c r="F139" s="233" t="s">
        <v>167</v>
      </c>
      <c r="G139" s="40"/>
      <c r="H139" s="40"/>
      <c r="I139" s="234"/>
      <c r="J139" s="40"/>
      <c r="K139" s="40"/>
      <c r="L139" s="44"/>
      <c r="M139" s="235"/>
      <c r="N139" s="236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153</v>
      </c>
      <c r="AU139" s="17" t="s">
        <v>86</v>
      </c>
    </row>
    <row r="140" spans="1:51" s="13" customFormat="1" ht="12">
      <c r="A140" s="13"/>
      <c r="B140" s="237"/>
      <c r="C140" s="238"/>
      <c r="D140" s="232" t="s">
        <v>155</v>
      </c>
      <c r="E140" s="239" t="s">
        <v>1</v>
      </c>
      <c r="F140" s="240" t="s">
        <v>527</v>
      </c>
      <c r="G140" s="238"/>
      <c r="H140" s="241">
        <v>22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155</v>
      </c>
      <c r="AU140" s="247" t="s">
        <v>86</v>
      </c>
      <c r="AV140" s="13" t="s">
        <v>86</v>
      </c>
      <c r="AW140" s="13" t="s">
        <v>32</v>
      </c>
      <c r="AX140" s="13" t="s">
        <v>76</v>
      </c>
      <c r="AY140" s="247" t="s">
        <v>145</v>
      </c>
    </row>
    <row r="141" spans="1:51" s="14" customFormat="1" ht="12">
      <c r="A141" s="14"/>
      <c r="B141" s="248"/>
      <c r="C141" s="249"/>
      <c r="D141" s="232" t="s">
        <v>155</v>
      </c>
      <c r="E141" s="250" t="s">
        <v>109</v>
      </c>
      <c r="F141" s="251" t="s">
        <v>159</v>
      </c>
      <c r="G141" s="249"/>
      <c r="H141" s="252">
        <v>22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8" t="s">
        <v>155</v>
      </c>
      <c r="AU141" s="258" t="s">
        <v>86</v>
      </c>
      <c r="AV141" s="14" t="s">
        <v>151</v>
      </c>
      <c r="AW141" s="14" t="s">
        <v>32</v>
      </c>
      <c r="AX141" s="14" t="s">
        <v>84</v>
      </c>
      <c r="AY141" s="258" t="s">
        <v>145</v>
      </c>
    </row>
    <row r="142" spans="1:65" s="2" customFormat="1" ht="55.5" customHeight="1">
      <c r="A142" s="38"/>
      <c r="B142" s="39"/>
      <c r="C142" s="219" t="s">
        <v>151</v>
      </c>
      <c r="D142" s="219" t="s">
        <v>147</v>
      </c>
      <c r="E142" s="220" t="s">
        <v>169</v>
      </c>
      <c r="F142" s="221" t="s">
        <v>170</v>
      </c>
      <c r="G142" s="222" t="s">
        <v>106</v>
      </c>
      <c r="H142" s="223">
        <v>67.2</v>
      </c>
      <c r="I142" s="224"/>
      <c r="J142" s="225">
        <f>ROUND(I142*H142,2)</f>
        <v>0</v>
      </c>
      <c r="K142" s="221" t="s">
        <v>150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151</v>
      </c>
      <c r="AT142" s="230" t="s">
        <v>147</v>
      </c>
      <c r="AU142" s="230" t="s">
        <v>86</v>
      </c>
      <c r="AY142" s="17" t="s">
        <v>145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151</v>
      </c>
      <c r="BM142" s="230" t="s">
        <v>528</v>
      </c>
    </row>
    <row r="143" spans="1:47" s="2" customFormat="1" ht="12">
      <c r="A143" s="38"/>
      <c r="B143" s="39"/>
      <c r="C143" s="40"/>
      <c r="D143" s="232" t="s">
        <v>153</v>
      </c>
      <c r="E143" s="40"/>
      <c r="F143" s="233" t="s">
        <v>529</v>
      </c>
      <c r="G143" s="40"/>
      <c r="H143" s="40"/>
      <c r="I143" s="234"/>
      <c r="J143" s="40"/>
      <c r="K143" s="40"/>
      <c r="L143" s="44"/>
      <c r="M143" s="235"/>
      <c r="N143" s="236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153</v>
      </c>
      <c r="AU143" s="17" t="s">
        <v>86</v>
      </c>
    </row>
    <row r="144" spans="1:51" s="13" customFormat="1" ht="12">
      <c r="A144" s="13"/>
      <c r="B144" s="237"/>
      <c r="C144" s="238"/>
      <c r="D144" s="232" t="s">
        <v>155</v>
      </c>
      <c r="E144" s="239" t="s">
        <v>1</v>
      </c>
      <c r="F144" s="240" t="s">
        <v>530</v>
      </c>
      <c r="G144" s="238"/>
      <c r="H144" s="241">
        <v>67.2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155</v>
      </c>
      <c r="AU144" s="247" t="s">
        <v>86</v>
      </c>
      <c r="AV144" s="13" t="s">
        <v>86</v>
      </c>
      <c r="AW144" s="13" t="s">
        <v>32</v>
      </c>
      <c r="AX144" s="13" t="s">
        <v>76</v>
      </c>
      <c r="AY144" s="247" t="s">
        <v>145</v>
      </c>
    </row>
    <row r="145" spans="1:51" s="14" customFormat="1" ht="12">
      <c r="A145" s="14"/>
      <c r="B145" s="248"/>
      <c r="C145" s="249"/>
      <c r="D145" s="232" t="s">
        <v>155</v>
      </c>
      <c r="E145" s="250" t="s">
        <v>105</v>
      </c>
      <c r="F145" s="251" t="s">
        <v>159</v>
      </c>
      <c r="G145" s="249"/>
      <c r="H145" s="252">
        <v>67.2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155</v>
      </c>
      <c r="AU145" s="258" t="s">
        <v>86</v>
      </c>
      <c r="AV145" s="14" t="s">
        <v>151</v>
      </c>
      <c r="AW145" s="14" t="s">
        <v>32</v>
      </c>
      <c r="AX145" s="14" t="s">
        <v>84</v>
      </c>
      <c r="AY145" s="258" t="s">
        <v>145</v>
      </c>
    </row>
    <row r="146" spans="1:65" s="2" customFormat="1" ht="66.75" customHeight="1">
      <c r="A146" s="38"/>
      <c r="B146" s="39"/>
      <c r="C146" s="219" t="s">
        <v>174</v>
      </c>
      <c r="D146" s="219" t="s">
        <v>147</v>
      </c>
      <c r="E146" s="220" t="s">
        <v>175</v>
      </c>
      <c r="F146" s="221" t="s">
        <v>176</v>
      </c>
      <c r="G146" s="222" t="s">
        <v>106</v>
      </c>
      <c r="H146" s="223">
        <v>89.2</v>
      </c>
      <c r="I146" s="224"/>
      <c r="J146" s="225">
        <f>ROUND(I146*H146,2)</f>
        <v>0</v>
      </c>
      <c r="K146" s="221" t="s">
        <v>1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151</v>
      </c>
      <c r="AT146" s="230" t="s">
        <v>147</v>
      </c>
      <c r="AU146" s="230" t="s">
        <v>86</v>
      </c>
      <c r="AY146" s="17" t="s">
        <v>145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151</v>
      </c>
      <c r="BM146" s="230" t="s">
        <v>531</v>
      </c>
    </row>
    <row r="147" spans="1:51" s="13" customFormat="1" ht="12">
      <c r="A147" s="13"/>
      <c r="B147" s="237"/>
      <c r="C147" s="238"/>
      <c r="D147" s="232" t="s">
        <v>155</v>
      </c>
      <c r="E147" s="239" t="s">
        <v>1</v>
      </c>
      <c r="F147" s="240" t="s">
        <v>178</v>
      </c>
      <c r="G147" s="238"/>
      <c r="H147" s="241">
        <v>89.2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155</v>
      </c>
      <c r="AU147" s="247" t="s">
        <v>86</v>
      </c>
      <c r="AV147" s="13" t="s">
        <v>86</v>
      </c>
      <c r="AW147" s="13" t="s">
        <v>32</v>
      </c>
      <c r="AX147" s="13" t="s">
        <v>76</v>
      </c>
      <c r="AY147" s="247" t="s">
        <v>145</v>
      </c>
    </row>
    <row r="148" spans="1:51" s="14" customFormat="1" ht="12">
      <c r="A148" s="14"/>
      <c r="B148" s="248"/>
      <c r="C148" s="249"/>
      <c r="D148" s="232" t="s">
        <v>155</v>
      </c>
      <c r="E148" s="250" t="s">
        <v>1</v>
      </c>
      <c r="F148" s="251" t="s">
        <v>159</v>
      </c>
      <c r="G148" s="249"/>
      <c r="H148" s="252">
        <v>89.2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8" t="s">
        <v>155</v>
      </c>
      <c r="AU148" s="258" t="s">
        <v>86</v>
      </c>
      <c r="AV148" s="14" t="s">
        <v>151</v>
      </c>
      <c r="AW148" s="14" t="s">
        <v>32</v>
      </c>
      <c r="AX148" s="14" t="s">
        <v>84</v>
      </c>
      <c r="AY148" s="258" t="s">
        <v>145</v>
      </c>
    </row>
    <row r="149" spans="1:65" s="2" customFormat="1" ht="33" customHeight="1">
      <c r="A149" s="38"/>
      <c r="B149" s="39"/>
      <c r="C149" s="219" t="s">
        <v>179</v>
      </c>
      <c r="D149" s="219" t="s">
        <v>147</v>
      </c>
      <c r="E149" s="220" t="s">
        <v>180</v>
      </c>
      <c r="F149" s="221" t="s">
        <v>181</v>
      </c>
      <c r="G149" s="222" t="s">
        <v>103</v>
      </c>
      <c r="H149" s="223">
        <v>278</v>
      </c>
      <c r="I149" s="224"/>
      <c r="J149" s="225">
        <f>ROUND(I149*H149,2)</f>
        <v>0</v>
      </c>
      <c r="K149" s="221" t="s">
        <v>150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151</v>
      </c>
      <c r="AT149" s="230" t="s">
        <v>147</v>
      </c>
      <c r="AU149" s="230" t="s">
        <v>86</v>
      </c>
      <c r="AY149" s="17" t="s">
        <v>145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151</v>
      </c>
      <c r="BM149" s="230" t="s">
        <v>532</v>
      </c>
    </row>
    <row r="150" spans="1:47" s="2" customFormat="1" ht="12">
      <c r="A150" s="38"/>
      <c r="B150" s="39"/>
      <c r="C150" s="40"/>
      <c r="D150" s="232" t="s">
        <v>153</v>
      </c>
      <c r="E150" s="40"/>
      <c r="F150" s="233" t="s">
        <v>533</v>
      </c>
      <c r="G150" s="40"/>
      <c r="H150" s="40"/>
      <c r="I150" s="234"/>
      <c r="J150" s="40"/>
      <c r="K150" s="40"/>
      <c r="L150" s="44"/>
      <c r="M150" s="235"/>
      <c r="N150" s="236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153</v>
      </c>
      <c r="AU150" s="17" t="s">
        <v>86</v>
      </c>
    </row>
    <row r="151" spans="1:51" s="13" customFormat="1" ht="12">
      <c r="A151" s="13"/>
      <c r="B151" s="237"/>
      <c r="C151" s="238"/>
      <c r="D151" s="232" t="s">
        <v>155</v>
      </c>
      <c r="E151" s="239" t="s">
        <v>1</v>
      </c>
      <c r="F151" s="240" t="s">
        <v>534</v>
      </c>
      <c r="G151" s="238"/>
      <c r="H151" s="241">
        <v>110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155</v>
      </c>
      <c r="AU151" s="247" t="s">
        <v>86</v>
      </c>
      <c r="AV151" s="13" t="s">
        <v>86</v>
      </c>
      <c r="AW151" s="13" t="s">
        <v>32</v>
      </c>
      <c r="AX151" s="13" t="s">
        <v>76</v>
      </c>
      <c r="AY151" s="247" t="s">
        <v>145</v>
      </c>
    </row>
    <row r="152" spans="1:51" s="13" customFormat="1" ht="12">
      <c r="A152" s="13"/>
      <c r="B152" s="237"/>
      <c r="C152" s="238"/>
      <c r="D152" s="232" t="s">
        <v>155</v>
      </c>
      <c r="E152" s="239" t="s">
        <v>1</v>
      </c>
      <c r="F152" s="240" t="s">
        <v>535</v>
      </c>
      <c r="G152" s="238"/>
      <c r="H152" s="241">
        <v>168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155</v>
      </c>
      <c r="AU152" s="247" t="s">
        <v>86</v>
      </c>
      <c r="AV152" s="13" t="s">
        <v>86</v>
      </c>
      <c r="AW152" s="13" t="s">
        <v>32</v>
      </c>
      <c r="AX152" s="13" t="s">
        <v>76</v>
      </c>
      <c r="AY152" s="247" t="s">
        <v>145</v>
      </c>
    </row>
    <row r="153" spans="1:51" s="14" customFormat="1" ht="12">
      <c r="A153" s="14"/>
      <c r="B153" s="248"/>
      <c r="C153" s="249"/>
      <c r="D153" s="232" t="s">
        <v>155</v>
      </c>
      <c r="E153" s="250" t="s">
        <v>1</v>
      </c>
      <c r="F153" s="251" t="s">
        <v>159</v>
      </c>
      <c r="G153" s="249"/>
      <c r="H153" s="252">
        <v>278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155</v>
      </c>
      <c r="AU153" s="258" t="s">
        <v>86</v>
      </c>
      <c r="AV153" s="14" t="s">
        <v>151</v>
      </c>
      <c r="AW153" s="14" t="s">
        <v>32</v>
      </c>
      <c r="AX153" s="14" t="s">
        <v>84</v>
      </c>
      <c r="AY153" s="258" t="s">
        <v>145</v>
      </c>
    </row>
    <row r="154" spans="1:63" s="12" customFormat="1" ht="22.8" customHeight="1">
      <c r="A154" s="12"/>
      <c r="B154" s="203"/>
      <c r="C154" s="204"/>
      <c r="D154" s="205" t="s">
        <v>75</v>
      </c>
      <c r="E154" s="217" t="s">
        <v>174</v>
      </c>
      <c r="F154" s="217" t="s">
        <v>191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SUM(P155:P178)</f>
        <v>0</v>
      </c>
      <c r="Q154" s="211"/>
      <c r="R154" s="212">
        <f>SUM(R155:R178)</f>
        <v>177.9484</v>
      </c>
      <c r="S154" s="211"/>
      <c r="T154" s="213">
        <f>SUM(T155:T178)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84</v>
      </c>
      <c r="AT154" s="215" t="s">
        <v>75</v>
      </c>
      <c r="AU154" s="215" t="s">
        <v>84</v>
      </c>
      <c r="AY154" s="214" t="s">
        <v>145</v>
      </c>
      <c r="BK154" s="216">
        <f>SUM(BK155:BK178)</f>
        <v>0</v>
      </c>
    </row>
    <row r="155" spans="1:65" s="2" customFormat="1" ht="24.15" customHeight="1">
      <c r="A155" s="38"/>
      <c r="B155" s="39"/>
      <c r="C155" s="219" t="s">
        <v>185</v>
      </c>
      <c r="D155" s="219" t="s">
        <v>147</v>
      </c>
      <c r="E155" s="220" t="s">
        <v>193</v>
      </c>
      <c r="F155" s="221" t="s">
        <v>194</v>
      </c>
      <c r="G155" s="222" t="s">
        <v>103</v>
      </c>
      <c r="H155" s="223">
        <v>4700</v>
      </c>
      <c r="I155" s="224"/>
      <c r="J155" s="225">
        <f>ROUND(I155*H155,2)</f>
        <v>0</v>
      </c>
      <c r="K155" s="221" t="s">
        <v>150</v>
      </c>
      <c r="L155" s="44"/>
      <c r="M155" s="226" t="s">
        <v>1</v>
      </c>
      <c r="N155" s="227" t="s">
        <v>41</v>
      </c>
      <c r="O155" s="91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151</v>
      </c>
      <c r="AT155" s="230" t="s">
        <v>147</v>
      </c>
      <c r="AU155" s="230" t="s">
        <v>86</v>
      </c>
      <c r="AY155" s="17" t="s">
        <v>145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84</v>
      </c>
      <c r="BK155" s="231">
        <f>ROUND(I155*H155,2)</f>
        <v>0</v>
      </c>
      <c r="BL155" s="17" t="s">
        <v>151</v>
      </c>
      <c r="BM155" s="230" t="s">
        <v>536</v>
      </c>
    </row>
    <row r="156" spans="1:51" s="13" customFormat="1" ht="12">
      <c r="A156" s="13"/>
      <c r="B156" s="237"/>
      <c r="C156" s="238"/>
      <c r="D156" s="232" t="s">
        <v>155</v>
      </c>
      <c r="E156" s="239" t="s">
        <v>1</v>
      </c>
      <c r="F156" s="240" t="s">
        <v>524</v>
      </c>
      <c r="G156" s="238"/>
      <c r="H156" s="241">
        <v>4700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155</v>
      </c>
      <c r="AU156" s="247" t="s">
        <v>86</v>
      </c>
      <c r="AV156" s="13" t="s">
        <v>86</v>
      </c>
      <c r="AW156" s="13" t="s">
        <v>32</v>
      </c>
      <c r="AX156" s="13" t="s">
        <v>76</v>
      </c>
      <c r="AY156" s="247" t="s">
        <v>145</v>
      </c>
    </row>
    <row r="157" spans="1:51" s="14" customFormat="1" ht="12">
      <c r="A157" s="14"/>
      <c r="B157" s="248"/>
      <c r="C157" s="249"/>
      <c r="D157" s="232" t="s">
        <v>155</v>
      </c>
      <c r="E157" s="250" t="s">
        <v>1</v>
      </c>
      <c r="F157" s="251" t="s">
        <v>159</v>
      </c>
      <c r="G157" s="249"/>
      <c r="H157" s="252">
        <v>4700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8" t="s">
        <v>155</v>
      </c>
      <c r="AU157" s="258" t="s">
        <v>86</v>
      </c>
      <c r="AV157" s="14" t="s">
        <v>151</v>
      </c>
      <c r="AW157" s="14" t="s">
        <v>32</v>
      </c>
      <c r="AX157" s="14" t="s">
        <v>84</v>
      </c>
      <c r="AY157" s="258" t="s">
        <v>145</v>
      </c>
    </row>
    <row r="158" spans="1:65" s="2" customFormat="1" ht="49.05" customHeight="1">
      <c r="A158" s="38"/>
      <c r="B158" s="39"/>
      <c r="C158" s="219" t="s">
        <v>192</v>
      </c>
      <c r="D158" s="219" t="s">
        <v>147</v>
      </c>
      <c r="E158" s="220" t="s">
        <v>204</v>
      </c>
      <c r="F158" s="221" t="s">
        <v>205</v>
      </c>
      <c r="G158" s="222" t="s">
        <v>103</v>
      </c>
      <c r="H158" s="223">
        <v>940</v>
      </c>
      <c r="I158" s="224"/>
      <c r="J158" s="225">
        <f>ROUND(I158*H158,2)</f>
        <v>0</v>
      </c>
      <c r="K158" s="221" t="s">
        <v>150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151</v>
      </c>
      <c r="AT158" s="230" t="s">
        <v>147</v>
      </c>
      <c r="AU158" s="230" t="s">
        <v>86</v>
      </c>
      <c r="AY158" s="17" t="s">
        <v>145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151</v>
      </c>
      <c r="BM158" s="230" t="s">
        <v>537</v>
      </c>
    </row>
    <row r="159" spans="1:47" s="2" customFormat="1" ht="12">
      <c r="A159" s="38"/>
      <c r="B159" s="39"/>
      <c r="C159" s="40"/>
      <c r="D159" s="232" t="s">
        <v>153</v>
      </c>
      <c r="E159" s="40"/>
      <c r="F159" s="233" t="s">
        <v>207</v>
      </c>
      <c r="G159" s="40"/>
      <c r="H159" s="40"/>
      <c r="I159" s="234"/>
      <c r="J159" s="40"/>
      <c r="K159" s="40"/>
      <c r="L159" s="44"/>
      <c r="M159" s="235"/>
      <c r="N159" s="236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153</v>
      </c>
      <c r="AU159" s="17" t="s">
        <v>86</v>
      </c>
    </row>
    <row r="160" spans="1:51" s="13" customFormat="1" ht="12">
      <c r="A160" s="13"/>
      <c r="B160" s="237"/>
      <c r="C160" s="238"/>
      <c r="D160" s="232" t="s">
        <v>155</v>
      </c>
      <c r="E160" s="239" t="s">
        <v>1</v>
      </c>
      <c r="F160" s="240" t="s">
        <v>538</v>
      </c>
      <c r="G160" s="238"/>
      <c r="H160" s="241">
        <v>940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155</v>
      </c>
      <c r="AU160" s="247" t="s">
        <v>86</v>
      </c>
      <c r="AV160" s="13" t="s">
        <v>86</v>
      </c>
      <c r="AW160" s="13" t="s">
        <v>32</v>
      </c>
      <c r="AX160" s="13" t="s">
        <v>76</v>
      </c>
      <c r="AY160" s="247" t="s">
        <v>145</v>
      </c>
    </row>
    <row r="161" spans="1:51" s="14" customFormat="1" ht="12">
      <c r="A161" s="14"/>
      <c r="B161" s="248"/>
      <c r="C161" s="249"/>
      <c r="D161" s="232" t="s">
        <v>155</v>
      </c>
      <c r="E161" s="250" t="s">
        <v>1</v>
      </c>
      <c r="F161" s="251" t="s">
        <v>159</v>
      </c>
      <c r="G161" s="249"/>
      <c r="H161" s="252">
        <v>940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8" t="s">
        <v>155</v>
      </c>
      <c r="AU161" s="258" t="s">
        <v>86</v>
      </c>
      <c r="AV161" s="14" t="s">
        <v>151</v>
      </c>
      <c r="AW161" s="14" t="s">
        <v>32</v>
      </c>
      <c r="AX161" s="14" t="s">
        <v>84</v>
      </c>
      <c r="AY161" s="258" t="s">
        <v>145</v>
      </c>
    </row>
    <row r="162" spans="1:65" s="2" customFormat="1" ht="44.25" customHeight="1">
      <c r="A162" s="38"/>
      <c r="B162" s="39"/>
      <c r="C162" s="219" t="s">
        <v>199</v>
      </c>
      <c r="D162" s="219" t="s">
        <v>147</v>
      </c>
      <c r="E162" s="220" t="s">
        <v>213</v>
      </c>
      <c r="F162" s="221" t="s">
        <v>214</v>
      </c>
      <c r="G162" s="222" t="s">
        <v>103</v>
      </c>
      <c r="H162" s="223">
        <v>4700</v>
      </c>
      <c r="I162" s="224"/>
      <c r="J162" s="225">
        <f>ROUND(I162*H162,2)</f>
        <v>0</v>
      </c>
      <c r="K162" s="221" t="s">
        <v>150</v>
      </c>
      <c r="L162" s="44"/>
      <c r="M162" s="226" t="s">
        <v>1</v>
      </c>
      <c r="N162" s="227" t="s">
        <v>41</v>
      </c>
      <c r="O162" s="91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0" t="s">
        <v>151</v>
      </c>
      <c r="AT162" s="230" t="s">
        <v>147</v>
      </c>
      <c r="AU162" s="230" t="s">
        <v>86</v>
      </c>
      <c r="AY162" s="17" t="s">
        <v>145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7" t="s">
        <v>84</v>
      </c>
      <c r="BK162" s="231">
        <f>ROUND(I162*H162,2)</f>
        <v>0</v>
      </c>
      <c r="BL162" s="17" t="s">
        <v>151</v>
      </c>
      <c r="BM162" s="230" t="s">
        <v>539</v>
      </c>
    </row>
    <row r="163" spans="1:51" s="13" customFormat="1" ht="12">
      <c r="A163" s="13"/>
      <c r="B163" s="237"/>
      <c r="C163" s="238"/>
      <c r="D163" s="232" t="s">
        <v>155</v>
      </c>
      <c r="E163" s="239" t="s">
        <v>1</v>
      </c>
      <c r="F163" s="240" t="s">
        <v>524</v>
      </c>
      <c r="G163" s="238"/>
      <c r="H163" s="241">
        <v>4700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155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145</v>
      </c>
    </row>
    <row r="164" spans="1:51" s="14" customFormat="1" ht="12">
      <c r="A164" s="14"/>
      <c r="B164" s="248"/>
      <c r="C164" s="249"/>
      <c r="D164" s="232" t="s">
        <v>155</v>
      </c>
      <c r="E164" s="250" t="s">
        <v>1</v>
      </c>
      <c r="F164" s="251" t="s">
        <v>159</v>
      </c>
      <c r="G164" s="249"/>
      <c r="H164" s="252">
        <v>4700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155</v>
      </c>
      <c r="AU164" s="258" t="s">
        <v>86</v>
      </c>
      <c r="AV164" s="14" t="s">
        <v>151</v>
      </c>
      <c r="AW164" s="14" t="s">
        <v>32</v>
      </c>
      <c r="AX164" s="14" t="s">
        <v>84</v>
      </c>
      <c r="AY164" s="258" t="s">
        <v>145</v>
      </c>
    </row>
    <row r="165" spans="1:65" s="2" customFormat="1" ht="33" customHeight="1">
      <c r="A165" s="38"/>
      <c r="B165" s="39"/>
      <c r="C165" s="219" t="s">
        <v>203</v>
      </c>
      <c r="D165" s="219" t="s">
        <v>147</v>
      </c>
      <c r="E165" s="220" t="s">
        <v>540</v>
      </c>
      <c r="F165" s="221" t="s">
        <v>541</v>
      </c>
      <c r="G165" s="222" t="s">
        <v>103</v>
      </c>
      <c r="H165" s="223">
        <v>168</v>
      </c>
      <c r="I165" s="224"/>
      <c r="J165" s="225">
        <f>ROUND(I165*H165,2)</f>
        <v>0</v>
      </c>
      <c r="K165" s="221" t="s">
        <v>150</v>
      </c>
      <c r="L165" s="44"/>
      <c r="M165" s="226" t="s">
        <v>1</v>
      </c>
      <c r="N165" s="227" t="s">
        <v>41</v>
      </c>
      <c r="O165" s="91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151</v>
      </c>
      <c r="AT165" s="230" t="s">
        <v>147</v>
      </c>
      <c r="AU165" s="230" t="s">
        <v>86</v>
      </c>
      <c r="AY165" s="17" t="s">
        <v>145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151</v>
      </c>
      <c r="BM165" s="230" t="s">
        <v>542</v>
      </c>
    </row>
    <row r="166" spans="1:47" s="2" customFormat="1" ht="12">
      <c r="A166" s="38"/>
      <c r="B166" s="39"/>
      <c r="C166" s="40"/>
      <c r="D166" s="232" t="s">
        <v>153</v>
      </c>
      <c r="E166" s="40"/>
      <c r="F166" s="233" t="s">
        <v>543</v>
      </c>
      <c r="G166" s="40"/>
      <c r="H166" s="40"/>
      <c r="I166" s="234"/>
      <c r="J166" s="40"/>
      <c r="K166" s="40"/>
      <c r="L166" s="44"/>
      <c r="M166" s="235"/>
      <c r="N166" s="236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153</v>
      </c>
      <c r="AU166" s="17" t="s">
        <v>86</v>
      </c>
    </row>
    <row r="167" spans="1:51" s="13" customFormat="1" ht="12">
      <c r="A167" s="13"/>
      <c r="B167" s="237"/>
      <c r="C167" s="238"/>
      <c r="D167" s="232" t="s">
        <v>155</v>
      </c>
      <c r="E167" s="239" t="s">
        <v>1</v>
      </c>
      <c r="F167" s="240" t="s">
        <v>535</v>
      </c>
      <c r="G167" s="238"/>
      <c r="H167" s="241">
        <v>168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155</v>
      </c>
      <c r="AU167" s="247" t="s">
        <v>86</v>
      </c>
      <c r="AV167" s="13" t="s">
        <v>86</v>
      </c>
      <c r="AW167" s="13" t="s">
        <v>32</v>
      </c>
      <c r="AX167" s="13" t="s">
        <v>76</v>
      </c>
      <c r="AY167" s="247" t="s">
        <v>145</v>
      </c>
    </row>
    <row r="168" spans="1:51" s="14" customFormat="1" ht="12">
      <c r="A168" s="14"/>
      <c r="B168" s="248"/>
      <c r="C168" s="249"/>
      <c r="D168" s="232" t="s">
        <v>155</v>
      </c>
      <c r="E168" s="250" t="s">
        <v>1</v>
      </c>
      <c r="F168" s="251" t="s">
        <v>159</v>
      </c>
      <c r="G168" s="249"/>
      <c r="H168" s="252">
        <v>168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8" t="s">
        <v>155</v>
      </c>
      <c r="AU168" s="258" t="s">
        <v>86</v>
      </c>
      <c r="AV168" s="14" t="s">
        <v>151</v>
      </c>
      <c r="AW168" s="14" t="s">
        <v>32</v>
      </c>
      <c r="AX168" s="14" t="s">
        <v>84</v>
      </c>
      <c r="AY168" s="258" t="s">
        <v>145</v>
      </c>
    </row>
    <row r="169" spans="1:65" s="2" customFormat="1" ht="37.8" customHeight="1">
      <c r="A169" s="38"/>
      <c r="B169" s="39"/>
      <c r="C169" s="219" t="s">
        <v>209</v>
      </c>
      <c r="D169" s="219" t="s">
        <v>147</v>
      </c>
      <c r="E169" s="220" t="s">
        <v>544</v>
      </c>
      <c r="F169" s="221" t="s">
        <v>545</v>
      </c>
      <c r="G169" s="222" t="s">
        <v>103</v>
      </c>
      <c r="H169" s="223">
        <v>168</v>
      </c>
      <c r="I169" s="224"/>
      <c r="J169" s="225">
        <f>ROUND(I169*H169,2)</f>
        <v>0</v>
      </c>
      <c r="K169" s="221" t="s">
        <v>150</v>
      </c>
      <c r="L169" s="44"/>
      <c r="M169" s="226" t="s">
        <v>1</v>
      </c>
      <c r="N169" s="227" t="s">
        <v>41</v>
      </c>
      <c r="O169" s="91"/>
      <c r="P169" s="228">
        <f>O169*H169</f>
        <v>0</v>
      </c>
      <c r="Q169" s="228">
        <v>0.71255</v>
      </c>
      <c r="R169" s="228">
        <f>Q169*H169</f>
        <v>119.7084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151</v>
      </c>
      <c r="AT169" s="230" t="s">
        <v>147</v>
      </c>
      <c r="AU169" s="230" t="s">
        <v>86</v>
      </c>
      <c r="AY169" s="17" t="s">
        <v>145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151</v>
      </c>
      <c r="BM169" s="230" t="s">
        <v>546</v>
      </c>
    </row>
    <row r="170" spans="1:51" s="13" customFormat="1" ht="12">
      <c r="A170" s="13"/>
      <c r="B170" s="237"/>
      <c r="C170" s="238"/>
      <c r="D170" s="232" t="s">
        <v>155</v>
      </c>
      <c r="E170" s="239" t="s">
        <v>1</v>
      </c>
      <c r="F170" s="240" t="s">
        <v>535</v>
      </c>
      <c r="G170" s="238"/>
      <c r="H170" s="241">
        <v>168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155</v>
      </c>
      <c r="AU170" s="247" t="s">
        <v>86</v>
      </c>
      <c r="AV170" s="13" t="s">
        <v>86</v>
      </c>
      <c r="AW170" s="13" t="s">
        <v>32</v>
      </c>
      <c r="AX170" s="13" t="s">
        <v>76</v>
      </c>
      <c r="AY170" s="247" t="s">
        <v>145</v>
      </c>
    </row>
    <row r="171" spans="1:51" s="14" customFormat="1" ht="12">
      <c r="A171" s="14"/>
      <c r="B171" s="248"/>
      <c r="C171" s="249"/>
      <c r="D171" s="232" t="s">
        <v>155</v>
      </c>
      <c r="E171" s="250" t="s">
        <v>1</v>
      </c>
      <c r="F171" s="251" t="s">
        <v>159</v>
      </c>
      <c r="G171" s="249"/>
      <c r="H171" s="252">
        <v>168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8" t="s">
        <v>155</v>
      </c>
      <c r="AU171" s="258" t="s">
        <v>86</v>
      </c>
      <c r="AV171" s="14" t="s">
        <v>151</v>
      </c>
      <c r="AW171" s="14" t="s">
        <v>32</v>
      </c>
      <c r="AX171" s="14" t="s">
        <v>84</v>
      </c>
      <c r="AY171" s="258" t="s">
        <v>145</v>
      </c>
    </row>
    <row r="172" spans="1:65" s="2" customFormat="1" ht="33" customHeight="1">
      <c r="A172" s="38"/>
      <c r="B172" s="39"/>
      <c r="C172" s="219" t="s">
        <v>8</v>
      </c>
      <c r="D172" s="219" t="s">
        <v>147</v>
      </c>
      <c r="E172" s="220" t="s">
        <v>217</v>
      </c>
      <c r="F172" s="221" t="s">
        <v>218</v>
      </c>
      <c r="G172" s="222" t="s">
        <v>103</v>
      </c>
      <c r="H172" s="223">
        <v>110</v>
      </c>
      <c r="I172" s="224"/>
      <c r="J172" s="225">
        <f>ROUND(I172*H172,2)</f>
        <v>0</v>
      </c>
      <c r="K172" s="221" t="s">
        <v>150</v>
      </c>
      <c r="L172" s="44"/>
      <c r="M172" s="226" t="s">
        <v>1</v>
      </c>
      <c r="N172" s="227" t="s">
        <v>41</v>
      </c>
      <c r="O172" s="91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0" t="s">
        <v>151</v>
      </c>
      <c r="AT172" s="230" t="s">
        <v>147</v>
      </c>
      <c r="AU172" s="230" t="s">
        <v>86</v>
      </c>
      <c r="AY172" s="17" t="s">
        <v>145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84</v>
      </c>
      <c r="BK172" s="231">
        <f>ROUND(I172*H172,2)</f>
        <v>0</v>
      </c>
      <c r="BL172" s="17" t="s">
        <v>151</v>
      </c>
      <c r="BM172" s="230" t="s">
        <v>547</v>
      </c>
    </row>
    <row r="173" spans="1:47" s="2" customFormat="1" ht="12">
      <c r="A173" s="38"/>
      <c r="B173" s="39"/>
      <c r="C173" s="40"/>
      <c r="D173" s="232" t="s">
        <v>153</v>
      </c>
      <c r="E173" s="40"/>
      <c r="F173" s="233" t="s">
        <v>167</v>
      </c>
      <c r="G173" s="40"/>
      <c r="H173" s="40"/>
      <c r="I173" s="234"/>
      <c r="J173" s="40"/>
      <c r="K173" s="40"/>
      <c r="L173" s="44"/>
      <c r="M173" s="235"/>
      <c r="N173" s="236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153</v>
      </c>
      <c r="AU173" s="17" t="s">
        <v>86</v>
      </c>
    </row>
    <row r="174" spans="1:51" s="13" customFormat="1" ht="12">
      <c r="A174" s="13"/>
      <c r="B174" s="237"/>
      <c r="C174" s="238"/>
      <c r="D174" s="232" t="s">
        <v>155</v>
      </c>
      <c r="E174" s="239" t="s">
        <v>1</v>
      </c>
      <c r="F174" s="240" t="s">
        <v>534</v>
      </c>
      <c r="G174" s="238"/>
      <c r="H174" s="241">
        <v>110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155</v>
      </c>
      <c r="AU174" s="247" t="s">
        <v>86</v>
      </c>
      <c r="AV174" s="13" t="s">
        <v>86</v>
      </c>
      <c r="AW174" s="13" t="s">
        <v>32</v>
      </c>
      <c r="AX174" s="13" t="s">
        <v>76</v>
      </c>
      <c r="AY174" s="247" t="s">
        <v>145</v>
      </c>
    </row>
    <row r="175" spans="1:51" s="14" customFormat="1" ht="12">
      <c r="A175" s="14"/>
      <c r="B175" s="248"/>
      <c r="C175" s="249"/>
      <c r="D175" s="232" t="s">
        <v>155</v>
      </c>
      <c r="E175" s="250" t="s">
        <v>1</v>
      </c>
      <c r="F175" s="251" t="s">
        <v>159</v>
      </c>
      <c r="G175" s="249"/>
      <c r="H175" s="252">
        <v>110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8" t="s">
        <v>155</v>
      </c>
      <c r="AU175" s="258" t="s">
        <v>86</v>
      </c>
      <c r="AV175" s="14" t="s">
        <v>151</v>
      </c>
      <c r="AW175" s="14" t="s">
        <v>32</v>
      </c>
      <c r="AX175" s="14" t="s">
        <v>84</v>
      </c>
      <c r="AY175" s="258" t="s">
        <v>145</v>
      </c>
    </row>
    <row r="176" spans="1:65" s="2" customFormat="1" ht="37.8" customHeight="1">
      <c r="A176" s="38"/>
      <c r="B176" s="39"/>
      <c r="C176" s="219" t="s">
        <v>216</v>
      </c>
      <c r="D176" s="219" t="s">
        <v>147</v>
      </c>
      <c r="E176" s="220" t="s">
        <v>221</v>
      </c>
      <c r="F176" s="221" t="s">
        <v>222</v>
      </c>
      <c r="G176" s="222" t="s">
        <v>103</v>
      </c>
      <c r="H176" s="223">
        <v>224</v>
      </c>
      <c r="I176" s="224"/>
      <c r="J176" s="225">
        <f>ROUND(I176*H176,2)</f>
        <v>0</v>
      </c>
      <c r="K176" s="221" t="s">
        <v>150</v>
      </c>
      <c r="L176" s="44"/>
      <c r="M176" s="226" t="s">
        <v>1</v>
      </c>
      <c r="N176" s="227" t="s">
        <v>41</v>
      </c>
      <c r="O176" s="91"/>
      <c r="P176" s="228">
        <f>O176*H176</f>
        <v>0</v>
      </c>
      <c r="Q176" s="228">
        <v>0.26</v>
      </c>
      <c r="R176" s="228">
        <f>Q176*H176</f>
        <v>58.24</v>
      </c>
      <c r="S176" s="228">
        <v>0</v>
      </c>
      <c r="T176" s="22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151</v>
      </c>
      <c r="AT176" s="230" t="s">
        <v>147</v>
      </c>
      <c r="AU176" s="230" t="s">
        <v>86</v>
      </c>
      <c r="AY176" s="17" t="s">
        <v>145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84</v>
      </c>
      <c r="BK176" s="231">
        <f>ROUND(I176*H176,2)</f>
        <v>0</v>
      </c>
      <c r="BL176" s="17" t="s">
        <v>151</v>
      </c>
      <c r="BM176" s="230" t="s">
        <v>548</v>
      </c>
    </row>
    <row r="177" spans="1:51" s="13" customFormat="1" ht="12">
      <c r="A177" s="13"/>
      <c r="B177" s="237"/>
      <c r="C177" s="238"/>
      <c r="D177" s="232" t="s">
        <v>155</v>
      </c>
      <c r="E177" s="239" t="s">
        <v>1</v>
      </c>
      <c r="F177" s="240" t="s">
        <v>549</v>
      </c>
      <c r="G177" s="238"/>
      <c r="H177" s="241">
        <v>224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155</v>
      </c>
      <c r="AU177" s="247" t="s">
        <v>86</v>
      </c>
      <c r="AV177" s="13" t="s">
        <v>86</v>
      </c>
      <c r="AW177" s="13" t="s">
        <v>32</v>
      </c>
      <c r="AX177" s="13" t="s">
        <v>76</v>
      </c>
      <c r="AY177" s="247" t="s">
        <v>145</v>
      </c>
    </row>
    <row r="178" spans="1:51" s="14" customFormat="1" ht="12">
      <c r="A178" s="14"/>
      <c r="B178" s="248"/>
      <c r="C178" s="249"/>
      <c r="D178" s="232" t="s">
        <v>155</v>
      </c>
      <c r="E178" s="250" t="s">
        <v>1</v>
      </c>
      <c r="F178" s="251" t="s">
        <v>159</v>
      </c>
      <c r="G178" s="249"/>
      <c r="H178" s="252">
        <v>224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8" t="s">
        <v>155</v>
      </c>
      <c r="AU178" s="258" t="s">
        <v>86</v>
      </c>
      <c r="AV178" s="14" t="s">
        <v>151</v>
      </c>
      <c r="AW178" s="14" t="s">
        <v>32</v>
      </c>
      <c r="AX178" s="14" t="s">
        <v>84</v>
      </c>
      <c r="AY178" s="258" t="s">
        <v>145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192</v>
      </c>
      <c r="F179" s="217" t="s">
        <v>225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SUM(P180:P185)</f>
        <v>0</v>
      </c>
      <c r="Q179" s="211"/>
      <c r="R179" s="212">
        <f>SUM(R180:R185)</f>
        <v>10.972480000000001</v>
      </c>
      <c r="S179" s="211"/>
      <c r="T179" s="213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84</v>
      </c>
      <c r="AT179" s="215" t="s">
        <v>75</v>
      </c>
      <c r="AU179" s="215" t="s">
        <v>84</v>
      </c>
      <c r="AY179" s="214" t="s">
        <v>145</v>
      </c>
      <c r="BK179" s="216">
        <f>SUM(BK180:BK185)</f>
        <v>0</v>
      </c>
    </row>
    <row r="180" spans="1:65" s="2" customFormat="1" ht="24.15" customHeight="1">
      <c r="A180" s="38"/>
      <c r="B180" s="39"/>
      <c r="C180" s="219" t="s">
        <v>220</v>
      </c>
      <c r="D180" s="219" t="s">
        <v>147</v>
      </c>
      <c r="E180" s="220" t="s">
        <v>227</v>
      </c>
      <c r="F180" s="221" t="s">
        <v>228</v>
      </c>
      <c r="G180" s="222" t="s">
        <v>229</v>
      </c>
      <c r="H180" s="223">
        <v>11</v>
      </c>
      <c r="I180" s="224"/>
      <c r="J180" s="225">
        <f>ROUND(I180*H180,2)</f>
        <v>0</v>
      </c>
      <c r="K180" s="221" t="s">
        <v>150</v>
      </c>
      <c r="L180" s="44"/>
      <c r="M180" s="226" t="s">
        <v>1</v>
      </c>
      <c r="N180" s="227" t="s">
        <v>41</v>
      </c>
      <c r="O180" s="91"/>
      <c r="P180" s="228">
        <f>O180*H180</f>
        <v>0</v>
      </c>
      <c r="Q180" s="228">
        <v>0.42368</v>
      </c>
      <c r="R180" s="228">
        <f>Q180*H180</f>
        <v>4.66048</v>
      </c>
      <c r="S180" s="228">
        <v>0</v>
      </c>
      <c r="T180" s="22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0" t="s">
        <v>151</v>
      </c>
      <c r="AT180" s="230" t="s">
        <v>147</v>
      </c>
      <c r="AU180" s="230" t="s">
        <v>86</v>
      </c>
      <c r="AY180" s="17" t="s">
        <v>145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7" t="s">
        <v>84</v>
      </c>
      <c r="BK180" s="231">
        <f>ROUND(I180*H180,2)</f>
        <v>0</v>
      </c>
      <c r="BL180" s="17" t="s">
        <v>151</v>
      </c>
      <c r="BM180" s="230" t="s">
        <v>550</v>
      </c>
    </row>
    <row r="181" spans="1:51" s="13" customFormat="1" ht="12">
      <c r="A181" s="13"/>
      <c r="B181" s="237"/>
      <c r="C181" s="238"/>
      <c r="D181" s="232" t="s">
        <v>155</v>
      </c>
      <c r="E181" s="239" t="s">
        <v>1</v>
      </c>
      <c r="F181" s="240" t="s">
        <v>209</v>
      </c>
      <c r="G181" s="238"/>
      <c r="H181" s="241">
        <v>11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155</v>
      </c>
      <c r="AU181" s="247" t="s">
        <v>86</v>
      </c>
      <c r="AV181" s="13" t="s">
        <v>86</v>
      </c>
      <c r="AW181" s="13" t="s">
        <v>32</v>
      </c>
      <c r="AX181" s="13" t="s">
        <v>76</v>
      </c>
      <c r="AY181" s="247" t="s">
        <v>145</v>
      </c>
    </row>
    <row r="182" spans="1:51" s="14" customFormat="1" ht="12">
      <c r="A182" s="14"/>
      <c r="B182" s="248"/>
      <c r="C182" s="249"/>
      <c r="D182" s="232" t="s">
        <v>155</v>
      </c>
      <c r="E182" s="250" t="s">
        <v>1</v>
      </c>
      <c r="F182" s="251" t="s">
        <v>159</v>
      </c>
      <c r="G182" s="249"/>
      <c r="H182" s="252">
        <v>11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155</v>
      </c>
      <c r="AU182" s="258" t="s">
        <v>86</v>
      </c>
      <c r="AV182" s="14" t="s">
        <v>151</v>
      </c>
      <c r="AW182" s="14" t="s">
        <v>32</v>
      </c>
      <c r="AX182" s="14" t="s">
        <v>84</v>
      </c>
      <c r="AY182" s="258" t="s">
        <v>145</v>
      </c>
    </row>
    <row r="183" spans="1:65" s="2" customFormat="1" ht="24.15" customHeight="1">
      <c r="A183" s="38"/>
      <c r="B183" s="39"/>
      <c r="C183" s="219" t="s">
        <v>226</v>
      </c>
      <c r="D183" s="219" t="s">
        <v>147</v>
      </c>
      <c r="E183" s="220" t="s">
        <v>551</v>
      </c>
      <c r="F183" s="221" t="s">
        <v>552</v>
      </c>
      <c r="G183" s="222" t="s">
        <v>229</v>
      </c>
      <c r="H183" s="223">
        <v>15</v>
      </c>
      <c r="I183" s="224"/>
      <c r="J183" s="225">
        <f>ROUND(I183*H183,2)</f>
        <v>0</v>
      </c>
      <c r="K183" s="221" t="s">
        <v>150</v>
      </c>
      <c r="L183" s="44"/>
      <c r="M183" s="226" t="s">
        <v>1</v>
      </c>
      <c r="N183" s="227" t="s">
        <v>41</v>
      </c>
      <c r="O183" s="91"/>
      <c r="P183" s="228">
        <f>O183*H183</f>
        <v>0</v>
      </c>
      <c r="Q183" s="228">
        <v>0.4208</v>
      </c>
      <c r="R183" s="228">
        <f>Q183*H183</f>
        <v>6.312</v>
      </c>
      <c r="S183" s="228">
        <v>0</v>
      </c>
      <c r="T183" s="22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0" t="s">
        <v>151</v>
      </c>
      <c r="AT183" s="230" t="s">
        <v>147</v>
      </c>
      <c r="AU183" s="230" t="s">
        <v>86</v>
      </c>
      <c r="AY183" s="17" t="s">
        <v>145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7" t="s">
        <v>84</v>
      </c>
      <c r="BK183" s="231">
        <f>ROUND(I183*H183,2)</f>
        <v>0</v>
      </c>
      <c r="BL183" s="17" t="s">
        <v>151</v>
      </c>
      <c r="BM183" s="230" t="s">
        <v>553</v>
      </c>
    </row>
    <row r="184" spans="1:51" s="13" customFormat="1" ht="12">
      <c r="A184" s="13"/>
      <c r="B184" s="237"/>
      <c r="C184" s="238"/>
      <c r="D184" s="232" t="s">
        <v>155</v>
      </c>
      <c r="E184" s="239" t="s">
        <v>1</v>
      </c>
      <c r="F184" s="240" t="s">
        <v>226</v>
      </c>
      <c r="G184" s="238"/>
      <c r="H184" s="241">
        <v>15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155</v>
      </c>
      <c r="AU184" s="247" t="s">
        <v>86</v>
      </c>
      <c r="AV184" s="13" t="s">
        <v>86</v>
      </c>
      <c r="AW184" s="13" t="s">
        <v>32</v>
      </c>
      <c r="AX184" s="13" t="s">
        <v>76</v>
      </c>
      <c r="AY184" s="247" t="s">
        <v>145</v>
      </c>
    </row>
    <row r="185" spans="1:51" s="14" customFormat="1" ht="12">
      <c r="A185" s="14"/>
      <c r="B185" s="248"/>
      <c r="C185" s="249"/>
      <c r="D185" s="232" t="s">
        <v>155</v>
      </c>
      <c r="E185" s="250" t="s">
        <v>1</v>
      </c>
      <c r="F185" s="251" t="s">
        <v>159</v>
      </c>
      <c r="G185" s="249"/>
      <c r="H185" s="252">
        <v>15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8" t="s">
        <v>155</v>
      </c>
      <c r="AU185" s="258" t="s">
        <v>86</v>
      </c>
      <c r="AV185" s="14" t="s">
        <v>151</v>
      </c>
      <c r="AW185" s="14" t="s">
        <v>32</v>
      </c>
      <c r="AX185" s="14" t="s">
        <v>84</v>
      </c>
      <c r="AY185" s="258" t="s">
        <v>145</v>
      </c>
    </row>
    <row r="186" spans="1:63" s="12" customFormat="1" ht="22.8" customHeight="1">
      <c r="A186" s="12"/>
      <c r="B186" s="203"/>
      <c r="C186" s="204"/>
      <c r="D186" s="205" t="s">
        <v>75</v>
      </c>
      <c r="E186" s="217" t="s">
        <v>199</v>
      </c>
      <c r="F186" s="217" t="s">
        <v>256</v>
      </c>
      <c r="G186" s="204"/>
      <c r="H186" s="204"/>
      <c r="I186" s="207"/>
      <c r="J186" s="218">
        <f>BK186</f>
        <v>0</v>
      </c>
      <c r="K186" s="204"/>
      <c r="L186" s="209"/>
      <c r="M186" s="210"/>
      <c r="N186" s="211"/>
      <c r="O186" s="211"/>
      <c r="P186" s="212">
        <f>SUM(P187:P230)</f>
        <v>0</v>
      </c>
      <c r="Q186" s="211"/>
      <c r="R186" s="212">
        <f>SUM(R187:R230)</f>
        <v>0.8268800000000001</v>
      </c>
      <c r="S186" s="211"/>
      <c r="T186" s="213">
        <f>SUM(T187:T230)</f>
        <v>28.2828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84</v>
      </c>
      <c r="AT186" s="215" t="s">
        <v>75</v>
      </c>
      <c r="AU186" s="215" t="s">
        <v>84</v>
      </c>
      <c r="AY186" s="214" t="s">
        <v>145</v>
      </c>
      <c r="BK186" s="216">
        <f>SUM(BK187:BK230)</f>
        <v>0</v>
      </c>
    </row>
    <row r="187" spans="1:65" s="2" customFormat="1" ht="66.75" customHeight="1">
      <c r="A187" s="38"/>
      <c r="B187" s="39"/>
      <c r="C187" s="219" t="s">
        <v>231</v>
      </c>
      <c r="D187" s="219" t="s">
        <v>147</v>
      </c>
      <c r="E187" s="220" t="s">
        <v>263</v>
      </c>
      <c r="F187" s="221" t="s">
        <v>264</v>
      </c>
      <c r="G187" s="222" t="s">
        <v>103</v>
      </c>
      <c r="H187" s="223">
        <v>224</v>
      </c>
      <c r="I187" s="224"/>
      <c r="J187" s="225">
        <f>ROUND(I187*H187,2)</f>
        <v>0</v>
      </c>
      <c r="K187" s="221" t="s">
        <v>150</v>
      </c>
      <c r="L187" s="44"/>
      <c r="M187" s="226" t="s">
        <v>1</v>
      </c>
      <c r="N187" s="227" t="s">
        <v>41</v>
      </c>
      <c r="O187" s="91"/>
      <c r="P187" s="228">
        <f>O187*H187</f>
        <v>0</v>
      </c>
      <c r="Q187" s="228">
        <v>0</v>
      </c>
      <c r="R187" s="228">
        <f>Q187*H187</f>
        <v>0</v>
      </c>
      <c r="S187" s="228">
        <v>0.126</v>
      </c>
      <c r="T187" s="229">
        <f>S187*H187</f>
        <v>28.224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0" t="s">
        <v>151</v>
      </c>
      <c r="AT187" s="230" t="s">
        <v>147</v>
      </c>
      <c r="AU187" s="230" t="s">
        <v>86</v>
      </c>
      <c r="AY187" s="17" t="s">
        <v>145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7" t="s">
        <v>84</v>
      </c>
      <c r="BK187" s="231">
        <f>ROUND(I187*H187,2)</f>
        <v>0</v>
      </c>
      <c r="BL187" s="17" t="s">
        <v>151</v>
      </c>
      <c r="BM187" s="230" t="s">
        <v>554</v>
      </c>
    </row>
    <row r="188" spans="1:51" s="13" customFormat="1" ht="12">
      <c r="A188" s="13"/>
      <c r="B188" s="237"/>
      <c r="C188" s="238"/>
      <c r="D188" s="232" t="s">
        <v>155</v>
      </c>
      <c r="E188" s="239" t="s">
        <v>1</v>
      </c>
      <c r="F188" s="240" t="s">
        <v>549</v>
      </c>
      <c r="G188" s="238"/>
      <c r="H188" s="241">
        <v>224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7" t="s">
        <v>155</v>
      </c>
      <c r="AU188" s="247" t="s">
        <v>86</v>
      </c>
      <c r="AV188" s="13" t="s">
        <v>86</v>
      </c>
      <c r="AW188" s="13" t="s">
        <v>32</v>
      </c>
      <c r="AX188" s="13" t="s">
        <v>76</v>
      </c>
      <c r="AY188" s="247" t="s">
        <v>145</v>
      </c>
    </row>
    <row r="189" spans="1:51" s="14" customFormat="1" ht="12">
      <c r="A189" s="14"/>
      <c r="B189" s="248"/>
      <c r="C189" s="249"/>
      <c r="D189" s="232" t="s">
        <v>155</v>
      </c>
      <c r="E189" s="250" t="s">
        <v>1</v>
      </c>
      <c r="F189" s="251" t="s">
        <v>159</v>
      </c>
      <c r="G189" s="249"/>
      <c r="H189" s="252">
        <v>224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8" t="s">
        <v>155</v>
      </c>
      <c r="AU189" s="258" t="s">
        <v>86</v>
      </c>
      <c r="AV189" s="14" t="s">
        <v>151</v>
      </c>
      <c r="AW189" s="14" t="s">
        <v>32</v>
      </c>
      <c r="AX189" s="14" t="s">
        <v>84</v>
      </c>
      <c r="AY189" s="258" t="s">
        <v>145</v>
      </c>
    </row>
    <row r="190" spans="1:65" s="2" customFormat="1" ht="49.05" customHeight="1">
      <c r="A190" s="38"/>
      <c r="B190" s="39"/>
      <c r="C190" s="219" t="s">
        <v>237</v>
      </c>
      <c r="D190" s="219" t="s">
        <v>147</v>
      </c>
      <c r="E190" s="220" t="s">
        <v>271</v>
      </c>
      <c r="F190" s="221" t="s">
        <v>272</v>
      </c>
      <c r="G190" s="222" t="s">
        <v>229</v>
      </c>
      <c r="H190" s="223">
        <v>28</v>
      </c>
      <c r="I190" s="224"/>
      <c r="J190" s="225">
        <f>ROUND(I190*H190,2)</f>
        <v>0</v>
      </c>
      <c r="K190" s="221" t="s">
        <v>150</v>
      </c>
      <c r="L190" s="44"/>
      <c r="M190" s="226" t="s">
        <v>1</v>
      </c>
      <c r="N190" s="227" t="s">
        <v>41</v>
      </c>
      <c r="O190" s="91"/>
      <c r="P190" s="228">
        <f>O190*H190</f>
        <v>0</v>
      </c>
      <c r="Q190" s="228">
        <v>0</v>
      </c>
      <c r="R190" s="228">
        <f>Q190*H190</f>
        <v>0</v>
      </c>
      <c r="S190" s="228">
        <v>0.0021</v>
      </c>
      <c r="T190" s="229">
        <f>S190*H190</f>
        <v>0.0588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0" t="s">
        <v>151</v>
      </c>
      <c r="AT190" s="230" t="s">
        <v>147</v>
      </c>
      <c r="AU190" s="230" t="s">
        <v>86</v>
      </c>
      <c r="AY190" s="17" t="s">
        <v>145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7" t="s">
        <v>84</v>
      </c>
      <c r="BK190" s="231">
        <f>ROUND(I190*H190,2)</f>
        <v>0</v>
      </c>
      <c r="BL190" s="17" t="s">
        <v>151</v>
      </c>
      <c r="BM190" s="230" t="s">
        <v>555</v>
      </c>
    </row>
    <row r="191" spans="1:51" s="13" customFormat="1" ht="12">
      <c r="A191" s="13"/>
      <c r="B191" s="237"/>
      <c r="C191" s="238"/>
      <c r="D191" s="232" t="s">
        <v>155</v>
      </c>
      <c r="E191" s="239" t="s">
        <v>1</v>
      </c>
      <c r="F191" s="240" t="s">
        <v>556</v>
      </c>
      <c r="G191" s="238"/>
      <c r="H191" s="241">
        <v>28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155</v>
      </c>
      <c r="AU191" s="247" t="s">
        <v>86</v>
      </c>
      <c r="AV191" s="13" t="s">
        <v>86</v>
      </c>
      <c r="AW191" s="13" t="s">
        <v>32</v>
      </c>
      <c r="AX191" s="13" t="s">
        <v>76</v>
      </c>
      <c r="AY191" s="247" t="s">
        <v>145</v>
      </c>
    </row>
    <row r="192" spans="1:51" s="14" customFormat="1" ht="12">
      <c r="A192" s="14"/>
      <c r="B192" s="248"/>
      <c r="C192" s="249"/>
      <c r="D192" s="232" t="s">
        <v>155</v>
      </c>
      <c r="E192" s="250" t="s">
        <v>1</v>
      </c>
      <c r="F192" s="251" t="s">
        <v>159</v>
      </c>
      <c r="G192" s="249"/>
      <c r="H192" s="252">
        <v>28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8" t="s">
        <v>155</v>
      </c>
      <c r="AU192" s="258" t="s">
        <v>86</v>
      </c>
      <c r="AV192" s="14" t="s">
        <v>151</v>
      </c>
      <c r="AW192" s="14" t="s">
        <v>32</v>
      </c>
      <c r="AX192" s="14" t="s">
        <v>84</v>
      </c>
      <c r="AY192" s="258" t="s">
        <v>145</v>
      </c>
    </row>
    <row r="193" spans="1:65" s="2" customFormat="1" ht="24.15" customHeight="1">
      <c r="A193" s="38"/>
      <c r="B193" s="39"/>
      <c r="C193" s="219" t="s">
        <v>242</v>
      </c>
      <c r="D193" s="219" t="s">
        <v>147</v>
      </c>
      <c r="E193" s="220" t="s">
        <v>312</v>
      </c>
      <c r="F193" s="221" t="s">
        <v>313</v>
      </c>
      <c r="G193" s="222" t="s">
        <v>229</v>
      </c>
      <c r="H193" s="223">
        <v>54</v>
      </c>
      <c r="I193" s="224"/>
      <c r="J193" s="225">
        <f>ROUND(I193*H193,2)</f>
        <v>0</v>
      </c>
      <c r="K193" s="221" t="s">
        <v>1</v>
      </c>
      <c r="L193" s="44"/>
      <c r="M193" s="226" t="s">
        <v>1</v>
      </c>
      <c r="N193" s="227" t="s">
        <v>41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151</v>
      </c>
      <c r="AT193" s="230" t="s">
        <v>147</v>
      </c>
      <c r="AU193" s="230" t="s">
        <v>86</v>
      </c>
      <c r="AY193" s="17" t="s">
        <v>145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84</v>
      </c>
      <c r="BK193" s="231">
        <f>ROUND(I193*H193,2)</f>
        <v>0</v>
      </c>
      <c r="BL193" s="17" t="s">
        <v>151</v>
      </c>
      <c r="BM193" s="230" t="s">
        <v>557</v>
      </c>
    </row>
    <row r="194" spans="1:51" s="13" customFormat="1" ht="12">
      <c r="A194" s="13"/>
      <c r="B194" s="237"/>
      <c r="C194" s="238"/>
      <c r="D194" s="232" t="s">
        <v>155</v>
      </c>
      <c r="E194" s="239" t="s">
        <v>1</v>
      </c>
      <c r="F194" s="240" t="s">
        <v>558</v>
      </c>
      <c r="G194" s="238"/>
      <c r="H194" s="241">
        <v>54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155</v>
      </c>
      <c r="AU194" s="247" t="s">
        <v>86</v>
      </c>
      <c r="AV194" s="13" t="s">
        <v>86</v>
      </c>
      <c r="AW194" s="13" t="s">
        <v>32</v>
      </c>
      <c r="AX194" s="13" t="s">
        <v>76</v>
      </c>
      <c r="AY194" s="247" t="s">
        <v>145</v>
      </c>
    </row>
    <row r="195" spans="1:51" s="14" customFormat="1" ht="12">
      <c r="A195" s="14"/>
      <c r="B195" s="248"/>
      <c r="C195" s="249"/>
      <c r="D195" s="232" t="s">
        <v>155</v>
      </c>
      <c r="E195" s="250" t="s">
        <v>1</v>
      </c>
      <c r="F195" s="251" t="s">
        <v>159</v>
      </c>
      <c r="G195" s="249"/>
      <c r="H195" s="252">
        <v>54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8" t="s">
        <v>155</v>
      </c>
      <c r="AU195" s="258" t="s">
        <v>86</v>
      </c>
      <c r="AV195" s="14" t="s">
        <v>151</v>
      </c>
      <c r="AW195" s="14" t="s">
        <v>32</v>
      </c>
      <c r="AX195" s="14" t="s">
        <v>84</v>
      </c>
      <c r="AY195" s="258" t="s">
        <v>145</v>
      </c>
    </row>
    <row r="196" spans="1:65" s="2" customFormat="1" ht="16.5" customHeight="1">
      <c r="A196" s="38"/>
      <c r="B196" s="39"/>
      <c r="C196" s="259" t="s">
        <v>257</v>
      </c>
      <c r="D196" s="259" t="s">
        <v>238</v>
      </c>
      <c r="E196" s="260" t="s">
        <v>317</v>
      </c>
      <c r="F196" s="261" t="s">
        <v>318</v>
      </c>
      <c r="G196" s="262" t="s">
        <v>229</v>
      </c>
      <c r="H196" s="263">
        <v>54</v>
      </c>
      <c r="I196" s="264"/>
      <c r="J196" s="265">
        <f>ROUND(I196*H196,2)</f>
        <v>0</v>
      </c>
      <c r="K196" s="261" t="s">
        <v>1</v>
      </c>
      <c r="L196" s="266"/>
      <c r="M196" s="267" t="s">
        <v>1</v>
      </c>
      <c r="N196" s="268" t="s">
        <v>41</v>
      </c>
      <c r="O196" s="91"/>
      <c r="P196" s="228">
        <f>O196*H196</f>
        <v>0</v>
      </c>
      <c r="Q196" s="228">
        <v>0.00145</v>
      </c>
      <c r="R196" s="228">
        <f>Q196*H196</f>
        <v>0.0783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192</v>
      </c>
      <c r="AT196" s="230" t="s">
        <v>238</v>
      </c>
      <c r="AU196" s="230" t="s">
        <v>86</v>
      </c>
      <c r="AY196" s="17" t="s">
        <v>145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151</v>
      </c>
      <c r="BM196" s="230" t="s">
        <v>559</v>
      </c>
    </row>
    <row r="197" spans="1:51" s="13" customFormat="1" ht="12">
      <c r="A197" s="13"/>
      <c r="B197" s="237"/>
      <c r="C197" s="238"/>
      <c r="D197" s="232" t="s">
        <v>155</v>
      </c>
      <c r="E197" s="239" t="s">
        <v>1</v>
      </c>
      <c r="F197" s="240" t="s">
        <v>558</v>
      </c>
      <c r="G197" s="238"/>
      <c r="H197" s="241">
        <v>54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155</v>
      </c>
      <c r="AU197" s="247" t="s">
        <v>86</v>
      </c>
      <c r="AV197" s="13" t="s">
        <v>86</v>
      </c>
      <c r="AW197" s="13" t="s">
        <v>32</v>
      </c>
      <c r="AX197" s="13" t="s">
        <v>76</v>
      </c>
      <c r="AY197" s="247" t="s">
        <v>145</v>
      </c>
    </row>
    <row r="198" spans="1:51" s="14" customFormat="1" ht="12">
      <c r="A198" s="14"/>
      <c r="B198" s="248"/>
      <c r="C198" s="249"/>
      <c r="D198" s="232" t="s">
        <v>155</v>
      </c>
      <c r="E198" s="250" t="s">
        <v>1</v>
      </c>
      <c r="F198" s="251" t="s">
        <v>159</v>
      </c>
      <c r="G198" s="249"/>
      <c r="H198" s="252">
        <v>54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8" t="s">
        <v>155</v>
      </c>
      <c r="AU198" s="258" t="s">
        <v>86</v>
      </c>
      <c r="AV198" s="14" t="s">
        <v>151</v>
      </c>
      <c r="AW198" s="14" t="s">
        <v>32</v>
      </c>
      <c r="AX198" s="14" t="s">
        <v>84</v>
      </c>
      <c r="AY198" s="258" t="s">
        <v>145</v>
      </c>
    </row>
    <row r="199" spans="1:65" s="2" customFormat="1" ht="24.15" customHeight="1">
      <c r="A199" s="38"/>
      <c r="B199" s="39"/>
      <c r="C199" s="219" t="s">
        <v>262</v>
      </c>
      <c r="D199" s="219" t="s">
        <v>147</v>
      </c>
      <c r="E199" s="220" t="s">
        <v>321</v>
      </c>
      <c r="F199" s="221" t="s">
        <v>322</v>
      </c>
      <c r="G199" s="222" t="s">
        <v>234</v>
      </c>
      <c r="H199" s="223">
        <v>1253</v>
      </c>
      <c r="I199" s="224"/>
      <c r="J199" s="225">
        <f>ROUND(I199*H199,2)</f>
        <v>0</v>
      </c>
      <c r="K199" s="221" t="s">
        <v>1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0.0001</v>
      </c>
      <c r="R199" s="228">
        <f>Q199*H199</f>
        <v>0.1253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151</v>
      </c>
      <c r="AT199" s="230" t="s">
        <v>147</v>
      </c>
      <c r="AU199" s="230" t="s">
        <v>86</v>
      </c>
      <c r="AY199" s="17" t="s">
        <v>145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151</v>
      </c>
      <c r="BM199" s="230" t="s">
        <v>560</v>
      </c>
    </row>
    <row r="200" spans="1:51" s="13" customFormat="1" ht="12">
      <c r="A200" s="13"/>
      <c r="B200" s="237"/>
      <c r="C200" s="238"/>
      <c r="D200" s="232" t="s">
        <v>155</v>
      </c>
      <c r="E200" s="239" t="s">
        <v>1</v>
      </c>
      <c r="F200" s="240" t="s">
        <v>561</v>
      </c>
      <c r="G200" s="238"/>
      <c r="H200" s="241">
        <v>1253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155</v>
      </c>
      <c r="AU200" s="247" t="s">
        <v>86</v>
      </c>
      <c r="AV200" s="13" t="s">
        <v>86</v>
      </c>
      <c r="AW200" s="13" t="s">
        <v>32</v>
      </c>
      <c r="AX200" s="13" t="s">
        <v>76</v>
      </c>
      <c r="AY200" s="247" t="s">
        <v>145</v>
      </c>
    </row>
    <row r="201" spans="1:51" s="14" customFormat="1" ht="12">
      <c r="A201" s="14"/>
      <c r="B201" s="248"/>
      <c r="C201" s="249"/>
      <c r="D201" s="232" t="s">
        <v>155</v>
      </c>
      <c r="E201" s="250" t="s">
        <v>1</v>
      </c>
      <c r="F201" s="251" t="s">
        <v>159</v>
      </c>
      <c r="G201" s="249"/>
      <c r="H201" s="252">
        <v>1253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8" t="s">
        <v>155</v>
      </c>
      <c r="AU201" s="258" t="s">
        <v>86</v>
      </c>
      <c r="AV201" s="14" t="s">
        <v>151</v>
      </c>
      <c r="AW201" s="14" t="s">
        <v>32</v>
      </c>
      <c r="AX201" s="14" t="s">
        <v>84</v>
      </c>
      <c r="AY201" s="258" t="s">
        <v>145</v>
      </c>
    </row>
    <row r="202" spans="1:65" s="2" customFormat="1" ht="24.15" customHeight="1">
      <c r="A202" s="38"/>
      <c r="B202" s="39"/>
      <c r="C202" s="219" t="s">
        <v>7</v>
      </c>
      <c r="D202" s="219" t="s">
        <v>147</v>
      </c>
      <c r="E202" s="220" t="s">
        <v>326</v>
      </c>
      <c r="F202" s="221" t="s">
        <v>327</v>
      </c>
      <c r="G202" s="222" t="s">
        <v>234</v>
      </c>
      <c r="H202" s="223">
        <v>13</v>
      </c>
      <c r="I202" s="224"/>
      <c r="J202" s="225">
        <f>ROUND(I202*H202,2)</f>
        <v>0</v>
      </c>
      <c r="K202" s="221" t="s">
        <v>150</v>
      </c>
      <c r="L202" s="44"/>
      <c r="M202" s="226" t="s">
        <v>1</v>
      </c>
      <c r="N202" s="227" t="s">
        <v>41</v>
      </c>
      <c r="O202" s="91"/>
      <c r="P202" s="228">
        <f>O202*H202</f>
        <v>0</v>
      </c>
      <c r="Q202" s="228">
        <v>0.0002</v>
      </c>
      <c r="R202" s="228">
        <f>Q202*H202</f>
        <v>0.0026000000000000003</v>
      </c>
      <c r="S202" s="228">
        <v>0</v>
      </c>
      <c r="T202" s="22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0" t="s">
        <v>151</v>
      </c>
      <c r="AT202" s="230" t="s">
        <v>147</v>
      </c>
      <c r="AU202" s="230" t="s">
        <v>86</v>
      </c>
      <c r="AY202" s="17" t="s">
        <v>145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84</v>
      </c>
      <c r="BK202" s="231">
        <f>ROUND(I202*H202,2)</f>
        <v>0</v>
      </c>
      <c r="BL202" s="17" t="s">
        <v>151</v>
      </c>
      <c r="BM202" s="230" t="s">
        <v>562</v>
      </c>
    </row>
    <row r="203" spans="1:51" s="13" customFormat="1" ht="12">
      <c r="A203" s="13"/>
      <c r="B203" s="237"/>
      <c r="C203" s="238"/>
      <c r="D203" s="232" t="s">
        <v>155</v>
      </c>
      <c r="E203" s="239" t="s">
        <v>1</v>
      </c>
      <c r="F203" s="240" t="s">
        <v>216</v>
      </c>
      <c r="G203" s="238"/>
      <c r="H203" s="241">
        <v>13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155</v>
      </c>
      <c r="AU203" s="247" t="s">
        <v>86</v>
      </c>
      <c r="AV203" s="13" t="s">
        <v>86</v>
      </c>
      <c r="AW203" s="13" t="s">
        <v>32</v>
      </c>
      <c r="AX203" s="13" t="s">
        <v>76</v>
      </c>
      <c r="AY203" s="247" t="s">
        <v>145</v>
      </c>
    </row>
    <row r="204" spans="1:51" s="14" customFormat="1" ht="12">
      <c r="A204" s="14"/>
      <c r="B204" s="248"/>
      <c r="C204" s="249"/>
      <c r="D204" s="232" t="s">
        <v>155</v>
      </c>
      <c r="E204" s="250" t="s">
        <v>1</v>
      </c>
      <c r="F204" s="251" t="s">
        <v>159</v>
      </c>
      <c r="G204" s="249"/>
      <c r="H204" s="252">
        <v>13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155</v>
      </c>
      <c r="AU204" s="258" t="s">
        <v>86</v>
      </c>
      <c r="AV204" s="14" t="s">
        <v>151</v>
      </c>
      <c r="AW204" s="14" t="s">
        <v>32</v>
      </c>
      <c r="AX204" s="14" t="s">
        <v>84</v>
      </c>
      <c r="AY204" s="258" t="s">
        <v>145</v>
      </c>
    </row>
    <row r="205" spans="1:65" s="2" customFormat="1" ht="33" customHeight="1">
      <c r="A205" s="38"/>
      <c r="B205" s="39"/>
      <c r="C205" s="219" t="s">
        <v>270</v>
      </c>
      <c r="D205" s="219" t="s">
        <v>147</v>
      </c>
      <c r="E205" s="220" t="s">
        <v>331</v>
      </c>
      <c r="F205" s="221" t="s">
        <v>332</v>
      </c>
      <c r="G205" s="222" t="s">
        <v>234</v>
      </c>
      <c r="H205" s="223">
        <v>129</v>
      </c>
      <c r="I205" s="224"/>
      <c r="J205" s="225">
        <f>ROUND(I205*H205,2)</f>
        <v>0</v>
      </c>
      <c r="K205" s="221" t="s">
        <v>1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0.0001</v>
      </c>
      <c r="R205" s="228">
        <f>Q205*H205</f>
        <v>0.0129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151</v>
      </c>
      <c r="AT205" s="230" t="s">
        <v>147</v>
      </c>
      <c r="AU205" s="230" t="s">
        <v>86</v>
      </c>
      <c r="AY205" s="17" t="s">
        <v>145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151</v>
      </c>
      <c r="BM205" s="230" t="s">
        <v>563</v>
      </c>
    </row>
    <row r="206" spans="1:51" s="13" customFormat="1" ht="12">
      <c r="A206" s="13"/>
      <c r="B206" s="237"/>
      <c r="C206" s="238"/>
      <c r="D206" s="232" t="s">
        <v>155</v>
      </c>
      <c r="E206" s="239" t="s">
        <v>1</v>
      </c>
      <c r="F206" s="240" t="s">
        <v>564</v>
      </c>
      <c r="G206" s="238"/>
      <c r="H206" s="241">
        <v>129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155</v>
      </c>
      <c r="AU206" s="247" t="s">
        <v>86</v>
      </c>
      <c r="AV206" s="13" t="s">
        <v>86</v>
      </c>
      <c r="AW206" s="13" t="s">
        <v>32</v>
      </c>
      <c r="AX206" s="13" t="s">
        <v>76</v>
      </c>
      <c r="AY206" s="247" t="s">
        <v>145</v>
      </c>
    </row>
    <row r="207" spans="1:51" s="14" customFormat="1" ht="12">
      <c r="A207" s="14"/>
      <c r="B207" s="248"/>
      <c r="C207" s="249"/>
      <c r="D207" s="232" t="s">
        <v>155</v>
      </c>
      <c r="E207" s="250" t="s">
        <v>1</v>
      </c>
      <c r="F207" s="251" t="s">
        <v>159</v>
      </c>
      <c r="G207" s="249"/>
      <c r="H207" s="252">
        <v>129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8" t="s">
        <v>155</v>
      </c>
      <c r="AU207" s="258" t="s">
        <v>86</v>
      </c>
      <c r="AV207" s="14" t="s">
        <v>151</v>
      </c>
      <c r="AW207" s="14" t="s">
        <v>32</v>
      </c>
      <c r="AX207" s="14" t="s">
        <v>84</v>
      </c>
      <c r="AY207" s="258" t="s">
        <v>145</v>
      </c>
    </row>
    <row r="208" spans="1:65" s="2" customFormat="1" ht="33" customHeight="1">
      <c r="A208" s="38"/>
      <c r="B208" s="39"/>
      <c r="C208" s="219" t="s">
        <v>275</v>
      </c>
      <c r="D208" s="219" t="s">
        <v>147</v>
      </c>
      <c r="E208" s="220" t="s">
        <v>336</v>
      </c>
      <c r="F208" s="221" t="s">
        <v>337</v>
      </c>
      <c r="G208" s="222" t="s">
        <v>103</v>
      </c>
      <c r="H208" s="223">
        <v>10</v>
      </c>
      <c r="I208" s="224"/>
      <c r="J208" s="225">
        <f>ROUND(I208*H208,2)</f>
        <v>0</v>
      </c>
      <c r="K208" s="221" t="s">
        <v>150</v>
      </c>
      <c r="L208" s="44"/>
      <c r="M208" s="226" t="s">
        <v>1</v>
      </c>
      <c r="N208" s="227" t="s">
        <v>41</v>
      </c>
      <c r="O208" s="91"/>
      <c r="P208" s="228">
        <f>O208*H208</f>
        <v>0</v>
      </c>
      <c r="Q208" s="228">
        <v>0.0012</v>
      </c>
      <c r="R208" s="228">
        <f>Q208*H208</f>
        <v>0.011999999999999999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151</v>
      </c>
      <c r="AT208" s="230" t="s">
        <v>147</v>
      </c>
      <c r="AU208" s="230" t="s">
        <v>86</v>
      </c>
      <c r="AY208" s="17" t="s">
        <v>145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84</v>
      </c>
      <c r="BK208" s="231">
        <f>ROUND(I208*H208,2)</f>
        <v>0</v>
      </c>
      <c r="BL208" s="17" t="s">
        <v>151</v>
      </c>
      <c r="BM208" s="230" t="s">
        <v>565</v>
      </c>
    </row>
    <row r="209" spans="1:47" s="2" customFormat="1" ht="12">
      <c r="A209" s="38"/>
      <c r="B209" s="39"/>
      <c r="C209" s="40"/>
      <c r="D209" s="232" t="s">
        <v>153</v>
      </c>
      <c r="E209" s="40"/>
      <c r="F209" s="233" t="s">
        <v>339</v>
      </c>
      <c r="G209" s="40"/>
      <c r="H209" s="40"/>
      <c r="I209" s="234"/>
      <c r="J209" s="40"/>
      <c r="K209" s="40"/>
      <c r="L209" s="44"/>
      <c r="M209" s="235"/>
      <c r="N209" s="236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153</v>
      </c>
      <c r="AU209" s="17" t="s">
        <v>86</v>
      </c>
    </row>
    <row r="210" spans="1:51" s="13" customFormat="1" ht="12">
      <c r="A210" s="13"/>
      <c r="B210" s="237"/>
      <c r="C210" s="238"/>
      <c r="D210" s="232" t="s">
        <v>155</v>
      </c>
      <c r="E210" s="239" t="s">
        <v>1</v>
      </c>
      <c r="F210" s="240" t="s">
        <v>340</v>
      </c>
      <c r="G210" s="238"/>
      <c r="H210" s="241">
        <v>10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155</v>
      </c>
      <c r="AU210" s="247" t="s">
        <v>86</v>
      </c>
      <c r="AV210" s="13" t="s">
        <v>86</v>
      </c>
      <c r="AW210" s="13" t="s">
        <v>32</v>
      </c>
      <c r="AX210" s="13" t="s">
        <v>76</v>
      </c>
      <c r="AY210" s="247" t="s">
        <v>145</v>
      </c>
    </row>
    <row r="211" spans="1:51" s="14" customFormat="1" ht="12">
      <c r="A211" s="14"/>
      <c r="B211" s="248"/>
      <c r="C211" s="249"/>
      <c r="D211" s="232" t="s">
        <v>155</v>
      </c>
      <c r="E211" s="250" t="s">
        <v>1</v>
      </c>
      <c r="F211" s="251" t="s">
        <v>159</v>
      </c>
      <c r="G211" s="249"/>
      <c r="H211" s="252">
        <v>10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8" t="s">
        <v>155</v>
      </c>
      <c r="AU211" s="258" t="s">
        <v>86</v>
      </c>
      <c r="AV211" s="14" t="s">
        <v>151</v>
      </c>
      <c r="AW211" s="14" t="s">
        <v>32</v>
      </c>
      <c r="AX211" s="14" t="s">
        <v>84</v>
      </c>
      <c r="AY211" s="258" t="s">
        <v>145</v>
      </c>
    </row>
    <row r="212" spans="1:65" s="2" customFormat="1" ht="33" customHeight="1">
      <c r="A212" s="38"/>
      <c r="B212" s="39"/>
      <c r="C212" s="219" t="s">
        <v>280</v>
      </c>
      <c r="D212" s="219" t="s">
        <v>147</v>
      </c>
      <c r="E212" s="220" t="s">
        <v>342</v>
      </c>
      <c r="F212" s="221" t="s">
        <v>343</v>
      </c>
      <c r="G212" s="222" t="s">
        <v>234</v>
      </c>
      <c r="H212" s="223">
        <v>1253</v>
      </c>
      <c r="I212" s="224"/>
      <c r="J212" s="225">
        <f>ROUND(I212*H212,2)</f>
        <v>0</v>
      </c>
      <c r="K212" s="221" t="s">
        <v>1</v>
      </c>
      <c r="L212" s="44"/>
      <c r="M212" s="226" t="s">
        <v>1</v>
      </c>
      <c r="N212" s="227" t="s">
        <v>41</v>
      </c>
      <c r="O212" s="91"/>
      <c r="P212" s="228">
        <f>O212*H212</f>
        <v>0</v>
      </c>
      <c r="Q212" s="228">
        <v>0.00033</v>
      </c>
      <c r="R212" s="228">
        <f>Q212*H212</f>
        <v>0.41349</v>
      </c>
      <c r="S212" s="228">
        <v>0</v>
      </c>
      <c r="T212" s="22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0" t="s">
        <v>151</v>
      </c>
      <c r="AT212" s="230" t="s">
        <v>147</v>
      </c>
      <c r="AU212" s="230" t="s">
        <v>86</v>
      </c>
      <c r="AY212" s="17" t="s">
        <v>145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84</v>
      </c>
      <c r="BK212" s="231">
        <f>ROUND(I212*H212,2)</f>
        <v>0</v>
      </c>
      <c r="BL212" s="17" t="s">
        <v>151</v>
      </c>
      <c r="BM212" s="230" t="s">
        <v>566</v>
      </c>
    </row>
    <row r="213" spans="1:51" s="13" customFormat="1" ht="12">
      <c r="A213" s="13"/>
      <c r="B213" s="237"/>
      <c r="C213" s="238"/>
      <c r="D213" s="232" t="s">
        <v>155</v>
      </c>
      <c r="E213" s="239" t="s">
        <v>1</v>
      </c>
      <c r="F213" s="240" t="s">
        <v>561</v>
      </c>
      <c r="G213" s="238"/>
      <c r="H213" s="241">
        <v>1253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155</v>
      </c>
      <c r="AU213" s="247" t="s">
        <v>86</v>
      </c>
      <c r="AV213" s="13" t="s">
        <v>86</v>
      </c>
      <c r="AW213" s="13" t="s">
        <v>32</v>
      </c>
      <c r="AX213" s="13" t="s">
        <v>76</v>
      </c>
      <c r="AY213" s="247" t="s">
        <v>145</v>
      </c>
    </row>
    <row r="214" spans="1:51" s="14" customFormat="1" ht="12">
      <c r="A214" s="14"/>
      <c r="B214" s="248"/>
      <c r="C214" s="249"/>
      <c r="D214" s="232" t="s">
        <v>155</v>
      </c>
      <c r="E214" s="250" t="s">
        <v>1</v>
      </c>
      <c r="F214" s="251" t="s">
        <v>159</v>
      </c>
      <c r="G214" s="249"/>
      <c r="H214" s="252">
        <v>1253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155</v>
      </c>
      <c r="AU214" s="258" t="s">
        <v>86</v>
      </c>
      <c r="AV214" s="14" t="s">
        <v>151</v>
      </c>
      <c r="AW214" s="14" t="s">
        <v>32</v>
      </c>
      <c r="AX214" s="14" t="s">
        <v>84</v>
      </c>
      <c r="AY214" s="258" t="s">
        <v>145</v>
      </c>
    </row>
    <row r="215" spans="1:65" s="2" customFormat="1" ht="33" customHeight="1">
      <c r="A215" s="38"/>
      <c r="B215" s="39"/>
      <c r="C215" s="219" t="s">
        <v>286</v>
      </c>
      <c r="D215" s="219" t="s">
        <v>147</v>
      </c>
      <c r="E215" s="220" t="s">
        <v>346</v>
      </c>
      <c r="F215" s="221" t="s">
        <v>347</v>
      </c>
      <c r="G215" s="222" t="s">
        <v>234</v>
      </c>
      <c r="H215" s="223">
        <v>13</v>
      </c>
      <c r="I215" s="224"/>
      <c r="J215" s="225">
        <f>ROUND(I215*H215,2)</f>
        <v>0</v>
      </c>
      <c r="K215" s="221" t="s">
        <v>150</v>
      </c>
      <c r="L215" s="44"/>
      <c r="M215" s="226" t="s">
        <v>1</v>
      </c>
      <c r="N215" s="227" t="s">
        <v>41</v>
      </c>
      <c r="O215" s="91"/>
      <c r="P215" s="228">
        <f>O215*H215</f>
        <v>0</v>
      </c>
      <c r="Q215" s="228">
        <v>0.00065</v>
      </c>
      <c r="R215" s="228">
        <f>Q215*H215</f>
        <v>0.00845</v>
      </c>
      <c r="S215" s="228">
        <v>0</v>
      </c>
      <c r="T215" s="22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0" t="s">
        <v>151</v>
      </c>
      <c r="AT215" s="230" t="s">
        <v>147</v>
      </c>
      <c r="AU215" s="230" t="s">
        <v>86</v>
      </c>
      <c r="AY215" s="17" t="s">
        <v>145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7" t="s">
        <v>84</v>
      </c>
      <c r="BK215" s="231">
        <f>ROUND(I215*H215,2)</f>
        <v>0</v>
      </c>
      <c r="BL215" s="17" t="s">
        <v>151</v>
      </c>
      <c r="BM215" s="230" t="s">
        <v>567</v>
      </c>
    </row>
    <row r="216" spans="1:51" s="13" customFormat="1" ht="12">
      <c r="A216" s="13"/>
      <c r="B216" s="237"/>
      <c r="C216" s="238"/>
      <c r="D216" s="232" t="s">
        <v>155</v>
      </c>
      <c r="E216" s="239" t="s">
        <v>1</v>
      </c>
      <c r="F216" s="240" t="s">
        <v>216</v>
      </c>
      <c r="G216" s="238"/>
      <c r="H216" s="241">
        <v>13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155</v>
      </c>
      <c r="AU216" s="247" t="s">
        <v>86</v>
      </c>
      <c r="AV216" s="13" t="s">
        <v>86</v>
      </c>
      <c r="AW216" s="13" t="s">
        <v>32</v>
      </c>
      <c r="AX216" s="13" t="s">
        <v>76</v>
      </c>
      <c r="AY216" s="247" t="s">
        <v>145</v>
      </c>
    </row>
    <row r="217" spans="1:51" s="14" customFormat="1" ht="12">
      <c r="A217" s="14"/>
      <c r="B217" s="248"/>
      <c r="C217" s="249"/>
      <c r="D217" s="232" t="s">
        <v>155</v>
      </c>
      <c r="E217" s="250" t="s">
        <v>1</v>
      </c>
      <c r="F217" s="251" t="s">
        <v>159</v>
      </c>
      <c r="G217" s="249"/>
      <c r="H217" s="252">
        <v>13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155</v>
      </c>
      <c r="AU217" s="258" t="s">
        <v>86</v>
      </c>
      <c r="AV217" s="14" t="s">
        <v>151</v>
      </c>
      <c r="AW217" s="14" t="s">
        <v>32</v>
      </c>
      <c r="AX217" s="14" t="s">
        <v>84</v>
      </c>
      <c r="AY217" s="258" t="s">
        <v>145</v>
      </c>
    </row>
    <row r="218" spans="1:65" s="2" customFormat="1" ht="33" customHeight="1">
      <c r="A218" s="38"/>
      <c r="B218" s="39"/>
      <c r="C218" s="219" t="s">
        <v>291</v>
      </c>
      <c r="D218" s="219" t="s">
        <v>147</v>
      </c>
      <c r="E218" s="220" t="s">
        <v>350</v>
      </c>
      <c r="F218" s="221" t="s">
        <v>351</v>
      </c>
      <c r="G218" s="222" t="s">
        <v>234</v>
      </c>
      <c r="H218" s="223">
        <v>129</v>
      </c>
      <c r="I218" s="224"/>
      <c r="J218" s="225">
        <f>ROUND(I218*H218,2)</f>
        <v>0</v>
      </c>
      <c r="K218" s="221" t="s">
        <v>1</v>
      </c>
      <c r="L218" s="44"/>
      <c r="M218" s="226" t="s">
        <v>1</v>
      </c>
      <c r="N218" s="227" t="s">
        <v>41</v>
      </c>
      <c r="O218" s="91"/>
      <c r="P218" s="228">
        <f>O218*H218</f>
        <v>0</v>
      </c>
      <c r="Q218" s="228">
        <v>0.00038</v>
      </c>
      <c r="R218" s="228">
        <f>Q218*H218</f>
        <v>0.04902</v>
      </c>
      <c r="S218" s="228">
        <v>0</v>
      </c>
      <c r="T218" s="22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151</v>
      </c>
      <c r="AT218" s="230" t="s">
        <v>147</v>
      </c>
      <c r="AU218" s="230" t="s">
        <v>86</v>
      </c>
      <c r="AY218" s="17" t="s">
        <v>145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151</v>
      </c>
      <c r="BM218" s="230" t="s">
        <v>568</v>
      </c>
    </row>
    <row r="219" spans="1:51" s="13" customFormat="1" ht="12">
      <c r="A219" s="13"/>
      <c r="B219" s="237"/>
      <c r="C219" s="238"/>
      <c r="D219" s="232" t="s">
        <v>155</v>
      </c>
      <c r="E219" s="239" t="s">
        <v>1</v>
      </c>
      <c r="F219" s="240" t="s">
        <v>564</v>
      </c>
      <c r="G219" s="238"/>
      <c r="H219" s="241">
        <v>129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155</v>
      </c>
      <c r="AU219" s="247" t="s">
        <v>86</v>
      </c>
      <c r="AV219" s="13" t="s">
        <v>86</v>
      </c>
      <c r="AW219" s="13" t="s">
        <v>32</v>
      </c>
      <c r="AX219" s="13" t="s">
        <v>76</v>
      </c>
      <c r="AY219" s="247" t="s">
        <v>145</v>
      </c>
    </row>
    <row r="220" spans="1:51" s="14" customFormat="1" ht="12">
      <c r="A220" s="14"/>
      <c r="B220" s="248"/>
      <c r="C220" s="249"/>
      <c r="D220" s="232" t="s">
        <v>155</v>
      </c>
      <c r="E220" s="250" t="s">
        <v>1</v>
      </c>
      <c r="F220" s="251" t="s">
        <v>159</v>
      </c>
      <c r="G220" s="249"/>
      <c r="H220" s="252">
        <v>129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8" t="s">
        <v>155</v>
      </c>
      <c r="AU220" s="258" t="s">
        <v>86</v>
      </c>
      <c r="AV220" s="14" t="s">
        <v>151</v>
      </c>
      <c r="AW220" s="14" t="s">
        <v>32</v>
      </c>
      <c r="AX220" s="14" t="s">
        <v>84</v>
      </c>
      <c r="AY220" s="258" t="s">
        <v>145</v>
      </c>
    </row>
    <row r="221" spans="1:65" s="2" customFormat="1" ht="37.8" customHeight="1">
      <c r="A221" s="38"/>
      <c r="B221" s="39"/>
      <c r="C221" s="219" t="s">
        <v>297</v>
      </c>
      <c r="D221" s="219" t="s">
        <v>147</v>
      </c>
      <c r="E221" s="220" t="s">
        <v>354</v>
      </c>
      <c r="F221" s="221" t="s">
        <v>355</v>
      </c>
      <c r="G221" s="222" t="s">
        <v>103</v>
      </c>
      <c r="H221" s="223">
        <v>10</v>
      </c>
      <c r="I221" s="224"/>
      <c r="J221" s="225">
        <f>ROUND(I221*H221,2)</f>
        <v>0</v>
      </c>
      <c r="K221" s="221" t="s">
        <v>150</v>
      </c>
      <c r="L221" s="44"/>
      <c r="M221" s="226" t="s">
        <v>1</v>
      </c>
      <c r="N221" s="227" t="s">
        <v>41</v>
      </c>
      <c r="O221" s="91"/>
      <c r="P221" s="228">
        <f>O221*H221</f>
        <v>0</v>
      </c>
      <c r="Q221" s="228">
        <v>0.0026</v>
      </c>
      <c r="R221" s="228">
        <f>Q221*H221</f>
        <v>0.026</v>
      </c>
      <c r="S221" s="228">
        <v>0</v>
      </c>
      <c r="T221" s="22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0" t="s">
        <v>151</v>
      </c>
      <c r="AT221" s="230" t="s">
        <v>147</v>
      </c>
      <c r="AU221" s="230" t="s">
        <v>86</v>
      </c>
      <c r="AY221" s="17" t="s">
        <v>145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7" t="s">
        <v>84</v>
      </c>
      <c r="BK221" s="231">
        <f>ROUND(I221*H221,2)</f>
        <v>0</v>
      </c>
      <c r="BL221" s="17" t="s">
        <v>151</v>
      </c>
      <c r="BM221" s="230" t="s">
        <v>569</v>
      </c>
    </row>
    <row r="222" spans="1:47" s="2" customFormat="1" ht="12">
      <c r="A222" s="38"/>
      <c r="B222" s="39"/>
      <c r="C222" s="40"/>
      <c r="D222" s="232" t="s">
        <v>153</v>
      </c>
      <c r="E222" s="40"/>
      <c r="F222" s="233" t="s">
        <v>339</v>
      </c>
      <c r="G222" s="40"/>
      <c r="H222" s="40"/>
      <c r="I222" s="234"/>
      <c r="J222" s="40"/>
      <c r="K222" s="40"/>
      <c r="L222" s="44"/>
      <c r="M222" s="235"/>
      <c r="N222" s="236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153</v>
      </c>
      <c r="AU222" s="17" t="s">
        <v>86</v>
      </c>
    </row>
    <row r="223" spans="1:51" s="13" customFormat="1" ht="12">
      <c r="A223" s="13"/>
      <c r="B223" s="237"/>
      <c r="C223" s="238"/>
      <c r="D223" s="232" t="s">
        <v>155</v>
      </c>
      <c r="E223" s="239" t="s">
        <v>1</v>
      </c>
      <c r="F223" s="240" t="s">
        <v>340</v>
      </c>
      <c r="G223" s="238"/>
      <c r="H223" s="241">
        <v>10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155</v>
      </c>
      <c r="AU223" s="247" t="s">
        <v>86</v>
      </c>
      <c r="AV223" s="13" t="s">
        <v>86</v>
      </c>
      <c r="AW223" s="13" t="s">
        <v>32</v>
      </c>
      <c r="AX223" s="13" t="s">
        <v>76</v>
      </c>
      <c r="AY223" s="247" t="s">
        <v>145</v>
      </c>
    </row>
    <row r="224" spans="1:51" s="14" customFormat="1" ht="12">
      <c r="A224" s="14"/>
      <c r="B224" s="248"/>
      <c r="C224" s="249"/>
      <c r="D224" s="232" t="s">
        <v>155</v>
      </c>
      <c r="E224" s="250" t="s">
        <v>1</v>
      </c>
      <c r="F224" s="251" t="s">
        <v>159</v>
      </c>
      <c r="G224" s="249"/>
      <c r="H224" s="252">
        <v>10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8" t="s">
        <v>155</v>
      </c>
      <c r="AU224" s="258" t="s">
        <v>86</v>
      </c>
      <c r="AV224" s="14" t="s">
        <v>151</v>
      </c>
      <c r="AW224" s="14" t="s">
        <v>32</v>
      </c>
      <c r="AX224" s="14" t="s">
        <v>84</v>
      </c>
      <c r="AY224" s="258" t="s">
        <v>145</v>
      </c>
    </row>
    <row r="225" spans="1:65" s="2" customFormat="1" ht="24.15" customHeight="1">
      <c r="A225" s="38"/>
      <c r="B225" s="39"/>
      <c r="C225" s="219" t="s">
        <v>303</v>
      </c>
      <c r="D225" s="219" t="s">
        <v>147</v>
      </c>
      <c r="E225" s="220" t="s">
        <v>358</v>
      </c>
      <c r="F225" s="221" t="s">
        <v>359</v>
      </c>
      <c r="G225" s="222" t="s">
        <v>234</v>
      </c>
      <c r="H225" s="223">
        <v>162</v>
      </c>
      <c r="I225" s="224"/>
      <c r="J225" s="225">
        <f>ROUND(I225*H225,2)</f>
        <v>0</v>
      </c>
      <c r="K225" s="221" t="s">
        <v>1</v>
      </c>
      <c r="L225" s="44"/>
      <c r="M225" s="226" t="s">
        <v>1</v>
      </c>
      <c r="N225" s="227" t="s">
        <v>41</v>
      </c>
      <c r="O225" s="91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151</v>
      </c>
      <c r="AT225" s="230" t="s">
        <v>147</v>
      </c>
      <c r="AU225" s="230" t="s">
        <v>86</v>
      </c>
      <c r="AY225" s="17" t="s">
        <v>145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84</v>
      </c>
      <c r="BK225" s="231">
        <f>ROUND(I225*H225,2)</f>
        <v>0</v>
      </c>
      <c r="BL225" s="17" t="s">
        <v>151</v>
      </c>
      <c r="BM225" s="230" t="s">
        <v>570</v>
      </c>
    </row>
    <row r="226" spans="1:51" s="13" customFormat="1" ht="12">
      <c r="A226" s="13"/>
      <c r="B226" s="237"/>
      <c r="C226" s="238"/>
      <c r="D226" s="232" t="s">
        <v>155</v>
      </c>
      <c r="E226" s="239" t="s">
        <v>1</v>
      </c>
      <c r="F226" s="240" t="s">
        <v>571</v>
      </c>
      <c r="G226" s="238"/>
      <c r="H226" s="241">
        <v>162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155</v>
      </c>
      <c r="AU226" s="247" t="s">
        <v>86</v>
      </c>
      <c r="AV226" s="13" t="s">
        <v>86</v>
      </c>
      <c r="AW226" s="13" t="s">
        <v>32</v>
      </c>
      <c r="AX226" s="13" t="s">
        <v>76</v>
      </c>
      <c r="AY226" s="247" t="s">
        <v>145</v>
      </c>
    </row>
    <row r="227" spans="1:51" s="14" customFormat="1" ht="12">
      <c r="A227" s="14"/>
      <c r="B227" s="248"/>
      <c r="C227" s="249"/>
      <c r="D227" s="232" t="s">
        <v>155</v>
      </c>
      <c r="E227" s="250" t="s">
        <v>1</v>
      </c>
      <c r="F227" s="251" t="s">
        <v>159</v>
      </c>
      <c r="G227" s="249"/>
      <c r="H227" s="252">
        <v>162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8" t="s">
        <v>155</v>
      </c>
      <c r="AU227" s="258" t="s">
        <v>86</v>
      </c>
      <c r="AV227" s="14" t="s">
        <v>151</v>
      </c>
      <c r="AW227" s="14" t="s">
        <v>32</v>
      </c>
      <c r="AX227" s="14" t="s">
        <v>84</v>
      </c>
      <c r="AY227" s="258" t="s">
        <v>145</v>
      </c>
    </row>
    <row r="228" spans="1:65" s="2" customFormat="1" ht="62.7" customHeight="1">
      <c r="A228" s="38"/>
      <c r="B228" s="39"/>
      <c r="C228" s="219" t="s">
        <v>307</v>
      </c>
      <c r="D228" s="219" t="s">
        <v>147</v>
      </c>
      <c r="E228" s="220" t="s">
        <v>363</v>
      </c>
      <c r="F228" s="221" t="s">
        <v>364</v>
      </c>
      <c r="G228" s="222" t="s">
        <v>234</v>
      </c>
      <c r="H228" s="223">
        <v>162</v>
      </c>
      <c r="I228" s="224"/>
      <c r="J228" s="225">
        <f>ROUND(I228*H228,2)</f>
        <v>0</v>
      </c>
      <c r="K228" s="221" t="s">
        <v>150</v>
      </c>
      <c r="L228" s="44"/>
      <c r="M228" s="226" t="s">
        <v>1</v>
      </c>
      <c r="N228" s="227" t="s">
        <v>41</v>
      </c>
      <c r="O228" s="91"/>
      <c r="P228" s="228">
        <f>O228*H228</f>
        <v>0</v>
      </c>
      <c r="Q228" s="228">
        <v>0.00061</v>
      </c>
      <c r="R228" s="228">
        <f>Q228*H228</f>
        <v>0.09881999999999999</v>
      </c>
      <c r="S228" s="228">
        <v>0</v>
      </c>
      <c r="T228" s="22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0" t="s">
        <v>151</v>
      </c>
      <c r="AT228" s="230" t="s">
        <v>147</v>
      </c>
      <c r="AU228" s="230" t="s">
        <v>86</v>
      </c>
      <c r="AY228" s="17" t="s">
        <v>145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84</v>
      </c>
      <c r="BK228" s="231">
        <f>ROUND(I228*H228,2)</f>
        <v>0</v>
      </c>
      <c r="BL228" s="17" t="s">
        <v>151</v>
      </c>
      <c r="BM228" s="230" t="s">
        <v>572</v>
      </c>
    </row>
    <row r="229" spans="1:51" s="13" customFormat="1" ht="12">
      <c r="A229" s="13"/>
      <c r="B229" s="237"/>
      <c r="C229" s="238"/>
      <c r="D229" s="232" t="s">
        <v>155</v>
      </c>
      <c r="E229" s="239" t="s">
        <v>1</v>
      </c>
      <c r="F229" s="240" t="s">
        <v>571</v>
      </c>
      <c r="G229" s="238"/>
      <c r="H229" s="241">
        <v>162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155</v>
      </c>
      <c r="AU229" s="247" t="s">
        <v>86</v>
      </c>
      <c r="AV229" s="13" t="s">
        <v>86</v>
      </c>
      <c r="AW229" s="13" t="s">
        <v>32</v>
      </c>
      <c r="AX229" s="13" t="s">
        <v>76</v>
      </c>
      <c r="AY229" s="247" t="s">
        <v>145</v>
      </c>
    </row>
    <row r="230" spans="1:51" s="14" customFormat="1" ht="12">
      <c r="A230" s="14"/>
      <c r="B230" s="248"/>
      <c r="C230" s="249"/>
      <c r="D230" s="232" t="s">
        <v>155</v>
      </c>
      <c r="E230" s="250" t="s">
        <v>1</v>
      </c>
      <c r="F230" s="251" t="s">
        <v>159</v>
      </c>
      <c r="G230" s="249"/>
      <c r="H230" s="252">
        <v>162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8" t="s">
        <v>155</v>
      </c>
      <c r="AU230" s="258" t="s">
        <v>86</v>
      </c>
      <c r="AV230" s="14" t="s">
        <v>151</v>
      </c>
      <c r="AW230" s="14" t="s">
        <v>32</v>
      </c>
      <c r="AX230" s="14" t="s">
        <v>84</v>
      </c>
      <c r="AY230" s="258" t="s">
        <v>145</v>
      </c>
    </row>
    <row r="231" spans="1:63" s="12" customFormat="1" ht="22.8" customHeight="1">
      <c r="A231" s="12"/>
      <c r="B231" s="203"/>
      <c r="C231" s="204"/>
      <c r="D231" s="205" t="s">
        <v>75</v>
      </c>
      <c r="E231" s="217" t="s">
        <v>366</v>
      </c>
      <c r="F231" s="217" t="s">
        <v>367</v>
      </c>
      <c r="G231" s="204"/>
      <c r="H231" s="204"/>
      <c r="I231" s="207"/>
      <c r="J231" s="218">
        <f>BK231</f>
        <v>0</v>
      </c>
      <c r="K231" s="204"/>
      <c r="L231" s="209"/>
      <c r="M231" s="210"/>
      <c r="N231" s="211"/>
      <c r="O231" s="211"/>
      <c r="P231" s="212">
        <f>SUM(P232:P239)</f>
        <v>0</v>
      </c>
      <c r="Q231" s="211"/>
      <c r="R231" s="212">
        <f>SUM(R232:R239)</f>
        <v>0</v>
      </c>
      <c r="S231" s="211"/>
      <c r="T231" s="213">
        <f>SUM(T232:T239)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84</v>
      </c>
      <c r="AT231" s="215" t="s">
        <v>75</v>
      </c>
      <c r="AU231" s="215" t="s">
        <v>84</v>
      </c>
      <c r="AY231" s="214" t="s">
        <v>145</v>
      </c>
      <c r="BK231" s="216">
        <f>SUM(BK232:BK239)</f>
        <v>0</v>
      </c>
    </row>
    <row r="232" spans="1:65" s="2" customFormat="1" ht="44.25" customHeight="1">
      <c r="A232" s="38"/>
      <c r="B232" s="39"/>
      <c r="C232" s="219" t="s">
        <v>311</v>
      </c>
      <c r="D232" s="219" t="s">
        <v>147</v>
      </c>
      <c r="E232" s="220" t="s">
        <v>369</v>
      </c>
      <c r="F232" s="221" t="s">
        <v>370</v>
      </c>
      <c r="G232" s="222" t="s">
        <v>371</v>
      </c>
      <c r="H232" s="223">
        <v>29</v>
      </c>
      <c r="I232" s="224"/>
      <c r="J232" s="225">
        <f>ROUND(I232*H232,2)</f>
        <v>0</v>
      </c>
      <c r="K232" s="221" t="s">
        <v>1</v>
      </c>
      <c r="L232" s="44"/>
      <c r="M232" s="226" t="s">
        <v>1</v>
      </c>
      <c r="N232" s="227" t="s">
        <v>41</v>
      </c>
      <c r="O232" s="91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0" t="s">
        <v>151</v>
      </c>
      <c r="AT232" s="230" t="s">
        <v>147</v>
      </c>
      <c r="AU232" s="230" t="s">
        <v>86</v>
      </c>
      <c r="AY232" s="17" t="s">
        <v>145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84</v>
      </c>
      <c r="BK232" s="231">
        <f>ROUND(I232*H232,2)</f>
        <v>0</v>
      </c>
      <c r="BL232" s="17" t="s">
        <v>151</v>
      </c>
      <c r="BM232" s="230" t="s">
        <v>573</v>
      </c>
    </row>
    <row r="233" spans="1:47" s="2" customFormat="1" ht="12">
      <c r="A233" s="38"/>
      <c r="B233" s="39"/>
      <c r="C233" s="40"/>
      <c r="D233" s="232" t="s">
        <v>153</v>
      </c>
      <c r="E233" s="40"/>
      <c r="F233" s="233" t="s">
        <v>373</v>
      </c>
      <c r="G233" s="40"/>
      <c r="H233" s="40"/>
      <c r="I233" s="234"/>
      <c r="J233" s="40"/>
      <c r="K233" s="40"/>
      <c r="L233" s="44"/>
      <c r="M233" s="235"/>
      <c r="N233" s="236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153</v>
      </c>
      <c r="AU233" s="17" t="s">
        <v>86</v>
      </c>
    </row>
    <row r="234" spans="1:51" s="13" customFormat="1" ht="12">
      <c r="A234" s="13"/>
      <c r="B234" s="237"/>
      <c r="C234" s="238"/>
      <c r="D234" s="232" t="s">
        <v>155</v>
      </c>
      <c r="E234" s="239" t="s">
        <v>1</v>
      </c>
      <c r="F234" s="240" t="s">
        <v>574</v>
      </c>
      <c r="G234" s="238"/>
      <c r="H234" s="241">
        <v>29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155</v>
      </c>
      <c r="AU234" s="247" t="s">
        <v>86</v>
      </c>
      <c r="AV234" s="13" t="s">
        <v>86</v>
      </c>
      <c r="AW234" s="13" t="s">
        <v>32</v>
      </c>
      <c r="AX234" s="13" t="s">
        <v>76</v>
      </c>
      <c r="AY234" s="247" t="s">
        <v>145</v>
      </c>
    </row>
    <row r="235" spans="1:51" s="14" customFormat="1" ht="12">
      <c r="A235" s="14"/>
      <c r="B235" s="248"/>
      <c r="C235" s="249"/>
      <c r="D235" s="232" t="s">
        <v>155</v>
      </c>
      <c r="E235" s="250" t="s">
        <v>1</v>
      </c>
      <c r="F235" s="251" t="s">
        <v>159</v>
      </c>
      <c r="G235" s="249"/>
      <c r="H235" s="252">
        <v>29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8" t="s">
        <v>155</v>
      </c>
      <c r="AU235" s="258" t="s">
        <v>86</v>
      </c>
      <c r="AV235" s="14" t="s">
        <v>151</v>
      </c>
      <c r="AW235" s="14" t="s">
        <v>32</v>
      </c>
      <c r="AX235" s="14" t="s">
        <v>84</v>
      </c>
      <c r="AY235" s="258" t="s">
        <v>145</v>
      </c>
    </row>
    <row r="236" spans="1:65" s="2" customFormat="1" ht="44.25" customHeight="1">
      <c r="A236" s="38"/>
      <c r="B236" s="39"/>
      <c r="C236" s="219" t="s">
        <v>316</v>
      </c>
      <c r="D236" s="219" t="s">
        <v>147</v>
      </c>
      <c r="E236" s="220" t="s">
        <v>506</v>
      </c>
      <c r="F236" s="221" t="s">
        <v>507</v>
      </c>
      <c r="G236" s="222" t="s">
        <v>371</v>
      </c>
      <c r="H236" s="223">
        <v>648</v>
      </c>
      <c r="I236" s="224"/>
      <c r="J236" s="225">
        <f>ROUND(I236*H236,2)</f>
        <v>0</v>
      </c>
      <c r="K236" s="221" t="s">
        <v>1</v>
      </c>
      <c r="L236" s="44"/>
      <c r="M236" s="226" t="s">
        <v>1</v>
      </c>
      <c r="N236" s="227" t="s">
        <v>41</v>
      </c>
      <c r="O236" s="91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0" t="s">
        <v>151</v>
      </c>
      <c r="AT236" s="230" t="s">
        <v>147</v>
      </c>
      <c r="AU236" s="230" t="s">
        <v>86</v>
      </c>
      <c r="AY236" s="17" t="s">
        <v>145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7" t="s">
        <v>84</v>
      </c>
      <c r="BK236" s="231">
        <f>ROUND(I236*H236,2)</f>
        <v>0</v>
      </c>
      <c r="BL236" s="17" t="s">
        <v>151</v>
      </c>
      <c r="BM236" s="230" t="s">
        <v>575</v>
      </c>
    </row>
    <row r="237" spans="1:51" s="13" customFormat="1" ht="12">
      <c r="A237" s="13"/>
      <c r="B237" s="237"/>
      <c r="C237" s="238"/>
      <c r="D237" s="232" t="s">
        <v>155</v>
      </c>
      <c r="E237" s="239" t="s">
        <v>1</v>
      </c>
      <c r="F237" s="240" t="s">
        <v>576</v>
      </c>
      <c r="G237" s="238"/>
      <c r="H237" s="241">
        <v>648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155</v>
      </c>
      <c r="AU237" s="247" t="s">
        <v>86</v>
      </c>
      <c r="AV237" s="13" t="s">
        <v>86</v>
      </c>
      <c r="AW237" s="13" t="s">
        <v>32</v>
      </c>
      <c r="AX237" s="13" t="s">
        <v>76</v>
      </c>
      <c r="AY237" s="247" t="s">
        <v>145</v>
      </c>
    </row>
    <row r="238" spans="1:51" s="14" customFormat="1" ht="12">
      <c r="A238" s="14"/>
      <c r="B238" s="248"/>
      <c r="C238" s="249"/>
      <c r="D238" s="232" t="s">
        <v>155</v>
      </c>
      <c r="E238" s="250" t="s">
        <v>1</v>
      </c>
      <c r="F238" s="251" t="s">
        <v>159</v>
      </c>
      <c r="G238" s="249"/>
      <c r="H238" s="252">
        <v>648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8" t="s">
        <v>155</v>
      </c>
      <c r="AU238" s="258" t="s">
        <v>86</v>
      </c>
      <c r="AV238" s="14" t="s">
        <v>151</v>
      </c>
      <c r="AW238" s="14" t="s">
        <v>32</v>
      </c>
      <c r="AX238" s="14" t="s">
        <v>84</v>
      </c>
      <c r="AY238" s="258" t="s">
        <v>145</v>
      </c>
    </row>
    <row r="239" spans="1:65" s="2" customFormat="1" ht="38.55" customHeight="1">
      <c r="A239" s="38"/>
      <c r="B239" s="39"/>
      <c r="C239" s="219" t="s">
        <v>320</v>
      </c>
      <c r="D239" s="219" t="s">
        <v>147</v>
      </c>
      <c r="E239" s="220" t="s">
        <v>386</v>
      </c>
      <c r="F239" s="221" t="s">
        <v>387</v>
      </c>
      <c r="G239" s="222" t="s">
        <v>371</v>
      </c>
      <c r="H239" s="223">
        <v>1</v>
      </c>
      <c r="I239" s="224"/>
      <c r="J239" s="225">
        <f>ROUND(I239*H239,2)</f>
        <v>0</v>
      </c>
      <c r="K239" s="221" t="s">
        <v>1</v>
      </c>
      <c r="L239" s="44"/>
      <c r="M239" s="226" t="s">
        <v>1</v>
      </c>
      <c r="N239" s="227" t="s">
        <v>41</v>
      </c>
      <c r="O239" s="91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0" t="s">
        <v>151</v>
      </c>
      <c r="AT239" s="230" t="s">
        <v>147</v>
      </c>
      <c r="AU239" s="230" t="s">
        <v>86</v>
      </c>
      <c r="AY239" s="17" t="s">
        <v>145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84</v>
      </c>
      <c r="BK239" s="231">
        <f>ROUND(I239*H239,2)</f>
        <v>0</v>
      </c>
      <c r="BL239" s="17" t="s">
        <v>151</v>
      </c>
      <c r="BM239" s="230" t="s">
        <v>577</v>
      </c>
    </row>
    <row r="240" spans="1:63" s="12" customFormat="1" ht="22.8" customHeight="1">
      <c r="A240" s="12"/>
      <c r="B240" s="203"/>
      <c r="C240" s="204"/>
      <c r="D240" s="205" t="s">
        <v>75</v>
      </c>
      <c r="E240" s="217" t="s">
        <v>389</v>
      </c>
      <c r="F240" s="217" t="s">
        <v>390</v>
      </c>
      <c r="G240" s="204"/>
      <c r="H240" s="204"/>
      <c r="I240" s="207"/>
      <c r="J240" s="218">
        <f>BK240</f>
        <v>0</v>
      </c>
      <c r="K240" s="204"/>
      <c r="L240" s="209"/>
      <c r="M240" s="210"/>
      <c r="N240" s="211"/>
      <c r="O240" s="211"/>
      <c r="P240" s="212">
        <f>P241</f>
        <v>0</v>
      </c>
      <c r="Q240" s="211"/>
      <c r="R240" s="212">
        <f>R241</f>
        <v>0</v>
      </c>
      <c r="S240" s="211"/>
      <c r="T240" s="213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4" t="s">
        <v>84</v>
      </c>
      <c r="AT240" s="215" t="s">
        <v>75</v>
      </c>
      <c r="AU240" s="215" t="s">
        <v>84</v>
      </c>
      <c r="AY240" s="214" t="s">
        <v>145</v>
      </c>
      <c r="BK240" s="216">
        <f>BK241</f>
        <v>0</v>
      </c>
    </row>
    <row r="241" spans="1:65" s="2" customFormat="1" ht="44.25" customHeight="1">
      <c r="A241" s="38"/>
      <c r="B241" s="39"/>
      <c r="C241" s="219" t="s">
        <v>325</v>
      </c>
      <c r="D241" s="219" t="s">
        <v>147</v>
      </c>
      <c r="E241" s="220" t="s">
        <v>392</v>
      </c>
      <c r="F241" s="221" t="s">
        <v>393</v>
      </c>
      <c r="G241" s="222" t="s">
        <v>371</v>
      </c>
      <c r="H241" s="223">
        <v>190.143</v>
      </c>
      <c r="I241" s="224"/>
      <c r="J241" s="225">
        <f>ROUND(I241*H241,2)</f>
        <v>0</v>
      </c>
      <c r="K241" s="221" t="s">
        <v>1</v>
      </c>
      <c r="L241" s="44"/>
      <c r="M241" s="226" t="s">
        <v>1</v>
      </c>
      <c r="N241" s="227" t="s">
        <v>41</v>
      </c>
      <c r="O241" s="91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0" t="s">
        <v>151</v>
      </c>
      <c r="AT241" s="230" t="s">
        <v>147</v>
      </c>
      <c r="AU241" s="230" t="s">
        <v>86</v>
      </c>
      <c r="AY241" s="17" t="s">
        <v>145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7" t="s">
        <v>84</v>
      </c>
      <c r="BK241" s="231">
        <f>ROUND(I241*H241,2)</f>
        <v>0</v>
      </c>
      <c r="BL241" s="17" t="s">
        <v>151</v>
      </c>
      <c r="BM241" s="230" t="s">
        <v>578</v>
      </c>
    </row>
    <row r="242" spans="1:63" s="12" customFormat="1" ht="25.9" customHeight="1">
      <c r="A242" s="12"/>
      <c r="B242" s="203"/>
      <c r="C242" s="204"/>
      <c r="D242" s="205" t="s">
        <v>75</v>
      </c>
      <c r="E242" s="206" t="s">
        <v>395</v>
      </c>
      <c r="F242" s="206" t="s">
        <v>396</v>
      </c>
      <c r="G242" s="204"/>
      <c r="H242" s="204"/>
      <c r="I242" s="207"/>
      <c r="J242" s="208">
        <f>BK242</f>
        <v>0</v>
      </c>
      <c r="K242" s="204"/>
      <c r="L242" s="209"/>
      <c r="M242" s="210"/>
      <c r="N242" s="211"/>
      <c r="O242" s="211"/>
      <c r="P242" s="212">
        <f>P243+P249+P252</f>
        <v>0</v>
      </c>
      <c r="Q242" s="211"/>
      <c r="R242" s="212">
        <f>R243+R249+R252</f>
        <v>0</v>
      </c>
      <c r="S242" s="211"/>
      <c r="T242" s="213">
        <f>T243+T249+T252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4" t="s">
        <v>174</v>
      </c>
      <c r="AT242" s="215" t="s">
        <v>75</v>
      </c>
      <c r="AU242" s="215" t="s">
        <v>76</v>
      </c>
      <c r="AY242" s="214" t="s">
        <v>145</v>
      </c>
      <c r="BK242" s="216">
        <f>BK243+BK249+BK252</f>
        <v>0</v>
      </c>
    </row>
    <row r="243" spans="1:63" s="12" customFormat="1" ht="22.8" customHeight="1">
      <c r="A243" s="12"/>
      <c r="B243" s="203"/>
      <c r="C243" s="204"/>
      <c r="D243" s="205" t="s">
        <v>75</v>
      </c>
      <c r="E243" s="217" t="s">
        <v>397</v>
      </c>
      <c r="F243" s="217" t="s">
        <v>398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SUM(P244:P248)</f>
        <v>0</v>
      </c>
      <c r="Q243" s="211"/>
      <c r="R243" s="212">
        <f>SUM(R244:R248)</f>
        <v>0</v>
      </c>
      <c r="S243" s="211"/>
      <c r="T243" s="213">
        <f>SUM(T244:T248)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174</v>
      </c>
      <c r="AT243" s="215" t="s">
        <v>75</v>
      </c>
      <c r="AU243" s="215" t="s">
        <v>84</v>
      </c>
      <c r="AY243" s="214" t="s">
        <v>145</v>
      </c>
      <c r="BK243" s="216">
        <f>SUM(BK244:BK248)</f>
        <v>0</v>
      </c>
    </row>
    <row r="244" spans="1:65" s="2" customFormat="1" ht="21.75" customHeight="1">
      <c r="A244" s="38"/>
      <c r="B244" s="39"/>
      <c r="C244" s="219" t="s">
        <v>330</v>
      </c>
      <c r="D244" s="219" t="s">
        <v>147</v>
      </c>
      <c r="E244" s="220" t="s">
        <v>400</v>
      </c>
      <c r="F244" s="221" t="s">
        <v>401</v>
      </c>
      <c r="G244" s="222" t="s">
        <v>402</v>
      </c>
      <c r="H244" s="223">
        <v>1</v>
      </c>
      <c r="I244" s="224"/>
      <c r="J244" s="225">
        <f>ROUND(I244*H244,2)</f>
        <v>0</v>
      </c>
      <c r="K244" s="221" t="s">
        <v>150</v>
      </c>
      <c r="L244" s="44"/>
      <c r="M244" s="226" t="s">
        <v>1</v>
      </c>
      <c r="N244" s="227" t="s">
        <v>41</v>
      </c>
      <c r="O244" s="91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403</v>
      </c>
      <c r="AT244" s="230" t="s">
        <v>147</v>
      </c>
      <c r="AU244" s="230" t="s">
        <v>86</v>
      </c>
      <c r="AY244" s="17" t="s">
        <v>145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403</v>
      </c>
      <c r="BM244" s="230" t="s">
        <v>579</v>
      </c>
    </row>
    <row r="245" spans="1:65" s="2" customFormat="1" ht="37.8" customHeight="1">
      <c r="A245" s="38"/>
      <c r="B245" s="39"/>
      <c r="C245" s="219" t="s">
        <v>335</v>
      </c>
      <c r="D245" s="219" t="s">
        <v>147</v>
      </c>
      <c r="E245" s="220" t="s">
        <v>406</v>
      </c>
      <c r="F245" s="221" t="s">
        <v>407</v>
      </c>
      <c r="G245" s="222" t="s">
        <v>402</v>
      </c>
      <c r="H245" s="223">
        <v>1</v>
      </c>
      <c r="I245" s="224"/>
      <c r="J245" s="225">
        <f>ROUND(I245*H245,2)</f>
        <v>0</v>
      </c>
      <c r="K245" s="221" t="s">
        <v>1</v>
      </c>
      <c r="L245" s="44"/>
      <c r="M245" s="226" t="s">
        <v>1</v>
      </c>
      <c r="N245" s="227" t="s">
        <v>41</v>
      </c>
      <c r="O245" s="91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0" t="s">
        <v>403</v>
      </c>
      <c r="AT245" s="230" t="s">
        <v>147</v>
      </c>
      <c r="AU245" s="230" t="s">
        <v>86</v>
      </c>
      <c r="AY245" s="17" t="s">
        <v>145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7" t="s">
        <v>84</v>
      </c>
      <c r="BK245" s="231">
        <f>ROUND(I245*H245,2)</f>
        <v>0</v>
      </c>
      <c r="BL245" s="17" t="s">
        <v>403</v>
      </c>
      <c r="BM245" s="230" t="s">
        <v>580</v>
      </c>
    </row>
    <row r="246" spans="1:65" s="2" customFormat="1" ht="33" customHeight="1">
      <c r="A246" s="38"/>
      <c r="B246" s="39"/>
      <c r="C246" s="219" t="s">
        <v>341</v>
      </c>
      <c r="D246" s="219" t="s">
        <v>147</v>
      </c>
      <c r="E246" s="220" t="s">
        <v>410</v>
      </c>
      <c r="F246" s="221" t="s">
        <v>411</v>
      </c>
      <c r="G246" s="222" t="s">
        <v>402</v>
      </c>
      <c r="H246" s="223">
        <v>1</v>
      </c>
      <c r="I246" s="224"/>
      <c r="J246" s="225">
        <f>ROUND(I246*H246,2)</f>
        <v>0</v>
      </c>
      <c r="K246" s="221" t="s">
        <v>1</v>
      </c>
      <c r="L246" s="44"/>
      <c r="M246" s="226" t="s">
        <v>1</v>
      </c>
      <c r="N246" s="227" t="s">
        <v>41</v>
      </c>
      <c r="O246" s="91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403</v>
      </c>
      <c r="AT246" s="230" t="s">
        <v>147</v>
      </c>
      <c r="AU246" s="230" t="s">
        <v>86</v>
      </c>
      <c r="AY246" s="17" t="s">
        <v>145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403</v>
      </c>
      <c r="BM246" s="230" t="s">
        <v>581</v>
      </c>
    </row>
    <row r="247" spans="1:65" s="2" customFormat="1" ht="37.8" customHeight="1">
      <c r="A247" s="38"/>
      <c r="B247" s="39"/>
      <c r="C247" s="219" t="s">
        <v>345</v>
      </c>
      <c r="D247" s="219" t="s">
        <v>147</v>
      </c>
      <c r="E247" s="220" t="s">
        <v>414</v>
      </c>
      <c r="F247" s="221" t="s">
        <v>415</v>
      </c>
      <c r="G247" s="222" t="s">
        <v>402</v>
      </c>
      <c r="H247" s="223">
        <v>1</v>
      </c>
      <c r="I247" s="224"/>
      <c r="J247" s="225">
        <f>ROUND(I247*H247,2)</f>
        <v>0</v>
      </c>
      <c r="K247" s="221" t="s">
        <v>1</v>
      </c>
      <c r="L247" s="44"/>
      <c r="M247" s="226" t="s">
        <v>1</v>
      </c>
      <c r="N247" s="227" t="s">
        <v>41</v>
      </c>
      <c r="O247" s="91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0" t="s">
        <v>403</v>
      </c>
      <c r="AT247" s="230" t="s">
        <v>147</v>
      </c>
      <c r="AU247" s="230" t="s">
        <v>86</v>
      </c>
      <c r="AY247" s="17" t="s">
        <v>145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7" t="s">
        <v>84</v>
      </c>
      <c r="BK247" s="231">
        <f>ROUND(I247*H247,2)</f>
        <v>0</v>
      </c>
      <c r="BL247" s="17" t="s">
        <v>403</v>
      </c>
      <c r="BM247" s="230" t="s">
        <v>582</v>
      </c>
    </row>
    <row r="248" spans="1:47" s="2" customFormat="1" ht="12">
      <c r="A248" s="38"/>
      <c r="B248" s="39"/>
      <c r="C248" s="40"/>
      <c r="D248" s="232" t="s">
        <v>153</v>
      </c>
      <c r="E248" s="40"/>
      <c r="F248" s="233" t="s">
        <v>417</v>
      </c>
      <c r="G248" s="40"/>
      <c r="H248" s="40"/>
      <c r="I248" s="234"/>
      <c r="J248" s="40"/>
      <c r="K248" s="40"/>
      <c r="L248" s="44"/>
      <c r="M248" s="235"/>
      <c r="N248" s="236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153</v>
      </c>
      <c r="AU248" s="17" t="s">
        <v>86</v>
      </c>
    </row>
    <row r="249" spans="1:63" s="12" customFormat="1" ht="22.8" customHeight="1">
      <c r="A249" s="12"/>
      <c r="B249" s="203"/>
      <c r="C249" s="204"/>
      <c r="D249" s="205" t="s">
        <v>75</v>
      </c>
      <c r="E249" s="217" t="s">
        <v>418</v>
      </c>
      <c r="F249" s="217" t="s">
        <v>419</v>
      </c>
      <c r="G249" s="204"/>
      <c r="H249" s="204"/>
      <c r="I249" s="207"/>
      <c r="J249" s="218">
        <f>BK249</f>
        <v>0</v>
      </c>
      <c r="K249" s="204"/>
      <c r="L249" s="209"/>
      <c r="M249" s="210"/>
      <c r="N249" s="211"/>
      <c r="O249" s="211"/>
      <c r="P249" s="212">
        <f>SUM(P250:P251)</f>
        <v>0</v>
      </c>
      <c r="Q249" s="211"/>
      <c r="R249" s="212">
        <f>SUM(R250:R251)</f>
        <v>0</v>
      </c>
      <c r="S249" s="211"/>
      <c r="T249" s="213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4" t="s">
        <v>174</v>
      </c>
      <c r="AT249" s="215" t="s">
        <v>75</v>
      </c>
      <c r="AU249" s="215" t="s">
        <v>84</v>
      </c>
      <c r="AY249" s="214" t="s">
        <v>145</v>
      </c>
      <c r="BK249" s="216">
        <f>SUM(BK250:BK251)</f>
        <v>0</v>
      </c>
    </row>
    <row r="250" spans="1:65" s="2" customFormat="1" ht="49.05" customHeight="1">
      <c r="A250" s="38"/>
      <c r="B250" s="39"/>
      <c r="C250" s="219" t="s">
        <v>349</v>
      </c>
      <c r="D250" s="219" t="s">
        <v>147</v>
      </c>
      <c r="E250" s="220" t="s">
        <v>421</v>
      </c>
      <c r="F250" s="221" t="s">
        <v>422</v>
      </c>
      <c r="G250" s="222" t="s">
        <v>402</v>
      </c>
      <c r="H250" s="223">
        <v>1</v>
      </c>
      <c r="I250" s="224"/>
      <c r="J250" s="225">
        <f>ROUND(I250*H250,2)</f>
        <v>0</v>
      </c>
      <c r="K250" s="221" t="s">
        <v>1</v>
      </c>
      <c r="L250" s="44"/>
      <c r="M250" s="226" t="s">
        <v>1</v>
      </c>
      <c r="N250" s="227" t="s">
        <v>41</v>
      </c>
      <c r="O250" s="91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0" t="s">
        <v>403</v>
      </c>
      <c r="AT250" s="230" t="s">
        <v>147</v>
      </c>
      <c r="AU250" s="230" t="s">
        <v>86</v>
      </c>
      <c r="AY250" s="17" t="s">
        <v>145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7" t="s">
        <v>84</v>
      </c>
      <c r="BK250" s="231">
        <f>ROUND(I250*H250,2)</f>
        <v>0</v>
      </c>
      <c r="BL250" s="17" t="s">
        <v>403</v>
      </c>
      <c r="BM250" s="230" t="s">
        <v>583</v>
      </c>
    </row>
    <row r="251" spans="1:65" s="2" customFormat="1" ht="24.15" customHeight="1">
      <c r="A251" s="38"/>
      <c r="B251" s="39"/>
      <c r="C251" s="219" t="s">
        <v>353</v>
      </c>
      <c r="D251" s="219" t="s">
        <v>147</v>
      </c>
      <c r="E251" s="220" t="s">
        <v>425</v>
      </c>
      <c r="F251" s="221" t="s">
        <v>426</v>
      </c>
      <c r="G251" s="222" t="s">
        <v>402</v>
      </c>
      <c r="H251" s="223">
        <v>1</v>
      </c>
      <c r="I251" s="224"/>
      <c r="J251" s="225">
        <f>ROUND(I251*H251,2)</f>
        <v>0</v>
      </c>
      <c r="K251" s="221" t="s">
        <v>150</v>
      </c>
      <c r="L251" s="44"/>
      <c r="M251" s="226" t="s">
        <v>1</v>
      </c>
      <c r="N251" s="227" t="s">
        <v>41</v>
      </c>
      <c r="O251" s="91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0" t="s">
        <v>403</v>
      </c>
      <c r="AT251" s="230" t="s">
        <v>147</v>
      </c>
      <c r="AU251" s="230" t="s">
        <v>86</v>
      </c>
      <c r="AY251" s="17" t="s">
        <v>145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7" t="s">
        <v>84</v>
      </c>
      <c r="BK251" s="231">
        <f>ROUND(I251*H251,2)</f>
        <v>0</v>
      </c>
      <c r="BL251" s="17" t="s">
        <v>403</v>
      </c>
      <c r="BM251" s="230" t="s">
        <v>584</v>
      </c>
    </row>
    <row r="252" spans="1:63" s="12" customFormat="1" ht="22.8" customHeight="1">
      <c r="A252" s="12"/>
      <c r="B252" s="203"/>
      <c r="C252" s="204"/>
      <c r="D252" s="205" t="s">
        <v>75</v>
      </c>
      <c r="E252" s="217" t="s">
        <v>428</v>
      </c>
      <c r="F252" s="217" t="s">
        <v>429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P253</f>
        <v>0</v>
      </c>
      <c r="Q252" s="211"/>
      <c r="R252" s="212">
        <f>R253</f>
        <v>0</v>
      </c>
      <c r="S252" s="211"/>
      <c r="T252" s="213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174</v>
      </c>
      <c r="AT252" s="215" t="s">
        <v>75</v>
      </c>
      <c r="AU252" s="215" t="s">
        <v>84</v>
      </c>
      <c r="AY252" s="214" t="s">
        <v>145</v>
      </c>
      <c r="BK252" s="216">
        <f>BK253</f>
        <v>0</v>
      </c>
    </row>
    <row r="253" spans="1:65" s="2" customFormat="1" ht="16.5" customHeight="1">
      <c r="A253" s="38"/>
      <c r="B253" s="39"/>
      <c r="C253" s="219" t="s">
        <v>357</v>
      </c>
      <c r="D253" s="219" t="s">
        <v>147</v>
      </c>
      <c r="E253" s="220" t="s">
        <v>431</v>
      </c>
      <c r="F253" s="221" t="s">
        <v>432</v>
      </c>
      <c r="G253" s="222" t="s">
        <v>402</v>
      </c>
      <c r="H253" s="223">
        <v>1</v>
      </c>
      <c r="I253" s="224"/>
      <c r="J253" s="225">
        <f>ROUND(I253*H253,2)</f>
        <v>0</v>
      </c>
      <c r="K253" s="221" t="s">
        <v>150</v>
      </c>
      <c r="L253" s="44"/>
      <c r="M253" s="269" t="s">
        <v>1</v>
      </c>
      <c r="N253" s="270" t="s">
        <v>41</v>
      </c>
      <c r="O253" s="271"/>
      <c r="P253" s="272">
        <f>O253*H253</f>
        <v>0</v>
      </c>
      <c r="Q253" s="272">
        <v>0</v>
      </c>
      <c r="R253" s="272">
        <f>Q253*H253</f>
        <v>0</v>
      </c>
      <c r="S253" s="272">
        <v>0</v>
      </c>
      <c r="T253" s="27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0" t="s">
        <v>403</v>
      </c>
      <c r="AT253" s="230" t="s">
        <v>147</v>
      </c>
      <c r="AU253" s="230" t="s">
        <v>86</v>
      </c>
      <c r="AY253" s="17" t="s">
        <v>145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7" t="s">
        <v>84</v>
      </c>
      <c r="BK253" s="231">
        <f>ROUND(I253*H253,2)</f>
        <v>0</v>
      </c>
      <c r="BL253" s="17" t="s">
        <v>403</v>
      </c>
      <c r="BM253" s="230" t="s">
        <v>585</v>
      </c>
    </row>
    <row r="254" spans="1:31" s="2" customFormat="1" ht="6.95" customHeight="1">
      <c r="A254" s="38"/>
      <c r="B254" s="66"/>
      <c r="C254" s="67"/>
      <c r="D254" s="67"/>
      <c r="E254" s="67"/>
      <c r="F254" s="67"/>
      <c r="G254" s="67"/>
      <c r="H254" s="67"/>
      <c r="I254" s="67"/>
      <c r="J254" s="67"/>
      <c r="K254" s="67"/>
      <c r="L254" s="44"/>
      <c r="M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</row>
  </sheetData>
  <sheetProtection password="CC35" sheet="1" objects="1" scenarios="1" formatColumns="0" formatRows="0" autoFilter="0"/>
  <autoFilter ref="C126:K25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  <c r="AZ2" s="136" t="s">
        <v>105</v>
      </c>
      <c r="BA2" s="136" t="s">
        <v>105</v>
      </c>
      <c r="BB2" s="136" t="s">
        <v>106</v>
      </c>
      <c r="BC2" s="136" t="s">
        <v>586</v>
      </c>
      <c r="BD2" s="13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109</v>
      </c>
      <c r="BA3" s="136" t="s">
        <v>109</v>
      </c>
      <c r="BB3" s="136" t="s">
        <v>106</v>
      </c>
      <c r="BC3" s="136" t="s">
        <v>587</v>
      </c>
      <c r="BD3" s="136" t="s">
        <v>86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II/171 SUŠICE - DRAŽOVICE, OPRAVA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588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7. 11. 2023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ROUND((SUM(BE128:BE278)),2)</f>
        <v>0</v>
      </c>
      <c r="G33" s="38"/>
      <c r="H33" s="38"/>
      <c r="I33" s="156">
        <v>0.21</v>
      </c>
      <c r="J33" s="155">
        <f>ROUND(((SUM(BE128:BE278))*I33),2)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ROUND((SUM(BF128:BF278)),2)</f>
        <v>0</v>
      </c>
      <c r="G34" s="38"/>
      <c r="H34" s="38"/>
      <c r="I34" s="156">
        <v>0.12</v>
      </c>
      <c r="J34" s="155">
        <f>ROUND(((SUM(BF128:BF278))*I34),2)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ROUND((SUM(BG128:BG278)),2)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ROUND((SUM(BH128:BH278)),2)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ROUND((SUM(BI128:BI278)),2)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II/171 SUŠICE - DRAŽOVICE,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104 -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7. 11. 2023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SÚS 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Žižkovský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120</v>
      </c>
      <c r="E99" s="189"/>
      <c r="F99" s="189"/>
      <c r="G99" s="189"/>
      <c r="H99" s="189"/>
      <c r="I99" s="189"/>
      <c r="J99" s="190">
        <f>J150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121</v>
      </c>
      <c r="E100" s="189"/>
      <c r="F100" s="189"/>
      <c r="G100" s="189"/>
      <c r="H100" s="189"/>
      <c r="I100" s="189"/>
      <c r="J100" s="190">
        <f>J160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122</v>
      </c>
      <c r="E101" s="189"/>
      <c r="F101" s="189"/>
      <c r="G101" s="189"/>
      <c r="H101" s="189"/>
      <c r="I101" s="189"/>
      <c r="J101" s="190">
        <f>J184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123</v>
      </c>
      <c r="E102" s="189"/>
      <c r="F102" s="189"/>
      <c r="G102" s="189"/>
      <c r="H102" s="189"/>
      <c r="I102" s="189"/>
      <c r="J102" s="190">
        <f>J202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124</v>
      </c>
      <c r="E103" s="189"/>
      <c r="F103" s="189"/>
      <c r="G103" s="189"/>
      <c r="H103" s="189"/>
      <c r="I103" s="189"/>
      <c r="J103" s="190">
        <f>J255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125</v>
      </c>
      <c r="E104" s="189"/>
      <c r="F104" s="189"/>
      <c r="G104" s="189"/>
      <c r="H104" s="189"/>
      <c r="I104" s="189"/>
      <c r="J104" s="190">
        <f>J265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126</v>
      </c>
      <c r="E105" s="183"/>
      <c r="F105" s="183"/>
      <c r="G105" s="183"/>
      <c r="H105" s="183"/>
      <c r="I105" s="183"/>
      <c r="J105" s="184">
        <f>J267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127</v>
      </c>
      <c r="E106" s="189"/>
      <c r="F106" s="189"/>
      <c r="G106" s="189"/>
      <c r="H106" s="189"/>
      <c r="I106" s="189"/>
      <c r="J106" s="190">
        <f>J268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128</v>
      </c>
      <c r="E107" s="189"/>
      <c r="F107" s="189"/>
      <c r="G107" s="189"/>
      <c r="H107" s="189"/>
      <c r="I107" s="189"/>
      <c r="J107" s="190">
        <f>J274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129</v>
      </c>
      <c r="E108" s="189"/>
      <c r="F108" s="189"/>
      <c r="G108" s="189"/>
      <c r="H108" s="189"/>
      <c r="I108" s="189"/>
      <c r="J108" s="190">
        <f>J277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130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5" t="str">
        <f>E7</f>
        <v>II/171 SUŠICE - DRAŽOVICE, OPRAVA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111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104 - Komunikace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7. 11. 2023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E15</f>
        <v>SÚS PK</v>
      </c>
      <c r="G124" s="40"/>
      <c r="H124" s="40"/>
      <c r="I124" s="32" t="s">
        <v>30</v>
      </c>
      <c r="J124" s="36" t="str">
        <f>E21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>Žižkovský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2"/>
      <c r="B127" s="193"/>
      <c r="C127" s="194" t="s">
        <v>131</v>
      </c>
      <c r="D127" s="195" t="s">
        <v>61</v>
      </c>
      <c r="E127" s="195" t="s">
        <v>57</v>
      </c>
      <c r="F127" s="195" t="s">
        <v>58</v>
      </c>
      <c r="G127" s="195" t="s">
        <v>132</v>
      </c>
      <c r="H127" s="195" t="s">
        <v>133</v>
      </c>
      <c r="I127" s="195" t="s">
        <v>134</v>
      </c>
      <c r="J127" s="195" t="s">
        <v>115</v>
      </c>
      <c r="K127" s="196" t="s">
        <v>135</v>
      </c>
      <c r="L127" s="197"/>
      <c r="M127" s="100" t="s">
        <v>1</v>
      </c>
      <c r="N127" s="101" t="s">
        <v>40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8"/>
      <c r="B128" s="39"/>
      <c r="C128" s="107" t="s">
        <v>142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P129+P267</f>
        <v>0</v>
      </c>
      <c r="Q128" s="104"/>
      <c r="R128" s="200">
        <f>R129+R267</f>
        <v>781.77408</v>
      </c>
      <c r="S128" s="104"/>
      <c r="T128" s="201">
        <f>T129+T267</f>
        <v>968.855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117</v>
      </c>
      <c r="BK128" s="202">
        <f>BK129+BK267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143</v>
      </c>
      <c r="F129" s="206" t="s">
        <v>144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P130+P150+P160+P184+P202+P255+P265</f>
        <v>0</v>
      </c>
      <c r="Q129" s="211"/>
      <c r="R129" s="212">
        <f>R130+R150+R160+R184+R202+R255+R265</f>
        <v>781.77408</v>
      </c>
      <c r="S129" s="211"/>
      <c r="T129" s="213">
        <f>T130+T150+T160+T184+T202+T255+T265</f>
        <v>968.855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145</v>
      </c>
      <c r="BK129" s="216">
        <f>BK130+BK150+BK160+BK184+BK202+BK255+BK265</f>
        <v>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146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SUM(P131:P149)</f>
        <v>0</v>
      </c>
      <c r="Q130" s="211"/>
      <c r="R130" s="212">
        <f>SUM(R131:R149)</f>
        <v>0.1435</v>
      </c>
      <c r="S130" s="211"/>
      <c r="T130" s="213">
        <f>SUM(T131:T149)</f>
        <v>235.75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145</v>
      </c>
      <c r="BK130" s="216">
        <f>SUM(BK131:BK149)</f>
        <v>0</v>
      </c>
    </row>
    <row r="131" spans="1:65" s="2" customFormat="1" ht="55.5" customHeight="1">
      <c r="A131" s="38"/>
      <c r="B131" s="39"/>
      <c r="C131" s="219" t="s">
        <v>84</v>
      </c>
      <c r="D131" s="219" t="s">
        <v>147</v>
      </c>
      <c r="E131" s="220" t="s">
        <v>148</v>
      </c>
      <c r="F131" s="221" t="s">
        <v>149</v>
      </c>
      <c r="G131" s="222" t="s">
        <v>103</v>
      </c>
      <c r="H131" s="223">
        <v>2050</v>
      </c>
      <c r="I131" s="224"/>
      <c r="J131" s="225">
        <f>ROUND(I131*H131,2)</f>
        <v>0</v>
      </c>
      <c r="K131" s="221" t="s">
        <v>150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7E-05</v>
      </c>
      <c r="R131" s="228">
        <f>Q131*H131</f>
        <v>0.1435</v>
      </c>
      <c r="S131" s="228">
        <v>0.115</v>
      </c>
      <c r="T131" s="229">
        <f>S131*H131</f>
        <v>235.75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151</v>
      </c>
      <c r="AT131" s="230" t="s">
        <v>147</v>
      </c>
      <c r="AU131" s="230" t="s">
        <v>86</v>
      </c>
      <c r="AY131" s="17" t="s">
        <v>145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151</v>
      </c>
      <c r="BM131" s="230" t="s">
        <v>589</v>
      </c>
    </row>
    <row r="132" spans="1:47" s="2" customFormat="1" ht="12">
      <c r="A132" s="38"/>
      <c r="B132" s="39"/>
      <c r="C132" s="40"/>
      <c r="D132" s="232" t="s">
        <v>153</v>
      </c>
      <c r="E132" s="40"/>
      <c r="F132" s="233" t="s">
        <v>161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153</v>
      </c>
      <c r="AU132" s="17" t="s">
        <v>86</v>
      </c>
    </row>
    <row r="133" spans="1:51" s="13" customFormat="1" ht="12">
      <c r="A133" s="13"/>
      <c r="B133" s="237"/>
      <c r="C133" s="238"/>
      <c r="D133" s="232" t="s">
        <v>155</v>
      </c>
      <c r="E133" s="239" t="s">
        <v>1</v>
      </c>
      <c r="F133" s="240" t="s">
        <v>590</v>
      </c>
      <c r="G133" s="238"/>
      <c r="H133" s="241">
        <v>2050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155</v>
      </c>
      <c r="AU133" s="247" t="s">
        <v>86</v>
      </c>
      <c r="AV133" s="13" t="s">
        <v>86</v>
      </c>
      <c r="AW133" s="13" t="s">
        <v>32</v>
      </c>
      <c r="AX133" s="13" t="s">
        <v>76</v>
      </c>
      <c r="AY133" s="247" t="s">
        <v>145</v>
      </c>
    </row>
    <row r="134" spans="1:51" s="14" customFormat="1" ht="12">
      <c r="A134" s="14"/>
      <c r="B134" s="248"/>
      <c r="C134" s="249"/>
      <c r="D134" s="232" t="s">
        <v>155</v>
      </c>
      <c r="E134" s="250" t="s">
        <v>1</v>
      </c>
      <c r="F134" s="251" t="s">
        <v>159</v>
      </c>
      <c r="G134" s="249"/>
      <c r="H134" s="252">
        <v>2050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8" t="s">
        <v>155</v>
      </c>
      <c r="AU134" s="258" t="s">
        <v>86</v>
      </c>
      <c r="AV134" s="14" t="s">
        <v>151</v>
      </c>
      <c r="AW134" s="14" t="s">
        <v>32</v>
      </c>
      <c r="AX134" s="14" t="s">
        <v>84</v>
      </c>
      <c r="AY134" s="258" t="s">
        <v>145</v>
      </c>
    </row>
    <row r="135" spans="1:65" s="2" customFormat="1" ht="33" customHeight="1">
      <c r="A135" s="38"/>
      <c r="B135" s="39"/>
      <c r="C135" s="219" t="s">
        <v>86</v>
      </c>
      <c r="D135" s="219" t="s">
        <v>147</v>
      </c>
      <c r="E135" s="220" t="s">
        <v>164</v>
      </c>
      <c r="F135" s="221" t="s">
        <v>165</v>
      </c>
      <c r="G135" s="222" t="s">
        <v>106</v>
      </c>
      <c r="H135" s="223">
        <v>17.2</v>
      </c>
      <c r="I135" s="224"/>
      <c r="J135" s="225">
        <f>ROUND(I135*H135,2)</f>
        <v>0</v>
      </c>
      <c r="K135" s="221" t="s">
        <v>150</v>
      </c>
      <c r="L135" s="44"/>
      <c r="M135" s="226" t="s">
        <v>1</v>
      </c>
      <c r="N135" s="227" t="s">
        <v>41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151</v>
      </c>
      <c r="AT135" s="230" t="s">
        <v>147</v>
      </c>
      <c r="AU135" s="230" t="s">
        <v>86</v>
      </c>
      <c r="AY135" s="17" t="s">
        <v>145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151</v>
      </c>
      <c r="BM135" s="230" t="s">
        <v>591</v>
      </c>
    </row>
    <row r="136" spans="1:47" s="2" customFormat="1" ht="12">
      <c r="A136" s="38"/>
      <c r="B136" s="39"/>
      <c r="C136" s="40"/>
      <c r="D136" s="232" t="s">
        <v>153</v>
      </c>
      <c r="E136" s="40"/>
      <c r="F136" s="233" t="s">
        <v>167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153</v>
      </c>
      <c r="AU136" s="17" t="s">
        <v>86</v>
      </c>
    </row>
    <row r="137" spans="1:51" s="13" customFormat="1" ht="12">
      <c r="A137" s="13"/>
      <c r="B137" s="237"/>
      <c r="C137" s="238"/>
      <c r="D137" s="232" t="s">
        <v>155</v>
      </c>
      <c r="E137" s="239" t="s">
        <v>1</v>
      </c>
      <c r="F137" s="240" t="s">
        <v>592</v>
      </c>
      <c r="G137" s="238"/>
      <c r="H137" s="241">
        <v>17.2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155</v>
      </c>
      <c r="AU137" s="247" t="s">
        <v>86</v>
      </c>
      <c r="AV137" s="13" t="s">
        <v>86</v>
      </c>
      <c r="AW137" s="13" t="s">
        <v>32</v>
      </c>
      <c r="AX137" s="13" t="s">
        <v>76</v>
      </c>
      <c r="AY137" s="247" t="s">
        <v>145</v>
      </c>
    </row>
    <row r="138" spans="1:51" s="14" customFormat="1" ht="12">
      <c r="A138" s="14"/>
      <c r="B138" s="248"/>
      <c r="C138" s="249"/>
      <c r="D138" s="232" t="s">
        <v>155</v>
      </c>
      <c r="E138" s="250" t="s">
        <v>109</v>
      </c>
      <c r="F138" s="251" t="s">
        <v>159</v>
      </c>
      <c r="G138" s="249"/>
      <c r="H138" s="252">
        <v>17.2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155</v>
      </c>
      <c r="AU138" s="258" t="s">
        <v>86</v>
      </c>
      <c r="AV138" s="14" t="s">
        <v>151</v>
      </c>
      <c r="AW138" s="14" t="s">
        <v>32</v>
      </c>
      <c r="AX138" s="14" t="s">
        <v>84</v>
      </c>
      <c r="AY138" s="258" t="s">
        <v>145</v>
      </c>
    </row>
    <row r="139" spans="1:65" s="2" customFormat="1" ht="55.5" customHeight="1">
      <c r="A139" s="38"/>
      <c r="B139" s="39"/>
      <c r="C139" s="219" t="s">
        <v>163</v>
      </c>
      <c r="D139" s="219" t="s">
        <v>147</v>
      </c>
      <c r="E139" s="220" t="s">
        <v>169</v>
      </c>
      <c r="F139" s="221" t="s">
        <v>170</v>
      </c>
      <c r="G139" s="222" t="s">
        <v>106</v>
      </c>
      <c r="H139" s="223">
        <v>87</v>
      </c>
      <c r="I139" s="224"/>
      <c r="J139" s="225">
        <f>ROUND(I139*H139,2)</f>
        <v>0</v>
      </c>
      <c r="K139" s="221" t="s">
        <v>150</v>
      </c>
      <c r="L139" s="44"/>
      <c r="M139" s="226" t="s">
        <v>1</v>
      </c>
      <c r="N139" s="227" t="s">
        <v>41</v>
      </c>
      <c r="O139" s="91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151</v>
      </c>
      <c r="AT139" s="230" t="s">
        <v>147</v>
      </c>
      <c r="AU139" s="230" t="s">
        <v>86</v>
      </c>
      <c r="AY139" s="17" t="s">
        <v>145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84</v>
      </c>
      <c r="BK139" s="231">
        <f>ROUND(I139*H139,2)</f>
        <v>0</v>
      </c>
      <c r="BL139" s="17" t="s">
        <v>151</v>
      </c>
      <c r="BM139" s="230" t="s">
        <v>593</v>
      </c>
    </row>
    <row r="140" spans="1:47" s="2" customFormat="1" ht="12">
      <c r="A140" s="38"/>
      <c r="B140" s="39"/>
      <c r="C140" s="40"/>
      <c r="D140" s="232" t="s">
        <v>153</v>
      </c>
      <c r="E140" s="40"/>
      <c r="F140" s="233" t="s">
        <v>172</v>
      </c>
      <c r="G140" s="40"/>
      <c r="H140" s="40"/>
      <c r="I140" s="234"/>
      <c r="J140" s="40"/>
      <c r="K140" s="40"/>
      <c r="L140" s="44"/>
      <c r="M140" s="235"/>
      <c r="N140" s="236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153</v>
      </c>
      <c r="AU140" s="17" t="s">
        <v>86</v>
      </c>
    </row>
    <row r="141" spans="1:51" s="13" customFormat="1" ht="12">
      <c r="A141" s="13"/>
      <c r="B141" s="237"/>
      <c r="C141" s="238"/>
      <c r="D141" s="232" t="s">
        <v>155</v>
      </c>
      <c r="E141" s="239" t="s">
        <v>1</v>
      </c>
      <c r="F141" s="240" t="s">
        <v>594</v>
      </c>
      <c r="G141" s="238"/>
      <c r="H141" s="241">
        <v>87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155</v>
      </c>
      <c r="AU141" s="247" t="s">
        <v>86</v>
      </c>
      <c r="AV141" s="13" t="s">
        <v>86</v>
      </c>
      <c r="AW141" s="13" t="s">
        <v>32</v>
      </c>
      <c r="AX141" s="13" t="s">
        <v>76</v>
      </c>
      <c r="AY141" s="247" t="s">
        <v>145</v>
      </c>
    </row>
    <row r="142" spans="1:51" s="14" customFormat="1" ht="12">
      <c r="A142" s="14"/>
      <c r="B142" s="248"/>
      <c r="C142" s="249"/>
      <c r="D142" s="232" t="s">
        <v>155</v>
      </c>
      <c r="E142" s="250" t="s">
        <v>105</v>
      </c>
      <c r="F142" s="251" t="s">
        <v>159</v>
      </c>
      <c r="G142" s="249"/>
      <c r="H142" s="252">
        <v>87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8" t="s">
        <v>155</v>
      </c>
      <c r="AU142" s="258" t="s">
        <v>86</v>
      </c>
      <c r="AV142" s="14" t="s">
        <v>151</v>
      </c>
      <c r="AW142" s="14" t="s">
        <v>32</v>
      </c>
      <c r="AX142" s="14" t="s">
        <v>84</v>
      </c>
      <c r="AY142" s="258" t="s">
        <v>145</v>
      </c>
    </row>
    <row r="143" spans="1:65" s="2" customFormat="1" ht="66.75" customHeight="1">
      <c r="A143" s="38"/>
      <c r="B143" s="39"/>
      <c r="C143" s="219" t="s">
        <v>151</v>
      </c>
      <c r="D143" s="219" t="s">
        <v>147</v>
      </c>
      <c r="E143" s="220" t="s">
        <v>175</v>
      </c>
      <c r="F143" s="221" t="s">
        <v>176</v>
      </c>
      <c r="G143" s="222" t="s">
        <v>106</v>
      </c>
      <c r="H143" s="223">
        <v>104.2</v>
      </c>
      <c r="I143" s="224"/>
      <c r="J143" s="225">
        <f>ROUND(I143*H143,2)</f>
        <v>0</v>
      </c>
      <c r="K143" s="221" t="s">
        <v>1</v>
      </c>
      <c r="L143" s="44"/>
      <c r="M143" s="226" t="s">
        <v>1</v>
      </c>
      <c r="N143" s="227" t="s">
        <v>41</v>
      </c>
      <c r="O143" s="91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151</v>
      </c>
      <c r="AT143" s="230" t="s">
        <v>147</v>
      </c>
      <c r="AU143" s="230" t="s">
        <v>86</v>
      </c>
      <c r="AY143" s="17" t="s">
        <v>145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84</v>
      </c>
      <c r="BK143" s="231">
        <f>ROUND(I143*H143,2)</f>
        <v>0</v>
      </c>
      <c r="BL143" s="17" t="s">
        <v>151</v>
      </c>
      <c r="BM143" s="230" t="s">
        <v>595</v>
      </c>
    </row>
    <row r="144" spans="1:51" s="13" customFormat="1" ht="12">
      <c r="A144" s="13"/>
      <c r="B144" s="237"/>
      <c r="C144" s="238"/>
      <c r="D144" s="232" t="s">
        <v>155</v>
      </c>
      <c r="E144" s="239" t="s">
        <v>1</v>
      </c>
      <c r="F144" s="240" t="s">
        <v>596</v>
      </c>
      <c r="G144" s="238"/>
      <c r="H144" s="241">
        <v>104.2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155</v>
      </c>
      <c r="AU144" s="247" t="s">
        <v>86</v>
      </c>
      <c r="AV144" s="13" t="s">
        <v>86</v>
      </c>
      <c r="AW144" s="13" t="s">
        <v>32</v>
      </c>
      <c r="AX144" s="13" t="s">
        <v>76</v>
      </c>
      <c r="AY144" s="247" t="s">
        <v>145</v>
      </c>
    </row>
    <row r="145" spans="1:51" s="14" customFormat="1" ht="12">
      <c r="A145" s="14"/>
      <c r="B145" s="248"/>
      <c r="C145" s="249"/>
      <c r="D145" s="232" t="s">
        <v>155</v>
      </c>
      <c r="E145" s="250" t="s">
        <v>1</v>
      </c>
      <c r="F145" s="251" t="s">
        <v>159</v>
      </c>
      <c r="G145" s="249"/>
      <c r="H145" s="252">
        <v>104.2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8" t="s">
        <v>155</v>
      </c>
      <c r="AU145" s="258" t="s">
        <v>86</v>
      </c>
      <c r="AV145" s="14" t="s">
        <v>151</v>
      </c>
      <c r="AW145" s="14" t="s">
        <v>32</v>
      </c>
      <c r="AX145" s="14" t="s">
        <v>84</v>
      </c>
      <c r="AY145" s="258" t="s">
        <v>145</v>
      </c>
    </row>
    <row r="146" spans="1:65" s="2" customFormat="1" ht="33" customHeight="1">
      <c r="A146" s="38"/>
      <c r="B146" s="39"/>
      <c r="C146" s="219" t="s">
        <v>174</v>
      </c>
      <c r="D146" s="219" t="s">
        <v>147</v>
      </c>
      <c r="E146" s="220" t="s">
        <v>180</v>
      </c>
      <c r="F146" s="221" t="s">
        <v>181</v>
      </c>
      <c r="G146" s="222" t="s">
        <v>103</v>
      </c>
      <c r="H146" s="223">
        <v>86</v>
      </c>
      <c r="I146" s="224"/>
      <c r="J146" s="225">
        <f>ROUND(I146*H146,2)</f>
        <v>0</v>
      </c>
      <c r="K146" s="221" t="s">
        <v>150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151</v>
      </c>
      <c r="AT146" s="230" t="s">
        <v>147</v>
      </c>
      <c r="AU146" s="230" t="s">
        <v>86</v>
      </c>
      <c r="AY146" s="17" t="s">
        <v>145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151</v>
      </c>
      <c r="BM146" s="230" t="s">
        <v>597</v>
      </c>
    </row>
    <row r="147" spans="1:47" s="2" customFormat="1" ht="12">
      <c r="A147" s="38"/>
      <c r="B147" s="39"/>
      <c r="C147" s="40"/>
      <c r="D147" s="232" t="s">
        <v>153</v>
      </c>
      <c r="E147" s="40"/>
      <c r="F147" s="233" t="s">
        <v>167</v>
      </c>
      <c r="G147" s="40"/>
      <c r="H147" s="40"/>
      <c r="I147" s="234"/>
      <c r="J147" s="40"/>
      <c r="K147" s="40"/>
      <c r="L147" s="44"/>
      <c r="M147" s="235"/>
      <c r="N147" s="23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153</v>
      </c>
      <c r="AU147" s="17" t="s">
        <v>86</v>
      </c>
    </row>
    <row r="148" spans="1:51" s="13" customFormat="1" ht="12">
      <c r="A148" s="13"/>
      <c r="B148" s="237"/>
      <c r="C148" s="238"/>
      <c r="D148" s="232" t="s">
        <v>155</v>
      </c>
      <c r="E148" s="239" t="s">
        <v>1</v>
      </c>
      <c r="F148" s="240" t="s">
        <v>598</v>
      </c>
      <c r="G148" s="238"/>
      <c r="H148" s="241">
        <v>86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155</v>
      </c>
      <c r="AU148" s="247" t="s">
        <v>86</v>
      </c>
      <c r="AV148" s="13" t="s">
        <v>86</v>
      </c>
      <c r="AW148" s="13" t="s">
        <v>32</v>
      </c>
      <c r="AX148" s="13" t="s">
        <v>76</v>
      </c>
      <c r="AY148" s="247" t="s">
        <v>145</v>
      </c>
    </row>
    <row r="149" spans="1:51" s="14" customFormat="1" ht="12">
      <c r="A149" s="14"/>
      <c r="B149" s="248"/>
      <c r="C149" s="249"/>
      <c r="D149" s="232" t="s">
        <v>155</v>
      </c>
      <c r="E149" s="250" t="s">
        <v>1</v>
      </c>
      <c r="F149" s="251" t="s">
        <v>159</v>
      </c>
      <c r="G149" s="249"/>
      <c r="H149" s="252">
        <v>86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8" t="s">
        <v>155</v>
      </c>
      <c r="AU149" s="258" t="s">
        <v>86</v>
      </c>
      <c r="AV149" s="14" t="s">
        <v>151</v>
      </c>
      <c r="AW149" s="14" t="s">
        <v>32</v>
      </c>
      <c r="AX149" s="14" t="s">
        <v>84</v>
      </c>
      <c r="AY149" s="258" t="s">
        <v>145</v>
      </c>
    </row>
    <row r="150" spans="1:63" s="12" customFormat="1" ht="22.8" customHeight="1">
      <c r="A150" s="12"/>
      <c r="B150" s="203"/>
      <c r="C150" s="204"/>
      <c r="D150" s="205" t="s">
        <v>75</v>
      </c>
      <c r="E150" s="217" t="s">
        <v>151</v>
      </c>
      <c r="F150" s="217" t="s">
        <v>184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SUM(P151:P159)</f>
        <v>0</v>
      </c>
      <c r="Q150" s="211"/>
      <c r="R150" s="212">
        <f>SUM(R151:R159)</f>
        <v>0</v>
      </c>
      <c r="S150" s="211"/>
      <c r="T150" s="213">
        <f>SUM(T151:T159)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84</v>
      </c>
      <c r="AT150" s="215" t="s">
        <v>75</v>
      </c>
      <c r="AU150" s="215" t="s">
        <v>84</v>
      </c>
      <c r="AY150" s="214" t="s">
        <v>145</v>
      </c>
      <c r="BK150" s="216">
        <f>SUM(BK151:BK159)</f>
        <v>0</v>
      </c>
    </row>
    <row r="151" spans="1:65" s="2" customFormat="1" ht="44.25" customHeight="1">
      <c r="A151" s="38"/>
      <c r="B151" s="39"/>
      <c r="C151" s="219" t="s">
        <v>179</v>
      </c>
      <c r="D151" s="219" t="s">
        <v>147</v>
      </c>
      <c r="E151" s="220" t="s">
        <v>186</v>
      </c>
      <c r="F151" s="221" t="s">
        <v>187</v>
      </c>
      <c r="G151" s="222" t="s">
        <v>106</v>
      </c>
      <c r="H151" s="223">
        <v>17.4</v>
      </c>
      <c r="I151" s="224"/>
      <c r="J151" s="225">
        <f>ROUND(I151*H151,2)</f>
        <v>0</v>
      </c>
      <c r="K151" s="221" t="s">
        <v>150</v>
      </c>
      <c r="L151" s="44"/>
      <c r="M151" s="226" t="s">
        <v>1</v>
      </c>
      <c r="N151" s="227" t="s">
        <v>41</v>
      </c>
      <c r="O151" s="91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151</v>
      </c>
      <c r="AT151" s="230" t="s">
        <v>147</v>
      </c>
      <c r="AU151" s="230" t="s">
        <v>86</v>
      </c>
      <c r="AY151" s="17" t="s">
        <v>145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84</v>
      </c>
      <c r="BK151" s="231">
        <f>ROUND(I151*H151,2)</f>
        <v>0</v>
      </c>
      <c r="BL151" s="17" t="s">
        <v>151</v>
      </c>
      <c r="BM151" s="230" t="s">
        <v>599</v>
      </c>
    </row>
    <row r="152" spans="1:47" s="2" customFormat="1" ht="12">
      <c r="A152" s="38"/>
      <c r="B152" s="39"/>
      <c r="C152" s="40"/>
      <c r="D152" s="232" t="s">
        <v>153</v>
      </c>
      <c r="E152" s="40"/>
      <c r="F152" s="233" t="s">
        <v>189</v>
      </c>
      <c r="G152" s="40"/>
      <c r="H152" s="40"/>
      <c r="I152" s="234"/>
      <c r="J152" s="40"/>
      <c r="K152" s="40"/>
      <c r="L152" s="44"/>
      <c r="M152" s="235"/>
      <c r="N152" s="236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153</v>
      </c>
      <c r="AU152" s="17" t="s">
        <v>86</v>
      </c>
    </row>
    <row r="153" spans="1:51" s="13" customFormat="1" ht="12">
      <c r="A153" s="13"/>
      <c r="B153" s="237"/>
      <c r="C153" s="238"/>
      <c r="D153" s="232" t="s">
        <v>155</v>
      </c>
      <c r="E153" s="239" t="s">
        <v>1</v>
      </c>
      <c r="F153" s="240" t="s">
        <v>600</v>
      </c>
      <c r="G153" s="238"/>
      <c r="H153" s="241">
        <v>3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155</v>
      </c>
      <c r="AU153" s="247" t="s">
        <v>86</v>
      </c>
      <c r="AV153" s="13" t="s">
        <v>86</v>
      </c>
      <c r="AW153" s="13" t="s">
        <v>32</v>
      </c>
      <c r="AX153" s="13" t="s">
        <v>76</v>
      </c>
      <c r="AY153" s="247" t="s">
        <v>145</v>
      </c>
    </row>
    <row r="154" spans="1:51" s="13" customFormat="1" ht="12">
      <c r="A154" s="13"/>
      <c r="B154" s="237"/>
      <c r="C154" s="238"/>
      <c r="D154" s="232" t="s">
        <v>155</v>
      </c>
      <c r="E154" s="239" t="s">
        <v>1</v>
      </c>
      <c r="F154" s="240" t="s">
        <v>601</v>
      </c>
      <c r="G154" s="238"/>
      <c r="H154" s="241">
        <v>2.7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155</v>
      </c>
      <c r="AU154" s="247" t="s">
        <v>86</v>
      </c>
      <c r="AV154" s="13" t="s">
        <v>86</v>
      </c>
      <c r="AW154" s="13" t="s">
        <v>32</v>
      </c>
      <c r="AX154" s="13" t="s">
        <v>76</v>
      </c>
      <c r="AY154" s="247" t="s">
        <v>145</v>
      </c>
    </row>
    <row r="155" spans="1:51" s="13" customFormat="1" ht="12">
      <c r="A155" s="13"/>
      <c r="B155" s="237"/>
      <c r="C155" s="238"/>
      <c r="D155" s="232" t="s">
        <v>155</v>
      </c>
      <c r="E155" s="239" t="s">
        <v>1</v>
      </c>
      <c r="F155" s="240" t="s">
        <v>602</v>
      </c>
      <c r="G155" s="238"/>
      <c r="H155" s="241">
        <v>3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155</v>
      </c>
      <c r="AU155" s="247" t="s">
        <v>86</v>
      </c>
      <c r="AV155" s="13" t="s">
        <v>86</v>
      </c>
      <c r="AW155" s="13" t="s">
        <v>32</v>
      </c>
      <c r="AX155" s="13" t="s">
        <v>76</v>
      </c>
      <c r="AY155" s="247" t="s">
        <v>145</v>
      </c>
    </row>
    <row r="156" spans="1:51" s="13" customFormat="1" ht="12">
      <c r="A156" s="13"/>
      <c r="B156" s="237"/>
      <c r="C156" s="238"/>
      <c r="D156" s="232" t="s">
        <v>155</v>
      </c>
      <c r="E156" s="239" t="s">
        <v>1</v>
      </c>
      <c r="F156" s="240" t="s">
        <v>603</v>
      </c>
      <c r="G156" s="238"/>
      <c r="H156" s="241">
        <v>2.7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155</v>
      </c>
      <c r="AU156" s="247" t="s">
        <v>86</v>
      </c>
      <c r="AV156" s="13" t="s">
        <v>86</v>
      </c>
      <c r="AW156" s="13" t="s">
        <v>32</v>
      </c>
      <c r="AX156" s="13" t="s">
        <v>76</v>
      </c>
      <c r="AY156" s="247" t="s">
        <v>145</v>
      </c>
    </row>
    <row r="157" spans="1:51" s="13" customFormat="1" ht="12">
      <c r="A157" s="13"/>
      <c r="B157" s="237"/>
      <c r="C157" s="238"/>
      <c r="D157" s="232" t="s">
        <v>155</v>
      </c>
      <c r="E157" s="239" t="s">
        <v>1</v>
      </c>
      <c r="F157" s="240" t="s">
        <v>604</v>
      </c>
      <c r="G157" s="238"/>
      <c r="H157" s="241">
        <v>3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155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145</v>
      </c>
    </row>
    <row r="158" spans="1:51" s="13" customFormat="1" ht="12">
      <c r="A158" s="13"/>
      <c r="B158" s="237"/>
      <c r="C158" s="238"/>
      <c r="D158" s="232" t="s">
        <v>155</v>
      </c>
      <c r="E158" s="239" t="s">
        <v>1</v>
      </c>
      <c r="F158" s="240" t="s">
        <v>605</v>
      </c>
      <c r="G158" s="238"/>
      <c r="H158" s="241">
        <v>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155</v>
      </c>
      <c r="AU158" s="247" t="s">
        <v>86</v>
      </c>
      <c r="AV158" s="13" t="s">
        <v>86</v>
      </c>
      <c r="AW158" s="13" t="s">
        <v>32</v>
      </c>
      <c r="AX158" s="13" t="s">
        <v>76</v>
      </c>
      <c r="AY158" s="247" t="s">
        <v>145</v>
      </c>
    </row>
    <row r="159" spans="1:51" s="14" customFormat="1" ht="12">
      <c r="A159" s="14"/>
      <c r="B159" s="248"/>
      <c r="C159" s="249"/>
      <c r="D159" s="232" t="s">
        <v>155</v>
      </c>
      <c r="E159" s="250" t="s">
        <v>1</v>
      </c>
      <c r="F159" s="251" t="s">
        <v>159</v>
      </c>
      <c r="G159" s="249"/>
      <c r="H159" s="252">
        <v>17.4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155</v>
      </c>
      <c r="AU159" s="258" t="s">
        <v>86</v>
      </c>
      <c r="AV159" s="14" t="s">
        <v>151</v>
      </c>
      <c r="AW159" s="14" t="s">
        <v>32</v>
      </c>
      <c r="AX159" s="14" t="s">
        <v>84</v>
      </c>
      <c r="AY159" s="258" t="s">
        <v>145</v>
      </c>
    </row>
    <row r="160" spans="1:63" s="12" customFormat="1" ht="22.8" customHeight="1">
      <c r="A160" s="12"/>
      <c r="B160" s="203"/>
      <c r="C160" s="204"/>
      <c r="D160" s="205" t="s">
        <v>75</v>
      </c>
      <c r="E160" s="217" t="s">
        <v>174</v>
      </c>
      <c r="F160" s="217" t="s">
        <v>191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SUM(P161:P183)</f>
        <v>0</v>
      </c>
      <c r="Q160" s="211"/>
      <c r="R160" s="212">
        <f>SUM(R161:R183)</f>
        <v>447.2</v>
      </c>
      <c r="S160" s="211"/>
      <c r="T160" s="213">
        <f>SUM(T161:T183)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84</v>
      </c>
      <c r="AT160" s="215" t="s">
        <v>75</v>
      </c>
      <c r="AU160" s="215" t="s">
        <v>84</v>
      </c>
      <c r="AY160" s="214" t="s">
        <v>145</v>
      </c>
      <c r="BK160" s="216">
        <f>SUM(BK161:BK183)</f>
        <v>0</v>
      </c>
    </row>
    <row r="161" spans="1:65" s="2" customFormat="1" ht="24.15" customHeight="1">
      <c r="A161" s="38"/>
      <c r="B161" s="39"/>
      <c r="C161" s="219" t="s">
        <v>185</v>
      </c>
      <c r="D161" s="219" t="s">
        <v>147</v>
      </c>
      <c r="E161" s="220" t="s">
        <v>193</v>
      </c>
      <c r="F161" s="221" t="s">
        <v>194</v>
      </c>
      <c r="G161" s="222" t="s">
        <v>103</v>
      </c>
      <c r="H161" s="223">
        <v>10762.5</v>
      </c>
      <c r="I161" s="224"/>
      <c r="J161" s="225">
        <f>ROUND(I161*H161,2)</f>
        <v>0</v>
      </c>
      <c r="K161" s="221" t="s">
        <v>150</v>
      </c>
      <c r="L161" s="44"/>
      <c r="M161" s="226" t="s">
        <v>1</v>
      </c>
      <c r="N161" s="227" t="s">
        <v>41</v>
      </c>
      <c r="O161" s="91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0" t="s">
        <v>151</v>
      </c>
      <c r="AT161" s="230" t="s">
        <v>147</v>
      </c>
      <c r="AU161" s="230" t="s">
        <v>86</v>
      </c>
      <c r="AY161" s="17" t="s">
        <v>145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7" t="s">
        <v>84</v>
      </c>
      <c r="BK161" s="231">
        <f>ROUND(I161*H161,2)</f>
        <v>0</v>
      </c>
      <c r="BL161" s="17" t="s">
        <v>151</v>
      </c>
      <c r="BM161" s="230" t="s">
        <v>606</v>
      </c>
    </row>
    <row r="162" spans="1:51" s="13" customFormat="1" ht="12">
      <c r="A162" s="13"/>
      <c r="B162" s="237"/>
      <c r="C162" s="238"/>
      <c r="D162" s="232" t="s">
        <v>155</v>
      </c>
      <c r="E162" s="239" t="s">
        <v>1</v>
      </c>
      <c r="F162" s="240" t="s">
        <v>607</v>
      </c>
      <c r="G162" s="238"/>
      <c r="H162" s="241">
        <v>10762.5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155</v>
      </c>
      <c r="AU162" s="247" t="s">
        <v>86</v>
      </c>
      <c r="AV162" s="13" t="s">
        <v>86</v>
      </c>
      <c r="AW162" s="13" t="s">
        <v>32</v>
      </c>
      <c r="AX162" s="13" t="s">
        <v>76</v>
      </c>
      <c r="AY162" s="247" t="s">
        <v>145</v>
      </c>
    </row>
    <row r="163" spans="1:51" s="14" customFormat="1" ht="12">
      <c r="A163" s="14"/>
      <c r="B163" s="248"/>
      <c r="C163" s="249"/>
      <c r="D163" s="232" t="s">
        <v>155</v>
      </c>
      <c r="E163" s="250" t="s">
        <v>1</v>
      </c>
      <c r="F163" s="251" t="s">
        <v>159</v>
      </c>
      <c r="G163" s="249"/>
      <c r="H163" s="252">
        <v>10762.5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8" t="s">
        <v>155</v>
      </c>
      <c r="AU163" s="258" t="s">
        <v>86</v>
      </c>
      <c r="AV163" s="14" t="s">
        <v>151</v>
      </c>
      <c r="AW163" s="14" t="s">
        <v>32</v>
      </c>
      <c r="AX163" s="14" t="s">
        <v>84</v>
      </c>
      <c r="AY163" s="258" t="s">
        <v>145</v>
      </c>
    </row>
    <row r="164" spans="1:65" s="2" customFormat="1" ht="44.25" customHeight="1">
      <c r="A164" s="38"/>
      <c r="B164" s="39"/>
      <c r="C164" s="219" t="s">
        <v>192</v>
      </c>
      <c r="D164" s="219" t="s">
        <v>147</v>
      </c>
      <c r="E164" s="220" t="s">
        <v>200</v>
      </c>
      <c r="F164" s="221" t="s">
        <v>201</v>
      </c>
      <c r="G164" s="222" t="s">
        <v>103</v>
      </c>
      <c r="H164" s="223">
        <v>10762.5</v>
      </c>
      <c r="I164" s="224"/>
      <c r="J164" s="225">
        <f>ROUND(I164*H164,2)</f>
        <v>0</v>
      </c>
      <c r="K164" s="221" t="s">
        <v>150</v>
      </c>
      <c r="L164" s="44"/>
      <c r="M164" s="226" t="s">
        <v>1</v>
      </c>
      <c r="N164" s="227" t="s">
        <v>41</v>
      </c>
      <c r="O164" s="91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0" t="s">
        <v>151</v>
      </c>
      <c r="AT164" s="230" t="s">
        <v>147</v>
      </c>
      <c r="AU164" s="230" t="s">
        <v>86</v>
      </c>
      <c r="AY164" s="17" t="s">
        <v>145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7" t="s">
        <v>84</v>
      </c>
      <c r="BK164" s="231">
        <f>ROUND(I164*H164,2)</f>
        <v>0</v>
      </c>
      <c r="BL164" s="17" t="s">
        <v>151</v>
      </c>
      <c r="BM164" s="230" t="s">
        <v>608</v>
      </c>
    </row>
    <row r="165" spans="1:51" s="13" customFormat="1" ht="12">
      <c r="A165" s="13"/>
      <c r="B165" s="237"/>
      <c r="C165" s="238"/>
      <c r="D165" s="232" t="s">
        <v>155</v>
      </c>
      <c r="E165" s="239" t="s">
        <v>1</v>
      </c>
      <c r="F165" s="240" t="s">
        <v>607</v>
      </c>
      <c r="G165" s="238"/>
      <c r="H165" s="241">
        <v>10762.5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155</v>
      </c>
      <c r="AU165" s="247" t="s">
        <v>86</v>
      </c>
      <c r="AV165" s="13" t="s">
        <v>86</v>
      </c>
      <c r="AW165" s="13" t="s">
        <v>32</v>
      </c>
      <c r="AX165" s="13" t="s">
        <v>76</v>
      </c>
      <c r="AY165" s="247" t="s">
        <v>145</v>
      </c>
    </row>
    <row r="166" spans="1:51" s="14" customFormat="1" ht="12">
      <c r="A166" s="14"/>
      <c r="B166" s="248"/>
      <c r="C166" s="249"/>
      <c r="D166" s="232" t="s">
        <v>155</v>
      </c>
      <c r="E166" s="250" t="s">
        <v>1</v>
      </c>
      <c r="F166" s="251" t="s">
        <v>159</v>
      </c>
      <c r="G166" s="249"/>
      <c r="H166" s="252">
        <v>10762.5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8" t="s">
        <v>155</v>
      </c>
      <c r="AU166" s="258" t="s">
        <v>86</v>
      </c>
      <c r="AV166" s="14" t="s">
        <v>151</v>
      </c>
      <c r="AW166" s="14" t="s">
        <v>32</v>
      </c>
      <c r="AX166" s="14" t="s">
        <v>84</v>
      </c>
      <c r="AY166" s="258" t="s">
        <v>145</v>
      </c>
    </row>
    <row r="167" spans="1:65" s="2" customFormat="1" ht="49.05" customHeight="1">
      <c r="A167" s="38"/>
      <c r="B167" s="39"/>
      <c r="C167" s="219" t="s">
        <v>199</v>
      </c>
      <c r="D167" s="219" t="s">
        <v>147</v>
      </c>
      <c r="E167" s="220" t="s">
        <v>204</v>
      </c>
      <c r="F167" s="221" t="s">
        <v>205</v>
      </c>
      <c r="G167" s="222" t="s">
        <v>103</v>
      </c>
      <c r="H167" s="223">
        <v>2050</v>
      </c>
      <c r="I167" s="224"/>
      <c r="J167" s="225">
        <f>ROUND(I167*H167,2)</f>
        <v>0</v>
      </c>
      <c r="K167" s="221" t="s">
        <v>150</v>
      </c>
      <c r="L167" s="44"/>
      <c r="M167" s="226" t="s">
        <v>1</v>
      </c>
      <c r="N167" s="227" t="s">
        <v>41</v>
      </c>
      <c r="O167" s="91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0" t="s">
        <v>151</v>
      </c>
      <c r="AT167" s="230" t="s">
        <v>147</v>
      </c>
      <c r="AU167" s="230" t="s">
        <v>86</v>
      </c>
      <c r="AY167" s="17" t="s">
        <v>145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84</v>
      </c>
      <c r="BK167" s="231">
        <f>ROUND(I167*H167,2)</f>
        <v>0</v>
      </c>
      <c r="BL167" s="17" t="s">
        <v>151</v>
      </c>
      <c r="BM167" s="230" t="s">
        <v>609</v>
      </c>
    </row>
    <row r="168" spans="1:47" s="2" customFormat="1" ht="12">
      <c r="A168" s="38"/>
      <c r="B168" s="39"/>
      <c r="C168" s="40"/>
      <c r="D168" s="232" t="s">
        <v>153</v>
      </c>
      <c r="E168" s="40"/>
      <c r="F168" s="233" t="s">
        <v>207</v>
      </c>
      <c r="G168" s="40"/>
      <c r="H168" s="40"/>
      <c r="I168" s="234"/>
      <c r="J168" s="40"/>
      <c r="K168" s="40"/>
      <c r="L168" s="44"/>
      <c r="M168" s="235"/>
      <c r="N168" s="236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153</v>
      </c>
      <c r="AU168" s="17" t="s">
        <v>86</v>
      </c>
    </row>
    <row r="169" spans="1:51" s="13" customFormat="1" ht="12">
      <c r="A169" s="13"/>
      <c r="B169" s="237"/>
      <c r="C169" s="238"/>
      <c r="D169" s="232" t="s">
        <v>155</v>
      </c>
      <c r="E169" s="239" t="s">
        <v>1</v>
      </c>
      <c r="F169" s="240" t="s">
        <v>590</v>
      </c>
      <c r="G169" s="238"/>
      <c r="H169" s="241">
        <v>2050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155</v>
      </c>
      <c r="AU169" s="247" t="s">
        <v>86</v>
      </c>
      <c r="AV169" s="13" t="s">
        <v>86</v>
      </c>
      <c r="AW169" s="13" t="s">
        <v>32</v>
      </c>
      <c r="AX169" s="13" t="s">
        <v>76</v>
      </c>
      <c r="AY169" s="247" t="s">
        <v>145</v>
      </c>
    </row>
    <row r="170" spans="1:51" s="14" customFormat="1" ht="12">
      <c r="A170" s="14"/>
      <c r="B170" s="248"/>
      <c r="C170" s="249"/>
      <c r="D170" s="232" t="s">
        <v>155</v>
      </c>
      <c r="E170" s="250" t="s">
        <v>1</v>
      </c>
      <c r="F170" s="251" t="s">
        <v>159</v>
      </c>
      <c r="G170" s="249"/>
      <c r="H170" s="252">
        <v>2050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8" t="s">
        <v>155</v>
      </c>
      <c r="AU170" s="258" t="s">
        <v>86</v>
      </c>
      <c r="AV170" s="14" t="s">
        <v>151</v>
      </c>
      <c r="AW170" s="14" t="s">
        <v>32</v>
      </c>
      <c r="AX170" s="14" t="s">
        <v>84</v>
      </c>
      <c r="AY170" s="258" t="s">
        <v>145</v>
      </c>
    </row>
    <row r="171" spans="1:65" s="2" customFormat="1" ht="24.15" customHeight="1">
      <c r="A171" s="38"/>
      <c r="B171" s="39"/>
      <c r="C171" s="219" t="s">
        <v>203</v>
      </c>
      <c r="D171" s="219" t="s">
        <v>147</v>
      </c>
      <c r="E171" s="220" t="s">
        <v>210</v>
      </c>
      <c r="F171" s="221" t="s">
        <v>211</v>
      </c>
      <c r="G171" s="222" t="s">
        <v>103</v>
      </c>
      <c r="H171" s="223">
        <v>10250</v>
      </c>
      <c r="I171" s="224"/>
      <c r="J171" s="225">
        <f>ROUND(I171*H171,2)</f>
        <v>0</v>
      </c>
      <c r="K171" s="221" t="s">
        <v>150</v>
      </c>
      <c r="L171" s="44"/>
      <c r="M171" s="226" t="s">
        <v>1</v>
      </c>
      <c r="N171" s="227" t="s">
        <v>41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151</v>
      </c>
      <c r="AT171" s="230" t="s">
        <v>147</v>
      </c>
      <c r="AU171" s="230" t="s">
        <v>86</v>
      </c>
      <c r="AY171" s="17" t="s">
        <v>145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151</v>
      </c>
      <c r="BM171" s="230" t="s">
        <v>610</v>
      </c>
    </row>
    <row r="172" spans="1:51" s="13" customFormat="1" ht="12">
      <c r="A172" s="13"/>
      <c r="B172" s="237"/>
      <c r="C172" s="238"/>
      <c r="D172" s="232" t="s">
        <v>155</v>
      </c>
      <c r="E172" s="239" t="s">
        <v>1</v>
      </c>
      <c r="F172" s="240" t="s">
        <v>611</v>
      </c>
      <c r="G172" s="238"/>
      <c r="H172" s="241">
        <v>10250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155</v>
      </c>
      <c r="AU172" s="247" t="s">
        <v>86</v>
      </c>
      <c r="AV172" s="13" t="s">
        <v>86</v>
      </c>
      <c r="AW172" s="13" t="s">
        <v>32</v>
      </c>
      <c r="AX172" s="13" t="s">
        <v>76</v>
      </c>
      <c r="AY172" s="247" t="s">
        <v>145</v>
      </c>
    </row>
    <row r="173" spans="1:51" s="14" customFormat="1" ht="12">
      <c r="A173" s="14"/>
      <c r="B173" s="248"/>
      <c r="C173" s="249"/>
      <c r="D173" s="232" t="s">
        <v>155</v>
      </c>
      <c r="E173" s="250" t="s">
        <v>1</v>
      </c>
      <c r="F173" s="251" t="s">
        <v>159</v>
      </c>
      <c r="G173" s="249"/>
      <c r="H173" s="252">
        <v>10250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8" t="s">
        <v>155</v>
      </c>
      <c r="AU173" s="258" t="s">
        <v>86</v>
      </c>
      <c r="AV173" s="14" t="s">
        <v>151</v>
      </c>
      <c r="AW173" s="14" t="s">
        <v>32</v>
      </c>
      <c r="AX173" s="14" t="s">
        <v>84</v>
      </c>
      <c r="AY173" s="258" t="s">
        <v>145</v>
      </c>
    </row>
    <row r="174" spans="1:65" s="2" customFormat="1" ht="44.25" customHeight="1">
      <c r="A174" s="38"/>
      <c r="B174" s="39"/>
      <c r="C174" s="219" t="s">
        <v>209</v>
      </c>
      <c r="D174" s="219" t="s">
        <v>147</v>
      </c>
      <c r="E174" s="220" t="s">
        <v>213</v>
      </c>
      <c r="F174" s="221" t="s">
        <v>214</v>
      </c>
      <c r="G174" s="222" t="s">
        <v>103</v>
      </c>
      <c r="H174" s="223">
        <v>10250</v>
      </c>
      <c r="I174" s="224"/>
      <c r="J174" s="225">
        <f>ROUND(I174*H174,2)</f>
        <v>0</v>
      </c>
      <c r="K174" s="221" t="s">
        <v>150</v>
      </c>
      <c r="L174" s="44"/>
      <c r="M174" s="226" t="s">
        <v>1</v>
      </c>
      <c r="N174" s="227" t="s">
        <v>41</v>
      </c>
      <c r="O174" s="91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0" t="s">
        <v>151</v>
      </c>
      <c r="AT174" s="230" t="s">
        <v>147</v>
      </c>
      <c r="AU174" s="230" t="s">
        <v>86</v>
      </c>
      <c r="AY174" s="17" t="s">
        <v>145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84</v>
      </c>
      <c r="BK174" s="231">
        <f>ROUND(I174*H174,2)</f>
        <v>0</v>
      </c>
      <c r="BL174" s="17" t="s">
        <v>151</v>
      </c>
      <c r="BM174" s="230" t="s">
        <v>612</v>
      </c>
    </row>
    <row r="175" spans="1:51" s="13" customFormat="1" ht="12">
      <c r="A175" s="13"/>
      <c r="B175" s="237"/>
      <c r="C175" s="238"/>
      <c r="D175" s="232" t="s">
        <v>155</v>
      </c>
      <c r="E175" s="239" t="s">
        <v>1</v>
      </c>
      <c r="F175" s="240" t="s">
        <v>611</v>
      </c>
      <c r="G175" s="238"/>
      <c r="H175" s="241">
        <v>10250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155</v>
      </c>
      <c r="AU175" s="247" t="s">
        <v>86</v>
      </c>
      <c r="AV175" s="13" t="s">
        <v>86</v>
      </c>
      <c r="AW175" s="13" t="s">
        <v>32</v>
      </c>
      <c r="AX175" s="13" t="s">
        <v>76</v>
      </c>
      <c r="AY175" s="247" t="s">
        <v>145</v>
      </c>
    </row>
    <row r="176" spans="1:51" s="14" customFormat="1" ht="12">
      <c r="A176" s="14"/>
      <c r="B176" s="248"/>
      <c r="C176" s="249"/>
      <c r="D176" s="232" t="s">
        <v>155</v>
      </c>
      <c r="E176" s="250" t="s">
        <v>1</v>
      </c>
      <c r="F176" s="251" t="s">
        <v>159</v>
      </c>
      <c r="G176" s="249"/>
      <c r="H176" s="252">
        <v>10250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8" t="s">
        <v>155</v>
      </c>
      <c r="AU176" s="258" t="s">
        <v>86</v>
      </c>
      <c r="AV176" s="14" t="s">
        <v>151</v>
      </c>
      <c r="AW176" s="14" t="s">
        <v>32</v>
      </c>
      <c r="AX176" s="14" t="s">
        <v>84</v>
      </c>
      <c r="AY176" s="258" t="s">
        <v>145</v>
      </c>
    </row>
    <row r="177" spans="1:65" s="2" customFormat="1" ht="33" customHeight="1">
      <c r="A177" s="38"/>
      <c r="B177" s="39"/>
      <c r="C177" s="219" t="s">
        <v>8</v>
      </c>
      <c r="D177" s="219" t="s">
        <v>147</v>
      </c>
      <c r="E177" s="220" t="s">
        <v>217</v>
      </c>
      <c r="F177" s="221" t="s">
        <v>218</v>
      </c>
      <c r="G177" s="222" t="s">
        <v>103</v>
      </c>
      <c r="H177" s="223">
        <v>86</v>
      </c>
      <c r="I177" s="224"/>
      <c r="J177" s="225">
        <f>ROUND(I177*H177,2)</f>
        <v>0</v>
      </c>
      <c r="K177" s="221" t="s">
        <v>150</v>
      </c>
      <c r="L177" s="44"/>
      <c r="M177" s="226" t="s">
        <v>1</v>
      </c>
      <c r="N177" s="227" t="s">
        <v>41</v>
      </c>
      <c r="O177" s="91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0" t="s">
        <v>151</v>
      </c>
      <c r="AT177" s="230" t="s">
        <v>147</v>
      </c>
      <c r="AU177" s="230" t="s">
        <v>86</v>
      </c>
      <c r="AY177" s="17" t="s">
        <v>145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84</v>
      </c>
      <c r="BK177" s="231">
        <f>ROUND(I177*H177,2)</f>
        <v>0</v>
      </c>
      <c r="BL177" s="17" t="s">
        <v>151</v>
      </c>
      <c r="BM177" s="230" t="s">
        <v>613</v>
      </c>
    </row>
    <row r="178" spans="1:47" s="2" customFormat="1" ht="12">
      <c r="A178" s="38"/>
      <c r="B178" s="39"/>
      <c r="C178" s="40"/>
      <c r="D178" s="232" t="s">
        <v>153</v>
      </c>
      <c r="E178" s="40"/>
      <c r="F178" s="233" t="s">
        <v>167</v>
      </c>
      <c r="G178" s="40"/>
      <c r="H178" s="40"/>
      <c r="I178" s="234"/>
      <c r="J178" s="40"/>
      <c r="K178" s="40"/>
      <c r="L178" s="44"/>
      <c r="M178" s="235"/>
      <c r="N178" s="236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153</v>
      </c>
      <c r="AU178" s="17" t="s">
        <v>86</v>
      </c>
    </row>
    <row r="179" spans="1:51" s="13" customFormat="1" ht="12">
      <c r="A179" s="13"/>
      <c r="B179" s="237"/>
      <c r="C179" s="238"/>
      <c r="D179" s="232" t="s">
        <v>155</v>
      </c>
      <c r="E179" s="239" t="s">
        <v>1</v>
      </c>
      <c r="F179" s="240" t="s">
        <v>598</v>
      </c>
      <c r="G179" s="238"/>
      <c r="H179" s="241">
        <v>86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155</v>
      </c>
      <c r="AU179" s="247" t="s">
        <v>86</v>
      </c>
      <c r="AV179" s="13" t="s">
        <v>86</v>
      </c>
      <c r="AW179" s="13" t="s">
        <v>32</v>
      </c>
      <c r="AX179" s="13" t="s">
        <v>76</v>
      </c>
      <c r="AY179" s="247" t="s">
        <v>145</v>
      </c>
    </row>
    <row r="180" spans="1:51" s="14" customFormat="1" ht="12">
      <c r="A180" s="14"/>
      <c r="B180" s="248"/>
      <c r="C180" s="249"/>
      <c r="D180" s="232" t="s">
        <v>155</v>
      </c>
      <c r="E180" s="250" t="s">
        <v>1</v>
      </c>
      <c r="F180" s="251" t="s">
        <v>159</v>
      </c>
      <c r="G180" s="249"/>
      <c r="H180" s="252">
        <v>86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8" t="s">
        <v>155</v>
      </c>
      <c r="AU180" s="258" t="s">
        <v>86</v>
      </c>
      <c r="AV180" s="14" t="s">
        <v>151</v>
      </c>
      <c r="AW180" s="14" t="s">
        <v>32</v>
      </c>
      <c r="AX180" s="14" t="s">
        <v>84</v>
      </c>
      <c r="AY180" s="258" t="s">
        <v>145</v>
      </c>
    </row>
    <row r="181" spans="1:65" s="2" customFormat="1" ht="37.8" customHeight="1">
      <c r="A181" s="38"/>
      <c r="B181" s="39"/>
      <c r="C181" s="219" t="s">
        <v>216</v>
      </c>
      <c r="D181" s="219" t="s">
        <v>147</v>
      </c>
      <c r="E181" s="220" t="s">
        <v>221</v>
      </c>
      <c r="F181" s="221" t="s">
        <v>222</v>
      </c>
      <c r="G181" s="222" t="s">
        <v>103</v>
      </c>
      <c r="H181" s="223">
        <v>1720</v>
      </c>
      <c r="I181" s="224"/>
      <c r="J181" s="225">
        <f>ROUND(I181*H181,2)</f>
        <v>0</v>
      </c>
      <c r="K181" s="221" t="s">
        <v>150</v>
      </c>
      <c r="L181" s="44"/>
      <c r="M181" s="226" t="s">
        <v>1</v>
      </c>
      <c r="N181" s="227" t="s">
        <v>41</v>
      </c>
      <c r="O181" s="91"/>
      <c r="P181" s="228">
        <f>O181*H181</f>
        <v>0</v>
      </c>
      <c r="Q181" s="228">
        <v>0.26</v>
      </c>
      <c r="R181" s="228">
        <f>Q181*H181</f>
        <v>447.2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151</v>
      </c>
      <c r="AT181" s="230" t="s">
        <v>147</v>
      </c>
      <c r="AU181" s="230" t="s">
        <v>86</v>
      </c>
      <c r="AY181" s="17" t="s">
        <v>145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84</v>
      </c>
      <c r="BK181" s="231">
        <f>ROUND(I181*H181,2)</f>
        <v>0</v>
      </c>
      <c r="BL181" s="17" t="s">
        <v>151</v>
      </c>
      <c r="BM181" s="230" t="s">
        <v>614</v>
      </c>
    </row>
    <row r="182" spans="1:51" s="13" customFormat="1" ht="12">
      <c r="A182" s="13"/>
      <c r="B182" s="237"/>
      <c r="C182" s="238"/>
      <c r="D182" s="232" t="s">
        <v>155</v>
      </c>
      <c r="E182" s="239" t="s">
        <v>1</v>
      </c>
      <c r="F182" s="240" t="s">
        <v>615</v>
      </c>
      <c r="G182" s="238"/>
      <c r="H182" s="241">
        <v>1720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155</v>
      </c>
      <c r="AU182" s="247" t="s">
        <v>86</v>
      </c>
      <c r="AV182" s="13" t="s">
        <v>86</v>
      </c>
      <c r="AW182" s="13" t="s">
        <v>32</v>
      </c>
      <c r="AX182" s="13" t="s">
        <v>76</v>
      </c>
      <c r="AY182" s="247" t="s">
        <v>145</v>
      </c>
    </row>
    <row r="183" spans="1:51" s="14" customFormat="1" ht="12">
      <c r="A183" s="14"/>
      <c r="B183" s="248"/>
      <c r="C183" s="249"/>
      <c r="D183" s="232" t="s">
        <v>155</v>
      </c>
      <c r="E183" s="250" t="s">
        <v>1</v>
      </c>
      <c r="F183" s="251" t="s">
        <v>159</v>
      </c>
      <c r="G183" s="249"/>
      <c r="H183" s="252">
        <v>1720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8" t="s">
        <v>155</v>
      </c>
      <c r="AU183" s="258" t="s">
        <v>86</v>
      </c>
      <c r="AV183" s="14" t="s">
        <v>151</v>
      </c>
      <c r="AW183" s="14" t="s">
        <v>32</v>
      </c>
      <c r="AX183" s="14" t="s">
        <v>84</v>
      </c>
      <c r="AY183" s="258" t="s">
        <v>145</v>
      </c>
    </row>
    <row r="184" spans="1:63" s="12" customFormat="1" ht="22.8" customHeight="1">
      <c r="A184" s="12"/>
      <c r="B184" s="203"/>
      <c r="C184" s="204"/>
      <c r="D184" s="205" t="s">
        <v>75</v>
      </c>
      <c r="E184" s="217" t="s">
        <v>192</v>
      </c>
      <c r="F184" s="217" t="s">
        <v>225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SUM(P185:P201)</f>
        <v>0</v>
      </c>
      <c r="Q184" s="211"/>
      <c r="R184" s="212">
        <f>SUM(R185:R201)</f>
        <v>94.77959999999999</v>
      </c>
      <c r="S184" s="211"/>
      <c r="T184" s="213">
        <f>SUM(T185:T201)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84</v>
      </c>
      <c r="AT184" s="215" t="s">
        <v>75</v>
      </c>
      <c r="AU184" s="215" t="s">
        <v>84</v>
      </c>
      <c r="AY184" s="214" t="s">
        <v>145</v>
      </c>
      <c r="BK184" s="216">
        <f>SUM(BK185:BK201)</f>
        <v>0</v>
      </c>
    </row>
    <row r="185" spans="1:65" s="2" customFormat="1" ht="24.15" customHeight="1">
      <c r="A185" s="38"/>
      <c r="B185" s="39"/>
      <c r="C185" s="219" t="s">
        <v>220</v>
      </c>
      <c r="D185" s="219" t="s">
        <v>147</v>
      </c>
      <c r="E185" s="220" t="s">
        <v>232</v>
      </c>
      <c r="F185" s="221" t="s">
        <v>233</v>
      </c>
      <c r="G185" s="222" t="s">
        <v>234</v>
      </c>
      <c r="H185" s="223">
        <v>48</v>
      </c>
      <c r="I185" s="224"/>
      <c r="J185" s="225">
        <f>ROUND(I185*H185,2)</f>
        <v>0</v>
      </c>
      <c r="K185" s="221" t="s">
        <v>150</v>
      </c>
      <c r="L185" s="44"/>
      <c r="M185" s="226" t="s">
        <v>1</v>
      </c>
      <c r="N185" s="227" t="s">
        <v>41</v>
      </c>
      <c r="O185" s="91"/>
      <c r="P185" s="228">
        <f>O185*H185</f>
        <v>0</v>
      </c>
      <c r="Q185" s="228">
        <v>0.88535</v>
      </c>
      <c r="R185" s="228">
        <f>Q185*H185</f>
        <v>42.4968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151</v>
      </c>
      <c r="AT185" s="230" t="s">
        <v>147</v>
      </c>
      <c r="AU185" s="230" t="s">
        <v>86</v>
      </c>
      <c r="AY185" s="17" t="s">
        <v>145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84</v>
      </c>
      <c r="BK185" s="231">
        <f>ROUND(I185*H185,2)</f>
        <v>0</v>
      </c>
      <c r="BL185" s="17" t="s">
        <v>151</v>
      </c>
      <c r="BM185" s="230" t="s">
        <v>616</v>
      </c>
    </row>
    <row r="186" spans="1:51" s="13" customFormat="1" ht="12">
      <c r="A186" s="13"/>
      <c r="B186" s="237"/>
      <c r="C186" s="238"/>
      <c r="D186" s="232" t="s">
        <v>155</v>
      </c>
      <c r="E186" s="239" t="s">
        <v>1</v>
      </c>
      <c r="F186" s="240" t="s">
        <v>617</v>
      </c>
      <c r="G186" s="238"/>
      <c r="H186" s="241">
        <v>48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155</v>
      </c>
      <c r="AU186" s="247" t="s">
        <v>86</v>
      </c>
      <c r="AV186" s="13" t="s">
        <v>86</v>
      </c>
      <c r="AW186" s="13" t="s">
        <v>32</v>
      </c>
      <c r="AX186" s="13" t="s">
        <v>76</v>
      </c>
      <c r="AY186" s="247" t="s">
        <v>145</v>
      </c>
    </row>
    <row r="187" spans="1:51" s="14" customFormat="1" ht="12">
      <c r="A187" s="14"/>
      <c r="B187" s="248"/>
      <c r="C187" s="249"/>
      <c r="D187" s="232" t="s">
        <v>155</v>
      </c>
      <c r="E187" s="250" t="s">
        <v>1</v>
      </c>
      <c r="F187" s="251" t="s">
        <v>159</v>
      </c>
      <c r="G187" s="249"/>
      <c r="H187" s="252">
        <v>48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8" t="s">
        <v>155</v>
      </c>
      <c r="AU187" s="258" t="s">
        <v>86</v>
      </c>
      <c r="AV187" s="14" t="s">
        <v>151</v>
      </c>
      <c r="AW187" s="14" t="s">
        <v>32</v>
      </c>
      <c r="AX187" s="14" t="s">
        <v>84</v>
      </c>
      <c r="AY187" s="258" t="s">
        <v>145</v>
      </c>
    </row>
    <row r="188" spans="1:65" s="2" customFormat="1" ht="16.5" customHeight="1">
      <c r="A188" s="38"/>
      <c r="B188" s="39"/>
      <c r="C188" s="259" t="s">
        <v>226</v>
      </c>
      <c r="D188" s="259" t="s">
        <v>238</v>
      </c>
      <c r="E188" s="260" t="s">
        <v>239</v>
      </c>
      <c r="F188" s="261" t="s">
        <v>240</v>
      </c>
      <c r="G188" s="262" t="s">
        <v>234</v>
      </c>
      <c r="H188" s="263">
        <v>48</v>
      </c>
      <c r="I188" s="264"/>
      <c r="J188" s="265">
        <f>ROUND(I188*H188,2)</f>
        <v>0</v>
      </c>
      <c r="K188" s="261" t="s">
        <v>150</v>
      </c>
      <c r="L188" s="266"/>
      <c r="M188" s="267" t="s">
        <v>1</v>
      </c>
      <c r="N188" s="268" t="s">
        <v>41</v>
      </c>
      <c r="O188" s="91"/>
      <c r="P188" s="228">
        <f>O188*H188</f>
        <v>0</v>
      </c>
      <c r="Q188" s="228">
        <v>0.6</v>
      </c>
      <c r="R188" s="228">
        <f>Q188*H188</f>
        <v>28.799999999999997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192</v>
      </c>
      <c r="AT188" s="230" t="s">
        <v>238</v>
      </c>
      <c r="AU188" s="230" t="s">
        <v>86</v>
      </c>
      <c r="AY188" s="17" t="s">
        <v>145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84</v>
      </c>
      <c r="BK188" s="231">
        <f>ROUND(I188*H188,2)</f>
        <v>0</v>
      </c>
      <c r="BL188" s="17" t="s">
        <v>151</v>
      </c>
      <c r="BM188" s="230" t="s">
        <v>618</v>
      </c>
    </row>
    <row r="189" spans="1:65" s="2" customFormat="1" ht="24.15" customHeight="1">
      <c r="A189" s="38"/>
      <c r="B189" s="39"/>
      <c r="C189" s="219" t="s">
        <v>231</v>
      </c>
      <c r="D189" s="219" t="s">
        <v>147</v>
      </c>
      <c r="E189" s="220" t="s">
        <v>619</v>
      </c>
      <c r="F189" s="221" t="s">
        <v>620</v>
      </c>
      <c r="G189" s="222" t="s">
        <v>234</v>
      </c>
      <c r="H189" s="223">
        <v>10</v>
      </c>
      <c r="I189" s="224"/>
      <c r="J189" s="225">
        <f>ROUND(I189*H189,2)</f>
        <v>0</v>
      </c>
      <c r="K189" s="221" t="s">
        <v>150</v>
      </c>
      <c r="L189" s="44"/>
      <c r="M189" s="226" t="s">
        <v>1</v>
      </c>
      <c r="N189" s="227" t="s">
        <v>41</v>
      </c>
      <c r="O189" s="91"/>
      <c r="P189" s="228">
        <f>O189*H189</f>
        <v>0</v>
      </c>
      <c r="Q189" s="228">
        <v>1.36828</v>
      </c>
      <c r="R189" s="228">
        <f>Q189*H189</f>
        <v>13.6828</v>
      </c>
      <c r="S189" s="228">
        <v>0</v>
      </c>
      <c r="T189" s="22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0" t="s">
        <v>151</v>
      </c>
      <c r="AT189" s="230" t="s">
        <v>147</v>
      </c>
      <c r="AU189" s="230" t="s">
        <v>86</v>
      </c>
      <c r="AY189" s="17" t="s">
        <v>145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7" t="s">
        <v>84</v>
      </c>
      <c r="BK189" s="231">
        <f>ROUND(I189*H189,2)</f>
        <v>0</v>
      </c>
      <c r="BL189" s="17" t="s">
        <v>151</v>
      </c>
      <c r="BM189" s="230" t="s">
        <v>621</v>
      </c>
    </row>
    <row r="190" spans="1:51" s="13" customFormat="1" ht="12">
      <c r="A190" s="13"/>
      <c r="B190" s="237"/>
      <c r="C190" s="238"/>
      <c r="D190" s="232" t="s">
        <v>155</v>
      </c>
      <c r="E190" s="239" t="s">
        <v>1</v>
      </c>
      <c r="F190" s="240" t="s">
        <v>203</v>
      </c>
      <c r="G190" s="238"/>
      <c r="H190" s="241">
        <v>10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155</v>
      </c>
      <c r="AU190" s="247" t="s">
        <v>86</v>
      </c>
      <c r="AV190" s="13" t="s">
        <v>86</v>
      </c>
      <c r="AW190" s="13" t="s">
        <v>32</v>
      </c>
      <c r="AX190" s="13" t="s">
        <v>76</v>
      </c>
      <c r="AY190" s="247" t="s">
        <v>145</v>
      </c>
    </row>
    <row r="191" spans="1:51" s="14" customFormat="1" ht="12">
      <c r="A191" s="14"/>
      <c r="B191" s="248"/>
      <c r="C191" s="249"/>
      <c r="D191" s="232" t="s">
        <v>155</v>
      </c>
      <c r="E191" s="250" t="s">
        <v>1</v>
      </c>
      <c r="F191" s="251" t="s">
        <v>159</v>
      </c>
      <c r="G191" s="249"/>
      <c r="H191" s="252">
        <v>10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8" t="s">
        <v>155</v>
      </c>
      <c r="AU191" s="258" t="s">
        <v>86</v>
      </c>
      <c r="AV191" s="14" t="s">
        <v>151</v>
      </c>
      <c r="AW191" s="14" t="s">
        <v>32</v>
      </c>
      <c r="AX191" s="14" t="s">
        <v>84</v>
      </c>
      <c r="AY191" s="258" t="s">
        <v>145</v>
      </c>
    </row>
    <row r="192" spans="1:65" s="2" customFormat="1" ht="16.5" customHeight="1">
      <c r="A192" s="38"/>
      <c r="B192" s="39"/>
      <c r="C192" s="259" t="s">
        <v>237</v>
      </c>
      <c r="D192" s="259" t="s">
        <v>238</v>
      </c>
      <c r="E192" s="260" t="s">
        <v>622</v>
      </c>
      <c r="F192" s="261" t="s">
        <v>623</v>
      </c>
      <c r="G192" s="262" t="s">
        <v>234</v>
      </c>
      <c r="H192" s="263">
        <v>10</v>
      </c>
      <c r="I192" s="264"/>
      <c r="J192" s="265">
        <f>ROUND(I192*H192,2)</f>
        <v>0</v>
      </c>
      <c r="K192" s="261" t="s">
        <v>150</v>
      </c>
      <c r="L192" s="266"/>
      <c r="M192" s="267" t="s">
        <v>1</v>
      </c>
      <c r="N192" s="268" t="s">
        <v>41</v>
      </c>
      <c r="O192" s="91"/>
      <c r="P192" s="228">
        <f>O192*H192</f>
        <v>0</v>
      </c>
      <c r="Q192" s="228">
        <v>0.98</v>
      </c>
      <c r="R192" s="228">
        <f>Q192*H192</f>
        <v>9.8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192</v>
      </c>
      <c r="AT192" s="230" t="s">
        <v>238</v>
      </c>
      <c r="AU192" s="230" t="s">
        <v>86</v>
      </c>
      <c r="AY192" s="17" t="s">
        <v>145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151</v>
      </c>
      <c r="BM192" s="230" t="s">
        <v>624</v>
      </c>
    </row>
    <row r="193" spans="1:65" s="2" customFormat="1" ht="33" customHeight="1">
      <c r="A193" s="38"/>
      <c r="B193" s="39"/>
      <c r="C193" s="219" t="s">
        <v>242</v>
      </c>
      <c r="D193" s="219" t="s">
        <v>147</v>
      </c>
      <c r="E193" s="220" t="s">
        <v>243</v>
      </c>
      <c r="F193" s="221" t="s">
        <v>244</v>
      </c>
      <c r="G193" s="222" t="s">
        <v>106</v>
      </c>
      <c r="H193" s="223">
        <v>24.989</v>
      </c>
      <c r="I193" s="224"/>
      <c r="J193" s="225">
        <f>ROUND(I193*H193,2)</f>
        <v>0</v>
      </c>
      <c r="K193" s="221" t="s">
        <v>150</v>
      </c>
      <c r="L193" s="44"/>
      <c r="M193" s="226" t="s">
        <v>1</v>
      </c>
      <c r="N193" s="227" t="s">
        <v>41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151</v>
      </c>
      <c r="AT193" s="230" t="s">
        <v>147</v>
      </c>
      <c r="AU193" s="230" t="s">
        <v>86</v>
      </c>
      <c r="AY193" s="17" t="s">
        <v>145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84</v>
      </c>
      <c r="BK193" s="231">
        <f>ROUND(I193*H193,2)</f>
        <v>0</v>
      </c>
      <c r="BL193" s="17" t="s">
        <v>151</v>
      </c>
      <c r="BM193" s="230" t="s">
        <v>625</v>
      </c>
    </row>
    <row r="194" spans="1:47" s="2" customFormat="1" ht="12">
      <c r="A194" s="38"/>
      <c r="B194" s="39"/>
      <c r="C194" s="40"/>
      <c r="D194" s="232" t="s">
        <v>153</v>
      </c>
      <c r="E194" s="40"/>
      <c r="F194" s="233" t="s">
        <v>246</v>
      </c>
      <c r="G194" s="40"/>
      <c r="H194" s="40"/>
      <c r="I194" s="234"/>
      <c r="J194" s="40"/>
      <c r="K194" s="40"/>
      <c r="L194" s="44"/>
      <c r="M194" s="235"/>
      <c r="N194" s="236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153</v>
      </c>
      <c r="AU194" s="17" t="s">
        <v>86</v>
      </c>
    </row>
    <row r="195" spans="1:51" s="13" customFormat="1" ht="12">
      <c r="A195" s="13"/>
      <c r="B195" s="237"/>
      <c r="C195" s="238"/>
      <c r="D195" s="232" t="s">
        <v>155</v>
      </c>
      <c r="E195" s="239" t="s">
        <v>1</v>
      </c>
      <c r="F195" s="240" t="s">
        <v>626</v>
      </c>
      <c r="G195" s="238"/>
      <c r="H195" s="241">
        <v>4.104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155</v>
      </c>
      <c r="AU195" s="247" t="s">
        <v>86</v>
      </c>
      <c r="AV195" s="13" t="s">
        <v>86</v>
      </c>
      <c r="AW195" s="13" t="s">
        <v>32</v>
      </c>
      <c r="AX195" s="13" t="s">
        <v>76</v>
      </c>
      <c r="AY195" s="247" t="s">
        <v>145</v>
      </c>
    </row>
    <row r="196" spans="1:51" s="13" customFormat="1" ht="12">
      <c r="A196" s="13"/>
      <c r="B196" s="237"/>
      <c r="C196" s="238"/>
      <c r="D196" s="232" t="s">
        <v>155</v>
      </c>
      <c r="E196" s="239" t="s">
        <v>1</v>
      </c>
      <c r="F196" s="240" t="s">
        <v>627</v>
      </c>
      <c r="G196" s="238"/>
      <c r="H196" s="241">
        <v>2.646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155</v>
      </c>
      <c r="AU196" s="247" t="s">
        <v>86</v>
      </c>
      <c r="AV196" s="13" t="s">
        <v>86</v>
      </c>
      <c r="AW196" s="13" t="s">
        <v>32</v>
      </c>
      <c r="AX196" s="13" t="s">
        <v>76</v>
      </c>
      <c r="AY196" s="247" t="s">
        <v>145</v>
      </c>
    </row>
    <row r="197" spans="1:51" s="13" customFormat="1" ht="12">
      <c r="A197" s="13"/>
      <c r="B197" s="237"/>
      <c r="C197" s="238"/>
      <c r="D197" s="232" t="s">
        <v>155</v>
      </c>
      <c r="E197" s="239" t="s">
        <v>1</v>
      </c>
      <c r="F197" s="240" t="s">
        <v>628</v>
      </c>
      <c r="G197" s="238"/>
      <c r="H197" s="241">
        <v>6.48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155</v>
      </c>
      <c r="AU197" s="247" t="s">
        <v>86</v>
      </c>
      <c r="AV197" s="13" t="s">
        <v>86</v>
      </c>
      <c r="AW197" s="13" t="s">
        <v>32</v>
      </c>
      <c r="AX197" s="13" t="s">
        <v>76</v>
      </c>
      <c r="AY197" s="247" t="s">
        <v>145</v>
      </c>
    </row>
    <row r="198" spans="1:51" s="13" customFormat="1" ht="12">
      <c r="A198" s="13"/>
      <c r="B198" s="237"/>
      <c r="C198" s="238"/>
      <c r="D198" s="232" t="s">
        <v>155</v>
      </c>
      <c r="E198" s="239" t="s">
        <v>1</v>
      </c>
      <c r="F198" s="240" t="s">
        <v>629</v>
      </c>
      <c r="G198" s="238"/>
      <c r="H198" s="241">
        <v>4.193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155</v>
      </c>
      <c r="AU198" s="247" t="s">
        <v>86</v>
      </c>
      <c r="AV198" s="13" t="s">
        <v>86</v>
      </c>
      <c r="AW198" s="13" t="s">
        <v>32</v>
      </c>
      <c r="AX198" s="13" t="s">
        <v>76</v>
      </c>
      <c r="AY198" s="247" t="s">
        <v>145</v>
      </c>
    </row>
    <row r="199" spans="1:51" s="13" customFormat="1" ht="12">
      <c r="A199" s="13"/>
      <c r="B199" s="237"/>
      <c r="C199" s="238"/>
      <c r="D199" s="232" t="s">
        <v>155</v>
      </c>
      <c r="E199" s="239" t="s">
        <v>1</v>
      </c>
      <c r="F199" s="240" t="s">
        <v>630</v>
      </c>
      <c r="G199" s="238"/>
      <c r="H199" s="241">
        <v>2.736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155</v>
      </c>
      <c r="AU199" s="247" t="s">
        <v>86</v>
      </c>
      <c r="AV199" s="13" t="s">
        <v>86</v>
      </c>
      <c r="AW199" s="13" t="s">
        <v>32</v>
      </c>
      <c r="AX199" s="13" t="s">
        <v>76</v>
      </c>
      <c r="AY199" s="247" t="s">
        <v>145</v>
      </c>
    </row>
    <row r="200" spans="1:51" s="13" customFormat="1" ht="12">
      <c r="A200" s="13"/>
      <c r="B200" s="237"/>
      <c r="C200" s="238"/>
      <c r="D200" s="232" t="s">
        <v>155</v>
      </c>
      <c r="E200" s="239" t="s">
        <v>1</v>
      </c>
      <c r="F200" s="240" t="s">
        <v>631</v>
      </c>
      <c r="G200" s="238"/>
      <c r="H200" s="241">
        <v>4.83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155</v>
      </c>
      <c r="AU200" s="247" t="s">
        <v>86</v>
      </c>
      <c r="AV200" s="13" t="s">
        <v>86</v>
      </c>
      <c r="AW200" s="13" t="s">
        <v>32</v>
      </c>
      <c r="AX200" s="13" t="s">
        <v>76</v>
      </c>
      <c r="AY200" s="247" t="s">
        <v>145</v>
      </c>
    </row>
    <row r="201" spans="1:51" s="14" customFormat="1" ht="12">
      <c r="A201" s="14"/>
      <c r="B201" s="248"/>
      <c r="C201" s="249"/>
      <c r="D201" s="232" t="s">
        <v>155</v>
      </c>
      <c r="E201" s="250" t="s">
        <v>1</v>
      </c>
      <c r="F201" s="251" t="s">
        <v>159</v>
      </c>
      <c r="G201" s="249"/>
      <c r="H201" s="252">
        <v>24.989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8" t="s">
        <v>155</v>
      </c>
      <c r="AU201" s="258" t="s">
        <v>86</v>
      </c>
      <c r="AV201" s="14" t="s">
        <v>151</v>
      </c>
      <c r="AW201" s="14" t="s">
        <v>32</v>
      </c>
      <c r="AX201" s="14" t="s">
        <v>84</v>
      </c>
      <c r="AY201" s="258" t="s">
        <v>145</v>
      </c>
    </row>
    <row r="202" spans="1:63" s="12" customFormat="1" ht="22.8" customHeight="1">
      <c r="A202" s="12"/>
      <c r="B202" s="203"/>
      <c r="C202" s="204"/>
      <c r="D202" s="205" t="s">
        <v>75</v>
      </c>
      <c r="E202" s="217" t="s">
        <v>199</v>
      </c>
      <c r="F202" s="217" t="s">
        <v>256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SUM(P203:P254)</f>
        <v>0</v>
      </c>
      <c r="Q202" s="211"/>
      <c r="R202" s="212">
        <f>SUM(R203:R254)</f>
        <v>239.65098</v>
      </c>
      <c r="S202" s="211"/>
      <c r="T202" s="213">
        <f>SUM(T203:T254)</f>
        <v>733.105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84</v>
      </c>
      <c r="AT202" s="215" t="s">
        <v>75</v>
      </c>
      <c r="AU202" s="215" t="s">
        <v>84</v>
      </c>
      <c r="AY202" s="214" t="s">
        <v>145</v>
      </c>
      <c r="BK202" s="216">
        <f>SUM(BK203:BK254)</f>
        <v>0</v>
      </c>
    </row>
    <row r="203" spans="1:65" s="2" customFormat="1" ht="90" customHeight="1">
      <c r="A203" s="38"/>
      <c r="B203" s="39"/>
      <c r="C203" s="219" t="s">
        <v>257</v>
      </c>
      <c r="D203" s="219" t="s">
        <v>147</v>
      </c>
      <c r="E203" s="220" t="s">
        <v>258</v>
      </c>
      <c r="F203" s="221" t="s">
        <v>259</v>
      </c>
      <c r="G203" s="222" t="s">
        <v>234</v>
      </c>
      <c r="H203" s="223">
        <v>1740</v>
      </c>
      <c r="I203" s="224"/>
      <c r="J203" s="225">
        <f>ROUND(I203*H203,2)</f>
        <v>0</v>
      </c>
      <c r="K203" s="221" t="s">
        <v>150</v>
      </c>
      <c r="L203" s="44"/>
      <c r="M203" s="226" t="s">
        <v>1</v>
      </c>
      <c r="N203" s="227" t="s">
        <v>41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0.194</v>
      </c>
      <c r="T203" s="229">
        <f>S203*H203</f>
        <v>337.56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151</v>
      </c>
      <c r="AT203" s="230" t="s">
        <v>147</v>
      </c>
      <c r="AU203" s="230" t="s">
        <v>86</v>
      </c>
      <c r="AY203" s="17" t="s">
        <v>145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84</v>
      </c>
      <c r="BK203" s="231">
        <f>ROUND(I203*H203,2)</f>
        <v>0</v>
      </c>
      <c r="BL203" s="17" t="s">
        <v>151</v>
      </c>
      <c r="BM203" s="230" t="s">
        <v>632</v>
      </c>
    </row>
    <row r="204" spans="1:51" s="13" customFormat="1" ht="12">
      <c r="A204" s="13"/>
      <c r="B204" s="237"/>
      <c r="C204" s="238"/>
      <c r="D204" s="232" t="s">
        <v>155</v>
      </c>
      <c r="E204" s="239" t="s">
        <v>1</v>
      </c>
      <c r="F204" s="240" t="s">
        <v>633</v>
      </c>
      <c r="G204" s="238"/>
      <c r="H204" s="241">
        <v>1740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155</v>
      </c>
      <c r="AU204" s="247" t="s">
        <v>86</v>
      </c>
      <c r="AV204" s="13" t="s">
        <v>86</v>
      </c>
      <c r="AW204" s="13" t="s">
        <v>32</v>
      </c>
      <c r="AX204" s="13" t="s">
        <v>76</v>
      </c>
      <c r="AY204" s="247" t="s">
        <v>145</v>
      </c>
    </row>
    <row r="205" spans="1:51" s="14" customFormat="1" ht="12">
      <c r="A205" s="14"/>
      <c r="B205" s="248"/>
      <c r="C205" s="249"/>
      <c r="D205" s="232" t="s">
        <v>155</v>
      </c>
      <c r="E205" s="250" t="s">
        <v>1</v>
      </c>
      <c r="F205" s="251" t="s">
        <v>159</v>
      </c>
      <c r="G205" s="249"/>
      <c r="H205" s="252">
        <v>1740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8" t="s">
        <v>155</v>
      </c>
      <c r="AU205" s="258" t="s">
        <v>86</v>
      </c>
      <c r="AV205" s="14" t="s">
        <v>151</v>
      </c>
      <c r="AW205" s="14" t="s">
        <v>32</v>
      </c>
      <c r="AX205" s="14" t="s">
        <v>84</v>
      </c>
      <c r="AY205" s="258" t="s">
        <v>145</v>
      </c>
    </row>
    <row r="206" spans="1:65" s="2" customFormat="1" ht="66.75" customHeight="1">
      <c r="A206" s="38"/>
      <c r="B206" s="39"/>
      <c r="C206" s="219" t="s">
        <v>262</v>
      </c>
      <c r="D206" s="219" t="s">
        <v>147</v>
      </c>
      <c r="E206" s="220" t="s">
        <v>263</v>
      </c>
      <c r="F206" s="221" t="s">
        <v>264</v>
      </c>
      <c r="G206" s="222" t="s">
        <v>103</v>
      </c>
      <c r="H206" s="223">
        <v>1720</v>
      </c>
      <c r="I206" s="224"/>
      <c r="J206" s="225">
        <f>ROUND(I206*H206,2)</f>
        <v>0</v>
      </c>
      <c r="K206" s="221" t="s">
        <v>150</v>
      </c>
      <c r="L206" s="44"/>
      <c r="M206" s="226" t="s">
        <v>1</v>
      </c>
      <c r="N206" s="227" t="s">
        <v>41</v>
      </c>
      <c r="O206" s="91"/>
      <c r="P206" s="228">
        <f>O206*H206</f>
        <v>0</v>
      </c>
      <c r="Q206" s="228">
        <v>0</v>
      </c>
      <c r="R206" s="228">
        <f>Q206*H206</f>
        <v>0</v>
      </c>
      <c r="S206" s="228">
        <v>0.126</v>
      </c>
      <c r="T206" s="229">
        <f>S206*H206</f>
        <v>216.72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0" t="s">
        <v>151</v>
      </c>
      <c r="AT206" s="230" t="s">
        <v>147</v>
      </c>
      <c r="AU206" s="230" t="s">
        <v>86</v>
      </c>
      <c r="AY206" s="17" t="s">
        <v>145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84</v>
      </c>
      <c r="BK206" s="231">
        <f>ROUND(I206*H206,2)</f>
        <v>0</v>
      </c>
      <c r="BL206" s="17" t="s">
        <v>151</v>
      </c>
      <c r="BM206" s="230" t="s">
        <v>634</v>
      </c>
    </row>
    <row r="207" spans="1:51" s="13" customFormat="1" ht="12">
      <c r="A207" s="13"/>
      <c r="B207" s="237"/>
      <c r="C207" s="238"/>
      <c r="D207" s="232" t="s">
        <v>155</v>
      </c>
      <c r="E207" s="239" t="s">
        <v>1</v>
      </c>
      <c r="F207" s="240" t="s">
        <v>615</v>
      </c>
      <c r="G207" s="238"/>
      <c r="H207" s="241">
        <v>1720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155</v>
      </c>
      <c r="AU207" s="247" t="s">
        <v>86</v>
      </c>
      <c r="AV207" s="13" t="s">
        <v>86</v>
      </c>
      <c r="AW207" s="13" t="s">
        <v>32</v>
      </c>
      <c r="AX207" s="13" t="s">
        <v>76</v>
      </c>
      <c r="AY207" s="247" t="s">
        <v>145</v>
      </c>
    </row>
    <row r="208" spans="1:51" s="14" customFormat="1" ht="12">
      <c r="A208" s="14"/>
      <c r="B208" s="248"/>
      <c r="C208" s="249"/>
      <c r="D208" s="232" t="s">
        <v>155</v>
      </c>
      <c r="E208" s="250" t="s">
        <v>1</v>
      </c>
      <c r="F208" s="251" t="s">
        <v>159</v>
      </c>
      <c r="G208" s="249"/>
      <c r="H208" s="252">
        <v>1720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8" t="s">
        <v>155</v>
      </c>
      <c r="AU208" s="258" t="s">
        <v>86</v>
      </c>
      <c r="AV208" s="14" t="s">
        <v>151</v>
      </c>
      <c r="AW208" s="14" t="s">
        <v>32</v>
      </c>
      <c r="AX208" s="14" t="s">
        <v>84</v>
      </c>
      <c r="AY208" s="258" t="s">
        <v>145</v>
      </c>
    </row>
    <row r="209" spans="1:65" s="2" customFormat="1" ht="49.05" customHeight="1">
      <c r="A209" s="38"/>
      <c r="B209" s="39"/>
      <c r="C209" s="219" t="s">
        <v>7</v>
      </c>
      <c r="D209" s="219" t="s">
        <v>147</v>
      </c>
      <c r="E209" s="220" t="s">
        <v>271</v>
      </c>
      <c r="F209" s="221" t="s">
        <v>272</v>
      </c>
      <c r="G209" s="222" t="s">
        <v>229</v>
      </c>
      <c r="H209" s="223">
        <v>70</v>
      </c>
      <c r="I209" s="224"/>
      <c r="J209" s="225">
        <f>ROUND(I209*H209,2)</f>
        <v>0</v>
      </c>
      <c r="K209" s="221" t="s">
        <v>150</v>
      </c>
      <c r="L209" s="44"/>
      <c r="M209" s="226" t="s">
        <v>1</v>
      </c>
      <c r="N209" s="227" t="s">
        <v>41</v>
      </c>
      <c r="O209" s="91"/>
      <c r="P209" s="228">
        <f>O209*H209</f>
        <v>0</v>
      </c>
      <c r="Q209" s="228">
        <v>0</v>
      </c>
      <c r="R209" s="228">
        <f>Q209*H209</f>
        <v>0</v>
      </c>
      <c r="S209" s="228">
        <v>0.0021</v>
      </c>
      <c r="T209" s="229">
        <f>S209*H209</f>
        <v>0.147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0" t="s">
        <v>151</v>
      </c>
      <c r="AT209" s="230" t="s">
        <v>147</v>
      </c>
      <c r="AU209" s="230" t="s">
        <v>86</v>
      </c>
      <c r="AY209" s="17" t="s">
        <v>145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7" t="s">
        <v>84</v>
      </c>
      <c r="BK209" s="231">
        <f>ROUND(I209*H209,2)</f>
        <v>0</v>
      </c>
      <c r="BL209" s="17" t="s">
        <v>151</v>
      </c>
      <c r="BM209" s="230" t="s">
        <v>635</v>
      </c>
    </row>
    <row r="210" spans="1:51" s="13" customFormat="1" ht="12">
      <c r="A210" s="13"/>
      <c r="B210" s="237"/>
      <c r="C210" s="238"/>
      <c r="D210" s="232" t="s">
        <v>155</v>
      </c>
      <c r="E210" s="239" t="s">
        <v>1</v>
      </c>
      <c r="F210" s="240" t="s">
        <v>636</v>
      </c>
      <c r="G210" s="238"/>
      <c r="H210" s="241">
        <v>70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155</v>
      </c>
      <c r="AU210" s="247" t="s">
        <v>86</v>
      </c>
      <c r="AV210" s="13" t="s">
        <v>86</v>
      </c>
      <c r="AW210" s="13" t="s">
        <v>32</v>
      </c>
      <c r="AX210" s="13" t="s">
        <v>76</v>
      </c>
      <c r="AY210" s="247" t="s">
        <v>145</v>
      </c>
    </row>
    <row r="211" spans="1:51" s="14" customFormat="1" ht="12">
      <c r="A211" s="14"/>
      <c r="B211" s="248"/>
      <c r="C211" s="249"/>
      <c r="D211" s="232" t="s">
        <v>155</v>
      </c>
      <c r="E211" s="250" t="s">
        <v>1</v>
      </c>
      <c r="F211" s="251" t="s">
        <v>159</v>
      </c>
      <c r="G211" s="249"/>
      <c r="H211" s="252">
        <v>70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8" t="s">
        <v>155</v>
      </c>
      <c r="AU211" s="258" t="s">
        <v>86</v>
      </c>
      <c r="AV211" s="14" t="s">
        <v>151</v>
      </c>
      <c r="AW211" s="14" t="s">
        <v>32</v>
      </c>
      <c r="AX211" s="14" t="s">
        <v>84</v>
      </c>
      <c r="AY211" s="258" t="s">
        <v>145</v>
      </c>
    </row>
    <row r="212" spans="1:65" s="2" customFormat="1" ht="62.7" customHeight="1">
      <c r="A212" s="38"/>
      <c r="B212" s="39"/>
      <c r="C212" s="219" t="s">
        <v>270</v>
      </c>
      <c r="D212" s="219" t="s">
        <v>147</v>
      </c>
      <c r="E212" s="220" t="s">
        <v>276</v>
      </c>
      <c r="F212" s="221" t="s">
        <v>277</v>
      </c>
      <c r="G212" s="222" t="s">
        <v>234</v>
      </c>
      <c r="H212" s="223">
        <v>58</v>
      </c>
      <c r="I212" s="224"/>
      <c r="J212" s="225">
        <f>ROUND(I212*H212,2)</f>
        <v>0</v>
      </c>
      <c r="K212" s="221" t="s">
        <v>150</v>
      </c>
      <c r="L212" s="44"/>
      <c r="M212" s="226" t="s">
        <v>1</v>
      </c>
      <c r="N212" s="227" t="s">
        <v>41</v>
      </c>
      <c r="O212" s="91"/>
      <c r="P212" s="228">
        <f>O212*H212</f>
        <v>0</v>
      </c>
      <c r="Q212" s="228">
        <v>0</v>
      </c>
      <c r="R212" s="228">
        <f>Q212*H212</f>
        <v>0</v>
      </c>
      <c r="S212" s="228">
        <v>2.055</v>
      </c>
      <c r="T212" s="229">
        <f>S212*H212</f>
        <v>119.19000000000001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0" t="s">
        <v>151</v>
      </c>
      <c r="AT212" s="230" t="s">
        <v>147</v>
      </c>
      <c r="AU212" s="230" t="s">
        <v>86</v>
      </c>
      <c r="AY212" s="17" t="s">
        <v>145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84</v>
      </c>
      <c r="BK212" s="231">
        <f>ROUND(I212*H212,2)</f>
        <v>0</v>
      </c>
      <c r="BL212" s="17" t="s">
        <v>151</v>
      </c>
      <c r="BM212" s="230" t="s">
        <v>637</v>
      </c>
    </row>
    <row r="213" spans="1:51" s="13" customFormat="1" ht="12">
      <c r="A213" s="13"/>
      <c r="B213" s="237"/>
      <c r="C213" s="238"/>
      <c r="D213" s="232" t="s">
        <v>155</v>
      </c>
      <c r="E213" s="239" t="s">
        <v>1</v>
      </c>
      <c r="F213" s="240" t="s">
        <v>638</v>
      </c>
      <c r="G213" s="238"/>
      <c r="H213" s="241">
        <v>58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155</v>
      </c>
      <c r="AU213" s="247" t="s">
        <v>86</v>
      </c>
      <c r="AV213" s="13" t="s">
        <v>86</v>
      </c>
      <c r="AW213" s="13" t="s">
        <v>32</v>
      </c>
      <c r="AX213" s="13" t="s">
        <v>76</v>
      </c>
      <c r="AY213" s="247" t="s">
        <v>145</v>
      </c>
    </row>
    <row r="214" spans="1:51" s="14" customFormat="1" ht="12">
      <c r="A214" s="14"/>
      <c r="B214" s="248"/>
      <c r="C214" s="249"/>
      <c r="D214" s="232" t="s">
        <v>155</v>
      </c>
      <c r="E214" s="250" t="s">
        <v>1</v>
      </c>
      <c r="F214" s="251" t="s">
        <v>159</v>
      </c>
      <c r="G214" s="249"/>
      <c r="H214" s="252">
        <v>58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155</v>
      </c>
      <c r="AU214" s="258" t="s">
        <v>86</v>
      </c>
      <c r="AV214" s="14" t="s">
        <v>151</v>
      </c>
      <c r="AW214" s="14" t="s">
        <v>32</v>
      </c>
      <c r="AX214" s="14" t="s">
        <v>84</v>
      </c>
      <c r="AY214" s="258" t="s">
        <v>145</v>
      </c>
    </row>
    <row r="215" spans="1:65" s="2" customFormat="1" ht="16.5" customHeight="1">
      <c r="A215" s="38"/>
      <c r="B215" s="39"/>
      <c r="C215" s="219" t="s">
        <v>275</v>
      </c>
      <c r="D215" s="219" t="s">
        <v>147</v>
      </c>
      <c r="E215" s="220" t="s">
        <v>281</v>
      </c>
      <c r="F215" s="221" t="s">
        <v>282</v>
      </c>
      <c r="G215" s="222" t="s">
        <v>106</v>
      </c>
      <c r="H215" s="223">
        <v>28</v>
      </c>
      <c r="I215" s="224"/>
      <c r="J215" s="225">
        <f>ROUND(I215*H215,2)</f>
        <v>0</v>
      </c>
      <c r="K215" s="221" t="s">
        <v>150</v>
      </c>
      <c r="L215" s="44"/>
      <c r="M215" s="226" t="s">
        <v>1</v>
      </c>
      <c r="N215" s="227" t="s">
        <v>41</v>
      </c>
      <c r="O215" s="91"/>
      <c r="P215" s="228">
        <f>O215*H215</f>
        <v>0</v>
      </c>
      <c r="Q215" s="228">
        <v>0.12</v>
      </c>
      <c r="R215" s="228">
        <f>Q215*H215</f>
        <v>3.36</v>
      </c>
      <c r="S215" s="228">
        <v>2.1</v>
      </c>
      <c r="T215" s="229">
        <f>S215*H215</f>
        <v>58.800000000000004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0" t="s">
        <v>151</v>
      </c>
      <c r="AT215" s="230" t="s">
        <v>147</v>
      </c>
      <c r="AU215" s="230" t="s">
        <v>86</v>
      </c>
      <c r="AY215" s="17" t="s">
        <v>145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7" t="s">
        <v>84</v>
      </c>
      <c r="BK215" s="231">
        <f>ROUND(I215*H215,2)</f>
        <v>0</v>
      </c>
      <c r="BL215" s="17" t="s">
        <v>151</v>
      </c>
      <c r="BM215" s="230" t="s">
        <v>639</v>
      </c>
    </row>
    <row r="216" spans="1:47" s="2" customFormat="1" ht="12">
      <c r="A216" s="38"/>
      <c r="B216" s="39"/>
      <c r="C216" s="40"/>
      <c r="D216" s="232" t="s">
        <v>153</v>
      </c>
      <c r="E216" s="40"/>
      <c r="F216" s="233" t="s">
        <v>284</v>
      </c>
      <c r="G216" s="40"/>
      <c r="H216" s="40"/>
      <c r="I216" s="234"/>
      <c r="J216" s="40"/>
      <c r="K216" s="40"/>
      <c r="L216" s="44"/>
      <c r="M216" s="235"/>
      <c r="N216" s="236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153</v>
      </c>
      <c r="AU216" s="17" t="s">
        <v>86</v>
      </c>
    </row>
    <row r="217" spans="1:51" s="13" customFormat="1" ht="12">
      <c r="A217" s="13"/>
      <c r="B217" s="237"/>
      <c r="C217" s="238"/>
      <c r="D217" s="232" t="s">
        <v>155</v>
      </c>
      <c r="E217" s="239" t="s">
        <v>1</v>
      </c>
      <c r="F217" s="240" t="s">
        <v>640</v>
      </c>
      <c r="G217" s="238"/>
      <c r="H217" s="241">
        <v>28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155</v>
      </c>
      <c r="AU217" s="247" t="s">
        <v>86</v>
      </c>
      <c r="AV217" s="13" t="s">
        <v>86</v>
      </c>
      <c r="AW217" s="13" t="s">
        <v>32</v>
      </c>
      <c r="AX217" s="13" t="s">
        <v>76</v>
      </c>
      <c r="AY217" s="247" t="s">
        <v>145</v>
      </c>
    </row>
    <row r="218" spans="1:51" s="14" customFormat="1" ht="12">
      <c r="A218" s="14"/>
      <c r="B218" s="248"/>
      <c r="C218" s="249"/>
      <c r="D218" s="232" t="s">
        <v>155</v>
      </c>
      <c r="E218" s="250" t="s">
        <v>1</v>
      </c>
      <c r="F218" s="251" t="s">
        <v>159</v>
      </c>
      <c r="G218" s="249"/>
      <c r="H218" s="252">
        <v>28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8" t="s">
        <v>155</v>
      </c>
      <c r="AU218" s="258" t="s">
        <v>86</v>
      </c>
      <c r="AV218" s="14" t="s">
        <v>151</v>
      </c>
      <c r="AW218" s="14" t="s">
        <v>32</v>
      </c>
      <c r="AX218" s="14" t="s">
        <v>84</v>
      </c>
      <c r="AY218" s="258" t="s">
        <v>145</v>
      </c>
    </row>
    <row r="219" spans="1:65" s="2" customFormat="1" ht="66.75" customHeight="1">
      <c r="A219" s="38"/>
      <c r="B219" s="39"/>
      <c r="C219" s="219" t="s">
        <v>280</v>
      </c>
      <c r="D219" s="219" t="s">
        <v>147</v>
      </c>
      <c r="E219" s="220" t="s">
        <v>287</v>
      </c>
      <c r="F219" s="221" t="s">
        <v>288</v>
      </c>
      <c r="G219" s="222" t="s">
        <v>234</v>
      </c>
      <c r="H219" s="223">
        <v>8</v>
      </c>
      <c r="I219" s="224"/>
      <c r="J219" s="225">
        <f>ROUND(I219*H219,2)</f>
        <v>0</v>
      </c>
      <c r="K219" s="221" t="s">
        <v>150</v>
      </c>
      <c r="L219" s="44"/>
      <c r="M219" s="226" t="s">
        <v>1</v>
      </c>
      <c r="N219" s="227" t="s">
        <v>41</v>
      </c>
      <c r="O219" s="91"/>
      <c r="P219" s="228">
        <f>O219*H219</f>
        <v>0</v>
      </c>
      <c r="Q219" s="228">
        <v>0</v>
      </c>
      <c r="R219" s="228">
        <f>Q219*H219</f>
        <v>0</v>
      </c>
      <c r="S219" s="228">
        <v>0.086</v>
      </c>
      <c r="T219" s="229">
        <f>S219*H219</f>
        <v>0.688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0" t="s">
        <v>151</v>
      </c>
      <c r="AT219" s="230" t="s">
        <v>147</v>
      </c>
      <c r="AU219" s="230" t="s">
        <v>86</v>
      </c>
      <c r="AY219" s="17" t="s">
        <v>145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84</v>
      </c>
      <c r="BK219" s="231">
        <f>ROUND(I219*H219,2)</f>
        <v>0</v>
      </c>
      <c r="BL219" s="17" t="s">
        <v>151</v>
      </c>
      <c r="BM219" s="230" t="s">
        <v>641</v>
      </c>
    </row>
    <row r="220" spans="1:51" s="13" customFormat="1" ht="12">
      <c r="A220" s="13"/>
      <c r="B220" s="237"/>
      <c r="C220" s="238"/>
      <c r="D220" s="232" t="s">
        <v>155</v>
      </c>
      <c r="E220" s="239" t="s">
        <v>1</v>
      </c>
      <c r="F220" s="240" t="s">
        <v>192</v>
      </c>
      <c r="G220" s="238"/>
      <c r="H220" s="241">
        <v>8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155</v>
      </c>
      <c r="AU220" s="247" t="s">
        <v>86</v>
      </c>
      <c r="AV220" s="13" t="s">
        <v>86</v>
      </c>
      <c r="AW220" s="13" t="s">
        <v>32</v>
      </c>
      <c r="AX220" s="13" t="s">
        <v>76</v>
      </c>
      <c r="AY220" s="247" t="s">
        <v>145</v>
      </c>
    </row>
    <row r="221" spans="1:51" s="14" customFormat="1" ht="12">
      <c r="A221" s="14"/>
      <c r="B221" s="248"/>
      <c r="C221" s="249"/>
      <c r="D221" s="232" t="s">
        <v>155</v>
      </c>
      <c r="E221" s="250" t="s">
        <v>1</v>
      </c>
      <c r="F221" s="251" t="s">
        <v>159</v>
      </c>
      <c r="G221" s="249"/>
      <c r="H221" s="252">
        <v>8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8" t="s">
        <v>155</v>
      </c>
      <c r="AU221" s="258" t="s">
        <v>86</v>
      </c>
      <c r="AV221" s="14" t="s">
        <v>151</v>
      </c>
      <c r="AW221" s="14" t="s">
        <v>32</v>
      </c>
      <c r="AX221" s="14" t="s">
        <v>84</v>
      </c>
      <c r="AY221" s="258" t="s">
        <v>145</v>
      </c>
    </row>
    <row r="222" spans="1:65" s="2" customFormat="1" ht="33" customHeight="1">
      <c r="A222" s="38"/>
      <c r="B222" s="39"/>
      <c r="C222" s="219" t="s">
        <v>286</v>
      </c>
      <c r="D222" s="219" t="s">
        <v>147</v>
      </c>
      <c r="E222" s="220" t="s">
        <v>292</v>
      </c>
      <c r="F222" s="221" t="s">
        <v>293</v>
      </c>
      <c r="G222" s="222" t="s">
        <v>229</v>
      </c>
      <c r="H222" s="223">
        <v>14</v>
      </c>
      <c r="I222" s="224"/>
      <c r="J222" s="225">
        <f>ROUND(I222*H222,2)</f>
        <v>0</v>
      </c>
      <c r="K222" s="221" t="s">
        <v>150</v>
      </c>
      <c r="L222" s="44"/>
      <c r="M222" s="226" t="s">
        <v>1</v>
      </c>
      <c r="N222" s="227" t="s">
        <v>41</v>
      </c>
      <c r="O222" s="91"/>
      <c r="P222" s="228">
        <f>O222*H222</f>
        <v>0</v>
      </c>
      <c r="Q222" s="228">
        <v>16.75142</v>
      </c>
      <c r="R222" s="228">
        <f>Q222*H222</f>
        <v>234.51988</v>
      </c>
      <c r="S222" s="228">
        <v>0</v>
      </c>
      <c r="T222" s="22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0" t="s">
        <v>151</v>
      </c>
      <c r="AT222" s="230" t="s">
        <v>147</v>
      </c>
      <c r="AU222" s="230" t="s">
        <v>86</v>
      </c>
      <c r="AY222" s="17" t="s">
        <v>145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7" t="s">
        <v>84</v>
      </c>
      <c r="BK222" s="231">
        <f>ROUND(I222*H222,2)</f>
        <v>0</v>
      </c>
      <c r="BL222" s="17" t="s">
        <v>151</v>
      </c>
      <c r="BM222" s="230" t="s">
        <v>642</v>
      </c>
    </row>
    <row r="223" spans="1:51" s="13" customFormat="1" ht="12">
      <c r="A223" s="13"/>
      <c r="B223" s="237"/>
      <c r="C223" s="238"/>
      <c r="D223" s="232" t="s">
        <v>155</v>
      </c>
      <c r="E223" s="239" t="s">
        <v>1</v>
      </c>
      <c r="F223" s="240" t="s">
        <v>220</v>
      </c>
      <c r="G223" s="238"/>
      <c r="H223" s="241">
        <v>14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155</v>
      </c>
      <c r="AU223" s="247" t="s">
        <v>86</v>
      </c>
      <c r="AV223" s="13" t="s">
        <v>86</v>
      </c>
      <c r="AW223" s="13" t="s">
        <v>32</v>
      </c>
      <c r="AX223" s="13" t="s">
        <v>76</v>
      </c>
      <c r="AY223" s="247" t="s">
        <v>145</v>
      </c>
    </row>
    <row r="224" spans="1:51" s="14" customFormat="1" ht="12">
      <c r="A224" s="14"/>
      <c r="B224" s="248"/>
      <c r="C224" s="249"/>
      <c r="D224" s="232" t="s">
        <v>155</v>
      </c>
      <c r="E224" s="250" t="s">
        <v>1</v>
      </c>
      <c r="F224" s="251" t="s">
        <v>159</v>
      </c>
      <c r="G224" s="249"/>
      <c r="H224" s="252">
        <v>14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8" t="s">
        <v>155</v>
      </c>
      <c r="AU224" s="258" t="s">
        <v>86</v>
      </c>
      <c r="AV224" s="14" t="s">
        <v>151</v>
      </c>
      <c r="AW224" s="14" t="s">
        <v>32</v>
      </c>
      <c r="AX224" s="14" t="s">
        <v>84</v>
      </c>
      <c r="AY224" s="258" t="s">
        <v>145</v>
      </c>
    </row>
    <row r="225" spans="1:65" s="2" customFormat="1" ht="33" customHeight="1">
      <c r="A225" s="38"/>
      <c r="B225" s="39"/>
      <c r="C225" s="219" t="s">
        <v>291</v>
      </c>
      <c r="D225" s="219" t="s">
        <v>147</v>
      </c>
      <c r="E225" s="220" t="s">
        <v>304</v>
      </c>
      <c r="F225" s="221" t="s">
        <v>305</v>
      </c>
      <c r="G225" s="222" t="s">
        <v>229</v>
      </c>
      <c r="H225" s="223">
        <v>2</v>
      </c>
      <c r="I225" s="224"/>
      <c r="J225" s="225">
        <f>ROUND(I225*H225,2)</f>
        <v>0</v>
      </c>
      <c r="K225" s="221" t="s">
        <v>1</v>
      </c>
      <c r="L225" s="44"/>
      <c r="M225" s="226" t="s">
        <v>1</v>
      </c>
      <c r="N225" s="227" t="s">
        <v>41</v>
      </c>
      <c r="O225" s="91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151</v>
      </c>
      <c r="AT225" s="230" t="s">
        <v>147</v>
      </c>
      <c r="AU225" s="230" t="s">
        <v>86</v>
      </c>
      <c r="AY225" s="17" t="s">
        <v>145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84</v>
      </c>
      <c r="BK225" s="231">
        <f>ROUND(I225*H225,2)</f>
        <v>0</v>
      </c>
      <c r="BL225" s="17" t="s">
        <v>151</v>
      </c>
      <c r="BM225" s="230" t="s">
        <v>643</v>
      </c>
    </row>
    <row r="226" spans="1:51" s="13" customFormat="1" ht="12">
      <c r="A226" s="13"/>
      <c r="B226" s="237"/>
      <c r="C226" s="238"/>
      <c r="D226" s="232" t="s">
        <v>155</v>
      </c>
      <c r="E226" s="239" t="s">
        <v>1</v>
      </c>
      <c r="F226" s="240" t="s">
        <v>86</v>
      </c>
      <c r="G226" s="238"/>
      <c r="H226" s="241">
        <v>2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155</v>
      </c>
      <c r="AU226" s="247" t="s">
        <v>86</v>
      </c>
      <c r="AV226" s="13" t="s">
        <v>86</v>
      </c>
      <c r="AW226" s="13" t="s">
        <v>32</v>
      </c>
      <c r="AX226" s="13" t="s">
        <v>76</v>
      </c>
      <c r="AY226" s="247" t="s">
        <v>145</v>
      </c>
    </row>
    <row r="227" spans="1:51" s="14" customFormat="1" ht="12">
      <c r="A227" s="14"/>
      <c r="B227" s="248"/>
      <c r="C227" s="249"/>
      <c r="D227" s="232" t="s">
        <v>155</v>
      </c>
      <c r="E227" s="250" t="s">
        <v>1</v>
      </c>
      <c r="F227" s="251" t="s">
        <v>159</v>
      </c>
      <c r="G227" s="249"/>
      <c r="H227" s="252">
        <v>2</v>
      </c>
      <c r="I227" s="253"/>
      <c r="J227" s="249"/>
      <c r="K227" s="249"/>
      <c r="L227" s="254"/>
      <c r="M227" s="255"/>
      <c r="N227" s="256"/>
      <c r="O227" s="256"/>
      <c r="P227" s="256"/>
      <c r="Q227" s="256"/>
      <c r="R227" s="256"/>
      <c r="S227" s="256"/>
      <c r="T227" s="25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8" t="s">
        <v>155</v>
      </c>
      <c r="AU227" s="258" t="s">
        <v>86</v>
      </c>
      <c r="AV227" s="14" t="s">
        <v>151</v>
      </c>
      <c r="AW227" s="14" t="s">
        <v>32</v>
      </c>
      <c r="AX227" s="14" t="s">
        <v>84</v>
      </c>
      <c r="AY227" s="258" t="s">
        <v>145</v>
      </c>
    </row>
    <row r="228" spans="1:65" s="2" customFormat="1" ht="16.5" customHeight="1">
      <c r="A228" s="38"/>
      <c r="B228" s="39"/>
      <c r="C228" s="259" t="s">
        <v>297</v>
      </c>
      <c r="D228" s="259" t="s">
        <v>238</v>
      </c>
      <c r="E228" s="260" t="s">
        <v>308</v>
      </c>
      <c r="F228" s="261" t="s">
        <v>309</v>
      </c>
      <c r="G228" s="262" t="s">
        <v>229</v>
      </c>
      <c r="H228" s="263">
        <v>2</v>
      </c>
      <c r="I228" s="264"/>
      <c r="J228" s="265">
        <f>ROUND(I228*H228,2)</f>
        <v>0</v>
      </c>
      <c r="K228" s="261" t="s">
        <v>1</v>
      </c>
      <c r="L228" s="266"/>
      <c r="M228" s="267" t="s">
        <v>1</v>
      </c>
      <c r="N228" s="268" t="s">
        <v>41</v>
      </c>
      <c r="O228" s="91"/>
      <c r="P228" s="228">
        <f>O228*H228</f>
        <v>0</v>
      </c>
      <c r="Q228" s="228">
        <v>0.0021</v>
      </c>
      <c r="R228" s="228">
        <f>Q228*H228</f>
        <v>0.0042</v>
      </c>
      <c r="S228" s="228">
        <v>0</v>
      </c>
      <c r="T228" s="22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0" t="s">
        <v>192</v>
      </c>
      <c r="AT228" s="230" t="s">
        <v>238</v>
      </c>
      <c r="AU228" s="230" t="s">
        <v>86</v>
      </c>
      <c r="AY228" s="17" t="s">
        <v>145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84</v>
      </c>
      <c r="BK228" s="231">
        <f>ROUND(I228*H228,2)</f>
        <v>0</v>
      </c>
      <c r="BL228" s="17" t="s">
        <v>151</v>
      </c>
      <c r="BM228" s="230" t="s">
        <v>644</v>
      </c>
    </row>
    <row r="229" spans="1:51" s="13" customFormat="1" ht="12">
      <c r="A229" s="13"/>
      <c r="B229" s="237"/>
      <c r="C229" s="238"/>
      <c r="D229" s="232" t="s">
        <v>155</v>
      </c>
      <c r="E229" s="239" t="s">
        <v>1</v>
      </c>
      <c r="F229" s="240" t="s">
        <v>86</v>
      </c>
      <c r="G229" s="238"/>
      <c r="H229" s="241">
        <v>2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155</v>
      </c>
      <c r="AU229" s="247" t="s">
        <v>86</v>
      </c>
      <c r="AV229" s="13" t="s">
        <v>86</v>
      </c>
      <c r="AW229" s="13" t="s">
        <v>32</v>
      </c>
      <c r="AX229" s="13" t="s">
        <v>76</v>
      </c>
      <c r="AY229" s="247" t="s">
        <v>145</v>
      </c>
    </row>
    <row r="230" spans="1:51" s="14" customFormat="1" ht="12">
      <c r="A230" s="14"/>
      <c r="B230" s="248"/>
      <c r="C230" s="249"/>
      <c r="D230" s="232" t="s">
        <v>155</v>
      </c>
      <c r="E230" s="250" t="s">
        <v>1</v>
      </c>
      <c r="F230" s="251" t="s">
        <v>159</v>
      </c>
      <c r="G230" s="249"/>
      <c r="H230" s="252">
        <v>2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8" t="s">
        <v>155</v>
      </c>
      <c r="AU230" s="258" t="s">
        <v>86</v>
      </c>
      <c r="AV230" s="14" t="s">
        <v>151</v>
      </c>
      <c r="AW230" s="14" t="s">
        <v>32</v>
      </c>
      <c r="AX230" s="14" t="s">
        <v>84</v>
      </c>
      <c r="AY230" s="258" t="s">
        <v>145</v>
      </c>
    </row>
    <row r="231" spans="1:65" s="2" customFormat="1" ht="24.15" customHeight="1">
      <c r="A231" s="38"/>
      <c r="B231" s="39"/>
      <c r="C231" s="219" t="s">
        <v>303</v>
      </c>
      <c r="D231" s="219" t="s">
        <v>147</v>
      </c>
      <c r="E231" s="220" t="s">
        <v>312</v>
      </c>
      <c r="F231" s="221" t="s">
        <v>313</v>
      </c>
      <c r="G231" s="222" t="s">
        <v>229</v>
      </c>
      <c r="H231" s="223">
        <v>166</v>
      </c>
      <c r="I231" s="224"/>
      <c r="J231" s="225">
        <f>ROUND(I231*H231,2)</f>
        <v>0</v>
      </c>
      <c r="K231" s="221" t="s">
        <v>1</v>
      </c>
      <c r="L231" s="44"/>
      <c r="M231" s="226" t="s">
        <v>1</v>
      </c>
      <c r="N231" s="227" t="s">
        <v>41</v>
      </c>
      <c r="O231" s="91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151</v>
      </c>
      <c r="AT231" s="230" t="s">
        <v>147</v>
      </c>
      <c r="AU231" s="230" t="s">
        <v>86</v>
      </c>
      <c r="AY231" s="17" t="s">
        <v>145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84</v>
      </c>
      <c r="BK231" s="231">
        <f>ROUND(I231*H231,2)</f>
        <v>0</v>
      </c>
      <c r="BL231" s="17" t="s">
        <v>151</v>
      </c>
      <c r="BM231" s="230" t="s">
        <v>645</v>
      </c>
    </row>
    <row r="232" spans="1:51" s="13" customFormat="1" ht="12">
      <c r="A232" s="13"/>
      <c r="B232" s="237"/>
      <c r="C232" s="238"/>
      <c r="D232" s="232" t="s">
        <v>155</v>
      </c>
      <c r="E232" s="239" t="s">
        <v>1</v>
      </c>
      <c r="F232" s="240" t="s">
        <v>646</v>
      </c>
      <c r="G232" s="238"/>
      <c r="H232" s="241">
        <v>166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155</v>
      </c>
      <c r="AU232" s="247" t="s">
        <v>86</v>
      </c>
      <c r="AV232" s="13" t="s">
        <v>86</v>
      </c>
      <c r="AW232" s="13" t="s">
        <v>32</v>
      </c>
      <c r="AX232" s="13" t="s">
        <v>76</v>
      </c>
      <c r="AY232" s="247" t="s">
        <v>145</v>
      </c>
    </row>
    <row r="233" spans="1:51" s="14" customFormat="1" ht="12">
      <c r="A233" s="14"/>
      <c r="B233" s="248"/>
      <c r="C233" s="249"/>
      <c r="D233" s="232" t="s">
        <v>155</v>
      </c>
      <c r="E233" s="250" t="s">
        <v>1</v>
      </c>
      <c r="F233" s="251" t="s">
        <v>159</v>
      </c>
      <c r="G233" s="249"/>
      <c r="H233" s="252">
        <v>166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8" t="s">
        <v>155</v>
      </c>
      <c r="AU233" s="258" t="s">
        <v>86</v>
      </c>
      <c r="AV233" s="14" t="s">
        <v>151</v>
      </c>
      <c r="AW233" s="14" t="s">
        <v>32</v>
      </c>
      <c r="AX233" s="14" t="s">
        <v>84</v>
      </c>
      <c r="AY233" s="258" t="s">
        <v>145</v>
      </c>
    </row>
    <row r="234" spans="1:65" s="2" customFormat="1" ht="16.5" customHeight="1">
      <c r="A234" s="38"/>
      <c r="B234" s="39"/>
      <c r="C234" s="259" t="s">
        <v>307</v>
      </c>
      <c r="D234" s="259" t="s">
        <v>238</v>
      </c>
      <c r="E234" s="260" t="s">
        <v>317</v>
      </c>
      <c r="F234" s="261" t="s">
        <v>318</v>
      </c>
      <c r="G234" s="262" t="s">
        <v>229</v>
      </c>
      <c r="H234" s="263">
        <v>166</v>
      </c>
      <c r="I234" s="264"/>
      <c r="J234" s="265">
        <f>ROUND(I234*H234,2)</f>
        <v>0</v>
      </c>
      <c r="K234" s="261" t="s">
        <v>1</v>
      </c>
      <c r="L234" s="266"/>
      <c r="M234" s="267" t="s">
        <v>1</v>
      </c>
      <c r="N234" s="268" t="s">
        <v>41</v>
      </c>
      <c r="O234" s="91"/>
      <c r="P234" s="228">
        <f>O234*H234</f>
        <v>0</v>
      </c>
      <c r="Q234" s="228">
        <v>0.00145</v>
      </c>
      <c r="R234" s="228">
        <f>Q234*H234</f>
        <v>0.24069999999999997</v>
      </c>
      <c r="S234" s="228">
        <v>0</v>
      </c>
      <c r="T234" s="22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0" t="s">
        <v>192</v>
      </c>
      <c r="AT234" s="230" t="s">
        <v>238</v>
      </c>
      <c r="AU234" s="230" t="s">
        <v>86</v>
      </c>
      <c r="AY234" s="17" t="s">
        <v>145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7" t="s">
        <v>84</v>
      </c>
      <c r="BK234" s="231">
        <f>ROUND(I234*H234,2)</f>
        <v>0</v>
      </c>
      <c r="BL234" s="17" t="s">
        <v>151</v>
      </c>
      <c r="BM234" s="230" t="s">
        <v>647</v>
      </c>
    </row>
    <row r="235" spans="1:51" s="13" customFormat="1" ht="12">
      <c r="A235" s="13"/>
      <c r="B235" s="237"/>
      <c r="C235" s="238"/>
      <c r="D235" s="232" t="s">
        <v>155</v>
      </c>
      <c r="E235" s="239" t="s">
        <v>1</v>
      </c>
      <c r="F235" s="240" t="s">
        <v>646</v>
      </c>
      <c r="G235" s="238"/>
      <c r="H235" s="241">
        <v>166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155</v>
      </c>
      <c r="AU235" s="247" t="s">
        <v>86</v>
      </c>
      <c r="AV235" s="13" t="s">
        <v>86</v>
      </c>
      <c r="AW235" s="13" t="s">
        <v>32</v>
      </c>
      <c r="AX235" s="13" t="s">
        <v>76</v>
      </c>
      <c r="AY235" s="247" t="s">
        <v>145</v>
      </c>
    </row>
    <row r="236" spans="1:51" s="14" customFormat="1" ht="12">
      <c r="A236" s="14"/>
      <c r="B236" s="248"/>
      <c r="C236" s="249"/>
      <c r="D236" s="232" t="s">
        <v>155</v>
      </c>
      <c r="E236" s="250" t="s">
        <v>1</v>
      </c>
      <c r="F236" s="251" t="s">
        <v>159</v>
      </c>
      <c r="G236" s="249"/>
      <c r="H236" s="252">
        <v>166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8" t="s">
        <v>155</v>
      </c>
      <c r="AU236" s="258" t="s">
        <v>86</v>
      </c>
      <c r="AV236" s="14" t="s">
        <v>151</v>
      </c>
      <c r="AW236" s="14" t="s">
        <v>32</v>
      </c>
      <c r="AX236" s="14" t="s">
        <v>84</v>
      </c>
      <c r="AY236" s="258" t="s">
        <v>145</v>
      </c>
    </row>
    <row r="237" spans="1:65" s="2" customFormat="1" ht="24.15" customHeight="1">
      <c r="A237" s="38"/>
      <c r="B237" s="39"/>
      <c r="C237" s="219" t="s">
        <v>311</v>
      </c>
      <c r="D237" s="219" t="s">
        <v>147</v>
      </c>
      <c r="E237" s="220" t="s">
        <v>321</v>
      </c>
      <c r="F237" s="221" t="s">
        <v>322</v>
      </c>
      <c r="G237" s="222" t="s">
        <v>234</v>
      </c>
      <c r="H237" s="223">
        <v>3470</v>
      </c>
      <c r="I237" s="224"/>
      <c r="J237" s="225">
        <f>ROUND(I237*H237,2)</f>
        <v>0</v>
      </c>
      <c r="K237" s="221" t="s">
        <v>1</v>
      </c>
      <c r="L237" s="44"/>
      <c r="M237" s="226" t="s">
        <v>1</v>
      </c>
      <c r="N237" s="227" t="s">
        <v>41</v>
      </c>
      <c r="O237" s="91"/>
      <c r="P237" s="228">
        <f>O237*H237</f>
        <v>0</v>
      </c>
      <c r="Q237" s="228">
        <v>0.0001</v>
      </c>
      <c r="R237" s="228">
        <f>Q237*H237</f>
        <v>0.34700000000000003</v>
      </c>
      <c r="S237" s="228">
        <v>0</v>
      </c>
      <c r="T237" s="22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0" t="s">
        <v>151</v>
      </c>
      <c r="AT237" s="230" t="s">
        <v>147</v>
      </c>
      <c r="AU237" s="230" t="s">
        <v>86</v>
      </c>
      <c r="AY237" s="17" t="s">
        <v>145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84</v>
      </c>
      <c r="BK237" s="231">
        <f>ROUND(I237*H237,2)</f>
        <v>0</v>
      </c>
      <c r="BL237" s="17" t="s">
        <v>151</v>
      </c>
      <c r="BM237" s="230" t="s">
        <v>648</v>
      </c>
    </row>
    <row r="238" spans="1:51" s="13" customFormat="1" ht="12">
      <c r="A238" s="13"/>
      <c r="B238" s="237"/>
      <c r="C238" s="238"/>
      <c r="D238" s="232" t="s">
        <v>155</v>
      </c>
      <c r="E238" s="239" t="s">
        <v>1</v>
      </c>
      <c r="F238" s="240" t="s">
        <v>649</v>
      </c>
      <c r="G238" s="238"/>
      <c r="H238" s="241">
        <v>3470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155</v>
      </c>
      <c r="AU238" s="247" t="s">
        <v>86</v>
      </c>
      <c r="AV238" s="13" t="s">
        <v>86</v>
      </c>
      <c r="AW238" s="13" t="s">
        <v>32</v>
      </c>
      <c r="AX238" s="13" t="s">
        <v>76</v>
      </c>
      <c r="AY238" s="247" t="s">
        <v>145</v>
      </c>
    </row>
    <row r="239" spans="1:51" s="14" customFormat="1" ht="12">
      <c r="A239" s="14"/>
      <c r="B239" s="248"/>
      <c r="C239" s="249"/>
      <c r="D239" s="232" t="s">
        <v>155</v>
      </c>
      <c r="E239" s="250" t="s">
        <v>1</v>
      </c>
      <c r="F239" s="251" t="s">
        <v>159</v>
      </c>
      <c r="G239" s="249"/>
      <c r="H239" s="252">
        <v>3470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8" t="s">
        <v>155</v>
      </c>
      <c r="AU239" s="258" t="s">
        <v>86</v>
      </c>
      <c r="AV239" s="14" t="s">
        <v>151</v>
      </c>
      <c r="AW239" s="14" t="s">
        <v>32</v>
      </c>
      <c r="AX239" s="14" t="s">
        <v>84</v>
      </c>
      <c r="AY239" s="258" t="s">
        <v>145</v>
      </c>
    </row>
    <row r="240" spans="1:65" s="2" customFormat="1" ht="33" customHeight="1">
      <c r="A240" s="38"/>
      <c r="B240" s="39"/>
      <c r="C240" s="219" t="s">
        <v>316</v>
      </c>
      <c r="D240" s="219" t="s">
        <v>147</v>
      </c>
      <c r="E240" s="220" t="s">
        <v>331</v>
      </c>
      <c r="F240" s="221" t="s">
        <v>332</v>
      </c>
      <c r="G240" s="222" t="s">
        <v>234</v>
      </c>
      <c r="H240" s="223">
        <v>38</v>
      </c>
      <c r="I240" s="224"/>
      <c r="J240" s="225">
        <f>ROUND(I240*H240,2)</f>
        <v>0</v>
      </c>
      <c r="K240" s="221" t="s">
        <v>1</v>
      </c>
      <c r="L240" s="44"/>
      <c r="M240" s="226" t="s">
        <v>1</v>
      </c>
      <c r="N240" s="227" t="s">
        <v>41</v>
      </c>
      <c r="O240" s="91"/>
      <c r="P240" s="228">
        <f>O240*H240</f>
        <v>0</v>
      </c>
      <c r="Q240" s="228">
        <v>0.0001</v>
      </c>
      <c r="R240" s="228">
        <f>Q240*H240</f>
        <v>0.0038</v>
      </c>
      <c r="S240" s="228">
        <v>0</v>
      </c>
      <c r="T240" s="22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0" t="s">
        <v>151</v>
      </c>
      <c r="AT240" s="230" t="s">
        <v>147</v>
      </c>
      <c r="AU240" s="230" t="s">
        <v>86</v>
      </c>
      <c r="AY240" s="17" t="s">
        <v>145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84</v>
      </c>
      <c r="BK240" s="231">
        <f>ROUND(I240*H240,2)</f>
        <v>0</v>
      </c>
      <c r="BL240" s="17" t="s">
        <v>151</v>
      </c>
      <c r="BM240" s="230" t="s">
        <v>650</v>
      </c>
    </row>
    <row r="241" spans="1:51" s="13" customFormat="1" ht="12">
      <c r="A241" s="13"/>
      <c r="B241" s="237"/>
      <c r="C241" s="238"/>
      <c r="D241" s="232" t="s">
        <v>155</v>
      </c>
      <c r="E241" s="239" t="s">
        <v>1</v>
      </c>
      <c r="F241" s="240" t="s">
        <v>349</v>
      </c>
      <c r="G241" s="238"/>
      <c r="H241" s="241">
        <v>38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155</v>
      </c>
      <c r="AU241" s="247" t="s">
        <v>86</v>
      </c>
      <c r="AV241" s="13" t="s">
        <v>86</v>
      </c>
      <c r="AW241" s="13" t="s">
        <v>32</v>
      </c>
      <c r="AX241" s="13" t="s">
        <v>76</v>
      </c>
      <c r="AY241" s="247" t="s">
        <v>145</v>
      </c>
    </row>
    <row r="242" spans="1:51" s="14" customFormat="1" ht="12">
      <c r="A242" s="14"/>
      <c r="B242" s="248"/>
      <c r="C242" s="249"/>
      <c r="D242" s="232" t="s">
        <v>155</v>
      </c>
      <c r="E242" s="250" t="s">
        <v>1</v>
      </c>
      <c r="F242" s="251" t="s">
        <v>159</v>
      </c>
      <c r="G242" s="249"/>
      <c r="H242" s="252">
        <v>38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8" t="s">
        <v>155</v>
      </c>
      <c r="AU242" s="258" t="s">
        <v>86</v>
      </c>
      <c r="AV242" s="14" t="s">
        <v>151</v>
      </c>
      <c r="AW242" s="14" t="s">
        <v>32</v>
      </c>
      <c r="AX242" s="14" t="s">
        <v>84</v>
      </c>
      <c r="AY242" s="258" t="s">
        <v>145</v>
      </c>
    </row>
    <row r="243" spans="1:65" s="2" customFormat="1" ht="33" customHeight="1">
      <c r="A243" s="38"/>
      <c r="B243" s="39"/>
      <c r="C243" s="219" t="s">
        <v>320</v>
      </c>
      <c r="D243" s="219" t="s">
        <v>147</v>
      </c>
      <c r="E243" s="220" t="s">
        <v>342</v>
      </c>
      <c r="F243" s="221" t="s">
        <v>343</v>
      </c>
      <c r="G243" s="222" t="s">
        <v>234</v>
      </c>
      <c r="H243" s="223">
        <v>3470</v>
      </c>
      <c r="I243" s="224"/>
      <c r="J243" s="225">
        <f>ROUND(I243*H243,2)</f>
        <v>0</v>
      </c>
      <c r="K243" s="221" t="s">
        <v>1</v>
      </c>
      <c r="L243" s="44"/>
      <c r="M243" s="226" t="s">
        <v>1</v>
      </c>
      <c r="N243" s="227" t="s">
        <v>41</v>
      </c>
      <c r="O243" s="91"/>
      <c r="P243" s="228">
        <f>O243*H243</f>
        <v>0</v>
      </c>
      <c r="Q243" s="228">
        <v>0.00033</v>
      </c>
      <c r="R243" s="228">
        <f>Q243*H243</f>
        <v>1.1451</v>
      </c>
      <c r="S243" s="228">
        <v>0</v>
      </c>
      <c r="T243" s="22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0" t="s">
        <v>151</v>
      </c>
      <c r="AT243" s="230" t="s">
        <v>147</v>
      </c>
      <c r="AU243" s="230" t="s">
        <v>86</v>
      </c>
      <c r="AY243" s="17" t="s">
        <v>145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7" t="s">
        <v>84</v>
      </c>
      <c r="BK243" s="231">
        <f>ROUND(I243*H243,2)</f>
        <v>0</v>
      </c>
      <c r="BL243" s="17" t="s">
        <v>151</v>
      </c>
      <c r="BM243" s="230" t="s">
        <v>651</v>
      </c>
    </row>
    <row r="244" spans="1:51" s="13" customFormat="1" ht="12">
      <c r="A244" s="13"/>
      <c r="B244" s="237"/>
      <c r="C244" s="238"/>
      <c r="D244" s="232" t="s">
        <v>155</v>
      </c>
      <c r="E244" s="239" t="s">
        <v>1</v>
      </c>
      <c r="F244" s="240" t="s">
        <v>649</v>
      </c>
      <c r="G244" s="238"/>
      <c r="H244" s="241">
        <v>3470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155</v>
      </c>
      <c r="AU244" s="247" t="s">
        <v>86</v>
      </c>
      <c r="AV244" s="13" t="s">
        <v>86</v>
      </c>
      <c r="AW244" s="13" t="s">
        <v>32</v>
      </c>
      <c r="AX244" s="13" t="s">
        <v>76</v>
      </c>
      <c r="AY244" s="247" t="s">
        <v>145</v>
      </c>
    </row>
    <row r="245" spans="1:51" s="14" customFormat="1" ht="12">
      <c r="A245" s="14"/>
      <c r="B245" s="248"/>
      <c r="C245" s="249"/>
      <c r="D245" s="232" t="s">
        <v>155</v>
      </c>
      <c r="E245" s="250" t="s">
        <v>1</v>
      </c>
      <c r="F245" s="251" t="s">
        <v>159</v>
      </c>
      <c r="G245" s="249"/>
      <c r="H245" s="252">
        <v>3470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8" t="s">
        <v>155</v>
      </c>
      <c r="AU245" s="258" t="s">
        <v>86</v>
      </c>
      <c r="AV245" s="14" t="s">
        <v>151</v>
      </c>
      <c r="AW245" s="14" t="s">
        <v>32</v>
      </c>
      <c r="AX245" s="14" t="s">
        <v>84</v>
      </c>
      <c r="AY245" s="258" t="s">
        <v>145</v>
      </c>
    </row>
    <row r="246" spans="1:65" s="2" customFormat="1" ht="33" customHeight="1">
      <c r="A246" s="38"/>
      <c r="B246" s="39"/>
      <c r="C246" s="219" t="s">
        <v>325</v>
      </c>
      <c r="D246" s="219" t="s">
        <v>147</v>
      </c>
      <c r="E246" s="220" t="s">
        <v>350</v>
      </c>
      <c r="F246" s="221" t="s">
        <v>351</v>
      </c>
      <c r="G246" s="222" t="s">
        <v>234</v>
      </c>
      <c r="H246" s="223">
        <v>38</v>
      </c>
      <c r="I246" s="224"/>
      <c r="J246" s="225">
        <f>ROUND(I246*H246,2)</f>
        <v>0</v>
      </c>
      <c r="K246" s="221" t="s">
        <v>1</v>
      </c>
      <c r="L246" s="44"/>
      <c r="M246" s="226" t="s">
        <v>1</v>
      </c>
      <c r="N246" s="227" t="s">
        <v>41</v>
      </c>
      <c r="O246" s="91"/>
      <c r="P246" s="228">
        <f>O246*H246</f>
        <v>0</v>
      </c>
      <c r="Q246" s="228">
        <v>0.00038</v>
      </c>
      <c r="R246" s="228">
        <f>Q246*H246</f>
        <v>0.014440000000000001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151</v>
      </c>
      <c r="AT246" s="230" t="s">
        <v>147</v>
      </c>
      <c r="AU246" s="230" t="s">
        <v>86</v>
      </c>
      <c r="AY246" s="17" t="s">
        <v>145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151</v>
      </c>
      <c r="BM246" s="230" t="s">
        <v>652</v>
      </c>
    </row>
    <row r="247" spans="1:51" s="13" customFormat="1" ht="12">
      <c r="A247" s="13"/>
      <c r="B247" s="237"/>
      <c r="C247" s="238"/>
      <c r="D247" s="232" t="s">
        <v>155</v>
      </c>
      <c r="E247" s="239" t="s">
        <v>1</v>
      </c>
      <c r="F247" s="240" t="s">
        <v>349</v>
      </c>
      <c r="G247" s="238"/>
      <c r="H247" s="241">
        <v>38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155</v>
      </c>
      <c r="AU247" s="247" t="s">
        <v>86</v>
      </c>
      <c r="AV247" s="13" t="s">
        <v>86</v>
      </c>
      <c r="AW247" s="13" t="s">
        <v>32</v>
      </c>
      <c r="AX247" s="13" t="s">
        <v>76</v>
      </c>
      <c r="AY247" s="247" t="s">
        <v>145</v>
      </c>
    </row>
    <row r="248" spans="1:51" s="14" customFormat="1" ht="12">
      <c r="A248" s="14"/>
      <c r="B248" s="248"/>
      <c r="C248" s="249"/>
      <c r="D248" s="232" t="s">
        <v>155</v>
      </c>
      <c r="E248" s="250" t="s">
        <v>1</v>
      </c>
      <c r="F248" s="251" t="s">
        <v>159</v>
      </c>
      <c r="G248" s="249"/>
      <c r="H248" s="252">
        <v>38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8" t="s">
        <v>155</v>
      </c>
      <c r="AU248" s="258" t="s">
        <v>86</v>
      </c>
      <c r="AV248" s="14" t="s">
        <v>151</v>
      </c>
      <c r="AW248" s="14" t="s">
        <v>32</v>
      </c>
      <c r="AX248" s="14" t="s">
        <v>84</v>
      </c>
      <c r="AY248" s="258" t="s">
        <v>145</v>
      </c>
    </row>
    <row r="249" spans="1:65" s="2" customFormat="1" ht="24.15" customHeight="1">
      <c r="A249" s="38"/>
      <c r="B249" s="39"/>
      <c r="C249" s="219" t="s">
        <v>330</v>
      </c>
      <c r="D249" s="219" t="s">
        <v>147</v>
      </c>
      <c r="E249" s="220" t="s">
        <v>358</v>
      </c>
      <c r="F249" s="221" t="s">
        <v>359</v>
      </c>
      <c r="G249" s="222" t="s">
        <v>234</v>
      </c>
      <c r="H249" s="223">
        <v>26</v>
      </c>
      <c r="I249" s="224"/>
      <c r="J249" s="225">
        <f>ROUND(I249*H249,2)</f>
        <v>0</v>
      </c>
      <c r="K249" s="221" t="s">
        <v>1</v>
      </c>
      <c r="L249" s="44"/>
      <c r="M249" s="226" t="s">
        <v>1</v>
      </c>
      <c r="N249" s="227" t="s">
        <v>41</v>
      </c>
      <c r="O249" s="91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0" t="s">
        <v>151</v>
      </c>
      <c r="AT249" s="230" t="s">
        <v>147</v>
      </c>
      <c r="AU249" s="230" t="s">
        <v>86</v>
      </c>
      <c r="AY249" s="17" t="s">
        <v>145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7" t="s">
        <v>84</v>
      </c>
      <c r="BK249" s="231">
        <f>ROUND(I249*H249,2)</f>
        <v>0</v>
      </c>
      <c r="BL249" s="17" t="s">
        <v>151</v>
      </c>
      <c r="BM249" s="230" t="s">
        <v>653</v>
      </c>
    </row>
    <row r="250" spans="1:51" s="13" customFormat="1" ht="12">
      <c r="A250" s="13"/>
      <c r="B250" s="237"/>
      <c r="C250" s="238"/>
      <c r="D250" s="232" t="s">
        <v>155</v>
      </c>
      <c r="E250" s="239" t="s">
        <v>1</v>
      </c>
      <c r="F250" s="240" t="s">
        <v>654</v>
      </c>
      <c r="G250" s="238"/>
      <c r="H250" s="241">
        <v>26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155</v>
      </c>
      <c r="AU250" s="247" t="s">
        <v>86</v>
      </c>
      <c r="AV250" s="13" t="s">
        <v>86</v>
      </c>
      <c r="AW250" s="13" t="s">
        <v>32</v>
      </c>
      <c r="AX250" s="13" t="s">
        <v>76</v>
      </c>
      <c r="AY250" s="247" t="s">
        <v>145</v>
      </c>
    </row>
    <row r="251" spans="1:51" s="14" customFormat="1" ht="12">
      <c r="A251" s="14"/>
      <c r="B251" s="248"/>
      <c r="C251" s="249"/>
      <c r="D251" s="232" t="s">
        <v>155</v>
      </c>
      <c r="E251" s="250" t="s">
        <v>1</v>
      </c>
      <c r="F251" s="251" t="s">
        <v>159</v>
      </c>
      <c r="G251" s="249"/>
      <c r="H251" s="252">
        <v>26</v>
      </c>
      <c r="I251" s="253"/>
      <c r="J251" s="249"/>
      <c r="K251" s="249"/>
      <c r="L251" s="254"/>
      <c r="M251" s="255"/>
      <c r="N251" s="256"/>
      <c r="O251" s="256"/>
      <c r="P251" s="256"/>
      <c r="Q251" s="256"/>
      <c r="R251" s="256"/>
      <c r="S251" s="256"/>
      <c r="T251" s="25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8" t="s">
        <v>155</v>
      </c>
      <c r="AU251" s="258" t="s">
        <v>86</v>
      </c>
      <c r="AV251" s="14" t="s">
        <v>151</v>
      </c>
      <c r="AW251" s="14" t="s">
        <v>32</v>
      </c>
      <c r="AX251" s="14" t="s">
        <v>84</v>
      </c>
      <c r="AY251" s="258" t="s">
        <v>145</v>
      </c>
    </row>
    <row r="252" spans="1:65" s="2" customFormat="1" ht="62.7" customHeight="1">
      <c r="A252" s="38"/>
      <c r="B252" s="39"/>
      <c r="C252" s="219" t="s">
        <v>335</v>
      </c>
      <c r="D252" s="219" t="s">
        <v>147</v>
      </c>
      <c r="E252" s="220" t="s">
        <v>363</v>
      </c>
      <c r="F252" s="221" t="s">
        <v>364</v>
      </c>
      <c r="G252" s="222" t="s">
        <v>234</v>
      </c>
      <c r="H252" s="223">
        <v>26</v>
      </c>
      <c r="I252" s="224"/>
      <c r="J252" s="225">
        <f>ROUND(I252*H252,2)</f>
        <v>0</v>
      </c>
      <c r="K252" s="221" t="s">
        <v>150</v>
      </c>
      <c r="L252" s="44"/>
      <c r="M252" s="226" t="s">
        <v>1</v>
      </c>
      <c r="N252" s="227" t="s">
        <v>41</v>
      </c>
      <c r="O252" s="91"/>
      <c r="P252" s="228">
        <f>O252*H252</f>
        <v>0</v>
      </c>
      <c r="Q252" s="228">
        <v>0.00061</v>
      </c>
      <c r="R252" s="228">
        <f>Q252*H252</f>
        <v>0.01586</v>
      </c>
      <c r="S252" s="228">
        <v>0</v>
      </c>
      <c r="T252" s="22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0" t="s">
        <v>151</v>
      </c>
      <c r="AT252" s="230" t="s">
        <v>147</v>
      </c>
      <c r="AU252" s="230" t="s">
        <v>86</v>
      </c>
      <c r="AY252" s="17" t="s">
        <v>145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7" t="s">
        <v>84</v>
      </c>
      <c r="BK252" s="231">
        <f>ROUND(I252*H252,2)</f>
        <v>0</v>
      </c>
      <c r="BL252" s="17" t="s">
        <v>151</v>
      </c>
      <c r="BM252" s="230" t="s">
        <v>655</v>
      </c>
    </row>
    <row r="253" spans="1:51" s="13" customFormat="1" ht="12">
      <c r="A253" s="13"/>
      <c r="B253" s="237"/>
      <c r="C253" s="238"/>
      <c r="D253" s="232" t="s">
        <v>155</v>
      </c>
      <c r="E253" s="239" t="s">
        <v>1</v>
      </c>
      <c r="F253" s="240" t="s">
        <v>654</v>
      </c>
      <c r="G253" s="238"/>
      <c r="H253" s="241">
        <v>26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7" t="s">
        <v>155</v>
      </c>
      <c r="AU253" s="247" t="s">
        <v>86</v>
      </c>
      <c r="AV253" s="13" t="s">
        <v>86</v>
      </c>
      <c r="AW253" s="13" t="s">
        <v>32</v>
      </c>
      <c r="AX253" s="13" t="s">
        <v>76</v>
      </c>
      <c r="AY253" s="247" t="s">
        <v>145</v>
      </c>
    </row>
    <row r="254" spans="1:51" s="14" customFormat="1" ht="12">
      <c r="A254" s="14"/>
      <c r="B254" s="248"/>
      <c r="C254" s="249"/>
      <c r="D254" s="232" t="s">
        <v>155</v>
      </c>
      <c r="E254" s="250" t="s">
        <v>1</v>
      </c>
      <c r="F254" s="251" t="s">
        <v>159</v>
      </c>
      <c r="G254" s="249"/>
      <c r="H254" s="252">
        <v>26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8" t="s">
        <v>155</v>
      </c>
      <c r="AU254" s="258" t="s">
        <v>86</v>
      </c>
      <c r="AV254" s="14" t="s">
        <v>151</v>
      </c>
      <c r="AW254" s="14" t="s">
        <v>32</v>
      </c>
      <c r="AX254" s="14" t="s">
        <v>84</v>
      </c>
      <c r="AY254" s="258" t="s">
        <v>145</v>
      </c>
    </row>
    <row r="255" spans="1:63" s="12" customFormat="1" ht="22.8" customHeight="1">
      <c r="A255" s="12"/>
      <c r="B255" s="203"/>
      <c r="C255" s="204"/>
      <c r="D255" s="205" t="s">
        <v>75</v>
      </c>
      <c r="E255" s="217" t="s">
        <v>366</v>
      </c>
      <c r="F255" s="217" t="s">
        <v>367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SUM(P256:P264)</f>
        <v>0</v>
      </c>
      <c r="Q255" s="211"/>
      <c r="R255" s="212">
        <f>SUM(R256:R264)</f>
        <v>0</v>
      </c>
      <c r="S255" s="211"/>
      <c r="T255" s="213">
        <f>SUM(T256:T264)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4" t="s">
        <v>84</v>
      </c>
      <c r="AT255" s="215" t="s">
        <v>75</v>
      </c>
      <c r="AU255" s="215" t="s">
        <v>84</v>
      </c>
      <c r="AY255" s="214" t="s">
        <v>145</v>
      </c>
      <c r="BK255" s="216">
        <f>SUM(BK256:BK264)</f>
        <v>0</v>
      </c>
    </row>
    <row r="256" spans="1:65" s="2" customFormat="1" ht="44.25" customHeight="1">
      <c r="A256" s="38"/>
      <c r="B256" s="39"/>
      <c r="C256" s="219" t="s">
        <v>341</v>
      </c>
      <c r="D256" s="219" t="s">
        <v>147</v>
      </c>
      <c r="E256" s="220" t="s">
        <v>369</v>
      </c>
      <c r="F256" s="221" t="s">
        <v>370</v>
      </c>
      <c r="G256" s="222" t="s">
        <v>371</v>
      </c>
      <c r="H256" s="223">
        <v>733</v>
      </c>
      <c r="I256" s="224"/>
      <c r="J256" s="225">
        <f>ROUND(I256*H256,2)</f>
        <v>0</v>
      </c>
      <c r="K256" s="221" t="s">
        <v>1</v>
      </c>
      <c r="L256" s="44"/>
      <c r="M256" s="226" t="s">
        <v>1</v>
      </c>
      <c r="N256" s="227" t="s">
        <v>41</v>
      </c>
      <c r="O256" s="91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151</v>
      </c>
      <c r="AT256" s="230" t="s">
        <v>147</v>
      </c>
      <c r="AU256" s="230" t="s">
        <v>86</v>
      </c>
      <c r="AY256" s="17" t="s">
        <v>145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84</v>
      </c>
      <c r="BK256" s="231">
        <f>ROUND(I256*H256,2)</f>
        <v>0</v>
      </c>
      <c r="BL256" s="17" t="s">
        <v>151</v>
      </c>
      <c r="BM256" s="230" t="s">
        <v>656</v>
      </c>
    </row>
    <row r="257" spans="1:47" s="2" customFormat="1" ht="12">
      <c r="A257" s="38"/>
      <c r="B257" s="39"/>
      <c r="C257" s="40"/>
      <c r="D257" s="232" t="s">
        <v>153</v>
      </c>
      <c r="E257" s="40"/>
      <c r="F257" s="233" t="s">
        <v>373</v>
      </c>
      <c r="G257" s="40"/>
      <c r="H257" s="40"/>
      <c r="I257" s="234"/>
      <c r="J257" s="40"/>
      <c r="K257" s="40"/>
      <c r="L257" s="44"/>
      <c r="M257" s="235"/>
      <c r="N257" s="236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153</v>
      </c>
      <c r="AU257" s="17" t="s">
        <v>86</v>
      </c>
    </row>
    <row r="258" spans="1:51" s="13" customFormat="1" ht="12">
      <c r="A258" s="13"/>
      <c r="B258" s="237"/>
      <c r="C258" s="238"/>
      <c r="D258" s="232" t="s">
        <v>155</v>
      </c>
      <c r="E258" s="239" t="s">
        <v>1</v>
      </c>
      <c r="F258" s="240" t="s">
        <v>657</v>
      </c>
      <c r="G258" s="238"/>
      <c r="H258" s="241">
        <v>733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155</v>
      </c>
      <c r="AU258" s="247" t="s">
        <v>86</v>
      </c>
      <c r="AV258" s="13" t="s">
        <v>86</v>
      </c>
      <c r="AW258" s="13" t="s">
        <v>32</v>
      </c>
      <c r="AX258" s="13" t="s">
        <v>76</v>
      </c>
      <c r="AY258" s="247" t="s">
        <v>145</v>
      </c>
    </row>
    <row r="259" spans="1:51" s="14" customFormat="1" ht="12">
      <c r="A259" s="14"/>
      <c r="B259" s="248"/>
      <c r="C259" s="249"/>
      <c r="D259" s="232" t="s">
        <v>155</v>
      </c>
      <c r="E259" s="250" t="s">
        <v>1</v>
      </c>
      <c r="F259" s="251" t="s">
        <v>159</v>
      </c>
      <c r="G259" s="249"/>
      <c r="H259" s="252">
        <v>733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8" t="s">
        <v>155</v>
      </c>
      <c r="AU259" s="258" t="s">
        <v>86</v>
      </c>
      <c r="AV259" s="14" t="s">
        <v>151</v>
      </c>
      <c r="AW259" s="14" t="s">
        <v>32</v>
      </c>
      <c r="AX259" s="14" t="s">
        <v>84</v>
      </c>
      <c r="AY259" s="258" t="s">
        <v>145</v>
      </c>
    </row>
    <row r="260" spans="1:65" s="2" customFormat="1" ht="44.25" customHeight="1">
      <c r="A260" s="38"/>
      <c r="B260" s="39"/>
      <c r="C260" s="219" t="s">
        <v>345</v>
      </c>
      <c r="D260" s="219" t="s">
        <v>147</v>
      </c>
      <c r="E260" s="220" t="s">
        <v>506</v>
      </c>
      <c r="F260" s="221" t="s">
        <v>507</v>
      </c>
      <c r="G260" s="222" t="s">
        <v>371</v>
      </c>
      <c r="H260" s="223">
        <v>236</v>
      </c>
      <c r="I260" s="224"/>
      <c r="J260" s="225">
        <f>ROUND(I260*H260,2)</f>
        <v>0</v>
      </c>
      <c r="K260" s="221" t="s">
        <v>1</v>
      </c>
      <c r="L260" s="44"/>
      <c r="M260" s="226" t="s">
        <v>1</v>
      </c>
      <c r="N260" s="227" t="s">
        <v>41</v>
      </c>
      <c r="O260" s="91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0" t="s">
        <v>151</v>
      </c>
      <c r="AT260" s="230" t="s">
        <v>147</v>
      </c>
      <c r="AU260" s="230" t="s">
        <v>86</v>
      </c>
      <c r="AY260" s="17" t="s">
        <v>145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7" t="s">
        <v>84</v>
      </c>
      <c r="BK260" s="231">
        <f>ROUND(I260*H260,2)</f>
        <v>0</v>
      </c>
      <c r="BL260" s="17" t="s">
        <v>151</v>
      </c>
      <c r="BM260" s="230" t="s">
        <v>658</v>
      </c>
    </row>
    <row r="261" spans="1:47" s="2" customFormat="1" ht="12">
      <c r="A261" s="38"/>
      <c r="B261" s="39"/>
      <c r="C261" s="40"/>
      <c r="D261" s="232" t="s">
        <v>153</v>
      </c>
      <c r="E261" s="40"/>
      <c r="F261" s="233" t="s">
        <v>509</v>
      </c>
      <c r="G261" s="40"/>
      <c r="H261" s="40"/>
      <c r="I261" s="234"/>
      <c r="J261" s="40"/>
      <c r="K261" s="40"/>
      <c r="L261" s="44"/>
      <c r="M261" s="235"/>
      <c r="N261" s="236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153</v>
      </c>
      <c r="AU261" s="17" t="s">
        <v>86</v>
      </c>
    </row>
    <row r="262" spans="1:51" s="13" customFormat="1" ht="12">
      <c r="A262" s="13"/>
      <c r="B262" s="237"/>
      <c r="C262" s="238"/>
      <c r="D262" s="232" t="s">
        <v>155</v>
      </c>
      <c r="E262" s="239" t="s">
        <v>1</v>
      </c>
      <c r="F262" s="240" t="s">
        <v>659</v>
      </c>
      <c r="G262" s="238"/>
      <c r="H262" s="241">
        <v>236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155</v>
      </c>
      <c r="AU262" s="247" t="s">
        <v>86</v>
      </c>
      <c r="AV262" s="13" t="s">
        <v>86</v>
      </c>
      <c r="AW262" s="13" t="s">
        <v>32</v>
      </c>
      <c r="AX262" s="13" t="s">
        <v>76</v>
      </c>
      <c r="AY262" s="247" t="s">
        <v>145</v>
      </c>
    </row>
    <row r="263" spans="1:51" s="14" customFormat="1" ht="12">
      <c r="A263" s="14"/>
      <c r="B263" s="248"/>
      <c r="C263" s="249"/>
      <c r="D263" s="232" t="s">
        <v>155</v>
      </c>
      <c r="E263" s="250" t="s">
        <v>1</v>
      </c>
      <c r="F263" s="251" t="s">
        <v>159</v>
      </c>
      <c r="G263" s="249"/>
      <c r="H263" s="252">
        <v>236</v>
      </c>
      <c r="I263" s="253"/>
      <c r="J263" s="249"/>
      <c r="K263" s="249"/>
      <c r="L263" s="254"/>
      <c r="M263" s="255"/>
      <c r="N263" s="256"/>
      <c r="O263" s="256"/>
      <c r="P263" s="256"/>
      <c r="Q263" s="256"/>
      <c r="R263" s="256"/>
      <c r="S263" s="256"/>
      <c r="T263" s="25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8" t="s">
        <v>155</v>
      </c>
      <c r="AU263" s="258" t="s">
        <v>86</v>
      </c>
      <c r="AV263" s="14" t="s">
        <v>151</v>
      </c>
      <c r="AW263" s="14" t="s">
        <v>32</v>
      </c>
      <c r="AX263" s="14" t="s">
        <v>84</v>
      </c>
      <c r="AY263" s="258" t="s">
        <v>145</v>
      </c>
    </row>
    <row r="264" spans="1:65" s="2" customFormat="1" ht="38.55" customHeight="1">
      <c r="A264" s="38"/>
      <c r="B264" s="39"/>
      <c r="C264" s="219" t="s">
        <v>349</v>
      </c>
      <c r="D264" s="219" t="s">
        <v>147</v>
      </c>
      <c r="E264" s="220" t="s">
        <v>386</v>
      </c>
      <c r="F264" s="221" t="s">
        <v>387</v>
      </c>
      <c r="G264" s="222" t="s">
        <v>371</v>
      </c>
      <c r="H264" s="223">
        <v>1</v>
      </c>
      <c r="I264" s="224"/>
      <c r="J264" s="225">
        <f>ROUND(I264*H264,2)</f>
        <v>0</v>
      </c>
      <c r="K264" s="221" t="s">
        <v>1</v>
      </c>
      <c r="L264" s="44"/>
      <c r="M264" s="226" t="s">
        <v>1</v>
      </c>
      <c r="N264" s="227" t="s">
        <v>41</v>
      </c>
      <c r="O264" s="91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0" t="s">
        <v>151</v>
      </c>
      <c r="AT264" s="230" t="s">
        <v>147</v>
      </c>
      <c r="AU264" s="230" t="s">
        <v>86</v>
      </c>
      <c r="AY264" s="17" t="s">
        <v>145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7" t="s">
        <v>84</v>
      </c>
      <c r="BK264" s="231">
        <f>ROUND(I264*H264,2)</f>
        <v>0</v>
      </c>
      <c r="BL264" s="17" t="s">
        <v>151</v>
      </c>
      <c r="BM264" s="230" t="s">
        <v>660</v>
      </c>
    </row>
    <row r="265" spans="1:63" s="12" customFormat="1" ht="22.8" customHeight="1">
      <c r="A265" s="12"/>
      <c r="B265" s="203"/>
      <c r="C265" s="204"/>
      <c r="D265" s="205" t="s">
        <v>75</v>
      </c>
      <c r="E265" s="217" t="s">
        <v>389</v>
      </c>
      <c r="F265" s="217" t="s">
        <v>390</v>
      </c>
      <c r="G265" s="204"/>
      <c r="H265" s="204"/>
      <c r="I265" s="207"/>
      <c r="J265" s="218">
        <f>BK265</f>
        <v>0</v>
      </c>
      <c r="K265" s="204"/>
      <c r="L265" s="209"/>
      <c r="M265" s="210"/>
      <c r="N265" s="211"/>
      <c r="O265" s="211"/>
      <c r="P265" s="212">
        <f>P266</f>
        <v>0</v>
      </c>
      <c r="Q265" s="211"/>
      <c r="R265" s="212">
        <f>R266</f>
        <v>0</v>
      </c>
      <c r="S265" s="211"/>
      <c r="T265" s="213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4" t="s">
        <v>84</v>
      </c>
      <c r="AT265" s="215" t="s">
        <v>75</v>
      </c>
      <c r="AU265" s="215" t="s">
        <v>84</v>
      </c>
      <c r="AY265" s="214" t="s">
        <v>145</v>
      </c>
      <c r="BK265" s="216">
        <f>BK266</f>
        <v>0</v>
      </c>
    </row>
    <row r="266" spans="1:65" s="2" customFormat="1" ht="44.25" customHeight="1">
      <c r="A266" s="38"/>
      <c r="B266" s="39"/>
      <c r="C266" s="219" t="s">
        <v>353</v>
      </c>
      <c r="D266" s="219" t="s">
        <v>147</v>
      </c>
      <c r="E266" s="220" t="s">
        <v>392</v>
      </c>
      <c r="F266" s="221" t="s">
        <v>393</v>
      </c>
      <c r="G266" s="222" t="s">
        <v>371</v>
      </c>
      <c r="H266" s="223">
        <v>781.774</v>
      </c>
      <c r="I266" s="224"/>
      <c r="J266" s="225">
        <f>ROUND(I266*H266,2)</f>
        <v>0</v>
      </c>
      <c r="K266" s="221" t="s">
        <v>1</v>
      </c>
      <c r="L266" s="44"/>
      <c r="M266" s="226" t="s">
        <v>1</v>
      </c>
      <c r="N266" s="227" t="s">
        <v>41</v>
      </c>
      <c r="O266" s="91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0" t="s">
        <v>151</v>
      </c>
      <c r="AT266" s="230" t="s">
        <v>147</v>
      </c>
      <c r="AU266" s="230" t="s">
        <v>86</v>
      </c>
      <c r="AY266" s="17" t="s">
        <v>145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7" t="s">
        <v>84</v>
      </c>
      <c r="BK266" s="231">
        <f>ROUND(I266*H266,2)</f>
        <v>0</v>
      </c>
      <c r="BL266" s="17" t="s">
        <v>151</v>
      </c>
      <c r="BM266" s="230" t="s">
        <v>661</v>
      </c>
    </row>
    <row r="267" spans="1:63" s="12" customFormat="1" ht="25.9" customHeight="1">
      <c r="A267" s="12"/>
      <c r="B267" s="203"/>
      <c r="C267" s="204"/>
      <c r="D267" s="205" t="s">
        <v>75</v>
      </c>
      <c r="E267" s="206" t="s">
        <v>395</v>
      </c>
      <c r="F267" s="206" t="s">
        <v>396</v>
      </c>
      <c r="G267" s="204"/>
      <c r="H267" s="204"/>
      <c r="I267" s="207"/>
      <c r="J267" s="208">
        <f>BK267</f>
        <v>0</v>
      </c>
      <c r="K267" s="204"/>
      <c r="L267" s="209"/>
      <c r="M267" s="210"/>
      <c r="N267" s="211"/>
      <c r="O267" s="211"/>
      <c r="P267" s="212">
        <f>P268+P274+P277</f>
        <v>0</v>
      </c>
      <c r="Q267" s="211"/>
      <c r="R267" s="212">
        <f>R268+R274+R277</f>
        <v>0</v>
      </c>
      <c r="S267" s="211"/>
      <c r="T267" s="213">
        <f>T268+T274+T277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174</v>
      </c>
      <c r="AT267" s="215" t="s">
        <v>75</v>
      </c>
      <c r="AU267" s="215" t="s">
        <v>76</v>
      </c>
      <c r="AY267" s="214" t="s">
        <v>145</v>
      </c>
      <c r="BK267" s="216">
        <f>BK268+BK274+BK277</f>
        <v>0</v>
      </c>
    </row>
    <row r="268" spans="1:63" s="12" customFormat="1" ht="22.8" customHeight="1">
      <c r="A268" s="12"/>
      <c r="B268" s="203"/>
      <c r="C268" s="204"/>
      <c r="D268" s="205" t="s">
        <v>75</v>
      </c>
      <c r="E268" s="217" t="s">
        <v>397</v>
      </c>
      <c r="F268" s="217" t="s">
        <v>398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SUM(P269:P273)</f>
        <v>0</v>
      </c>
      <c r="Q268" s="211"/>
      <c r="R268" s="212">
        <f>SUM(R269:R273)</f>
        <v>0</v>
      </c>
      <c r="S268" s="211"/>
      <c r="T268" s="213">
        <f>SUM(T269:T273)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4" t="s">
        <v>174</v>
      </c>
      <c r="AT268" s="215" t="s">
        <v>75</v>
      </c>
      <c r="AU268" s="215" t="s">
        <v>84</v>
      </c>
      <c r="AY268" s="214" t="s">
        <v>145</v>
      </c>
      <c r="BK268" s="216">
        <f>SUM(BK269:BK273)</f>
        <v>0</v>
      </c>
    </row>
    <row r="269" spans="1:65" s="2" customFormat="1" ht="21.75" customHeight="1">
      <c r="A269" s="38"/>
      <c r="B269" s="39"/>
      <c r="C269" s="219" t="s">
        <v>357</v>
      </c>
      <c r="D269" s="219" t="s">
        <v>147</v>
      </c>
      <c r="E269" s="220" t="s">
        <v>400</v>
      </c>
      <c r="F269" s="221" t="s">
        <v>401</v>
      </c>
      <c r="G269" s="222" t="s">
        <v>402</v>
      </c>
      <c r="H269" s="223">
        <v>1</v>
      </c>
      <c r="I269" s="224"/>
      <c r="J269" s="225">
        <f>ROUND(I269*H269,2)</f>
        <v>0</v>
      </c>
      <c r="K269" s="221" t="s">
        <v>150</v>
      </c>
      <c r="L269" s="44"/>
      <c r="M269" s="226" t="s">
        <v>1</v>
      </c>
      <c r="N269" s="227" t="s">
        <v>41</v>
      </c>
      <c r="O269" s="91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0" t="s">
        <v>403</v>
      </c>
      <c r="AT269" s="230" t="s">
        <v>147</v>
      </c>
      <c r="AU269" s="230" t="s">
        <v>86</v>
      </c>
      <c r="AY269" s="17" t="s">
        <v>145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7" t="s">
        <v>84</v>
      </c>
      <c r="BK269" s="231">
        <f>ROUND(I269*H269,2)</f>
        <v>0</v>
      </c>
      <c r="BL269" s="17" t="s">
        <v>403</v>
      </c>
      <c r="BM269" s="230" t="s">
        <v>662</v>
      </c>
    </row>
    <row r="270" spans="1:65" s="2" customFormat="1" ht="37.8" customHeight="1">
      <c r="A270" s="38"/>
      <c r="B270" s="39"/>
      <c r="C270" s="219" t="s">
        <v>362</v>
      </c>
      <c r="D270" s="219" t="s">
        <v>147</v>
      </c>
      <c r="E270" s="220" t="s">
        <v>406</v>
      </c>
      <c r="F270" s="221" t="s">
        <v>407</v>
      </c>
      <c r="G270" s="222" t="s">
        <v>402</v>
      </c>
      <c r="H270" s="223">
        <v>1</v>
      </c>
      <c r="I270" s="224"/>
      <c r="J270" s="225">
        <f>ROUND(I270*H270,2)</f>
        <v>0</v>
      </c>
      <c r="K270" s="221" t="s">
        <v>1</v>
      </c>
      <c r="L270" s="44"/>
      <c r="M270" s="226" t="s">
        <v>1</v>
      </c>
      <c r="N270" s="227" t="s">
        <v>41</v>
      </c>
      <c r="O270" s="91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0" t="s">
        <v>403</v>
      </c>
      <c r="AT270" s="230" t="s">
        <v>147</v>
      </c>
      <c r="AU270" s="230" t="s">
        <v>86</v>
      </c>
      <c r="AY270" s="17" t="s">
        <v>145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7" t="s">
        <v>84</v>
      </c>
      <c r="BK270" s="231">
        <f>ROUND(I270*H270,2)</f>
        <v>0</v>
      </c>
      <c r="BL270" s="17" t="s">
        <v>403</v>
      </c>
      <c r="BM270" s="230" t="s">
        <v>663</v>
      </c>
    </row>
    <row r="271" spans="1:65" s="2" customFormat="1" ht="33" customHeight="1">
      <c r="A271" s="38"/>
      <c r="B271" s="39"/>
      <c r="C271" s="219" t="s">
        <v>368</v>
      </c>
      <c r="D271" s="219" t="s">
        <v>147</v>
      </c>
      <c r="E271" s="220" t="s">
        <v>410</v>
      </c>
      <c r="F271" s="221" t="s">
        <v>411</v>
      </c>
      <c r="G271" s="222" t="s">
        <v>402</v>
      </c>
      <c r="H271" s="223">
        <v>1</v>
      </c>
      <c r="I271" s="224"/>
      <c r="J271" s="225">
        <f>ROUND(I271*H271,2)</f>
        <v>0</v>
      </c>
      <c r="K271" s="221" t="s">
        <v>1</v>
      </c>
      <c r="L271" s="44"/>
      <c r="M271" s="226" t="s">
        <v>1</v>
      </c>
      <c r="N271" s="227" t="s">
        <v>41</v>
      </c>
      <c r="O271" s="91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0" t="s">
        <v>403</v>
      </c>
      <c r="AT271" s="230" t="s">
        <v>147</v>
      </c>
      <c r="AU271" s="230" t="s">
        <v>86</v>
      </c>
      <c r="AY271" s="17" t="s">
        <v>145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7" t="s">
        <v>84</v>
      </c>
      <c r="BK271" s="231">
        <f>ROUND(I271*H271,2)</f>
        <v>0</v>
      </c>
      <c r="BL271" s="17" t="s">
        <v>403</v>
      </c>
      <c r="BM271" s="230" t="s">
        <v>664</v>
      </c>
    </row>
    <row r="272" spans="1:65" s="2" customFormat="1" ht="37.8" customHeight="1">
      <c r="A272" s="38"/>
      <c r="B272" s="39"/>
      <c r="C272" s="219" t="s">
        <v>375</v>
      </c>
      <c r="D272" s="219" t="s">
        <v>147</v>
      </c>
      <c r="E272" s="220" t="s">
        <v>414</v>
      </c>
      <c r="F272" s="221" t="s">
        <v>415</v>
      </c>
      <c r="G272" s="222" t="s">
        <v>402</v>
      </c>
      <c r="H272" s="223">
        <v>1</v>
      </c>
      <c r="I272" s="224"/>
      <c r="J272" s="225">
        <f>ROUND(I272*H272,2)</f>
        <v>0</v>
      </c>
      <c r="K272" s="221" t="s">
        <v>1</v>
      </c>
      <c r="L272" s="44"/>
      <c r="M272" s="226" t="s">
        <v>1</v>
      </c>
      <c r="N272" s="227" t="s">
        <v>41</v>
      </c>
      <c r="O272" s="91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0" t="s">
        <v>403</v>
      </c>
      <c r="AT272" s="230" t="s">
        <v>147</v>
      </c>
      <c r="AU272" s="230" t="s">
        <v>86</v>
      </c>
      <c r="AY272" s="17" t="s">
        <v>145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7" t="s">
        <v>84</v>
      </c>
      <c r="BK272" s="231">
        <f>ROUND(I272*H272,2)</f>
        <v>0</v>
      </c>
      <c r="BL272" s="17" t="s">
        <v>403</v>
      </c>
      <c r="BM272" s="230" t="s">
        <v>665</v>
      </c>
    </row>
    <row r="273" spans="1:47" s="2" customFormat="1" ht="12">
      <c r="A273" s="38"/>
      <c r="B273" s="39"/>
      <c r="C273" s="40"/>
      <c r="D273" s="232" t="s">
        <v>153</v>
      </c>
      <c r="E273" s="40"/>
      <c r="F273" s="233" t="s">
        <v>417</v>
      </c>
      <c r="G273" s="40"/>
      <c r="H273" s="40"/>
      <c r="I273" s="234"/>
      <c r="J273" s="40"/>
      <c r="K273" s="40"/>
      <c r="L273" s="44"/>
      <c r="M273" s="235"/>
      <c r="N273" s="236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153</v>
      </c>
      <c r="AU273" s="17" t="s">
        <v>86</v>
      </c>
    </row>
    <row r="274" spans="1:63" s="12" customFormat="1" ht="22.8" customHeight="1">
      <c r="A274" s="12"/>
      <c r="B274" s="203"/>
      <c r="C274" s="204"/>
      <c r="D274" s="205" t="s">
        <v>75</v>
      </c>
      <c r="E274" s="217" t="s">
        <v>418</v>
      </c>
      <c r="F274" s="217" t="s">
        <v>419</v>
      </c>
      <c r="G274" s="204"/>
      <c r="H274" s="204"/>
      <c r="I274" s="207"/>
      <c r="J274" s="218">
        <f>BK274</f>
        <v>0</v>
      </c>
      <c r="K274" s="204"/>
      <c r="L274" s="209"/>
      <c r="M274" s="210"/>
      <c r="N274" s="211"/>
      <c r="O274" s="211"/>
      <c r="P274" s="212">
        <f>SUM(P275:P276)</f>
        <v>0</v>
      </c>
      <c r="Q274" s="211"/>
      <c r="R274" s="212">
        <f>SUM(R275:R276)</f>
        <v>0</v>
      </c>
      <c r="S274" s="211"/>
      <c r="T274" s="213">
        <f>SUM(T275:T276)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4" t="s">
        <v>174</v>
      </c>
      <c r="AT274" s="215" t="s">
        <v>75</v>
      </c>
      <c r="AU274" s="215" t="s">
        <v>84</v>
      </c>
      <c r="AY274" s="214" t="s">
        <v>145</v>
      </c>
      <c r="BK274" s="216">
        <f>SUM(BK275:BK276)</f>
        <v>0</v>
      </c>
    </row>
    <row r="275" spans="1:65" s="2" customFormat="1" ht="49.05" customHeight="1">
      <c r="A275" s="38"/>
      <c r="B275" s="39"/>
      <c r="C275" s="219" t="s">
        <v>381</v>
      </c>
      <c r="D275" s="219" t="s">
        <v>147</v>
      </c>
      <c r="E275" s="220" t="s">
        <v>421</v>
      </c>
      <c r="F275" s="221" t="s">
        <v>422</v>
      </c>
      <c r="G275" s="222" t="s">
        <v>402</v>
      </c>
      <c r="H275" s="223">
        <v>1</v>
      </c>
      <c r="I275" s="224"/>
      <c r="J275" s="225">
        <f>ROUND(I275*H275,2)</f>
        <v>0</v>
      </c>
      <c r="K275" s="221" t="s">
        <v>1</v>
      </c>
      <c r="L275" s="44"/>
      <c r="M275" s="226" t="s">
        <v>1</v>
      </c>
      <c r="N275" s="227" t="s">
        <v>41</v>
      </c>
      <c r="O275" s="91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0" t="s">
        <v>403</v>
      </c>
      <c r="AT275" s="230" t="s">
        <v>147</v>
      </c>
      <c r="AU275" s="230" t="s">
        <v>86</v>
      </c>
      <c r="AY275" s="17" t="s">
        <v>145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7" t="s">
        <v>84</v>
      </c>
      <c r="BK275" s="231">
        <f>ROUND(I275*H275,2)</f>
        <v>0</v>
      </c>
      <c r="BL275" s="17" t="s">
        <v>403</v>
      </c>
      <c r="BM275" s="230" t="s">
        <v>666</v>
      </c>
    </row>
    <row r="276" spans="1:65" s="2" customFormat="1" ht="24.15" customHeight="1">
      <c r="A276" s="38"/>
      <c r="B276" s="39"/>
      <c r="C276" s="219" t="s">
        <v>110</v>
      </c>
      <c r="D276" s="219" t="s">
        <v>147</v>
      </c>
      <c r="E276" s="220" t="s">
        <v>425</v>
      </c>
      <c r="F276" s="221" t="s">
        <v>426</v>
      </c>
      <c r="G276" s="222" t="s">
        <v>402</v>
      </c>
      <c r="H276" s="223">
        <v>1</v>
      </c>
      <c r="I276" s="224"/>
      <c r="J276" s="225">
        <f>ROUND(I276*H276,2)</f>
        <v>0</v>
      </c>
      <c r="K276" s="221" t="s">
        <v>150</v>
      </c>
      <c r="L276" s="44"/>
      <c r="M276" s="226" t="s">
        <v>1</v>
      </c>
      <c r="N276" s="227" t="s">
        <v>41</v>
      </c>
      <c r="O276" s="91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0" t="s">
        <v>403</v>
      </c>
      <c r="AT276" s="230" t="s">
        <v>147</v>
      </c>
      <c r="AU276" s="230" t="s">
        <v>86</v>
      </c>
      <c r="AY276" s="17" t="s">
        <v>145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7" t="s">
        <v>84</v>
      </c>
      <c r="BK276" s="231">
        <f>ROUND(I276*H276,2)</f>
        <v>0</v>
      </c>
      <c r="BL276" s="17" t="s">
        <v>403</v>
      </c>
      <c r="BM276" s="230" t="s">
        <v>667</v>
      </c>
    </row>
    <row r="277" spans="1:63" s="12" customFormat="1" ht="22.8" customHeight="1">
      <c r="A277" s="12"/>
      <c r="B277" s="203"/>
      <c r="C277" s="204"/>
      <c r="D277" s="205" t="s">
        <v>75</v>
      </c>
      <c r="E277" s="217" t="s">
        <v>428</v>
      </c>
      <c r="F277" s="217" t="s">
        <v>429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P278</f>
        <v>0</v>
      </c>
      <c r="Q277" s="211"/>
      <c r="R277" s="212">
        <f>R278</f>
        <v>0</v>
      </c>
      <c r="S277" s="211"/>
      <c r="T277" s="213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4" t="s">
        <v>174</v>
      </c>
      <c r="AT277" s="215" t="s">
        <v>75</v>
      </c>
      <c r="AU277" s="215" t="s">
        <v>84</v>
      </c>
      <c r="AY277" s="214" t="s">
        <v>145</v>
      </c>
      <c r="BK277" s="216">
        <f>BK278</f>
        <v>0</v>
      </c>
    </row>
    <row r="278" spans="1:65" s="2" customFormat="1" ht="16.5" customHeight="1">
      <c r="A278" s="38"/>
      <c r="B278" s="39"/>
      <c r="C278" s="219" t="s">
        <v>391</v>
      </c>
      <c r="D278" s="219" t="s">
        <v>147</v>
      </c>
      <c r="E278" s="220" t="s">
        <v>431</v>
      </c>
      <c r="F278" s="221" t="s">
        <v>432</v>
      </c>
      <c r="G278" s="222" t="s">
        <v>402</v>
      </c>
      <c r="H278" s="223">
        <v>1</v>
      </c>
      <c r="I278" s="224"/>
      <c r="J278" s="225">
        <f>ROUND(I278*H278,2)</f>
        <v>0</v>
      </c>
      <c r="K278" s="221" t="s">
        <v>150</v>
      </c>
      <c r="L278" s="44"/>
      <c r="M278" s="269" t="s">
        <v>1</v>
      </c>
      <c r="N278" s="270" t="s">
        <v>41</v>
      </c>
      <c r="O278" s="271"/>
      <c r="P278" s="272">
        <f>O278*H278</f>
        <v>0</v>
      </c>
      <c r="Q278" s="272">
        <v>0</v>
      </c>
      <c r="R278" s="272">
        <f>Q278*H278</f>
        <v>0</v>
      </c>
      <c r="S278" s="272">
        <v>0</v>
      </c>
      <c r="T278" s="27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0" t="s">
        <v>403</v>
      </c>
      <c r="AT278" s="230" t="s">
        <v>147</v>
      </c>
      <c r="AU278" s="230" t="s">
        <v>86</v>
      </c>
      <c r="AY278" s="17" t="s">
        <v>145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7" t="s">
        <v>84</v>
      </c>
      <c r="BK278" s="231">
        <f>ROUND(I278*H278,2)</f>
        <v>0</v>
      </c>
      <c r="BL278" s="17" t="s">
        <v>403</v>
      </c>
      <c r="BM278" s="230" t="s">
        <v>668</v>
      </c>
    </row>
    <row r="279" spans="1:31" s="2" customFormat="1" ht="6.95" customHeight="1">
      <c r="A279" s="38"/>
      <c r="B279" s="66"/>
      <c r="C279" s="67"/>
      <c r="D279" s="67"/>
      <c r="E279" s="67"/>
      <c r="F279" s="67"/>
      <c r="G279" s="67"/>
      <c r="H279" s="67"/>
      <c r="I279" s="67"/>
      <c r="J279" s="67"/>
      <c r="K279" s="67"/>
      <c r="L279" s="44"/>
      <c r="M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</row>
  </sheetData>
  <sheetProtection password="CC35" sheet="1" objects="1" scenarios="1" formatColumns="0" formatRows="0" autoFilter="0"/>
  <autoFilter ref="C127:K27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II/171 SUŠICE - DRAŽOVICE, OPRAVA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43" t="s">
        <v>669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670</v>
      </c>
      <c r="G12" s="38"/>
      <c r="H12" s="38"/>
      <c r="I12" s="141" t="s">
        <v>22</v>
      </c>
      <c r="J12" s="145" t="str">
        <f>'Rekapitulace stavby'!AN8</f>
        <v>7. 11. 2023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671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672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ROUND((SUM(BE128:BE250)),2)</f>
        <v>0</v>
      </c>
      <c r="G33" s="38"/>
      <c r="H33" s="38"/>
      <c r="I33" s="156">
        <v>0.21</v>
      </c>
      <c r="J33" s="155">
        <f>ROUND(((SUM(BE128:BE250))*I33),2)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ROUND((SUM(BF128:BF250)),2)</f>
        <v>0</v>
      </c>
      <c r="G34" s="38"/>
      <c r="H34" s="38"/>
      <c r="I34" s="156">
        <v>0.12</v>
      </c>
      <c r="J34" s="155">
        <f>ROUND(((SUM(BF128:BF250))*I34),2)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ROUND((SUM(BG128:BG250)),2)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ROUND((SUM(BH128:BH250)),2)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ROUND((SUM(BI128:BI250)),2)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II/171 SUŠICE - DRAŽOVICE,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105 - PODMOKLY - VÝSTAVBA CHODNÍKU U SILNICE II/171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Podmokly</v>
      </c>
      <c r="G89" s="40"/>
      <c r="H89" s="40"/>
      <c r="I89" s="32" t="s">
        <v>22</v>
      </c>
      <c r="J89" s="79" t="str">
        <f>IF(J12="","",J12)</f>
        <v>7. 11. 2023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Obec Podmokly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 Tomáš Macán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673</v>
      </c>
      <c r="E99" s="189"/>
      <c r="F99" s="189"/>
      <c r="G99" s="189"/>
      <c r="H99" s="189"/>
      <c r="I99" s="189"/>
      <c r="J99" s="190">
        <f>J178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674</v>
      </c>
      <c r="E100" s="189"/>
      <c r="F100" s="189"/>
      <c r="G100" s="189"/>
      <c r="H100" s="189"/>
      <c r="I100" s="189"/>
      <c r="J100" s="190">
        <f>J183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121</v>
      </c>
      <c r="E101" s="189"/>
      <c r="F101" s="189"/>
      <c r="G101" s="189"/>
      <c r="H101" s="189"/>
      <c r="I101" s="189"/>
      <c r="J101" s="190">
        <f>J188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122</v>
      </c>
      <c r="E102" s="189"/>
      <c r="F102" s="189"/>
      <c r="G102" s="189"/>
      <c r="H102" s="189"/>
      <c r="I102" s="189"/>
      <c r="J102" s="190">
        <f>J213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123</v>
      </c>
      <c r="E103" s="189"/>
      <c r="F103" s="189"/>
      <c r="G103" s="189"/>
      <c r="H103" s="189"/>
      <c r="I103" s="189"/>
      <c r="J103" s="190">
        <f>J229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124</v>
      </c>
      <c r="E104" s="189"/>
      <c r="F104" s="189"/>
      <c r="G104" s="189"/>
      <c r="H104" s="189"/>
      <c r="I104" s="189"/>
      <c r="J104" s="190">
        <f>J239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125</v>
      </c>
      <c r="E105" s="189"/>
      <c r="F105" s="189"/>
      <c r="G105" s="189"/>
      <c r="H105" s="189"/>
      <c r="I105" s="189"/>
      <c r="J105" s="190">
        <f>J242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126</v>
      </c>
      <c r="E106" s="183"/>
      <c r="F106" s="183"/>
      <c r="G106" s="183"/>
      <c r="H106" s="183"/>
      <c r="I106" s="183"/>
      <c r="J106" s="184">
        <f>J244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127</v>
      </c>
      <c r="E107" s="189"/>
      <c r="F107" s="189"/>
      <c r="G107" s="189"/>
      <c r="H107" s="189"/>
      <c r="I107" s="189"/>
      <c r="J107" s="190">
        <f>J245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128</v>
      </c>
      <c r="E108" s="189"/>
      <c r="F108" s="189"/>
      <c r="G108" s="189"/>
      <c r="H108" s="189"/>
      <c r="I108" s="189"/>
      <c r="J108" s="190">
        <f>J249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130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5" t="str">
        <f>E7</f>
        <v>II/171 SUŠICE - DRAŽOVICE, OPRAVA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111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30" customHeight="1">
      <c r="A120" s="38"/>
      <c r="B120" s="39"/>
      <c r="C120" s="40"/>
      <c r="D120" s="40"/>
      <c r="E120" s="76" t="str">
        <f>E9</f>
        <v>105 - PODMOKLY - VÝSTAVBA CHODNÍKU U SILNICE II/171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Podmokly</v>
      </c>
      <c r="G122" s="40"/>
      <c r="H122" s="40"/>
      <c r="I122" s="32" t="s">
        <v>22</v>
      </c>
      <c r="J122" s="79" t="str">
        <f>IF(J12="","",J12)</f>
        <v>7. 11. 2023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E15</f>
        <v>Obec Podmokly</v>
      </c>
      <c r="G124" s="40"/>
      <c r="H124" s="40"/>
      <c r="I124" s="32" t="s">
        <v>30</v>
      </c>
      <c r="J124" s="36" t="str">
        <f>E21</f>
        <v>MACÁN PROJEKCE DS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>Ing. Tomáš Macán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2"/>
      <c r="B127" s="193"/>
      <c r="C127" s="194" t="s">
        <v>131</v>
      </c>
      <c r="D127" s="195" t="s">
        <v>61</v>
      </c>
      <c r="E127" s="195" t="s">
        <v>57</v>
      </c>
      <c r="F127" s="195" t="s">
        <v>58</v>
      </c>
      <c r="G127" s="195" t="s">
        <v>132</v>
      </c>
      <c r="H127" s="195" t="s">
        <v>133</v>
      </c>
      <c r="I127" s="195" t="s">
        <v>134</v>
      </c>
      <c r="J127" s="195" t="s">
        <v>115</v>
      </c>
      <c r="K127" s="196" t="s">
        <v>135</v>
      </c>
      <c r="L127" s="197"/>
      <c r="M127" s="100" t="s">
        <v>1</v>
      </c>
      <c r="N127" s="101" t="s">
        <v>40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8"/>
      <c r="B128" s="39"/>
      <c r="C128" s="107" t="s">
        <v>142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P129+P244</f>
        <v>0</v>
      </c>
      <c r="Q128" s="104"/>
      <c r="R128" s="200">
        <f>R129+R244</f>
        <v>472.209875</v>
      </c>
      <c r="S128" s="104"/>
      <c r="T128" s="201">
        <f>T129+T244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117</v>
      </c>
      <c r="BK128" s="202">
        <f>BK129+BK244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143</v>
      </c>
      <c r="F129" s="206" t="s">
        <v>144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P130+P178+P183+P188+P213+P229+P239+P242</f>
        <v>0</v>
      </c>
      <c r="Q129" s="211"/>
      <c r="R129" s="212">
        <f>R130+R178+R183+R188+R213+R229+R239+R242</f>
        <v>472.209875</v>
      </c>
      <c r="S129" s="211"/>
      <c r="T129" s="213">
        <f>T130+T178+T183+T188+T213+T229+T239+T242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145</v>
      </c>
      <c r="BK129" s="216">
        <f>BK130+BK178+BK183+BK188+BK213+BK229+BK239+BK242</f>
        <v>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146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SUM(P131:P177)</f>
        <v>0</v>
      </c>
      <c r="Q130" s="211"/>
      <c r="R130" s="212">
        <f>SUM(R131:R177)</f>
        <v>75.601</v>
      </c>
      <c r="S130" s="211"/>
      <c r="T130" s="213">
        <f>SUM(T131:T177)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145</v>
      </c>
      <c r="BK130" s="216">
        <f>SUM(BK131:BK177)</f>
        <v>0</v>
      </c>
    </row>
    <row r="131" spans="1:65" s="2" customFormat="1" ht="33" customHeight="1">
      <c r="A131" s="38"/>
      <c r="B131" s="39"/>
      <c r="C131" s="219" t="s">
        <v>84</v>
      </c>
      <c r="D131" s="219" t="s">
        <v>147</v>
      </c>
      <c r="E131" s="220" t="s">
        <v>675</v>
      </c>
      <c r="F131" s="221" t="s">
        <v>676</v>
      </c>
      <c r="G131" s="222" t="s">
        <v>106</v>
      </c>
      <c r="H131" s="223">
        <v>89.6</v>
      </c>
      <c r="I131" s="224"/>
      <c r="J131" s="225">
        <f>ROUND(I131*H131,2)</f>
        <v>0</v>
      </c>
      <c r="K131" s="221" t="s">
        <v>677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151</v>
      </c>
      <c r="AT131" s="230" t="s">
        <v>147</v>
      </c>
      <c r="AU131" s="230" t="s">
        <v>86</v>
      </c>
      <c r="AY131" s="17" t="s">
        <v>145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151</v>
      </c>
      <c r="BM131" s="230" t="s">
        <v>678</v>
      </c>
    </row>
    <row r="132" spans="1:51" s="15" customFormat="1" ht="12">
      <c r="A132" s="15"/>
      <c r="B132" s="274"/>
      <c r="C132" s="275"/>
      <c r="D132" s="232" t="s">
        <v>155</v>
      </c>
      <c r="E132" s="276" t="s">
        <v>1</v>
      </c>
      <c r="F132" s="277" t="s">
        <v>679</v>
      </c>
      <c r="G132" s="275"/>
      <c r="H132" s="276" t="s">
        <v>1</v>
      </c>
      <c r="I132" s="278"/>
      <c r="J132" s="275"/>
      <c r="K132" s="275"/>
      <c r="L132" s="279"/>
      <c r="M132" s="280"/>
      <c r="N132" s="281"/>
      <c r="O132" s="281"/>
      <c r="P132" s="281"/>
      <c r="Q132" s="281"/>
      <c r="R132" s="281"/>
      <c r="S132" s="281"/>
      <c r="T132" s="28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3" t="s">
        <v>155</v>
      </c>
      <c r="AU132" s="283" t="s">
        <v>86</v>
      </c>
      <c r="AV132" s="15" t="s">
        <v>84</v>
      </c>
      <c r="AW132" s="15" t="s">
        <v>32</v>
      </c>
      <c r="AX132" s="15" t="s">
        <v>76</v>
      </c>
      <c r="AY132" s="283" t="s">
        <v>145</v>
      </c>
    </row>
    <row r="133" spans="1:51" s="13" customFormat="1" ht="12">
      <c r="A133" s="13"/>
      <c r="B133" s="237"/>
      <c r="C133" s="238"/>
      <c r="D133" s="232" t="s">
        <v>155</v>
      </c>
      <c r="E133" s="239" t="s">
        <v>1</v>
      </c>
      <c r="F133" s="240" t="s">
        <v>680</v>
      </c>
      <c r="G133" s="238"/>
      <c r="H133" s="241">
        <v>89.6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155</v>
      </c>
      <c r="AU133" s="247" t="s">
        <v>86</v>
      </c>
      <c r="AV133" s="13" t="s">
        <v>86</v>
      </c>
      <c r="AW133" s="13" t="s">
        <v>32</v>
      </c>
      <c r="AX133" s="13" t="s">
        <v>76</v>
      </c>
      <c r="AY133" s="247" t="s">
        <v>145</v>
      </c>
    </row>
    <row r="134" spans="1:51" s="14" customFormat="1" ht="12">
      <c r="A134" s="14"/>
      <c r="B134" s="248"/>
      <c r="C134" s="249"/>
      <c r="D134" s="232" t="s">
        <v>155</v>
      </c>
      <c r="E134" s="250" t="s">
        <v>1</v>
      </c>
      <c r="F134" s="251" t="s">
        <v>159</v>
      </c>
      <c r="G134" s="249"/>
      <c r="H134" s="252">
        <v>89.6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8" t="s">
        <v>155</v>
      </c>
      <c r="AU134" s="258" t="s">
        <v>86</v>
      </c>
      <c r="AV134" s="14" t="s">
        <v>151</v>
      </c>
      <c r="AW134" s="14" t="s">
        <v>32</v>
      </c>
      <c r="AX134" s="14" t="s">
        <v>84</v>
      </c>
      <c r="AY134" s="258" t="s">
        <v>145</v>
      </c>
    </row>
    <row r="135" spans="1:65" s="2" customFormat="1" ht="55.5" customHeight="1">
      <c r="A135" s="38"/>
      <c r="B135" s="39"/>
      <c r="C135" s="219" t="s">
        <v>86</v>
      </c>
      <c r="D135" s="219" t="s">
        <v>147</v>
      </c>
      <c r="E135" s="220" t="s">
        <v>681</v>
      </c>
      <c r="F135" s="221" t="s">
        <v>682</v>
      </c>
      <c r="G135" s="222" t="s">
        <v>106</v>
      </c>
      <c r="H135" s="223">
        <v>12.5</v>
      </c>
      <c r="I135" s="224"/>
      <c r="J135" s="225">
        <f>ROUND(I135*H135,2)</f>
        <v>0</v>
      </c>
      <c r="K135" s="221" t="s">
        <v>683</v>
      </c>
      <c r="L135" s="44"/>
      <c r="M135" s="226" t="s">
        <v>1</v>
      </c>
      <c r="N135" s="227" t="s">
        <v>41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151</v>
      </c>
      <c r="AT135" s="230" t="s">
        <v>147</v>
      </c>
      <c r="AU135" s="230" t="s">
        <v>86</v>
      </c>
      <c r="AY135" s="17" t="s">
        <v>145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151</v>
      </c>
      <c r="BM135" s="230" t="s">
        <v>684</v>
      </c>
    </row>
    <row r="136" spans="1:51" s="13" customFormat="1" ht="12">
      <c r="A136" s="13"/>
      <c r="B136" s="237"/>
      <c r="C136" s="238"/>
      <c r="D136" s="232" t="s">
        <v>155</v>
      </c>
      <c r="E136" s="239" t="s">
        <v>1</v>
      </c>
      <c r="F136" s="240" t="s">
        <v>685</v>
      </c>
      <c r="G136" s="238"/>
      <c r="H136" s="241">
        <v>12.5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155</v>
      </c>
      <c r="AU136" s="247" t="s">
        <v>86</v>
      </c>
      <c r="AV136" s="13" t="s">
        <v>86</v>
      </c>
      <c r="AW136" s="13" t="s">
        <v>32</v>
      </c>
      <c r="AX136" s="13" t="s">
        <v>84</v>
      </c>
      <c r="AY136" s="247" t="s">
        <v>145</v>
      </c>
    </row>
    <row r="137" spans="1:65" s="2" customFormat="1" ht="49.05" customHeight="1">
      <c r="A137" s="38"/>
      <c r="B137" s="39"/>
      <c r="C137" s="219" t="s">
        <v>163</v>
      </c>
      <c r="D137" s="219" t="s">
        <v>147</v>
      </c>
      <c r="E137" s="220" t="s">
        <v>686</v>
      </c>
      <c r="F137" s="221" t="s">
        <v>687</v>
      </c>
      <c r="G137" s="222" t="s">
        <v>106</v>
      </c>
      <c r="H137" s="223">
        <v>130.1</v>
      </c>
      <c r="I137" s="224"/>
      <c r="J137" s="225">
        <f>ROUND(I137*H137,2)</f>
        <v>0</v>
      </c>
      <c r="K137" s="221" t="s">
        <v>677</v>
      </c>
      <c r="L137" s="44"/>
      <c r="M137" s="226" t="s">
        <v>1</v>
      </c>
      <c r="N137" s="227" t="s">
        <v>41</v>
      </c>
      <c r="O137" s="91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151</v>
      </c>
      <c r="AT137" s="230" t="s">
        <v>147</v>
      </c>
      <c r="AU137" s="230" t="s">
        <v>86</v>
      </c>
      <c r="AY137" s="17" t="s">
        <v>145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84</v>
      </c>
      <c r="BK137" s="231">
        <f>ROUND(I137*H137,2)</f>
        <v>0</v>
      </c>
      <c r="BL137" s="17" t="s">
        <v>151</v>
      </c>
      <c r="BM137" s="230" t="s">
        <v>688</v>
      </c>
    </row>
    <row r="138" spans="1:51" s="15" customFormat="1" ht="12">
      <c r="A138" s="15"/>
      <c r="B138" s="274"/>
      <c r="C138" s="275"/>
      <c r="D138" s="232" t="s">
        <v>155</v>
      </c>
      <c r="E138" s="276" t="s">
        <v>1</v>
      </c>
      <c r="F138" s="277" t="s">
        <v>689</v>
      </c>
      <c r="G138" s="275"/>
      <c r="H138" s="276" t="s">
        <v>1</v>
      </c>
      <c r="I138" s="278"/>
      <c r="J138" s="275"/>
      <c r="K138" s="275"/>
      <c r="L138" s="279"/>
      <c r="M138" s="280"/>
      <c r="N138" s="281"/>
      <c r="O138" s="281"/>
      <c r="P138" s="281"/>
      <c r="Q138" s="281"/>
      <c r="R138" s="281"/>
      <c r="S138" s="281"/>
      <c r="T138" s="28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3" t="s">
        <v>155</v>
      </c>
      <c r="AU138" s="283" t="s">
        <v>86</v>
      </c>
      <c r="AV138" s="15" t="s">
        <v>84</v>
      </c>
      <c r="AW138" s="15" t="s">
        <v>32</v>
      </c>
      <c r="AX138" s="15" t="s">
        <v>76</v>
      </c>
      <c r="AY138" s="283" t="s">
        <v>145</v>
      </c>
    </row>
    <row r="139" spans="1:51" s="13" customFormat="1" ht="12">
      <c r="A139" s="13"/>
      <c r="B139" s="237"/>
      <c r="C139" s="238"/>
      <c r="D139" s="232" t="s">
        <v>155</v>
      </c>
      <c r="E139" s="239" t="s">
        <v>1</v>
      </c>
      <c r="F139" s="240" t="s">
        <v>690</v>
      </c>
      <c r="G139" s="238"/>
      <c r="H139" s="241">
        <v>75.6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155</v>
      </c>
      <c r="AU139" s="247" t="s">
        <v>86</v>
      </c>
      <c r="AV139" s="13" t="s">
        <v>86</v>
      </c>
      <c r="AW139" s="13" t="s">
        <v>32</v>
      </c>
      <c r="AX139" s="13" t="s">
        <v>76</v>
      </c>
      <c r="AY139" s="247" t="s">
        <v>145</v>
      </c>
    </row>
    <row r="140" spans="1:51" s="15" customFormat="1" ht="12">
      <c r="A140" s="15"/>
      <c r="B140" s="274"/>
      <c r="C140" s="275"/>
      <c r="D140" s="232" t="s">
        <v>155</v>
      </c>
      <c r="E140" s="276" t="s">
        <v>1</v>
      </c>
      <c r="F140" s="277" t="s">
        <v>691</v>
      </c>
      <c r="G140" s="275"/>
      <c r="H140" s="276" t="s">
        <v>1</v>
      </c>
      <c r="I140" s="278"/>
      <c r="J140" s="275"/>
      <c r="K140" s="275"/>
      <c r="L140" s="279"/>
      <c r="M140" s="280"/>
      <c r="N140" s="281"/>
      <c r="O140" s="281"/>
      <c r="P140" s="281"/>
      <c r="Q140" s="281"/>
      <c r="R140" s="281"/>
      <c r="S140" s="281"/>
      <c r="T140" s="28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3" t="s">
        <v>155</v>
      </c>
      <c r="AU140" s="283" t="s">
        <v>86</v>
      </c>
      <c r="AV140" s="15" t="s">
        <v>84</v>
      </c>
      <c r="AW140" s="15" t="s">
        <v>32</v>
      </c>
      <c r="AX140" s="15" t="s">
        <v>76</v>
      </c>
      <c r="AY140" s="283" t="s">
        <v>145</v>
      </c>
    </row>
    <row r="141" spans="1:51" s="13" customFormat="1" ht="12">
      <c r="A141" s="13"/>
      <c r="B141" s="237"/>
      <c r="C141" s="238"/>
      <c r="D141" s="232" t="s">
        <v>155</v>
      </c>
      <c r="E141" s="239" t="s">
        <v>1</v>
      </c>
      <c r="F141" s="240" t="s">
        <v>692</v>
      </c>
      <c r="G141" s="238"/>
      <c r="H141" s="241">
        <v>10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155</v>
      </c>
      <c r="AU141" s="247" t="s">
        <v>86</v>
      </c>
      <c r="AV141" s="13" t="s">
        <v>86</v>
      </c>
      <c r="AW141" s="13" t="s">
        <v>32</v>
      </c>
      <c r="AX141" s="13" t="s">
        <v>76</v>
      </c>
      <c r="AY141" s="247" t="s">
        <v>145</v>
      </c>
    </row>
    <row r="142" spans="1:51" s="15" customFormat="1" ht="12">
      <c r="A142" s="15"/>
      <c r="B142" s="274"/>
      <c r="C142" s="275"/>
      <c r="D142" s="232" t="s">
        <v>155</v>
      </c>
      <c r="E142" s="276" t="s">
        <v>1</v>
      </c>
      <c r="F142" s="277" t="s">
        <v>693</v>
      </c>
      <c r="G142" s="275"/>
      <c r="H142" s="276" t="s">
        <v>1</v>
      </c>
      <c r="I142" s="278"/>
      <c r="J142" s="275"/>
      <c r="K142" s="275"/>
      <c r="L142" s="279"/>
      <c r="M142" s="280"/>
      <c r="N142" s="281"/>
      <c r="O142" s="281"/>
      <c r="P142" s="281"/>
      <c r="Q142" s="281"/>
      <c r="R142" s="281"/>
      <c r="S142" s="281"/>
      <c r="T142" s="28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3" t="s">
        <v>155</v>
      </c>
      <c r="AU142" s="283" t="s">
        <v>86</v>
      </c>
      <c r="AV142" s="15" t="s">
        <v>84</v>
      </c>
      <c r="AW142" s="15" t="s">
        <v>32</v>
      </c>
      <c r="AX142" s="15" t="s">
        <v>76</v>
      </c>
      <c r="AY142" s="283" t="s">
        <v>145</v>
      </c>
    </row>
    <row r="143" spans="1:51" s="13" customFormat="1" ht="12">
      <c r="A143" s="13"/>
      <c r="B143" s="237"/>
      <c r="C143" s="238"/>
      <c r="D143" s="232" t="s">
        <v>155</v>
      </c>
      <c r="E143" s="239" t="s">
        <v>1</v>
      </c>
      <c r="F143" s="240" t="s">
        <v>694</v>
      </c>
      <c r="G143" s="238"/>
      <c r="H143" s="241">
        <v>32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155</v>
      </c>
      <c r="AU143" s="247" t="s">
        <v>86</v>
      </c>
      <c r="AV143" s="13" t="s">
        <v>86</v>
      </c>
      <c r="AW143" s="13" t="s">
        <v>32</v>
      </c>
      <c r="AX143" s="13" t="s">
        <v>76</v>
      </c>
      <c r="AY143" s="247" t="s">
        <v>145</v>
      </c>
    </row>
    <row r="144" spans="1:51" s="15" customFormat="1" ht="12">
      <c r="A144" s="15"/>
      <c r="B144" s="274"/>
      <c r="C144" s="275"/>
      <c r="D144" s="232" t="s">
        <v>155</v>
      </c>
      <c r="E144" s="276" t="s">
        <v>1</v>
      </c>
      <c r="F144" s="277" t="s">
        <v>695</v>
      </c>
      <c r="G144" s="275"/>
      <c r="H144" s="276" t="s">
        <v>1</v>
      </c>
      <c r="I144" s="278"/>
      <c r="J144" s="275"/>
      <c r="K144" s="275"/>
      <c r="L144" s="279"/>
      <c r="M144" s="280"/>
      <c r="N144" s="281"/>
      <c r="O144" s="281"/>
      <c r="P144" s="281"/>
      <c r="Q144" s="281"/>
      <c r="R144" s="281"/>
      <c r="S144" s="281"/>
      <c r="T144" s="28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3" t="s">
        <v>155</v>
      </c>
      <c r="AU144" s="283" t="s">
        <v>86</v>
      </c>
      <c r="AV144" s="15" t="s">
        <v>84</v>
      </c>
      <c r="AW144" s="15" t="s">
        <v>32</v>
      </c>
      <c r="AX144" s="15" t="s">
        <v>76</v>
      </c>
      <c r="AY144" s="283" t="s">
        <v>145</v>
      </c>
    </row>
    <row r="145" spans="1:51" s="13" customFormat="1" ht="12">
      <c r="A145" s="13"/>
      <c r="B145" s="237"/>
      <c r="C145" s="238"/>
      <c r="D145" s="232" t="s">
        <v>155</v>
      </c>
      <c r="E145" s="239" t="s">
        <v>1</v>
      </c>
      <c r="F145" s="240" t="s">
        <v>685</v>
      </c>
      <c r="G145" s="238"/>
      <c r="H145" s="241">
        <v>12.5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155</v>
      </c>
      <c r="AU145" s="247" t="s">
        <v>86</v>
      </c>
      <c r="AV145" s="13" t="s">
        <v>86</v>
      </c>
      <c r="AW145" s="13" t="s">
        <v>32</v>
      </c>
      <c r="AX145" s="13" t="s">
        <v>76</v>
      </c>
      <c r="AY145" s="247" t="s">
        <v>145</v>
      </c>
    </row>
    <row r="146" spans="1:51" s="14" customFormat="1" ht="12">
      <c r="A146" s="14"/>
      <c r="B146" s="248"/>
      <c r="C146" s="249"/>
      <c r="D146" s="232" t="s">
        <v>155</v>
      </c>
      <c r="E146" s="250" t="s">
        <v>1</v>
      </c>
      <c r="F146" s="251" t="s">
        <v>159</v>
      </c>
      <c r="G146" s="249"/>
      <c r="H146" s="252">
        <v>130.1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8" t="s">
        <v>155</v>
      </c>
      <c r="AU146" s="258" t="s">
        <v>86</v>
      </c>
      <c r="AV146" s="14" t="s">
        <v>151</v>
      </c>
      <c r="AW146" s="14" t="s">
        <v>32</v>
      </c>
      <c r="AX146" s="14" t="s">
        <v>84</v>
      </c>
      <c r="AY146" s="258" t="s">
        <v>145</v>
      </c>
    </row>
    <row r="147" spans="1:65" s="2" customFormat="1" ht="66.75" customHeight="1">
      <c r="A147" s="38"/>
      <c r="B147" s="39"/>
      <c r="C147" s="219" t="s">
        <v>151</v>
      </c>
      <c r="D147" s="219" t="s">
        <v>147</v>
      </c>
      <c r="E147" s="220" t="s">
        <v>175</v>
      </c>
      <c r="F147" s="221" t="s">
        <v>176</v>
      </c>
      <c r="G147" s="222" t="s">
        <v>106</v>
      </c>
      <c r="H147" s="223">
        <v>219.7</v>
      </c>
      <c r="I147" s="224"/>
      <c r="J147" s="225">
        <f>ROUND(I147*H147,2)</f>
        <v>0</v>
      </c>
      <c r="K147" s="221" t="s">
        <v>1</v>
      </c>
      <c r="L147" s="44"/>
      <c r="M147" s="226" t="s">
        <v>1</v>
      </c>
      <c r="N147" s="227" t="s">
        <v>41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151</v>
      </c>
      <c r="AT147" s="230" t="s">
        <v>147</v>
      </c>
      <c r="AU147" s="230" t="s">
        <v>86</v>
      </c>
      <c r="AY147" s="17" t="s">
        <v>145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84</v>
      </c>
      <c r="BK147" s="231">
        <f>ROUND(I147*H147,2)</f>
        <v>0</v>
      </c>
      <c r="BL147" s="17" t="s">
        <v>151</v>
      </c>
      <c r="BM147" s="230" t="s">
        <v>696</v>
      </c>
    </row>
    <row r="148" spans="1:51" s="13" customFormat="1" ht="12">
      <c r="A148" s="13"/>
      <c r="B148" s="237"/>
      <c r="C148" s="238"/>
      <c r="D148" s="232" t="s">
        <v>155</v>
      </c>
      <c r="E148" s="239" t="s">
        <v>1</v>
      </c>
      <c r="F148" s="240" t="s">
        <v>697</v>
      </c>
      <c r="G148" s="238"/>
      <c r="H148" s="241">
        <v>219.7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155</v>
      </c>
      <c r="AU148" s="247" t="s">
        <v>86</v>
      </c>
      <c r="AV148" s="13" t="s">
        <v>86</v>
      </c>
      <c r="AW148" s="13" t="s">
        <v>32</v>
      </c>
      <c r="AX148" s="13" t="s">
        <v>76</v>
      </c>
      <c r="AY148" s="247" t="s">
        <v>145</v>
      </c>
    </row>
    <row r="149" spans="1:51" s="14" customFormat="1" ht="12">
      <c r="A149" s="14"/>
      <c r="B149" s="248"/>
      <c r="C149" s="249"/>
      <c r="D149" s="232" t="s">
        <v>155</v>
      </c>
      <c r="E149" s="250" t="s">
        <v>1</v>
      </c>
      <c r="F149" s="251" t="s">
        <v>159</v>
      </c>
      <c r="G149" s="249"/>
      <c r="H149" s="252">
        <v>219.7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8" t="s">
        <v>155</v>
      </c>
      <c r="AU149" s="258" t="s">
        <v>86</v>
      </c>
      <c r="AV149" s="14" t="s">
        <v>151</v>
      </c>
      <c r="AW149" s="14" t="s">
        <v>32</v>
      </c>
      <c r="AX149" s="14" t="s">
        <v>84</v>
      </c>
      <c r="AY149" s="258" t="s">
        <v>145</v>
      </c>
    </row>
    <row r="150" spans="1:65" s="2" customFormat="1" ht="44.25" customHeight="1">
      <c r="A150" s="38"/>
      <c r="B150" s="39"/>
      <c r="C150" s="219" t="s">
        <v>174</v>
      </c>
      <c r="D150" s="219" t="s">
        <v>147</v>
      </c>
      <c r="E150" s="220" t="s">
        <v>698</v>
      </c>
      <c r="F150" s="221" t="s">
        <v>699</v>
      </c>
      <c r="G150" s="222" t="s">
        <v>106</v>
      </c>
      <c r="H150" s="223">
        <v>32</v>
      </c>
      <c r="I150" s="224"/>
      <c r="J150" s="225">
        <f>ROUND(I150*H150,2)</f>
        <v>0</v>
      </c>
      <c r="K150" s="221" t="s">
        <v>677</v>
      </c>
      <c r="L150" s="44"/>
      <c r="M150" s="226" t="s">
        <v>1</v>
      </c>
      <c r="N150" s="227" t="s">
        <v>41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151</v>
      </c>
      <c r="AT150" s="230" t="s">
        <v>147</v>
      </c>
      <c r="AU150" s="230" t="s">
        <v>86</v>
      </c>
      <c r="AY150" s="17" t="s">
        <v>145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84</v>
      </c>
      <c r="BK150" s="231">
        <f>ROUND(I150*H150,2)</f>
        <v>0</v>
      </c>
      <c r="BL150" s="17" t="s">
        <v>151</v>
      </c>
      <c r="BM150" s="230" t="s">
        <v>700</v>
      </c>
    </row>
    <row r="151" spans="1:51" s="15" customFormat="1" ht="12">
      <c r="A151" s="15"/>
      <c r="B151" s="274"/>
      <c r="C151" s="275"/>
      <c r="D151" s="232" t="s">
        <v>155</v>
      </c>
      <c r="E151" s="276" t="s">
        <v>1</v>
      </c>
      <c r="F151" s="277" t="s">
        <v>693</v>
      </c>
      <c r="G151" s="275"/>
      <c r="H151" s="276" t="s">
        <v>1</v>
      </c>
      <c r="I151" s="278"/>
      <c r="J151" s="275"/>
      <c r="K151" s="275"/>
      <c r="L151" s="279"/>
      <c r="M151" s="280"/>
      <c r="N151" s="281"/>
      <c r="O151" s="281"/>
      <c r="P151" s="281"/>
      <c r="Q151" s="281"/>
      <c r="R151" s="281"/>
      <c r="S151" s="281"/>
      <c r="T151" s="28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3" t="s">
        <v>155</v>
      </c>
      <c r="AU151" s="283" t="s">
        <v>86</v>
      </c>
      <c r="AV151" s="15" t="s">
        <v>84</v>
      </c>
      <c r="AW151" s="15" t="s">
        <v>32</v>
      </c>
      <c r="AX151" s="15" t="s">
        <v>76</v>
      </c>
      <c r="AY151" s="283" t="s">
        <v>145</v>
      </c>
    </row>
    <row r="152" spans="1:51" s="13" customFormat="1" ht="12">
      <c r="A152" s="13"/>
      <c r="B152" s="237"/>
      <c r="C152" s="238"/>
      <c r="D152" s="232" t="s">
        <v>155</v>
      </c>
      <c r="E152" s="239" t="s">
        <v>1</v>
      </c>
      <c r="F152" s="240" t="s">
        <v>320</v>
      </c>
      <c r="G152" s="238"/>
      <c r="H152" s="241">
        <v>32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155</v>
      </c>
      <c r="AU152" s="247" t="s">
        <v>86</v>
      </c>
      <c r="AV152" s="13" t="s">
        <v>86</v>
      </c>
      <c r="AW152" s="13" t="s">
        <v>32</v>
      </c>
      <c r="AX152" s="13" t="s">
        <v>76</v>
      </c>
      <c r="AY152" s="247" t="s">
        <v>145</v>
      </c>
    </row>
    <row r="153" spans="1:51" s="14" customFormat="1" ht="12">
      <c r="A153" s="14"/>
      <c r="B153" s="248"/>
      <c r="C153" s="249"/>
      <c r="D153" s="232" t="s">
        <v>155</v>
      </c>
      <c r="E153" s="250" t="s">
        <v>1</v>
      </c>
      <c r="F153" s="251" t="s">
        <v>159</v>
      </c>
      <c r="G153" s="249"/>
      <c r="H153" s="252">
        <v>32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155</v>
      </c>
      <c r="AU153" s="258" t="s">
        <v>86</v>
      </c>
      <c r="AV153" s="14" t="s">
        <v>151</v>
      </c>
      <c r="AW153" s="14" t="s">
        <v>32</v>
      </c>
      <c r="AX153" s="14" t="s">
        <v>84</v>
      </c>
      <c r="AY153" s="258" t="s">
        <v>145</v>
      </c>
    </row>
    <row r="154" spans="1:65" s="2" customFormat="1" ht="16.5" customHeight="1">
      <c r="A154" s="38"/>
      <c r="B154" s="39"/>
      <c r="C154" s="259" t="s">
        <v>179</v>
      </c>
      <c r="D154" s="259" t="s">
        <v>238</v>
      </c>
      <c r="E154" s="260" t="s">
        <v>701</v>
      </c>
      <c r="F154" s="261" t="s">
        <v>702</v>
      </c>
      <c r="G154" s="262" t="s">
        <v>371</v>
      </c>
      <c r="H154" s="263">
        <v>57.6</v>
      </c>
      <c r="I154" s="264"/>
      <c r="J154" s="265">
        <f>ROUND(I154*H154,2)</f>
        <v>0</v>
      </c>
      <c r="K154" s="261" t="s">
        <v>677</v>
      </c>
      <c r="L154" s="266"/>
      <c r="M154" s="267" t="s">
        <v>1</v>
      </c>
      <c r="N154" s="268" t="s">
        <v>41</v>
      </c>
      <c r="O154" s="91"/>
      <c r="P154" s="228">
        <f>O154*H154</f>
        <v>0</v>
      </c>
      <c r="Q154" s="228">
        <v>1</v>
      </c>
      <c r="R154" s="228">
        <f>Q154*H154</f>
        <v>57.6</v>
      </c>
      <c r="S154" s="228">
        <v>0</v>
      </c>
      <c r="T154" s="22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192</v>
      </c>
      <c r="AT154" s="230" t="s">
        <v>238</v>
      </c>
      <c r="AU154" s="230" t="s">
        <v>86</v>
      </c>
      <c r="AY154" s="17" t="s">
        <v>145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84</v>
      </c>
      <c r="BK154" s="231">
        <f>ROUND(I154*H154,2)</f>
        <v>0</v>
      </c>
      <c r="BL154" s="17" t="s">
        <v>151</v>
      </c>
      <c r="BM154" s="230" t="s">
        <v>703</v>
      </c>
    </row>
    <row r="155" spans="1:51" s="13" customFormat="1" ht="12">
      <c r="A155" s="13"/>
      <c r="B155" s="237"/>
      <c r="C155" s="238"/>
      <c r="D155" s="232" t="s">
        <v>155</v>
      </c>
      <c r="E155" s="239" t="s">
        <v>1</v>
      </c>
      <c r="F155" s="240" t="s">
        <v>704</v>
      </c>
      <c r="G155" s="238"/>
      <c r="H155" s="241">
        <v>57.6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155</v>
      </c>
      <c r="AU155" s="247" t="s">
        <v>86</v>
      </c>
      <c r="AV155" s="13" t="s">
        <v>86</v>
      </c>
      <c r="AW155" s="13" t="s">
        <v>32</v>
      </c>
      <c r="AX155" s="13" t="s">
        <v>76</v>
      </c>
      <c r="AY155" s="247" t="s">
        <v>145</v>
      </c>
    </row>
    <row r="156" spans="1:51" s="14" customFormat="1" ht="12">
      <c r="A156" s="14"/>
      <c r="B156" s="248"/>
      <c r="C156" s="249"/>
      <c r="D156" s="232" t="s">
        <v>155</v>
      </c>
      <c r="E156" s="250" t="s">
        <v>1</v>
      </c>
      <c r="F156" s="251" t="s">
        <v>159</v>
      </c>
      <c r="G156" s="249"/>
      <c r="H156" s="252">
        <v>57.6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8" t="s">
        <v>155</v>
      </c>
      <c r="AU156" s="258" t="s">
        <v>86</v>
      </c>
      <c r="AV156" s="14" t="s">
        <v>151</v>
      </c>
      <c r="AW156" s="14" t="s">
        <v>32</v>
      </c>
      <c r="AX156" s="14" t="s">
        <v>84</v>
      </c>
      <c r="AY156" s="258" t="s">
        <v>145</v>
      </c>
    </row>
    <row r="157" spans="1:65" s="2" customFormat="1" ht="24.15" customHeight="1">
      <c r="A157" s="38"/>
      <c r="B157" s="39"/>
      <c r="C157" s="219" t="s">
        <v>185</v>
      </c>
      <c r="D157" s="219" t="s">
        <v>147</v>
      </c>
      <c r="E157" s="220" t="s">
        <v>705</v>
      </c>
      <c r="F157" s="221" t="s">
        <v>706</v>
      </c>
      <c r="G157" s="222" t="s">
        <v>103</v>
      </c>
      <c r="H157" s="223">
        <v>492.8</v>
      </c>
      <c r="I157" s="224"/>
      <c r="J157" s="225">
        <f>ROUND(I157*H157,2)</f>
        <v>0</v>
      </c>
      <c r="K157" s="221" t="s">
        <v>683</v>
      </c>
      <c r="L157" s="44"/>
      <c r="M157" s="226" t="s">
        <v>1</v>
      </c>
      <c r="N157" s="227" t="s">
        <v>41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151</v>
      </c>
      <c r="AT157" s="230" t="s">
        <v>147</v>
      </c>
      <c r="AU157" s="230" t="s">
        <v>86</v>
      </c>
      <c r="AY157" s="17" t="s">
        <v>145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84</v>
      </c>
      <c r="BK157" s="231">
        <f>ROUND(I157*H157,2)</f>
        <v>0</v>
      </c>
      <c r="BL157" s="17" t="s">
        <v>151</v>
      </c>
      <c r="BM157" s="230" t="s">
        <v>707</v>
      </c>
    </row>
    <row r="158" spans="1:51" s="15" customFormat="1" ht="12">
      <c r="A158" s="15"/>
      <c r="B158" s="274"/>
      <c r="C158" s="275"/>
      <c r="D158" s="232" t="s">
        <v>155</v>
      </c>
      <c r="E158" s="276" t="s">
        <v>1</v>
      </c>
      <c r="F158" s="277" t="s">
        <v>708</v>
      </c>
      <c r="G158" s="275"/>
      <c r="H158" s="276" t="s">
        <v>1</v>
      </c>
      <c r="I158" s="278"/>
      <c r="J158" s="275"/>
      <c r="K158" s="275"/>
      <c r="L158" s="279"/>
      <c r="M158" s="280"/>
      <c r="N158" s="281"/>
      <c r="O158" s="281"/>
      <c r="P158" s="281"/>
      <c r="Q158" s="281"/>
      <c r="R158" s="281"/>
      <c r="S158" s="281"/>
      <c r="T158" s="28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3" t="s">
        <v>155</v>
      </c>
      <c r="AU158" s="283" t="s">
        <v>86</v>
      </c>
      <c r="AV158" s="15" t="s">
        <v>84</v>
      </c>
      <c r="AW158" s="15" t="s">
        <v>32</v>
      </c>
      <c r="AX158" s="15" t="s">
        <v>76</v>
      </c>
      <c r="AY158" s="283" t="s">
        <v>145</v>
      </c>
    </row>
    <row r="159" spans="1:51" s="13" customFormat="1" ht="12">
      <c r="A159" s="13"/>
      <c r="B159" s="237"/>
      <c r="C159" s="238"/>
      <c r="D159" s="232" t="s">
        <v>155</v>
      </c>
      <c r="E159" s="239" t="s">
        <v>1</v>
      </c>
      <c r="F159" s="240" t="s">
        <v>709</v>
      </c>
      <c r="G159" s="238"/>
      <c r="H159" s="241">
        <v>330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155</v>
      </c>
      <c r="AU159" s="247" t="s">
        <v>86</v>
      </c>
      <c r="AV159" s="13" t="s">
        <v>86</v>
      </c>
      <c r="AW159" s="13" t="s">
        <v>32</v>
      </c>
      <c r="AX159" s="13" t="s">
        <v>76</v>
      </c>
      <c r="AY159" s="247" t="s">
        <v>145</v>
      </c>
    </row>
    <row r="160" spans="1:51" s="15" customFormat="1" ht="12">
      <c r="A160" s="15"/>
      <c r="B160" s="274"/>
      <c r="C160" s="275"/>
      <c r="D160" s="232" t="s">
        <v>155</v>
      </c>
      <c r="E160" s="276" t="s">
        <v>1</v>
      </c>
      <c r="F160" s="277" t="s">
        <v>710</v>
      </c>
      <c r="G160" s="275"/>
      <c r="H160" s="276" t="s">
        <v>1</v>
      </c>
      <c r="I160" s="278"/>
      <c r="J160" s="275"/>
      <c r="K160" s="275"/>
      <c r="L160" s="279"/>
      <c r="M160" s="280"/>
      <c r="N160" s="281"/>
      <c r="O160" s="281"/>
      <c r="P160" s="281"/>
      <c r="Q160" s="281"/>
      <c r="R160" s="281"/>
      <c r="S160" s="281"/>
      <c r="T160" s="28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3" t="s">
        <v>155</v>
      </c>
      <c r="AU160" s="283" t="s">
        <v>86</v>
      </c>
      <c r="AV160" s="15" t="s">
        <v>84</v>
      </c>
      <c r="AW160" s="15" t="s">
        <v>32</v>
      </c>
      <c r="AX160" s="15" t="s">
        <v>76</v>
      </c>
      <c r="AY160" s="283" t="s">
        <v>145</v>
      </c>
    </row>
    <row r="161" spans="1:51" s="13" customFormat="1" ht="12">
      <c r="A161" s="13"/>
      <c r="B161" s="237"/>
      <c r="C161" s="238"/>
      <c r="D161" s="232" t="s">
        <v>155</v>
      </c>
      <c r="E161" s="239" t="s">
        <v>1</v>
      </c>
      <c r="F161" s="240" t="s">
        <v>711</v>
      </c>
      <c r="G161" s="238"/>
      <c r="H161" s="241">
        <v>85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155</v>
      </c>
      <c r="AU161" s="247" t="s">
        <v>86</v>
      </c>
      <c r="AV161" s="13" t="s">
        <v>86</v>
      </c>
      <c r="AW161" s="13" t="s">
        <v>32</v>
      </c>
      <c r="AX161" s="13" t="s">
        <v>76</v>
      </c>
      <c r="AY161" s="247" t="s">
        <v>145</v>
      </c>
    </row>
    <row r="162" spans="1:51" s="15" customFormat="1" ht="12">
      <c r="A162" s="15"/>
      <c r="B162" s="274"/>
      <c r="C162" s="275"/>
      <c r="D162" s="232" t="s">
        <v>155</v>
      </c>
      <c r="E162" s="276" t="s">
        <v>1</v>
      </c>
      <c r="F162" s="277" t="s">
        <v>712</v>
      </c>
      <c r="G162" s="275"/>
      <c r="H162" s="276" t="s">
        <v>1</v>
      </c>
      <c r="I162" s="278"/>
      <c r="J162" s="275"/>
      <c r="K162" s="275"/>
      <c r="L162" s="279"/>
      <c r="M162" s="280"/>
      <c r="N162" s="281"/>
      <c r="O162" s="281"/>
      <c r="P162" s="281"/>
      <c r="Q162" s="281"/>
      <c r="R162" s="281"/>
      <c r="S162" s="281"/>
      <c r="T162" s="28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3" t="s">
        <v>155</v>
      </c>
      <c r="AU162" s="283" t="s">
        <v>86</v>
      </c>
      <c r="AV162" s="15" t="s">
        <v>84</v>
      </c>
      <c r="AW162" s="15" t="s">
        <v>32</v>
      </c>
      <c r="AX162" s="15" t="s">
        <v>76</v>
      </c>
      <c r="AY162" s="283" t="s">
        <v>145</v>
      </c>
    </row>
    <row r="163" spans="1:51" s="13" customFormat="1" ht="12">
      <c r="A163" s="13"/>
      <c r="B163" s="237"/>
      <c r="C163" s="238"/>
      <c r="D163" s="232" t="s">
        <v>155</v>
      </c>
      <c r="E163" s="239" t="s">
        <v>1</v>
      </c>
      <c r="F163" s="240" t="s">
        <v>325</v>
      </c>
      <c r="G163" s="238"/>
      <c r="H163" s="241">
        <v>33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155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145</v>
      </c>
    </row>
    <row r="164" spans="1:51" s="14" customFormat="1" ht="12">
      <c r="A164" s="14"/>
      <c r="B164" s="248"/>
      <c r="C164" s="249"/>
      <c r="D164" s="232" t="s">
        <v>155</v>
      </c>
      <c r="E164" s="250" t="s">
        <v>1</v>
      </c>
      <c r="F164" s="251" t="s">
        <v>159</v>
      </c>
      <c r="G164" s="249"/>
      <c r="H164" s="252">
        <v>448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155</v>
      </c>
      <c r="AU164" s="258" t="s">
        <v>86</v>
      </c>
      <c r="AV164" s="14" t="s">
        <v>151</v>
      </c>
      <c r="AW164" s="14" t="s">
        <v>32</v>
      </c>
      <c r="AX164" s="14" t="s">
        <v>84</v>
      </c>
      <c r="AY164" s="258" t="s">
        <v>145</v>
      </c>
    </row>
    <row r="165" spans="1:51" s="13" customFormat="1" ht="12">
      <c r="A165" s="13"/>
      <c r="B165" s="237"/>
      <c r="C165" s="238"/>
      <c r="D165" s="232" t="s">
        <v>155</v>
      </c>
      <c r="E165" s="238"/>
      <c r="F165" s="240" t="s">
        <v>713</v>
      </c>
      <c r="G165" s="238"/>
      <c r="H165" s="241">
        <v>492.8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155</v>
      </c>
      <c r="AU165" s="247" t="s">
        <v>86</v>
      </c>
      <c r="AV165" s="13" t="s">
        <v>86</v>
      </c>
      <c r="AW165" s="13" t="s">
        <v>4</v>
      </c>
      <c r="AX165" s="13" t="s">
        <v>84</v>
      </c>
      <c r="AY165" s="247" t="s">
        <v>145</v>
      </c>
    </row>
    <row r="166" spans="1:65" s="2" customFormat="1" ht="37.8" customHeight="1">
      <c r="A166" s="38"/>
      <c r="B166" s="39"/>
      <c r="C166" s="219" t="s">
        <v>192</v>
      </c>
      <c r="D166" s="219" t="s">
        <v>147</v>
      </c>
      <c r="E166" s="220" t="s">
        <v>714</v>
      </c>
      <c r="F166" s="221" t="s">
        <v>715</v>
      </c>
      <c r="G166" s="222" t="s">
        <v>103</v>
      </c>
      <c r="H166" s="223">
        <v>50</v>
      </c>
      <c r="I166" s="224"/>
      <c r="J166" s="225">
        <f>ROUND(I166*H166,2)</f>
        <v>0</v>
      </c>
      <c r="K166" s="221" t="s">
        <v>677</v>
      </c>
      <c r="L166" s="44"/>
      <c r="M166" s="226" t="s">
        <v>1</v>
      </c>
      <c r="N166" s="227" t="s">
        <v>41</v>
      </c>
      <c r="O166" s="91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0" t="s">
        <v>151</v>
      </c>
      <c r="AT166" s="230" t="s">
        <v>147</v>
      </c>
      <c r="AU166" s="230" t="s">
        <v>86</v>
      </c>
      <c r="AY166" s="17" t="s">
        <v>145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84</v>
      </c>
      <c r="BK166" s="231">
        <f>ROUND(I166*H166,2)</f>
        <v>0</v>
      </c>
      <c r="BL166" s="17" t="s">
        <v>151</v>
      </c>
      <c r="BM166" s="230" t="s">
        <v>716</v>
      </c>
    </row>
    <row r="167" spans="1:51" s="13" customFormat="1" ht="12">
      <c r="A167" s="13"/>
      <c r="B167" s="237"/>
      <c r="C167" s="238"/>
      <c r="D167" s="232" t="s">
        <v>155</v>
      </c>
      <c r="E167" s="239" t="s">
        <v>1</v>
      </c>
      <c r="F167" s="240" t="s">
        <v>413</v>
      </c>
      <c r="G167" s="238"/>
      <c r="H167" s="241">
        <v>50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155</v>
      </c>
      <c r="AU167" s="247" t="s">
        <v>86</v>
      </c>
      <c r="AV167" s="13" t="s">
        <v>86</v>
      </c>
      <c r="AW167" s="13" t="s">
        <v>32</v>
      </c>
      <c r="AX167" s="13" t="s">
        <v>76</v>
      </c>
      <c r="AY167" s="247" t="s">
        <v>145</v>
      </c>
    </row>
    <row r="168" spans="1:51" s="14" customFormat="1" ht="12">
      <c r="A168" s="14"/>
      <c r="B168" s="248"/>
      <c r="C168" s="249"/>
      <c r="D168" s="232" t="s">
        <v>155</v>
      </c>
      <c r="E168" s="250" t="s">
        <v>1</v>
      </c>
      <c r="F168" s="251" t="s">
        <v>159</v>
      </c>
      <c r="G168" s="249"/>
      <c r="H168" s="252">
        <v>50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8" t="s">
        <v>155</v>
      </c>
      <c r="AU168" s="258" t="s">
        <v>86</v>
      </c>
      <c r="AV168" s="14" t="s">
        <v>151</v>
      </c>
      <c r="AW168" s="14" t="s">
        <v>32</v>
      </c>
      <c r="AX168" s="14" t="s">
        <v>84</v>
      </c>
      <c r="AY168" s="258" t="s">
        <v>145</v>
      </c>
    </row>
    <row r="169" spans="1:65" s="2" customFormat="1" ht="16.5" customHeight="1">
      <c r="A169" s="38"/>
      <c r="B169" s="39"/>
      <c r="C169" s="259" t="s">
        <v>199</v>
      </c>
      <c r="D169" s="259" t="s">
        <v>238</v>
      </c>
      <c r="E169" s="260" t="s">
        <v>717</v>
      </c>
      <c r="F169" s="261" t="s">
        <v>718</v>
      </c>
      <c r="G169" s="262" t="s">
        <v>371</v>
      </c>
      <c r="H169" s="263">
        <v>18</v>
      </c>
      <c r="I169" s="264"/>
      <c r="J169" s="265">
        <f>ROUND(I169*H169,2)</f>
        <v>0</v>
      </c>
      <c r="K169" s="261" t="s">
        <v>677</v>
      </c>
      <c r="L169" s="266"/>
      <c r="M169" s="267" t="s">
        <v>1</v>
      </c>
      <c r="N169" s="268" t="s">
        <v>41</v>
      </c>
      <c r="O169" s="91"/>
      <c r="P169" s="228">
        <f>O169*H169</f>
        <v>0</v>
      </c>
      <c r="Q169" s="228">
        <v>1</v>
      </c>
      <c r="R169" s="228">
        <f>Q169*H169</f>
        <v>18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192</v>
      </c>
      <c r="AT169" s="230" t="s">
        <v>238</v>
      </c>
      <c r="AU169" s="230" t="s">
        <v>86</v>
      </c>
      <c r="AY169" s="17" t="s">
        <v>145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151</v>
      </c>
      <c r="BM169" s="230" t="s">
        <v>719</v>
      </c>
    </row>
    <row r="170" spans="1:51" s="13" customFormat="1" ht="12">
      <c r="A170" s="13"/>
      <c r="B170" s="237"/>
      <c r="C170" s="238"/>
      <c r="D170" s="232" t="s">
        <v>155</v>
      </c>
      <c r="E170" s="239" t="s">
        <v>1</v>
      </c>
      <c r="F170" s="240" t="s">
        <v>720</v>
      </c>
      <c r="G170" s="238"/>
      <c r="H170" s="241">
        <v>18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155</v>
      </c>
      <c r="AU170" s="247" t="s">
        <v>86</v>
      </c>
      <c r="AV170" s="13" t="s">
        <v>86</v>
      </c>
      <c r="AW170" s="13" t="s">
        <v>32</v>
      </c>
      <c r="AX170" s="13" t="s">
        <v>76</v>
      </c>
      <c r="AY170" s="247" t="s">
        <v>145</v>
      </c>
    </row>
    <row r="171" spans="1:51" s="14" customFormat="1" ht="12">
      <c r="A171" s="14"/>
      <c r="B171" s="248"/>
      <c r="C171" s="249"/>
      <c r="D171" s="232" t="s">
        <v>155</v>
      </c>
      <c r="E171" s="250" t="s">
        <v>1</v>
      </c>
      <c r="F171" s="251" t="s">
        <v>159</v>
      </c>
      <c r="G171" s="249"/>
      <c r="H171" s="252">
        <v>18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8" t="s">
        <v>155</v>
      </c>
      <c r="AU171" s="258" t="s">
        <v>86</v>
      </c>
      <c r="AV171" s="14" t="s">
        <v>151</v>
      </c>
      <c r="AW171" s="14" t="s">
        <v>32</v>
      </c>
      <c r="AX171" s="14" t="s">
        <v>84</v>
      </c>
      <c r="AY171" s="258" t="s">
        <v>145</v>
      </c>
    </row>
    <row r="172" spans="1:65" s="2" customFormat="1" ht="37.8" customHeight="1">
      <c r="A172" s="38"/>
      <c r="B172" s="39"/>
      <c r="C172" s="219" t="s">
        <v>203</v>
      </c>
      <c r="D172" s="219" t="s">
        <v>147</v>
      </c>
      <c r="E172" s="220" t="s">
        <v>721</v>
      </c>
      <c r="F172" s="221" t="s">
        <v>722</v>
      </c>
      <c r="G172" s="222" t="s">
        <v>103</v>
      </c>
      <c r="H172" s="223">
        <v>50</v>
      </c>
      <c r="I172" s="224"/>
      <c r="J172" s="225">
        <f>ROUND(I172*H172,2)</f>
        <v>0</v>
      </c>
      <c r="K172" s="221" t="s">
        <v>677</v>
      </c>
      <c r="L172" s="44"/>
      <c r="M172" s="226" t="s">
        <v>1</v>
      </c>
      <c r="N172" s="227" t="s">
        <v>41</v>
      </c>
      <c r="O172" s="91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0" t="s">
        <v>151</v>
      </c>
      <c r="AT172" s="230" t="s">
        <v>147</v>
      </c>
      <c r="AU172" s="230" t="s">
        <v>86</v>
      </c>
      <c r="AY172" s="17" t="s">
        <v>145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84</v>
      </c>
      <c r="BK172" s="231">
        <f>ROUND(I172*H172,2)</f>
        <v>0</v>
      </c>
      <c r="BL172" s="17" t="s">
        <v>151</v>
      </c>
      <c r="BM172" s="230" t="s">
        <v>723</v>
      </c>
    </row>
    <row r="173" spans="1:51" s="13" customFormat="1" ht="12">
      <c r="A173" s="13"/>
      <c r="B173" s="237"/>
      <c r="C173" s="238"/>
      <c r="D173" s="232" t="s">
        <v>155</v>
      </c>
      <c r="E173" s="239" t="s">
        <v>1</v>
      </c>
      <c r="F173" s="240" t="s">
        <v>413</v>
      </c>
      <c r="G173" s="238"/>
      <c r="H173" s="241">
        <v>50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155</v>
      </c>
      <c r="AU173" s="247" t="s">
        <v>86</v>
      </c>
      <c r="AV173" s="13" t="s">
        <v>86</v>
      </c>
      <c r="AW173" s="13" t="s">
        <v>32</v>
      </c>
      <c r="AX173" s="13" t="s">
        <v>76</v>
      </c>
      <c r="AY173" s="247" t="s">
        <v>145</v>
      </c>
    </row>
    <row r="174" spans="1:51" s="14" customFormat="1" ht="12">
      <c r="A174" s="14"/>
      <c r="B174" s="248"/>
      <c r="C174" s="249"/>
      <c r="D174" s="232" t="s">
        <v>155</v>
      </c>
      <c r="E174" s="250" t="s">
        <v>1</v>
      </c>
      <c r="F174" s="251" t="s">
        <v>159</v>
      </c>
      <c r="G174" s="249"/>
      <c r="H174" s="252">
        <v>50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155</v>
      </c>
      <c r="AU174" s="258" t="s">
        <v>86</v>
      </c>
      <c r="AV174" s="14" t="s">
        <v>151</v>
      </c>
      <c r="AW174" s="14" t="s">
        <v>32</v>
      </c>
      <c r="AX174" s="14" t="s">
        <v>84</v>
      </c>
      <c r="AY174" s="258" t="s">
        <v>145</v>
      </c>
    </row>
    <row r="175" spans="1:65" s="2" customFormat="1" ht="16.5" customHeight="1">
      <c r="A175" s="38"/>
      <c r="B175" s="39"/>
      <c r="C175" s="259" t="s">
        <v>209</v>
      </c>
      <c r="D175" s="259" t="s">
        <v>238</v>
      </c>
      <c r="E175" s="260" t="s">
        <v>724</v>
      </c>
      <c r="F175" s="261" t="s">
        <v>725</v>
      </c>
      <c r="G175" s="262" t="s">
        <v>726</v>
      </c>
      <c r="H175" s="263">
        <v>1</v>
      </c>
      <c r="I175" s="264"/>
      <c r="J175" s="265">
        <f>ROUND(I175*H175,2)</f>
        <v>0</v>
      </c>
      <c r="K175" s="261" t="s">
        <v>677</v>
      </c>
      <c r="L175" s="266"/>
      <c r="M175" s="267" t="s">
        <v>1</v>
      </c>
      <c r="N175" s="268" t="s">
        <v>41</v>
      </c>
      <c r="O175" s="91"/>
      <c r="P175" s="228">
        <f>O175*H175</f>
        <v>0</v>
      </c>
      <c r="Q175" s="228">
        <v>0.001</v>
      </c>
      <c r="R175" s="228">
        <f>Q175*H175</f>
        <v>0.001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192</v>
      </c>
      <c r="AT175" s="230" t="s">
        <v>238</v>
      </c>
      <c r="AU175" s="230" t="s">
        <v>86</v>
      </c>
      <c r="AY175" s="17" t="s">
        <v>145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84</v>
      </c>
      <c r="BK175" s="231">
        <f>ROUND(I175*H175,2)</f>
        <v>0</v>
      </c>
      <c r="BL175" s="17" t="s">
        <v>151</v>
      </c>
      <c r="BM175" s="230" t="s">
        <v>727</v>
      </c>
    </row>
    <row r="176" spans="1:51" s="13" customFormat="1" ht="12">
      <c r="A176" s="13"/>
      <c r="B176" s="237"/>
      <c r="C176" s="238"/>
      <c r="D176" s="232" t="s">
        <v>155</v>
      </c>
      <c r="E176" s="239" t="s">
        <v>1</v>
      </c>
      <c r="F176" s="240" t="s">
        <v>728</v>
      </c>
      <c r="G176" s="238"/>
      <c r="H176" s="241">
        <v>1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155</v>
      </c>
      <c r="AU176" s="247" t="s">
        <v>86</v>
      </c>
      <c r="AV176" s="13" t="s">
        <v>86</v>
      </c>
      <c r="AW176" s="13" t="s">
        <v>32</v>
      </c>
      <c r="AX176" s="13" t="s">
        <v>76</v>
      </c>
      <c r="AY176" s="247" t="s">
        <v>145</v>
      </c>
    </row>
    <row r="177" spans="1:51" s="14" customFormat="1" ht="12">
      <c r="A177" s="14"/>
      <c r="B177" s="248"/>
      <c r="C177" s="249"/>
      <c r="D177" s="232" t="s">
        <v>155</v>
      </c>
      <c r="E177" s="250" t="s">
        <v>1</v>
      </c>
      <c r="F177" s="251" t="s">
        <v>159</v>
      </c>
      <c r="G177" s="249"/>
      <c r="H177" s="252">
        <v>1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8" t="s">
        <v>155</v>
      </c>
      <c r="AU177" s="258" t="s">
        <v>86</v>
      </c>
      <c r="AV177" s="14" t="s">
        <v>151</v>
      </c>
      <c r="AW177" s="14" t="s">
        <v>32</v>
      </c>
      <c r="AX177" s="14" t="s">
        <v>84</v>
      </c>
      <c r="AY177" s="258" t="s">
        <v>145</v>
      </c>
    </row>
    <row r="178" spans="1:63" s="12" customFormat="1" ht="22.8" customHeight="1">
      <c r="A178" s="12"/>
      <c r="B178" s="203"/>
      <c r="C178" s="204"/>
      <c r="D178" s="205" t="s">
        <v>75</v>
      </c>
      <c r="E178" s="217" t="s">
        <v>86</v>
      </c>
      <c r="F178" s="217" t="s">
        <v>729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SUM(P179:P182)</f>
        <v>0</v>
      </c>
      <c r="Q178" s="211"/>
      <c r="R178" s="212">
        <f>SUM(R179:R182)</f>
        <v>96.55296</v>
      </c>
      <c r="S178" s="211"/>
      <c r="T178" s="213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84</v>
      </c>
      <c r="AT178" s="215" t="s">
        <v>75</v>
      </c>
      <c r="AU178" s="215" t="s">
        <v>84</v>
      </c>
      <c r="AY178" s="214" t="s">
        <v>145</v>
      </c>
      <c r="BK178" s="216">
        <f>SUM(BK179:BK182)</f>
        <v>0</v>
      </c>
    </row>
    <row r="179" spans="1:65" s="2" customFormat="1" ht="49.05" customHeight="1">
      <c r="A179" s="38"/>
      <c r="B179" s="39"/>
      <c r="C179" s="219" t="s">
        <v>8</v>
      </c>
      <c r="D179" s="219" t="s">
        <v>147</v>
      </c>
      <c r="E179" s="220" t="s">
        <v>730</v>
      </c>
      <c r="F179" s="221" t="s">
        <v>731</v>
      </c>
      <c r="G179" s="222" t="s">
        <v>234</v>
      </c>
      <c r="H179" s="223">
        <v>336</v>
      </c>
      <c r="I179" s="224"/>
      <c r="J179" s="225">
        <f>ROUND(I179*H179,2)</f>
        <v>0</v>
      </c>
      <c r="K179" s="221" t="s">
        <v>677</v>
      </c>
      <c r="L179" s="44"/>
      <c r="M179" s="226" t="s">
        <v>1</v>
      </c>
      <c r="N179" s="227" t="s">
        <v>41</v>
      </c>
      <c r="O179" s="91"/>
      <c r="P179" s="228">
        <f>O179*H179</f>
        <v>0</v>
      </c>
      <c r="Q179" s="228">
        <v>0.28736</v>
      </c>
      <c r="R179" s="228">
        <f>Q179*H179</f>
        <v>96.55296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151</v>
      </c>
      <c r="AT179" s="230" t="s">
        <v>147</v>
      </c>
      <c r="AU179" s="230" t="s">
        <v>86</v>
      </c>
      <c r="AY179" s="17" t="s">
        <v>145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84</v>
      </c>
      <c r="BK179" s="231">
        <f>ROUND(I179*H179,2)</f>
        <v>0</v>
      </c>
      <c r="BL179" s="17" t="s">
        <v>151</v>
      </c>
      <c r="BM179" s="230" t="s">
        <v>732</v>
      </c>
    </row>
    <row r="180" spans="1:51" s="15" customFormat="1" ht="12">
      <c r="A180" s="15"/>
      <c r="B180" s="274"/>
      <c r="C180" s="275"/>
      <c r="D180" s="232" t="s">
        <v>155</v>
      </c>
      <c r="E180" s="276" t="s">
        <v>1</v>
      </c>
      <c r="F180" s="277" t="s">
        <v>689</v>
      </c>
      <c r="G180" s="275"/>
      <c r="H180" s="276" t="s">
        <v>1</v>
      </c>
      <c r="I180" s="278"/>
      <c r="J180" s="275"/>
      <c r="K180" s="275"/>
      <c r="L180" s="279"/>
      <c r="M180" s="280"/>
      <c r="N180" s="281"/>
      <c r="O180" s="281"/>
      <c r="P180" s="281"/>
      <c r="Q180" s="281"/>
      <c r="R180" s="281"/>
      <c r="S180" s="281"/>
      <c r="T180" s="282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3" t="s">
        <v>155</v>
      </c>
      <c r="AU180" s="283" t="s">
        <v>86</v>
      </c>
      <c r="AV180" s="15" t="s">
        <v>84</v>
      </c>
      <c r="AW180" s="15" t="s">
        <v>32</v>
      </c>
      <c r="AX180" s="15" t="s">
        <v>76</v>
      </c>
      <c r="AY180" s="283" t="s">
        <v>145</v>
      </c>
    </row>
    <row r="181" spans="1:51" s="13" customFormat="1" ht="12">
      <c r="A181" s="13"/>
      <c r="B181" s="237"/>
      <c r="C181" s="238"/>
      <c r="D181" s="232" t="s">
        <v>155</v>
      </c>
      <c r="E181" s="239" t="s">
        <v>1</v>
      </c>
      <c r="F181" s="240" t="s">
        <v>733</v>
      </c>
      <c r="G181" s="238"/>
      <c r="H181" s="241">
        <v>336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155</v>
      </c>
      <c r="AU181" s="247" t="s">
        <v>86</v>
      </c>
      <c r="AV181" s="13" t="s">
        <v>86</v>
      </c>
      <c r="AW181" s="13" t="s">
        <v>32</v>
      </c>
      <c r="AX181" s="13" t="s">
        <v>76</v>
      </c>
      <c r="AY181" s="247" t="s">
        <v>145</v>
      </c>
    </row>
    <row r="182" spans="1:51" s="14" customFormat="1" ht="12">
      <c r="A182" s="14"/>
      <c r="B182" s="248"/>
      <c r="C182" s="249"/>
      <c r="D182" s="232" t="s">
        <v>155</v>
      </c>
      <c r="E182" s="250" t="s">
        <v>1</v>
      </c>
      <c r="F182" s="251" t="s">
        <v>159</v>
      </c>
      <c r="G182" s="249"/>
      <c r="H182" s="252">
        <v>336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155</v>
      </c>
      <c r="AU182" s="258" t="s">
        <v>86</v>
      </c>
      <c r="AV182" s="14" t="s">
        <v>151</v>
      </c>
      <c r="AW182" s="14" t="s">
        <v>32</v>
      </c>
      <c r="AX182" s="14" t="s">
        <v>84</v>
      </c>
      <c r="AY182" s="258" t="s">
        <v>145</v>
      </c>
    </row>
    <row r="183" spans="1:63" s="12" customFormat="1" ht="22.8" customHeight="1">
      <c r="A183" s="12"/>
      <c r="B183" s="203"/>
      <c r="C183" s="204"/>
      <c r="D183" s="205" t="s">
        <v>75</v>
      </c>
      <c r="E183" s="217" t="s">
        <v>163</v>
      </c>
      <c r="F183" s="217" t="s">
        <v>734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SUM(P184:P187)</f>
        <v>0</v>
      </c>
      <c r="Q183" s="211"/>
      <c r="R183" s="212">
        <f>SUM(R184:R187)</f>
        <v>26.493875000000003</v>
      </c>
      <c r="S183" s="211"/>
      <c r="T183" s="213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84</v>
      </c>
      <c r="AT183" s="215" t="s">
        <v>75</v>
      </c>
      <c r="AU183" s="215" t="s">
        <v>84</v>
      </c>
      <c r="AY183" s="214" t="s">
        <v>145</v>
      </c>
      <c r="BK183" s="216">
        <f>SUM(BK184:BK187)</f>
        <v>0</v>
      </c>
    </row>
    <row r="184" spans="1:65" s="2" customFormat="1" ht="33" customHeight="1">
      <c r="A184" s="38"/>
      <c r="B184" s="39"/>
      <c r="C184" s="219" t="s">
        <v>216</v>
      </c>
      <c r="D184" s="219" t="s">
        <v>147</v>
      </c>
      <c r="E184" s="220" t="s">
        <v>735</v>
      </c>
      <c r="F184" s="221" t="s">
        <v>736</v>
      </c>
      <c r="G184" s="222" t="s">
        <v>234</v>
      </c>
      <c r="H184" s="223">
        <v>50</v>
      </c>
      <c r="I184" s="224"/>
      <c r="J184" s="225">
        <f>ROUND(I184*H184,2)</f>
        <v>0</v>
      </c>
      <c r="K184" s="221" t="s">
        <v>683</v>
      </c>
      <c r="L184" s="44"/>
      <c r="M184" s="226" t="s">
        <v>1</v>
      </c>
      <c r="N184" s="227" t="s">
        <v>41</v>
      </c>
      <c r="O184" s="91"/>
      <c r="P184" s="228">
        <f>O184*H184</f>
        <v>0</v>
      </c>
      <c r="Q184" s="228">
        <v>0.24127</v>
      </c>
      <c r="R184" s="228">
        <f>Q184*H184</f>
        <v>12.063500000000001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151</v>
      </c>
      <c r="AT184" s="230" t="s">
        <v>147</v>
      </c>
      <c r="AU184" s="230" t="s">
        <v>86</v>
      </c>
      <c r="AY184" s="17" t="s">
        <v>145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84</v>
      </c>
      <c r="BK184" s="231">
        <f>ROUND(I184*H184,2)</f>
        <v>0</v>
      </c>
      <c r="BL184" s="17" t="s">
        <v>151</v>
      </c>
      <c r="BM184" s="230" t="s">
        <v>737</v>
      </c>
    </row>
    <row r="185" spans="1:65" s="2" customFormat="1" ht="24.15" customHeight="1">
      <c r="A185" s="38"/>
      <c r="B185" s="39"/>
      <c r="C185" s="259" t="s">
        <v>220</v>
      </c>
      <c r="D185" s="259" t="s">
        <v>238</v>
      </c>
      <c r="E185" s="260" t="s">
        <v>738</v>
      </c>
      <c r="F185" s="261" t="s">
        <v>739</v>
      </c>
      <c r="G185" s="262" t="s">
        <v>229</v>
      </c>
      <c r="H185" s="263">
        <v>285.75</v>
      </c>
      <c r="I185" s="264"/>
      <c r="J185" s="265">
        <f>ROUND(I185*H185,2)</f>
        <v>0</v>
      </c>
      <c r="K185" s="261" t="s">
        <v>683</v>
      </c>
      <c r="L185" s="266"/>
      <c r="M185" s="267" t="s">
        <v>1</v>
      </c>
      <c r="N185" s="268" t="s">
        <v>41</v>
      </c>
      <c r="O185" s="91"/>
      <c r="P185" s="228">
        <f>O185*H185</f>
        <v>0</v>
      </c>
      <c r="Q185" s="228">
        <v>0.0505</v>
      </c>
      <c r="R185" s="228">
        <f>Q185*H185</f>
        <v>14.430375000000002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192</v>
      </c>
      <c r="AT185" s="230" t="s">
        <v>238</v>
      </c>
      <c r="AU185" s="230" t="s">
        <v>86</v>
      </c>
      <c r="AY185" s="17" t="s">
        <v>145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84</v>
      </c>
      <c r="BK185" s="231">
        <f>ROUND(I185*H185,2)</f>
        <v>0</v>
      </c>
      <c r="BL185" s="17" t="s">
        <v>151</v>
      </c>
      <c r="BM185" s="230" t="s">
        <v>740</v>
      </c>
    </row>
    <row r="186" spans="1:51" s="13" customFormat="1" ht="12">
      <c r="A186" s="13"/>
      <c r="B186" s="237"/>
      <c r="C186" s="238"/>
      <c r="D186" s="232" t="s">
        <v>155</v>
      </c>
      <c r="E186" s="238"/>
      <c r="F186" s="240" t="s">
        <v>741</v>
      </c>
      <c r="G186" s="238"/>
      <c r="H186" s="241">
        <v>285.75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155</v>
      </c>
      <c r="AU186" s="247" t="s">
        <v>86</v>
      </c>
      <c r="AV186" s="13" t="s">
        <v>86</v>
      </c>
      <c r="AW186" s="13" t="s">
        <v>4</v>
      </c>
      <c r="AX186" s="13" t="s">
        <v>84</v>
      </c>
      <c r="AY186" s="247" t="s">
        <v>145</v>
      </c>
    </row>
    <row r="187" spans="1:65" s="2" customFormat="1" ht="33" customHeight="1">
      <c r="A187" s="38"/>
      <c r="B187" s="39"/>
      <c r="C187" s="219" t="s">
        <v>226</v>
      </c>
      <c r="D187" s="219" t="s">
        <v>147</v>
      </c>
      <c r="E187" s="220" t="s">
        <v>742</v>
      </c>
      <c r="F187" s="221" t="s">
        <v>743</v>
      </c>
      <c r="G187" s="222" t="s">
        <v>234</v>
      </c>
      <c r="H187" s="223">
        <v>50</v>
      </c>
      <c r="I187" s="224"/>
      <c r="J187" s="225">
        <f>ROUND(I187*H187,2)</f>
        <v>0</v>
      </c>
      <c r="K187" s="221" t="s">
        <v>1</v>
      </c>
      <c r="L187" s="44"/>
      <c r="M187" s="226" t="s">
        <v>1</v>
      </c>
      <c r="N187" s="227" t="s">
        <v>41</v>
      </c>
      <c r="O187" s="91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0" t="s">
        <v>151</v>
      </c>
      <c r="AT187" s="230" t="s">
        <v>147</v>
      </c>
      <c r="AU187" s="230" t="s">
        <v>86</v>
      </c>
      <c r="AY187" s="17" t="s">
        <v>145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7" t="s">
        <v>84</v>
      </c>
      <c r="BK187" s="231">
        <f>ROUND(I187*H187,2)</f>
        <v>0</v>
      </c>
      <c r="BL187" s="17" t="s">
        <v>151</v>
      </c>
      <c r="BM187" s="230" t="s">
        <v>744</v>
      </c>
    </row>
    <row r="188" spans="1:63" s="12" customFormat="1" ht="22.8" customHeight="1">
      <c r="A188" s="12"/>
      <c r="B188" s="203"/>
      <c r="C188" s="204"/>
      <c r="D188" s="205" t="s">
        <v>75</v>
      </c>
      <c r="E188" s="217" t="s">
        <v>174</v>
      </c>
      <c r="F188" s="217" t="s">
        <v>191</v>
      </c>
      <c r="G188" s="204"/>
      <c r="H188" s="204"/>
      <c r="I188" s="207"/>
      <c r="J188" s="218">
        <f>BK188</f>
        <v>0</v>
      </c>
      <c r="K188" s="204"/>
      <c r="L188" s="209"/>
      <c r="M188" s="210"/>
      <c r="N188" s="211"/>
      <c r="O188" s="211"/>
      <c r="P188" s="212">
        <f>SUM(P189:P212)</f>
        <v>0</v>
      </c>
      <c r="Q188" s="211"/>
      <c r="R188" s="212">
        <f>SUM(R189:R212)</f>
        <v>107.89216000000002</v>
      </c>
      <c r="S188" s="211"/>
      <c r="T188" s="213">
        <f>SUM(T189:T212)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4" t="s">
        <v>84</v>
      </c>
      <c r="AT188" s="215" t="s">
        <v>75</v>
      </c>
      <c r="AU188" s="215" t="s">
        <v>84</v>
      </c>
      <c r="AY188" s="214" t="s">
        <v>145</v>
      </c>
      <c r="BK188" s="216">
        <f>SUM(BK189:BK212)</f>
        <v>0</v>
      </c>
    </row>
    <row r="189" spans="1:65" s="2" customFormat="1" ht="33" customHeight="1">
      <c r="A189" s="38"/>
      <c r="B189" s="39"/>
      <c r="C189" s="219" t="s">
        <v>231</v>
      </c>
      <c r="D189" s="219" t="s">
        <v>147</v>
      </c>
      <c r="E189" s="220" t="s">
        <v>745</v>
      </c>
      <c r="F189" s="221" t="s">
        <v>746</v>
      </c>
      <c r="G189" s="222" t="s">
        <v>103</v>
      </c>
      <c r="H189" s="223">
        <v>168</v>
      </c>
      <c r="I189" s="224"/>
      <c r="J189" s="225">
        <f>ROUND(I189*H189,2)</f>
        <v>0</v>
      </c>
      <c r="K189" s="221" t="s">
        <v>150</v>
      </c>
      <c r="L189" s="44"/>
      <c r="M189" s="226" t="s">
        <v>1</v>
      </c>
      <c r="N189" s="227" t="s">
        <v>41</v>
      </c>
      <c r="O189" s="91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0" t="s">
        <v>151</v>
      </c>
      <c r="AT189" s="230" t="s">
        <v>147</v>
      </c>
      <c r="AU189" s="230" t="s">
        <v>86</v>
      </c>
      <c r="AY189" s="17" t="s">
        <v>145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7" t="s">
        <v>84</v>
      </c>
      <c r="BK189" s="231">
        <f>ROUND(I189*H189,2)</f>
        <v>0</v>
      </c>
      <c r="BL189" s="17" t="s">
        <v>151</v>
      </c>
      <c r="BM189" s="230" t="s">
        <v>747</v>
      </c>
    </row>
    <row r="190" spans="1:51" s="13" customFormat="1" ht="12">
      <c r="A190" s="13"/>
      <c r="B190" s="237"/>
      <c r="C190" s="238"/>
      <c r="D190" s="232" t="s">
        <v>155</v>
      </c>
      <c r="E190" s="239" t="s">
        <v>1</v>
      </c>
      <c r="F190" s="240" t="s">
        <v>748</v>
      </c>
      <c r="G190" s="238"/>
      <c r="H190" s="241">
        <v>168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155</v>
      </c>
      <c r="AU190" s="247" t="s">
        <v>86</v>
      </c>
      <c r="AV190" s="13" t="s">
        <v>86</v>
      </c>
      <c r="AW190" s="13" t="s">
        <v>32</v>
      </c>
      <c r="AX190" s="13" t="s">
        <v>84</v>
      </c>
      <c r="AY190" s="247" t="s">
        <v>145</v>
      </c>
    </row>
    <row r="191" spans="1:65" s="2" customFormat="1" ht="33" customHeight="1">
      <c r="A191" s="38"/>
      <c r="B191" s="39"/>
      <c r="C191" s="219" t="s">
        <v>237</v>
      </c>
      <c r="D191" s="219" t="s">
        <v>147</v>
      </c>
      <c r="E191" s="220" t="s">
        <v>749</v>
      </c>
      <c r="F191" s="221" t="s">
        <v>750</v>
      </c>
      <c r="G191" s="222" t="s">
        <v>103</v>
      </c>
      <c r="H191" s="223">
        <v>448</v>
      </c>
      <c r="I191" s="224"/>
      <c r="J191" s="225">
        <f>ROUND(I191*H191,2)</f>
        <v>0</v>
      </c>
      <c r="K191" s="221" t="s">
        <v>683</v>
      </c>
      <c r="L191" s="44"/>
      <c r="M191" s="226" t="s">
        <v>1</v>
      </c>
      <c r="N191" s="227" t="s">
        <v>41</v>
      </c>
      <c r="O191" s="91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151</v>
      </c>
      <c r="AT191" s="230" t="s">
        <v>147</v>
      </c>
      <c r="AU191" s="230" t="s">
        <v>86</v>
      </c>
      <c r="AY191" s="17" t="s">
        <v>145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84</v>
      </c>
      <c r="BK191" s="231">
        <f>ROUND(I191*H191,2)</f>
        <v>0</v>
      </c>
      <c r="BL191" s="17" t="s">
        <v>151</v>
      </c>
      <c r="BM191" s="230" t="s">
        <v>751</v>
      </c>
    </row>
    <row r="192" spans="1:51" s="15" customFormat="1" ht="12">
      <c r="A192" s="15"/>
      <c r="B192" s="274"/>
      <c r="C192" s="275"/>
      <c r="D192" s="232" t="s">
        <v>155</v>
      </c>
      <c r="E192" s="276" t="s">
        <v>1</v>
      </c>
      <c r="F192" s="277" t="s">
        <v>708</v>
      </c>
      <c r="G192" s="275"/>
      <c r="H192" s="276" t="s">
        <v>1</v>
      </c>
      <c r="I192" s="278"/>
      <c r="J192" s="275"/>
      <c r="K192" s="275"/>
      <c r="L192" s="279"/>
      <c r="M192" s="280"/>
      <c r="N192" s="281"/>
      <c r="O192" s="281"/>
      <c r="P192" s="281"/>
      <c r="Q192" s="281"/>
      <c r="R192" s="281"/>
      <c r="S192" s="281"/>
      <c r="T192" s="28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3" t="s">
        <v>155</v>
      </c>
      <c r="AU192" s="283" t="s">
        <v>86</v>
      </c>
      <c r="AV192" s="15" t="s">
        <v>84</v>
      </c>
      <c r="AW192" s="15" t="s">
        <v>32</v>
      </c>
      <c r="AX192" s="15" t="s">
        <v>76</v>
      </c>
      <c r="AY192" s="283" t="s">
        <v>145</v>
      </c>
    </row>
    <row r="193" spans="1:51" s="13" customFormat="1" ht="12">
      <c r="A193" s="13"/>
      <c r="B193" s="237"/>
      <c r="C193" s="238"/>
      <c r="D193" s="232" t="s">
        <v>155</v>
      </c>
      <c r="E193" s="239" t="s">
        <v>1</v>
      </c>
      <c r="F193" s="240" t="s">
        <v>709</v>
      </c>
      <c r="G193" s="238"/>
      <c r="H193" s="241">
        <v>330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155</v>
      </c>
      <c r="AU193" s="247" t="s">
        <v>86</v>
      </c>
      <c r="AV193" s="13" t="s">
        <v>86</v>
      </c>
      <c r="AW193" s="13" t="s">
        <v>32</v>
      </c>
      <c r="AX193" s="13" t="s">
        <v>76</v>
      </c>
      <c r="AY193" s="247" t="s">
        <v>145</v>
      </c>
    </row>
    <row r="194" spans="1:51" s="15" customFormat="1" ht="12">
      <c r="A194" s="15"/>
      <c r="B194" s="274"/>
      <c r="C194" s="275"/>
      <c r="D194" s="232" t="s">
        <v>155</v>
      </c>
      <c r="E194" s="276" t="s">
        <v>1</v>
      </c>
      <c r="F194" s="277" t="s">
        <v>710</v>
      </c>
      <c r="G194" s="275"/>
      <c r="H194" s="276" t="s">
        <v>1</v>
      </c>
      <c r="I194" s="278"/>
      <c r="J194" s="275"/>
      <c r="K194" s="275"/>
      <c r="L194" s="279"/>
      <c r="M194" s="280"/>
      <c r="N194" s="281"/>
      <c r="O194" s="281"/>
      <c r="P194" s="281"/>
      <c r="Q194" s="281"/>
      <c r="R194" s="281"/>
      <c r="S194" s="281"/>
      <c r="T194" s="28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3" t="s">
        <v>155</v>
      </c>
      <c r="AU194" s="283" t="s">
        <v>86</v>
      </c>
      <c r="AV194" s="15" t="s">
        <v>84</v>
      </c>
      <c r="AW194" s="15" t="s">
        <v>32</v>
      </c>
      <c r="AX194" s="15" t="s">
        <v>76</v>
      </c>
      <c r="AY194" s="283" t="s">
        <v>145</v>
      </c>
    </row>
    <row r="195" spans="1:51" s="13" customFormat="1" ht="12">
      <c r="A195" s="13"/>
      <c r="B195" s="237"/>
      <c r="C195" s="238"/>
      <c r="D195" s="232" t="s">
        <v>155</v>
      </c>
      <c r="E195" s="239" t="s">
        <v>1</v>
      </c>
      <c r="F195" s="240" t="s">
        <v>711</v>
      </c>
      <c r="G195" s="238"/>
      <c r="H195" s="241">
        <v>85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155</v>
      </c>
      <c r="AU195" s="247" t="s">
        <v>86</v>
      </c>
      <c r="AV195" s="13" t="s">
        <v>86</v>
      </c>
      <c r="AW195" s="13" t="s">
        <v>32</v>
      </c>
      <c r="AX195" s="13" t="s">
        <v>76</v>
      </c>
      <c r="AY195" s="247" t="s">
        <v>145</v>
      </c>
    </row>
    <row r="196" spans="1:51" s="15" customFormat="1" ht="12">
      <c r="A196" s="15"/>
      <c r="B196" s="274"/>
      <c r="C196" s="275"/>
      <c r="D196" s="232" t="s">
        <v>155</v>
      </c>
      <c r="E196" s="276" t="s">
        <v>1</v>
      </c>
      <c r="F196" s="277" t="s">
        <v>712</v>
      </c>
      <c r="G196" s="275"/>
      <c r="H196" s="276" t="s">
        <v>1</v>
      </c>
      <c r="I196" s="278"/>
      <c r="J196" s="275"/>
      <c r="K196" s="275"/>
      <c r="L196" s="279"/>
      <c r="M196" s="280"/>
      <c r="N196" s="281"/>
      <c r="O196" s="281"/>
      <c r="P196" s="281"/>
      <c r="Q196" s="281"/>
      <c r="R196" s="281"/>
      <c r="S196" s="281"/>
      <c r="T196" s="282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3" t="s">
        <v>155</v>
      </c>
      <c r="AU196" s="283" t="s">
        <v>86</v>
      </c>
      <c r="AV196" s="15" t="s">
        <v>84</v>
      </c>
      <c r="AW196" s="15" t="s">
        <v>32</v>
      </c>
      <c r="AX196" s="15" t="s">
        <v>76</v>
      </c>
      <c r="AY196" s="283" t="s">
        <v>145</v>
      </c>
    </row>
    <row r="197" spans="1:51" s="13" customFormat="1" ht="12">
      <c r="A197" s="13"/>
      <c r="B197" s="237"/>
      <c r="C197" s="238"/>
      <c r="D197" s="232" t="s">
        <v>155</v>
      </c>
      <c r="E197" s="239" t="s">
        <v>1</v>
      </c>
      <c r="F197" s="240" t="s">
        <v>325</v>
      </c>
      <c r="G197" s="238"/>
      <c r="H197" s="241">
        <v>33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155</v>
      </c>
      <c r="AU197" s="247" t="s">
        <v>86</v>
      </c>
      <c r="AV197" s="13" t="s">
        <v>86</v>
      </c>
      <c r="AW197" s="13" t="s">
        <v>32</v>
      </c>
      <c r="AX197" s="13" t="s">
        <v>76</v>
      </c>
      <c r="AY197" s="247" t="s">
        <v>145</v>
      </c>
    </row>
    <row r="198" spans="1:51" s="14" customFormat="1" ht="12">
      <c r="A198" s="14"/>
      <c r="B198" s="248"/>
      <c r="C198" s="249"/>
      <c r="D198" s="232" t="s">
        <v>155</v>
      </c>
      <c r="E198" s="250" t="s">
        <v>1</v>
      </c>
      <c r="F198" s="251" t="s">
        <v>159</v>
      </c>
      <c r="G198" s="249"/>
      <c r="H198" s="252">
        <v>448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8" t="s">
        <v>155</v>
      </c>
      <c r="AU198" s="258" t="s">
        <v>86</v>
      </c>
      <c r="AV198" s="14" t="s">
        <v>151</v>
      </c>
      <c r="AW198" s="14" t="s">
        <v>32</v>
      </c>
      <c r="AX198" s="14" t="s">
        <v>84</v>
      </c>
      <c r="AY198" s="258" t="s">
        <v>145</v>
      </c>
    </row>
    <row r="199" spans="1:65" s="2" customFormat="1" ht="33" customHeight="1">
      <c r="A199" s="38"/>
      <c r="B199" s="39"/>
      <c r="C199" s="219" t="s">
        <v>242</v>
      </c>
      <c r="D199" s="219" t="s">
        <v>147</v>
      </c>
      <c r="E199" s="220" t="s">
        <v>752</v>
      </c>
      <c r="F199" s="221" t="s">
        <v>753</v>
      </c>
      <c r="G199" s="222" t="s">
        <v>103</v>
      </c>
      <c r="H199" s="223">
        <v>118</v>
      </c>
      <c r="I199" s="224"/>
      <c r="J199" s="225">
        <f>ROUND(I199*H199,2)</f>
        <v>0</v>
      </c>
      <c r="K199" s="221" t="s">
        <v>683</v>
      </c>
      <c r="L199" s="44"/>
      <c r="M199" s="226" t="s">
        <v>1</v>
      </c>
      <c r="N199" s="227" t="s">
        <v>41</v>
      </c>
      <c r="O199" s="91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151</v>
      </c>
      <c r="AT199" s="230" t="s">
        <v>147</v>
      </c>
      <c r="AU199" s="230" t="s">
        <v>86</v>
      </c>
      <c r="AY199" s="17" t="s">
        <v>145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151</v>
      </c>
      <c r="BM199" s="230" t="s">
        <v>754</v>
      </c>
    </row>
    <row r="200" spans="1:51" s="15" customFormat="1" ht="12">
      <c r="A200" s="15"/>
      <c r="B200" s="274"/>
      <c r="C200" s="275"/>
      <c r="D200" s="232" t="s">
        <v>155</v>
      </c>
      <c r="E200" s="276" t="s">
        <v>1</v>
      </c>
      <c r="F200" s="277" t="s">
        <v>710</v>
      </c>
      <c r="G200" s="275"/>
      <c r="H200" s="276" t="s">
        <v>1</v>
      </c>
      <c r="I200" s="278"/>
      <c r="J200" s="275"/>
      <c r="K200" s="275"/>
      <c r="L200" s="279"/>
      <c r="M200" s="280"/>
      <c r="N200" s="281"/>
      <c r="O200" s="281"/>
      <c r="P200" s="281"/>
      <c r="Q200" s="281"/>
      <c r="R200" s="281"/>
      <c r="S200" s="281"/>
      <c r="T200" s="28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3" t="s">
        <v>155</v>
      </c>
      <c r="AU200" s="283" t="s">
        <v>86</v>
      </c>
      <c r="AV200" s="15" t="s">
        <v>84</v>
      </c>
      <c r="AW200" s="15" t="s">
        <v>32</v>
      </c>
      <c r="AX200" s="15" t="s">
        <v>76</v>
      </c>
      <c r="AY200" s="283" t="s">
        <v>145</v>
      </c>
    </row>
    <row r="201" spans="1:51" s="13" customFormat="1" ht="12">
      <c r="A201" s="13"/>
      <c r="B201" s="237"/>
      <c r="C201" s="238"/>
      <c r="D201" s="232" t="s">
        <v>155</v>
      </c>
      <c r="E201" s="239" t="s">
        <v>1</v>
      </c>
      <c r="F201" s="240" t="s">
        <v>711</v>
      </c>
      <c r="G201" s="238"/>
      <c r="H201" s="241">
        <v>85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155</v>
      </c>
      <c r="AU201" s="247" t="s">
        <v>86</v>
      </c>
      <c r="AV201" s="13" t="s">
        <v>86</v>
      </c>
      <c r="AW201" s="13" t="s">
        <v>32</v>
      </c>
      <c r="AX201" s="13" t="s">
        <v>76</v>
      </c>
      <c r="AY201" s="247" t="s">
        <v>145</v>
      </c>
    </row>
    <row r="202" spans="1:51" s="15" customFormat="1" ht="12">
      <c r="A202" s="15"/>
      <c r="B202" s="274"/>
      <c r="C202" s="275"/>
      <c r="D202" s="232" t="s">
        <v>155</v>
      </c>
      <c r="E202" s="276" t="s">
        <v>1</v>
      </c>
      <c r="F202" s="277" t="s">
        <v>712</v>
      </c>
      <c r="G202" s="275"/>
      <c r="H202" s="276" t="s">
        <v>1</v>
      </c>
      <c r="I202" s="278"/>
      <c r="J202" s="275"/>
      <c r="K202" s="275"/>
      <c r="L202" s="279"/>
      <c r="M202" s="280"/>
      <c r="N202" s="281"/>
      <c r="O202" s="281"/>
      <c r="P202" s="281"/>
      <c r="Q202" s="281"/>
      <c r="R202" s="281"/>
      <c r="S202" s="281"/>
      <c r="T202" s="28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3" t="s">
        <v>155</v>
      </c>
      <c r="AU202" s="283" t="s">
        <v>86</v>
      </c>
      <c r="AV202" s="15" t="s">
        <v>84</v>
      </c>
      <c r="AW202" s="15" t="s">
        <v>32</v>
      </c>
      <c r="AX202" s="15" t="s">
        <v>76</v>
      </c>
      <c r="AY202" s="283" t="s">
        <v>145</v>
      </c>
    </row>
    <row r="203" spans="1:51" s="13" customFormat="1" ht="12">
      <c r="A203" s="13"/>
      <c r="B203" s="237"/>
      <c r="C203" s="238"/>
      <c r="D203" s="232" t="s">
        <v>155</v>
      </c>
      <c r="E203" s="239" t="s">
        <v>1</v>
      </c>
      <c r="F203" s="240" t="s">
        <v>325</v>
      </c>
      <c r="G203" s="238"/>
      <c r="H203" s="241">
        <v>33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155</v>
      </c>
      <c r="AU203" s="247" t="s">
        <v>86</v>
      </c>
      <c r="AV203" s="13" t="s">
        <v>86</v>
      </c>
      <c r="AW203" s="13" t="s">
        <v>32</v>
      </c>
      <c r="AX203" s="13" t="s">
        <v>76</v>
      </c>
      <c r="AY203" s="247" t="s">
        <v>145</v>
      </c>
    </row>
    <row r="204" spans="1:51" s="14" customFormat="1" ht="12">
      <c r="A204" s="14"/>
      <c r="B204" s="248"/>
      <c r="C204" s="249"/>
      <c r="D204" s="232" t="s">
        <v>155</v>
      </c>
      <c r="E204" s="250" t="s">
        <v>1</v>
      </c>
      <c r="F204" s="251" t="s">
        <v>159</v>
      </c>
      <c r="G204" s="249"/>
      <c r="H204" s="252">
        <v>118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155</v>
      </c>
      <c r="AU204" s="258" t="s">
        <v>86</v>
      </c>
      <c r="AV204" s="14" t="s">
        <v>151</v>
      </c>
      <c r="AW204" s="14" t="s">
        <v>32</v>
      </c>
      <c r="AX204" s="14" t="s">
        <v>84</v>
      </c>
      <c r="AY204" s="258" t="s">
        <v>145</v>
      </c>
    </row>
    <row r="205" spans="1:65" s="2" customFormat="1" ht="78" customHeight="1">
      <c r="A205" s="38"/>
      <c r="B205" s="39"/>
      <c r="C205" s="219" t="s">
        <v>257</v>
      </c>
      <c r="D205" s="219" t="s">
        <v>147</v>
      </c>
      <c r="E205" s="220" t="s">
        <v>755</v>
      </c>
      <c r="F205" s="221" t="s">
        <v>756</v>
      </c>
      <c r="G205" s="222" t="s">
        <v>103</v>
      </c>
      <c r="H205" s="223">
        <v>330</v>
      </c>
      <c r="I205" s="224"/>
      <c r="J205" s="225">
        <f>ROUND(I205*H205,2)</f>
        <v>0</v>
      </c>
      <c r="K205" s="221" t="s">
        <v>683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0.08922</v>
      </c>
      <c r="R205" s="228">
        <f>Q205*H205</f>
        <v>29.4426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151</v>
      </c>
      <c r="AT205" s="230" t="s">
        <v>147</v>
      </c>
      <c r="AU205" s="230" t="s">
        <v>86</v>
      </c>
      <c r="AY205" s="17" t="s">
        <v>145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151</v>
      </c>
      <c r="BM205" s="230" t="s">
        <v>757</v>
      </c>
    </row>
    <row r="206" spans="1:65" s="2" customFormat="1" ht="24.15" customHeight="1">
      <c r="A206" s="38"/>
      <c r="B206" s="39"/>
      <c r="C206" s="259" t="s">
        <v>262</v>
      </c>
      <c r="D206" s="259" t="s">
        <v>238</v>
      </c>
      <c r="E206" s="260" t="s">
        <v>758</v>
      </c>
      <c r="F206" s="261" t="s">
        <v>759</v>
      </c>
      <c r="G206" s="262" t="s">
        <v>103</v>
      </c>
      <c r="H206" s="263">
        <v>336.6</v>
      </c>
      <c r="I206" s="264"/>
      <c r="J206" s="265">
        <f>ROUND(I206*H206,2)</f>
        <v>0</v>
      </c>
      <c r="K206" s="261" t="s">
        <v>683</v>
      </c>
      <c r="L206" s="266"/>
      <c r="M206" s="267" t="s">
        <v>1</v>
      </c>
      <c r="N206" s="268" t="s">
        <v>41</v>
      </c>
      <c r="O206" s="91"/>
      <c r="P206" s="228">
        <f>O206*H206</f>
        <v>0</v>
      </c>
      <c r="Q206" s="228">
        <v>0.131</v>
      </c>
      <c r="R206" s="228">
        <f>Q206*H206</f>
        <v>44.09460000000001</v>
      </c>
      <c r="S206" s="228">
        <v>0</v>
      </c>
      <c r="T206" s="22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0" t="s">
        <v>192</v>
      </c>
      <c r="AT206" s="230" t="s">
        <v>238</v>
      </c>
      <c r="AU206" s="230" t="s">
        <v>86</v>
      </c>
      <c r="AY206" s="17" t="s">
        <v>145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84</v>
      </c>
      <c r="BK206" s="231">
        <f>ROUND(I206*H206,2)</f>
        <v>0</v>
      </c>
      <c r="BL206" s="17" t="s">
        <v>151</v>
      </c>
      <c r="BM206" s="230" t="s">
        <v>760</v>
      </c>
    </row>
    <row r="207" spans="1:51" s="13" customFormat="1" ht="12">
      <c r="A207" s="13"/>
      <c r="B207" s="237"/>
      <c r="C207" s="238"/>
      <c r="D207" s="232" t="s">
        <v>155</v>
      </c>
      <c r="E207" s="238"/>
      <c r="F207" s="240" t="s">
        <v>761</v>
      </c>
      <c r="G207" s="238"/>
      <c r="H207" s="241">
        <v>336.6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155</v>
      </c>
      <c r="AU207" s="247" t="s">
        <v>86</v>
      </c>
      <c r="AV207" s="13" t="s">
        <v>86</v>
      </c>
      <c r="AW207" s="13" t="s">
        <v>4</v>
      </c>
      <c r="AX207" s="13" t="s">
        <v>84</v>
      </c>
      <c r="AY207" s="247" t="s">
        <v>145</v>
      </c>
    </row>
    <row r="208" spans="1:65" s="2" customFormat="1" ht="78" customHeight="1">
      <c r="A208" s="38"/>
      <c r="B208" s="39"/>
      <c r="C208" s="219" t="s">
        <v>7</v>
      </c>
      <c r="D208" s="219" t="s">
        <v>147</v>
      </c>
      <c r="E208" s="220" t="s">
        <v>762</v>
      </c>
      <c r="F208" s="221" t="s">
        <v>763</v>
      </c>
      <c r="G208" s="222" t="s">
        <v>103</v>
      </c>
      <c r="H208" s="223">
        <v>118</v>
      </c>
      <c r="I208" s="224"/>
      <c r="J208" s="225">
        <f>ROUND(I208*H208,2)</f>
        <v>0</v>
      </c>
      <c r="K208" s="221" t="s">
        <v>683</v>
      </c>
      <c r="L208" s="44"/>
      <c r="M208" s="226" t="s">
        <v>1</v>
      </c>
      <c r="N208" s="227" t="s">
        <v>41</v>
      </c>
      <c r="O208" s="91"/>
      <c r="P208" s="228">
        <f>O208*H208</f>
        <v>0</v>
      </c>
      <c r="Q208" s="228">
        <v>0.11162</v>
      </c>
      <c r="R208" s="228">
        <f>Q208*H208</f>
        <v>13.17116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151</v>
      </c>
      <c r="AT208" s="230" t="s">
        <v>147</v>
      </c>
      <c r="AU208" s="230" t="s">
        <v>86</v>
      </c>
      <c r="AY208" s="17" t="s">
        <v>145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84</v>
      </c>
      <c r="BK208" s="231">
        <f>ROUND(I208*H208,2)</f>
        <v>0</v>
      </c>
      <c r="BL208" s="17" t="s">
        <v>151</v>
      </c>
      <c r="BM208" s="230" t="s">
        <v>764</v>
      </c>
    </row>
    <row r="209" spans="1:51" s="13" customFormat="1" ht="12">
      <c r="A209" s="13"/>
      <c r="B209" s="237"/>
      <c r="C209" s="238"/>
      <c r="D209" s="232" t="s">
        <v>155</v>
      </c>
      <c r="E209" s="239" t="s">
        <v>1</v>
      </c>
      <c r="F209" s="240" t="s">
        <v>765</v>
      </c>
      <c r="G209" s="238"/>
      <c r="H209" s="241">
        <v>118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7" t="s">
        <v>155</v>
      </c>
      <c r="AU209" s="247" t="s">
        <v>86</v>
      </c>
      <c r="AV209" s="13" t="s">
        <v>86</v>
      </c>
      <c r="AW209" s="13" t="s">
        <v>32</v>
      </c>
      <c r="AX209" s="13" t="s">
        <v>84</v>
      </c>
      <c r="AY209" s="247" t="s">
        <v>145</v>
      </c>
    </row>
    <row r="210" spans="1:65" s="2" customFormat="1" ht="24.15" customHeight="1">
      <c r="A210" s="38"/>
      <c r="B210" s="39"/>
      <c r="C210" s="259" t="s">
        <v>270</v>
      </c>
      <c r="D210" s="259" t="s">
        <v>238</v>
      </c>
      <c r="E210" s="260" t="s">
        <v>766</v>
      </c>
      <c r="F210" s="261" t="s">
        <v>767</v>
      </c>
      <c r="G210" s="262" t="s">
        <v>103</v>
      </c>
      <c r="H210" s="263">
        <v>87.55</v>
      </c>
      <c r="I210" s="264"/>
      <c r="J210" s="265">
        <f>ROUND(I210*H210,2)</f>
        <v>0</v>
      </c>
      <c r="K210" s="261" t="s">
        <v>683</v>
      </c>
      <c r="L210" s="266"/>
      <c r="M210" s="267" t="s">
        <v>1</v>
      </c>
      <c r="N210" s="268" t="s">
        <v>41</v>
      </c>
      <c r="O210" s="91"/>
      <c r="P210" s="228">
        <f>O210*H210</f>
        <v>0</v>
      </c>
      <c r="Q210" s="228">
        <v>0.176</v>
      </c>
      <c r="R210" s="228">
        <f>Q210*H210</f>
        <v>15.4088</v>
      </c>
      <c r="S210" s="228">
        <v>0</v>
      </c>
      <c r="T210" s="22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0" t="s">
        <v>192</v>
      </c>
      <c r="AT210" s="230" t="s">
        <v>238</v>
      </c>
      <c r="AU210" s="230" t="s">
        <v>86</v>
      </c>
      <c r="AY210" s="17" t="s">
        <v>145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7" t="s">
        <v>84</v>
      </c>
      <c r="BK210" s="231">
        <f>ROUND(I210*H210,2)</f>
        <v>0</v>
      </c>
      <c r="BL210" s="17" t="s">
        <v>151</v>
      </c>
      <c r="BM210" s="230" t="s">
        <v>768</v>
      </c>
    </row>
    <row r="211" spans="1:51" s="13" customFormat="1" ht="12">
      <c r="A211" s="13"/>
      <c r="B211" s="237"/>
      <c r="C211" s="238"/>
      <c r="D211" s="232" t="s">
        <v>155</v>
      </c>
      <c r="E211" s="238"/>
      <c r="F211" s="240" t="s">
        <v>769</v>
      </c>
      <c r="G211" s="238"/>
      <c r="H211" s="241">
        <v>87.55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155</v>
      </c>
      <c r="AU211" s="247" t="s">
        <v>86</v>
      </c>
      <c r="AV211" s="13" t="s">
        <v>86</v>
      </c>
      <c r="AW211" s="13" t="s">
        <v>4</v>
      </c>
      <c r="AX211" s="13" t="s">
        <v>84</v>
      </c>
      <c r="AY211" s="247" t="s">
        <v>145</v>
      </c>
    </row>
    <row r="212" spans="1:65" s="2" customFormat="1" ht="24.15" customHeight="1">
      <c r="A212" s="38"/>
      <c r="B212" s="39"/>
      <c r="C212" s="259" t="s">
        <v>275</v>
      </c>
      <c r="D212" s="259" t="s">
        <v>238</v>
      </c>
      <c r="E212" s="260" t="s">
        <v>770</v>
      </c>
      <c r="F212" s="261" t="s">
        <v>771</v>
      </c>
      <c r="G212" s="262" t="s">
        <v>103</v>
      </c>
      <c r="H212" s="263">
        <v>33</v>
      </c>
      <c r="I212" s="264"/>
      <c r="J212" s="265">
        <f>ROUND(I212*H212,2)</f>
        <v>0</v>
      </c>
      <c r="K212" s="261" t="s">
        <v>683</v>
      </c>
      <c r="L212" s="266"/>
      <c r="M212" s="267" t="s">
        <v>1</v>
      </c>
      <c r="N212" s="268" t="s">
        <v>41</v>
      </c>
      <c r="O212" s="91"/>
      <c r="P212" s="228">
        <f>O212*H212</f>
        <v>0</v>
      </c>
      <c r="Q212" s="228">
        <v>0.175</v>
      </c>
      <c r="R212" s="228">
        <f>Q212*H212</f>
        <v>5.7749999999999995</v>
      </c>
      <c r="S212" s="228">
        <v>0</v>
      </c>
      <c r="T212" s="22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0" t="s">
        <v>192</v>
      </c>
      <c r="AT212" s="230" t="s">
        <v>238</v>
      </c>
      <c r="AU212" s="230" t="s">
        <v>86</v>
      </c>
      <c r="AY212" s="17" t="s">
        <v>145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84</v>
      </c>
      <c r="BK212" s="231">
        <f>ROUND(I212*H212,2)</f>
        <v>0</v>
      </c>
      <c r="BL212" s="17" t="s">
        <v>151</v>
      </c>
      <c r="BM212" s="230" t="s">
        <v>772</v>
      </c>
    </row>
    <row r="213" spans="1:63" s="12" customFormat="1" ht="22.8" customHeight="1">
      <c r="A213" s="12"/>
      <c r="B213" s="203"/>
      <c r="C213" s="204"/>
      <c r="D213" s="205" t="s">
        <v>75</v>
      </c>
      <c r="E213" s="217" t="s">
        <v>192</v>
      </c>
      <c r="F213" s="217" t="s">
        <v>225</v>
      </c>
      <c r="G213" s="204"/>
      <c r="H213" s="204"/>
      <c r="I213" s="207"/>
      <c r="J213" s="218">
        <f>BK213</f>
        <v>0</v>
      </c>
      <c r="K213" s="204"/>
      <c r="L213" s="209"/>
      <c r="M213" s="210"/>
      <c r="N213" s="211"/>
      <c r="O213" s="211"/>
      <c r="P213" s="212">
        <f>SUM(P214:P228)</f>
        <v>0</v>
      </c>
      <c r="Q213" s="211"/>
      <c r="R213" s="212">
        <f>SUM(R214:R228)</f>
        <v>10.317800000000002</v>
      </c>
      <c r="S213" s="211"/>
      <c r="T213" s="213">
        <f>SUM(T214:T228)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84</v>
      </c>
      <c r="AT213" s="215" t="s">
        <v>75</v>
      </c>
      <c r="AU213" s="215" t="s">
        <v>84</v>
      </c>
      <c r="AY213" s="214" t="s">
        <v>145</v>
      </c>
      <c r="BK213" s="216">
        <f>SUM(BK214:BK228)</f>
        <v>0</v>
      </c>
    </row>
    <row r="214" spans="1:65" s="2" customFormat="1" ht="44.25" customHeight="1">
      <c r="A214" s="38"/>
      <c r="B214" s="39"/>
      <c r="C214" s="219" t="s">
        <v>280</v>
      </c>
      <c r="D214" s="219" t="s">
        <v>147</v>
      </c>
      <c r="E214" s="220" t="s">
        <v>773</v>
      </c>
      <c r="F214" s="221" t="s">
        <v>774</v>
      </c>
      <c r="G214" s="222" t="s">
        <v>234</v>
      </c>
      <c r="H214" s="223">
        <v>20</v>
      </c>
      <c r="I214" s="224"/>
      <c r="J214" s="225">
        <f>ROUND(I214*H214,2)</f>
        <v>0</v>
      </c>
      <c r="K214" s="221" t="s">
        <v>677</v>
      </c>
      <c r="L214" s="44"/>
      <c r="M214" s="226" t="s">
        <v>1</v>
      </c>
      <c r="N214" s="227" t="s">
        <v>41</v>
      </c>
      <c r="O214" s="91"/>
      <c r="P214" s="228">
        <f>O214*H214</f>
        <v>0</v>
      </c>
      <c r="Q214" s="228">
        <v>0.00276</v>
      </c>
      <c r="R214" s="228">
        <f>Q214*H214</f>
        <v>0.0552</v>
      </c>
      <c r="S214" s="228">
        <v>0</v>
      </c>
      <c r="T214" s="22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0" t="s">
        <v>151</v>
      </c>
      <c r="AT214" s="230" t="s">
        <v>147</v>
      </c>
      <c r="AU214" s="230" t="s">
        <v>86</v>
      </c>
      <c r="AY214" s="17" t="s">
        <v>145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7" t="s">
        <v>84</v>
      </c>
      <c r="BK214" s="231">
        <f>ROUND(I214*H214,2)</f>
        <v>0</v>
      </c>
      <c r="BL214" s="17" t="s">
        <v>151</v>
      </c>
      <c r="BM214" s="230" t="s">
        <v>775</v>
      </c>
    </row>
    <row r="215" spans="1:51" s="15" customFormat="1" ht="12">
      <c r="A215" s="15"/>
      <c r="B215" s="274"/>
      <c r="C215" s="275"/>
      <c r="D215" s="232" t="s">
        <v>155</v>
      </c>
      <c r="E215" s="276" t="s">
        <v>1</v>
      </c>
      <c r="F215" s="277" t="s">
        <v>693</v>
      </c>
      <c r="G215" s="275"/>
      <c r="H215" s="276" t="s">
        <v>1</v>
      </c>
      <c r="I215" s="278"/>
      <c r="J215" s="275"/>
      <c r="K215" s="275"/>
      <c r="L215" s="279"/>
      <c r="M215" s="280"/>
      <c r="N215" s="281"/>
      <c r="O215" s="281"/>
      <c r="P215" s="281"/>
      <c r="Q215" s="281"/>
      <c r="R215" s="281"/>
      <c r="S215" s="281"/>
      <c r="T215" s="282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83" t="s">
        <v>155</v>
      </c>
      <c r="AU215" s="283" t="s">
        <v>86</v>
      </c>
      <c r="AV215" s="15" t="s">
        <v>84</v>
      </c>
      <c r="AW215" s="15" t="s">
        <v>32</v>
      </c>
      <c r="AX215" s="15" t="s">
        <v>76</v>
      </c>
      <c r="AY215" s="283" t="s">
        <v>145</v>
      </c>
    </row>
    <row r="216" spans="1:51" s="13" customFormat="1" ht="12">
      <c r="A216" s="13"/>
      <c r="B216" s="237"/>
      <c r="C216" s="238"/>
      <c r="D216" s="232" t="s">
        <v>155</v>
      </c>
      <c r="E216" s="239" t="s">
        <v>1</v>
      </c>
      <c r="F216" s="240" t="s">
        <v>262</v>
      </c>
      <c r="G216" s="238"/>
      <c r="H216" s="241">
        <v>20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155</v>
      </c>
      <c r="AU216" s="247" t="s">
        <v>86</v>
      </c>
      <c r="AV216" s="13" t="s">
        <v>86</v>
      </c>
      <c r="AW216" s="13" t="s">
        <v>32</v>
      </c>
      <c r="AX216" s="13" t="s">
        <v>76</v>
      </c>
      <c r="AY216" s="247" t="s">
        <v>145</v>
      </c>
    </row>
    <row r="217" spans="1:51" s="14" customFormat="1" ht="12">
      <c r="A217" s="14"/>
      <c r="B217" s="248"/>
      <c r="C217" s="249"/>
      <c r="D217" s="232" t="s">
        <v>155</v>
      </c>
      <c r="E217" s="250" t="s">
        <v>1</v>
      </c>
      <c r="F217" s="251" t="s">
        <v>159</v>
      </c>
      <c r="G217" s="249"/>
      <c r="H217" s="252">
        <v>20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8" t="s">
        <v>155</v>
      </c>
      <c r="AU217" s="258" t="s">
        <v>86</v>
      </c>
      <c r="AV217" s="14" t="s">
        <v>151</v>
      </c>
      <c r="AW217" s="14" t="s">
        <v>32</v>
      </c>
      <c r="AX217" s="14" t="s">
        <v>84</v>
      </c>
      <c r="AY217" s="258" t="s">
        <v>145</v>
      </c>
    </row>
    <row r="218" spans="1:65" s="2" customFormat="1" ht="24.15" customHeight="1">
      <c r="A218" s="38"/>
      <c r="B218" s="39"/>
      <c r="C218" s="219" t="s">
        <v>286</v>
      </c>
      <c r="D218" s="219" t="s">
        <v>147</v>
      </c>
      <c r="E218" s="220" t="s">
        <v>776</v>
      </c>
      <c r="F218" s="221" t="s">
        <v>777</v>
      </c>
      <c r="G218" s="222" t="s">
        <v>229</v>
      </c>
      <c r="H218" s="223">
        <v>10</v>
      </c>
      <c r="I218" s="224"/>
      <c r="J218" s="225">
        <f>ROUND(I218*H218,2)</f>
        <v>0</v>
      </c>
      <c r="K218" s="221" t="s">
        <v>677</v>
      </c>
      <c r="L218" s="44"/>
      <c r="M218" s="226" t="s">
        <v>1</v>
      </c>
      <c r="N218" s="227" t="s">
        <v>41</v>
      </c>
      <c r="O218" s="91"/>
      <c r="P218" s="228">
        <f>O218*H218</f>
        <v>0</v>
      </c>
      <c r="Q218" s="228">
        <v>0.12422</v>
      </c>
      <c r="R218" s="228">
        <f>Q218*H218</f>
        <v>1.2422</v>
      </c>
      <c r="S218" s="228">
        <v>0</v>
      </c>
      <c r="T218" s="22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151</v>
      </c>
      <c r="AT218" s="230" t="s">
        <v>147</v>
      </c>
      <c r="AU218" s="230" t="s">
        <v>86</v>
      </c>
      <c r="AY218" s="17" t="s">
        <v>145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151</v>
      </c>
      <c r="BM218" s="230" t="s">
        <v>778</v>
      </c>
    </row>
    <row r="219" spans="1:65" s="2" customFormat="1" ht="21.75" customHeight="1">
      <c r="A219" s="38"/>
      <c r="B219" s="39"/>
      <c r="C219" s="259" t="s">
        <v>291</v>
      </c>
      <c r="D219" s="259" t="s">
        <v>238</v>
      </c>
      <c r="E219" s="260" t="s">
        <v>779</v>
      </c>
      <c r="F219" s="261" t="s">
        <v>780</v>
      </c>
      <c r="G219" s="262" t="s">
        <v>229</v>
      </c>
      <c r="H219" s="263">
        <v>10</v>
      </c>
      <c r="I219" s="264"/>
      <c r="J219" s="265">
        <f>ROUND(I219*H219,2)</f>
        <v>0</v>
      </c>
      <c r="K219" s="261" t="s">
        <v>677</v>
      </c>
      <c r="L219" s="266"/>
      <c r="M219" s="267" t="s">
        <v>1</v>
      </c>
      <c r="N219" s="268" t="s">
        <v>41</v>
      </c>
      <c r="O219" s="91"/>
      <c r="P219" s="228">
        <f>O219*H219</f>
        <v>0</v>
      </c>
      <c r="Q219" s="228">
        <v>0.067</v>
      </c>
      <c r="R219" s="228">
        <f>Q219*H219</f>
        <v>0.67</v>
      </c>
      <c r="S219" s="228">
        <v>0</v>
      </c>
      <c r="T219" s="22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0" t="s">
        <v>192</v>
      </c>
      <c r="AT219" s="230" t="s">
        <v>238</v>
      </c>
      <c r="AU219" s="230" t="s">
        <v>86</v>
      </c>
      <c r="AY219" s="17" t="s">
        <v>145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7" t="s">
        <v>84</v>
      </c>
      <c r="BK219" s="231">
        <f>ROUND(I219*H219,2)</f>
        <v>0</v>
      </c>
      <c r="BL219" s="17" t="s">
        <v>151</v>
      </c>
      <c r="BM219" s="230" t="s">
        <v>781</v>
      </c>
    </row>
    <row r="220" spans="1:65" s="2" customFormat="1" ht="24.15" customHeight="1">
      <c r="A220" s="38"/>
      <c r="B220" s="39"/>
      <c r="C220" s="219" t="s">
        <v>297</v>
      </c>
      <c r="D220" s="219" t="s">
        <v>147</v>
      </c>
      <c r="E220" s="220" t="s">
        <v>782</v>
      </c>
      <c r="F220" s="221" t="s">
        <v>783</v>
      </c>
      <c r="G220" s="222" t="s">
        <v>229</v>
      </c>
      <c r="H220" s="223">
        <v>10</v>
      </c>
      <c r="I220" s="224"/>
      <c r="J220" s="225">
        <f>ROUND(I220*H220,2)</f>
        <v>0</v>
      </c>
      <c r="K220" s="221" t="s">
        <v>150</v>
      </c>
      <c r="L220" s="44"/>
      <c r="M220" s="226" t="s">
        <v>1</v>
      </c>
      <c r="N220" s="227" t="s">
        <v>41</v>
      </c>
      <c r="O220" s="91"/>
      <c r="P220" s="228">
        <f>O220*H220</f>
        <v>0</v>
      </c>
      <c r="Q220" s="228">
        <v>0.02972</v>
      </c>
      <c r="R220" s="228">
        <f>Q220*H220</f>
        <v>0.2972</v>
      </c>
      <c r="S220" s="228">
        <v>0</v>
      </c>
      <c r="T220" s="22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0" t="s">
        <v>151</v>
      </c>
      <c r="AT220" s="230" t="s">
        <v>147</v>
      </c>
      <c r="AU220" s="230" t="s">
        <v>86</v>
      </c>
      <c r="AY220" s="17" t="s">
        <v>145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7" t="s">
        <v>84</v>
      </c>
      <c r="BK220" s="231">
        <f>ROUND(I220*H220,2)</f>
        <v>0</v>
      </c>
      <c r="BL220" s="17" t="s">
        <v>151</v>
      </c>
      <c r="BM220" s="230" t="s">
        <v>784</v>
      </c>
    </row>
    <row r="221" spans="1:65" s="2" customFormat="1" ht="24.15" customHeight="1">
      <c r="A221" s="38"/>
      <c r="B221" s="39"/>
      <c r="C221" s="219" t="s">
        <v>303</v>
      </c>
      <c r="D221" s="219" t="s">
        <v>147</v>
      </c>
      <c r="E221" s="220" t="s">
        <v>785</v>
      </c>
      <c r="F221" s="221" t="s">
        <v>786</v>
      </c>
      <c r="G221" s="222" t="s">
        <v>229</v>
      </c>
      <c r="H221" s="223">
        <v>10</v>
      </c>
      <c r="I221" s="224"/>
      <c r="J221" s="225">
        <f>ROUND(I221*H221,2)</f>
        <v>0</v>
      </c>
      <c r="K221" s="221" t="s">
        <v>150</v>
      </c>
      <c r="L221" s="44"/>
      <c r="M221" s="226" t="s">
        <v>1</v>
      </c>
      <c r="N221" s="227" t="s">
        <v>41</v>
      </c>
      <c r="O221" s="91"/>
      <c r="P221" s="228">
        <f>O221*H221</f>
        <v>0</v>
      </c>
      <c r="Q221" s="228">
        <v>0.02972</v>
      </c>
      <c r="R221" s="228">
        <f>Q221*H221</f>
        <v>0.2972</v>
      </c>
      <c r="S221" s="228">
        <v>0</v>
      </c>
      <c r="T221" s="22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0" t="s">
        <v>151</v>
      </c>
      <c r="AT221" s="230" t="s">
        <v>147</v>
      </c>
      <c r="AU221" s="230" t="s">
        <v>86</v>
      </c>
      <c r="AY221" s="17" t="s">
        <v>145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7" t="s">
        <v>84</v>
      </c>
      <c r="BK221" s="231">
        <f>ROUND(I221*H221,2)</f>
        <v>0</v>
      </c>
      <c r="BL221" s="17" t="s">
        <v>151</v>
      </c>
      <c r="BM221" s="230" t="s">
        <v>787</v>
      </c>
    </row>
    <row r="222" spans="1:65" s="2" customFormat="1" ht="33" customHeight="1">
      <c r="A222" s="38"/>
      <c r="B222" s="39"/>
      <c r="C222" s="259" t="s">
        <v>307</v>
      </c>
      <c r="D222" s="259" t="s">
        <v>238</v>
      </c>
      <c r="E222" s="260" t="s">
        <v>788</v>
      </c>
      <c r="F222" s="261" t="s">
        <v>789</v>
      </c>
      <c r="G222" s="262" t="s">
        <v>229</v>
      </c>
      <c r="H222" s="263">
        <v>10</v>
      </c>
      <c r="I222" s="264"/>
      <c r="J222" s="265">
        <f>ROUND(I222*H222,2)</f>
        <v>0</v>
      </c>
      <c r="K222" s="261" t="s">
        <v>150</v>
      </c>
      <c r="L222" s="266"/>
      <c r="M222" s="267" t="s">
        <v>1</v>
      </c>
      <c r="N222" s="268" t="s">
        <v>41</v>
      </c>
      <c r="O222" s="91"/>
      <c r="P222" s="228">
        <f>O222*H222</f>
        <v>0</v>
      </c>
      <c r="Q222" s="228">
        <v>0.298</v>
      </c>
      <c r="R222" s="228">
        <f>Q222*H222</f>
        <v>2.98</v>
      </c>
      <c r="S222" s="228">
        <v>0</v>
      </c>
      <c r="T222" s="22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0" t="s">
        <v>192</v>
      </c>
      <c r="AT222" s="230" t="s">
        <v>238</v>
      </c>
      <c r="AU222" s="230" t="s">
        <v>86</v>
      </c>
      <c r="AY222" s="17" t="s">
        <v>145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7" t="s">
        <v>84</v>
      </c>
      <c r="BK222" s="231">
        <f>ROUND(I222*H222,2)</f>
        <v>0</v>
      </c>
      <c r="BL222" s="17" t="s">
        <v>151</v>
      </c>
      <c r="BM222" s="230" t="s">
        <v>790</v>
      </c>
    </row>
    <row r="223" spans="1:65" s="2" customFormat="1" ht="24.15" customHeight="1">
      <c r="A223" s="38"/>
      <c r="B223" s="39"/>
      <c r="C223" s="219" t="s">
        <v>311</v>
      </c>
      <c r="D223" s="219" t="s">
        <v>147</v>
      </c>
      <c r="E223" s="220" t="s">
        <v>791</v>
      </c>
      <c r="F223" s="221" t="s">
        <v>792</v>
      </c>
      <c r="G223" s="222" t="s">
        <v>229</v>
      </c>
      <c r="H223" s="223">
        <v>10</v>
      </c>
      <c r="I223" s="224"/>
      <c r="J223" s="225">
        <f>ROUND(I223*H223,2)</f>
        <v>0</v>
      </c>
      <c r="K223" s="221" t="s">
        <v>150</v>
      </c>
      <c r="L223" s="44"/>
      <c r="M223" s="226" t="s">
        <v>1</v>
      </c>
      <c r="N223" s="227" t="s">
        <v>41</v>
      </c>
      <c r="O223" s="91"/>
      <c r="P223" s="228">
        <f>O223*H223</f>
        <v>0</v>
      </c>
      <c r="Q223" s="228">
        <v>0.03076</v>
      </c>
      <c r="R223" s="228">
        <f>Q223*H223</f>
        <v>0.3076</v>
      </c>
      <c r="S223" s="228">
        <v>0</v>
      </c>
      <c r="T223" s="22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151</v>
      </c>
      <c r="AT223" s="230" t="s">
        <v>147</v>
      </c>
      <c r="AU223" s="230" t="s">
        <v>86</v>
      </c>
      <c r="AY223" s="17" t="s">
        <v>145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84</v>
      </c>
      <c r="BK223" s="231">
        <f>ROUND(I223*H223,2)</f>
        <v>0</v>
      </c>
      <c r="BL223" s="17" t="s">
        <v>151</v>
      </c>
      <c r="BM223" s="230" t="s">
        <v>793</v>
      </c>
    </row>
    <row r="224" spans="1:65" s="2" customFormat="1" ht="24.15" customHeight="1">
      <c r="A224" s="38"/>
      <c r="B224" s="39"/>
      <c r="C224" s="259" t="s">
        <v>316</v>
      </c>
      <c r="D224" s="259" t="s">
        <v>238</v>
      </c>
      <c r="E224" s="260" t="s">
        <v>794</v>
      </c>
      <c r="F224" s="261" t="s">
        <v>795</v>
      </c>
      <c r="G224" s="262" t="s">
        <v>229</v>
      </c>
      <c r="H224" s="263">
        <v>10</v>
      </c>
      <c r="I224" s="264"/>
      <c r="J224" s="265">
        <f>ROUND(I224*H224,2)</f>
        <v>0</v>
      </c>
      <c r="K224" s="261" t="s">
        <v>150</v>
      </c>
      <c r="L224" s="266"/>
      <c r="M224" s="267" t="s">
        <v>1</v>
      </c>
      <c r="N224" s="268" t="s">
        <v>41</v>
      </c>
      <c r="O224" s="91"/>
      <c r="P224" s="228">
        <f>O224*H224</f>
        <v>0</v>
      </c>
      <c r="Q224" s="228">
        <v>0.155</v>
      </c>
      <c r="R224" s="228">
        <f>Q224*H224</f>
        <v>1.55</v>
      </c>
      <c r="S224" s="228">
        <v>0</v>
      </c>
      <c r="T224" s="22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0" t="s">
        <v>192</v>
      </c>
      <c r="AT224" s="230" t="s">
        <v>238</v>
      </c>
      <c r="AU224" s="230" t="s">
        <v>86</v>
      </c>
      <c r="AY224" s="17" t="s">
        <v>145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7" t="s">
        <v>84</v>
      </c>
      <c r="BK224" s="231">
        <f>ROUND(I224*H224,2)</f>
        <v>0</v>
      </c>
      <c r="BL224" s="17" t="s">
        <v>151</v>
      </c>
      <c r="BM224" s="230" t="s">
        <v>796</v>
      </c>
    </row>
    <row r="225" spans="1:65" s="2" customFormat="1" ht="24.15" customHeight="1">
      <c r="A225" s="38"/>
      <c r="B225" s="39"/>
      <c r="C225" s="219" t="s">
        <v>320</v>
      </c>
      <c r="D225" s="219" t="s">
        <v>147</v>
      </c>
      <c r="E225" s="220" t="s">
        <v>797</v>
      </c>
      <c r="F225" s="221" t="s">
        <v>798</v>
      </c>
      <c r="G225" s="222" t="s">
        <v>229</v>
      </c>
      <c r="H225" s="223">
        <v>10</v>
      </c>
      <c r="I225" s="224"/>
      <c r="J225" s="225">
        <f>ROUND(I225*H225,2)</f>
        <v>0</v>
      </c>
      <c r="K225" s="221" t="s">
        <v>150</v>
      </c>
      <c r="L225" s="44"/>
      <c r="M225" s="226" t="s">
        <v>1</v>
      </c>
      <c r="N225" s="227" t="s">
        <v>41</v>
      </c>
      <c r="O225" s="91"/>
      <c r="P225" s="228">
        <f>O225*H225</f>
        <v>0</v>
      </c>
      <c r="Q225" s="228">
        <v>0.21734</v>
      </c>
      <c r="R225" s="228">
        <f>Q225*H225</f>
        <v>2.1734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151</v>
      </c>
      <c r="AT225" s="230" t="s">
        <v>147</v>
      </c>
      <c r="AU225" s="230" t="s">
        <v>86</v>
      </c>
      <c r="AY225" s="17" t="s">
        <v>145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84</v>
      </c>
      <c r="BK225" s="231">
        <f>ROUND(I225*H225,2)</f>
        <v>0</v>
      </c>
      <c r="BL225" s="17" t="s">
        <v>151</v>
      </c>
      <c r="BM225" s="230" t="s">
        <v>799</v>
      </c>
    </row>
    <row r="226" spans="1:65" s="2" customFormat="1" ht="24.15" customHeight="1">
      <c r="A226" s="38"/>
      <c r="B226" s="39"/>
      <c r="C226" s="259" t="s">
        <v>325</v>
      </c>
      <c r="D226" s="259" t="s">
        <v>238</v>
      </c>
      <c r="E226" s="260" t="s">
        <v>800</v>
      </c>
      <c r="F226" s="261" t="s">
        <v>801</v>
      </c>
      <c r="G226" s="262" t="s">
        <v>229</v>
      </c>
      <c r="H226" s="263">
        <v>10</v>
      </c>
      <c r="I226" s="264"/>
      <c r="J226" s="265">
        <f>ROUND(I226*H226,2)</f>
        <v>0</v>
      </c>
      <c r="K226" s="261" t="s">
        <v>677</v>
      </c>
      <c r="L226" s="266"/>
      <c r="M226" s="267" t="s">
        <v>1</v>
      </c>
      <c r="N226" s="268" t="s">
        <v>41</v>
      </c>
      <c r="O226" s="91"/>
      <c r="P226" s="228">
        <f>O226*H226</f>
        <v>0</v>
      </c>
      <c r="Q226" s="228">
        <v>0.039</v>
      </c>
      <c r="R226" s="228">
        <f>Q226*H226</f>
        <v>0.39</v>
      </c>
      <c r="S226" s="228">
        <v>0</v>
      </c>
      <c r="T226" s="22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0" t="s">
        <v>192</v>
      </c>
      <c r="AT226" s="230" t="s">
        <v>238</v>
      </c>
      <c r="AU226" s="230" t="s">
        <v>86</v>
      </c>
      <c r="AY226" s="17" t="s">
        <v>145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7" t="s">
        <v>84</v>
      </c>
      <c r="BK226" s="231">
        <f>ROUND(I226*H226,2)</f>
        <v>0</v>
      </c>
      <c r="BL226" s="17" t="s">
        <v>151</v>
      </c>
      <c r="BM226" s="230" t="s">
        <v>802</v>
      </c>
    </row>
    <row r="227" spans="1:65" s="2" customFormat="1" ht="24.15" customHeight="1">
      <c r="A227" s="38"/>
      <c r="B227" s="39"/>
      <c r="C227" s="259" t="s">
        <v>330</v>
      </c>
      <c r="D227" s="259" t="s">
        <v>238</v>
      </c>
      <c r="E227" s="260" t="s">
        <v>803</v>
      </c>
      <c r="F227" s="261" t="s">
        <v>804</v>
      </c>
      <c r="G227" s="262" t="s">
        <v>229</v>
      </c>
      <c r="H227" s="263">
        <v>10</v>
      </c>
      <c r="I227" s="264"/>
      <c r="J227" s="265">
        <f>ROUND(I227*H227,2)</f>
        <v>0</v>
      </c>
      <c r="K227" s="261" t="s">
        <v>1</v>
      </c>
      <c r="L227" s="266"/>
      <c r="M227" s="267" t="s">
        <v>1</v>
      </c>
      <c r="N227" s="268" t="s">
        <v>41</v>
      </c>
      <c r="O227" s="91"/>
      <c r="P227" s="228">
        <f>O227*H227</f>
        <v>0</v>
      </c>
      <c r="Q227" s="228">
        <v>0.0085</v>
      </c>
      <c r="R227" s="228">
        <f>Q227*H227</f>
        <v>0.085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192</v>
      </c>
      <c r="AT227" s="230" t="s">
        <v>238</v>
      </c>
      <c r="AU227" s="230" t="s">
        <v>86</v>
      </c>
      <c r="AY227" s="17" t="s">
        <v>145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84</v>
      </c>
      <c r="BK227" s="231">
        <f>ROUND(I227*H227,2)</f>
        <v>0</v>
      </c>
      <c r="BL227" s="17" t="s">
        <v>151</v>
      </c>
      <c r="BM227" s="230" t="s">
        <v>805</v>
      </c>
    </row>
    <row r="228" spans="1:65" s="2" customFormat="1" ht="24.15" customHeight="1">
      <c r="A228" s="38"/>
      <c r="B228" s="39"/>
      <c r="C228" s="259" t="s">
        <v>335</v>
      </c>
      <c r="D228" s="259" t="s">
        <v>238</v>
      </c>
      <c r="E228" s="260" t="s">
        <v>806</v>
      </c>
      <c r="F228" s="261" t="s">
        <v>807</v>
      </c>
      <c r="G228" s="262" t="s">
        <v>229</v>
      </c>
      <c r="H228" s="263">
        <v>10</v>
      </c>
      <c r="I228" s="264"/>
      <c r="J228" s="265">
        <f>ROUND(I228*H228,2)</f>
        <v>0</v>
      </c>
      <c r="K228" s="261" t="s">
        <v>677</v>
      </c>
      <c r="L228" s="266"/>
      <c r="M228" s="267" t="s">
        <v>1</v>
      </c>
      <c r="N228" s="268" t="s">
        <v>41</v>
      </c>
      <c r="O228" s="91"/>
      <c r="P228" s="228">
        <f>O228*H228</f>
        <v>0</v>
      </c>
      <c r="Q228" s="228">
        <v>0.027</v>
      </c>
      <c r="R228" s="228">
        <f>Q228*H228</f>
        <v>0.27</v>
      </c>
      <c r="S228" s="228">
        <v>0</v>
      </c>
      <c r="T228" s="22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0" t="s">
        <v>192</v>
      </c>
      <c r="AT228" s="230" t="s">
        <v>238</v>
      </c>
      <c r="AU228" s="230" t="s">
        <v>86</v>
      </c>
      <c r="AY228" s="17" t="s">
        <v>145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84</v>
      </c>
      <c r="BK228" s="231">
        <f>ROUND(I228*H228,2)</f>
        <v>0</v>
      </c>
      <c r="BL228" s="17" t="s">
        <v>151</v>
      </c>
      <c r="BM228" s="230" t="s">
        <v>808</v>
      </c>
    </row>
    <row r="229" spans="1:63" s="12" customFormat="1" ht="22.8" customHeight="1">
      <c r="A229" s="12"/>
      <c r="B229" s="203"/>
      <c r="C229" s="204"/>
      <c r="D229" s="205" t="s">
        <v>75</v>
      </c>
      <c r="E229" s="217" t="s">
        <v>199</v>
      </c>
      <c r="F229" s="217" t="s">
        <v>256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SUM(P230:P238)</f>
        <v>0</v>
      </c>
      <c r="Q229" s="211"/>
      <c r="R229" s="212">
        <f>SUM(R230:R238)</f>
        <v>155.35208000000003</v>
      </c>
      <c r="S229" s="211"/>
      <c r="T229" s="213">
        <f>SUM(T230:T238)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4" t="s">
        <v>84</v>
      </c>
      <c r="AT229" s="215" t="s">
        <v>75</v>
      </c>
      <c r="AU229" s="215" t="s">
        <v>84</v>
      </c>
      <c r="AY229" s="214" t="s">
        <v>145</v>
      </c>
      <c r="BK229" s="216">
        <f>SUM(BK230:BK238)</f>
        <v>0</v>
      </c>
    </row>
    <row r="230" spans="1:65" s="2" customFormat="1" ht="62.7" customHeight="1">
      <c r="A230" s="38"/>
      <c r="B230" s="39"/>
      <c r="C230" s="219" t="s">
        <v>341</v>
      </c>
      <c r="D230" s="219" t="s">
        <v>147</v>
      </c>
      <c r="E230" s="220" t="s">
        <v>809</v>
      </c>
      <c r="F230" s="221" t="s">
        <v>810</v>
      </c>
      <c r="G230" s="222" t="s">
        <v>234</v>
      </c>
      <c r="H230" s="223">
        <v>336</v>
      </c>
      <c r="I230" s="224"/>
      <c r="J230" s="225">
        <f>ROUND(I230*H230,2)</f>
        <v>0</v>
      </c>
      <c r="K230" s="221" t="s">
        <v>150</v>
      </c>
      <c r="L230" s="44"/>
      <c r="M230" s="226" t="s">
        <v>1</v>
      </c>
      <c r="N230" s="227" t="s">
        <v>41</v>
      </c>
      <c r="O230" s="91"/>
      <c r="P230" s="228">
        <f>O230*H230</f>
        <v>0</v>
      </c>
      <c r="Q230" s="228">
        <v>0.08978</v>
      </c>
      <c r="R230" s="228">
        <f>Q230*H230</f>
        <v>30.16608</v>
      </c>
      <c r="S230" s="228">
        <v>0</v>
      </c>
      <c r="T230" s="22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0" t="s">
        <v>151</v>
      </c>
      <c r="AT230" s="230" t="s">
        <v>147</v>
      </c>
      <c r="AU230" s="230" t="s">
        <v>86</v>
      </c>
      <c r="AY230" s="17" t="s">
        <v>145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84</v>
      </c>
      <c r="BK230" s="231">
        <f>ROUND(I230*H230,2)</f>
        <v>0</v>
      </c>
      <c r="BL230" s="17" t="s">
        <v>151</v>
      </c>
      <c r="BM230" s="230" t="s">
        <v>811</v>
      </c>
    </row>
    <row r="231" spans="1:65" s="2" customFormat="1" ht="24.15" customHeight="1">
      <c r="A231" s="38"/>
      <c r="B231" s="39"/>
      <c r="C231" s="259" t="s">
        <v>345</v>
      </c>
      <c r="D231" s="259" t="s">
        <v>238</v>
      </c>
      <c r="E231" s="260" t="s">
        <v>766</v>
      </c>
      <c r="F231" s="261" t="s">
        <v>767</v>
      </c>
      <c r="G231" s="262" t="s">
        <v>103</v>
      </c>
      <c r="H231" s="263">
        <v>33.6</v>
      </c>
      <c r="I231" s="264"/>
      <c r="J231" s="265">
        <f>ROUND(I231*H231,2)</f>
        <v>0</v>
      </c>
      <c r="K231" s="261" t="s">
        <v>683</v>
      </c>
      <c r="L231" s="266"/>
      <c r="M231" s="267" t="s">
        <v>1</v>
      </c>
      <c r="N231" s="268" t="s">
        <v>41</v>
      </c>
      <c r="O231" s="91"/>
      <c r="P231" s="228">
        <f>O231*H231</f>
        <v>0</v>
      </c>
      <c r="Q231" s="228">
        <v>0.176</v>
      </c>
      <c r="R231" s="228">
        <f>Q231*H231</f>
        <v>5.9136</v>
      </c>
      <c r="S231" s="228">
        <v>0</v>
      </c>
      <c r="T231" s="22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192</v>
      </c>
      <c r="AT231" s="230" t="s">
        <v>238</v>
      </c>
      <c r="AU231" s="230" t="s">
        <v>86</v>
      </c>
      <c r="AY231" s="17" t="s">
        <v>145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84</v>
      </c>
      <c r="BK231" s="231">
        <f>ROUND(I231*H231,2)</f>
        <v>0</v>
      </c>
      <c r="BL231" s="17" t="s">
        <v>151</v>
      </c>
      <c r="BM231" s="230" t="s">
        <v>812</v>
      </c>
    </row>
    <row r="232" spans="1:51" s="13" customFormat="1" ht="12">
      <c r="A232" s="13"/>
      <c r="B232" s="237"/>
      <c r="C232" s="238"/>
      <c r="D232" s="232" t="s">
        <v>155</v>
      </c>
      <c r="E232" s="238"/>
      <c r="F232" s="240" t="s">
        <v>813</v>
      </c>
      <c r="G232" s="238"/>
      <c r="H232" s="241">
        <v>33.6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155</v>
      </c>
      <c r="AU232" s="247" t="s">
        <v>86</v>
      </c>
      <c r="AV232" s="13" t="s">
        <v>86</v>
      </c>
      <c r="AW232" s="13" t="s">
        <v>4</v>
      </c>
      <c r="AX232" s="13" t="s">
        <v>84</v>
      </c>
      <c r="AY232" s="247" t="s">
        <v>145</v>
      </c>
    </row>
    <row r="233" spans="1:65" s="2" customFormat="1" ht="49.05" customHeight="1">
      <c r="A233" s="38"/>
      <c r="B233" s="39"/>
      <c r="C233" s="219" t="s">
        <v>349</v>
      </c>
      <c r="D233" s="219" t="s">
        <v>147</v>
      </c>
      <c r="E233" s="220" t="s">
        <v>814</v>
      </c>
      <c r="F233" s="221" t="s">
        <v>815</v>
      </c>
      <c r="G233" s="222" t="s">
        <v>234</v>
      </c>
      <c r="H233" s="223">
        <v>336</v>
      </c>
      <c r="I233" s="224"/>
      <c r="J233" s="225">
        <f>ROUND(I233*H233,2)</f>
        <v>0</v>
      </c>
      <c r="K233" s="221" t="s">
        <v>683</v>
      </c>
      <c r="L233" s="44"/>
      <c r="M233" s="226" t="s">
        <v>1</v>
      </c>
      <c r="N233" s="227" t="s">
        <v>41</v>
      </c>
      <c r="O233" s="91"/>
      <c r="P233" s="228">
        <f>O233*H233</f>
        <v>0</v>
      </c>
      <c r="Q233" s="228">
        <v>0.1554</v>
      </c>
      <c r="R233" s="228">
        <f>Q233*H233</f>
        <v>52.214400000000005</v>
      </c>
      <c r="S233" s="228">
        <v>0</v>
      </c>
      <c r="T233" s="22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0" t="s">
        <v>151</v>
      </c>
      <c r="AT233" s="230" t="s">
        <v>147</v>
      </c>
      <c r="AU233" s="230" t="s">
        <v>86</v>
      </c>
      <c r="AY233" s="17" t="s">
        <v>145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84</v>
      </c>
      <c r="BK233" s="231">
        <f>ROUND(I233*H233,2)</f>
        <v>0</v>
      </c>
      <c r="BL233" s="17" t="s">
        <v>151</v>
      </c>
      <c r="BM233" s="230" t="s">
        <v>816</v>
      </c>
    </row>
    <row r="234" spans="1:65" s="2" customFormat="1" ht="16.5" customHeight="1">
      <c r="A234" s="38"/>
      <c r="B234" s="39"/>
      <c r="C234" s="259" t="s">
        <v>353</v>
      </c>
      <c r="D234" s="259" t="s">
        <v>238</v>
      </c>
      <c r="E234" s="260" t="s">
        <v>817</v>
      </c>
      <c r="F234" s="261" t="s">
        <v>818</v>
      </c>
      <c r="G234" s="262" t="s">
        <v>234</v>
      </c>
      <c r="H234" s="263">
        <v>342.72</v>
      </c>
      <c r="I234" s="264"/>
      <c r="J234" s="265">
        <f>ROUND(I234*H234,2)</f>
        <v>0</v>
      </c>
      <c r="K234" s="261" t="s">
        <v>683</v>
      </c>
      <c r="L234" s="266"/>
      <c r="M234" s="267" t="s">
        <v>1</v>
      </c>
      <c r="N234" s="268" t="s">
        <v>41</v>
      </c>
      <c r="O234" s="91"/>
      <c r="P234" s="228">
        <f>O234*H234</f>
        <v>0</v>
      </c>
      <c r="Q234" s="228">
        <v>0.08</v>
      </c>
      <c r="R234" s="228">
        <f>Q234*H234</f>
        <v>27.417600000000004</v>
      </c>
      <c r="S234" s="228">
        <v>0</v>
      </c>
      <c r="T234" s="22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0" t="s">
        <v>192</v>
      </c>
      <c r="AT234" s="230" t="s">
        <v>238</v>
      </c>
      <c r="AU234" s="230" t="s">
        <v>86</v>
      </c>
      <c r="AY234" s="17" t="s">
        <v>145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7" t="s">
        <v>84</v>
      </c>
      <c r="BK234" s="231">
        <f>ROUND(I234*H234,2)</f>
        <v>0</v>
      </c>
      <c r="BL234" s="17" t="s">
        <v>151</v>
      </c>
      <c r="BM234" s="230" t="s">
        <v>819</v>
      </c>
    </row>
    <row r="235" spans="1:51" s="13" customFormat="1" ht="12">
      <c r="A235" s="13"/>
      <c r="B235" s="237"/>
      <c r="C235" s="238"/>
      <c r="D235" s="232" t="s">
        <v>155</v>
      </c>
      <c r="E235" s="238"/>
      <c r="F235" s="240" t="s">
        <v>820</v>
      </c>
      <c r="G235" s="238"/>
      <c r="H235" s="241">
        <v>342.72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155</v>
      </c>
      <c r="AU235" s="247" t="s">
        <v>86</v>
      </c>
      <c r="AV235" s="13" t="s">
        <v>86</v>
      </c>
      <c r="AW235" s="13" t="s">
        <v>4</v>
      </c>
      <c r="AX235" s="13" t="s">
        <v>84</v>
      </c>
      <c r="AY235" s="247" t="s">
        <v>145</v>
      </c>
    </row>
    <row r="236" spans="1:65" s="2" customFormat="1" ht="49.05" customHeight="1">
      <c r="A236" s="38"/>
      <c r="B236" s="39"/>
      <c r="C236" s="219" t="s">
        <v>357</v>
      </c>
      <c r="D236" s="219" t="s">
        <v>147</v>
      </c>
      <c r="E236" s="220" t="s">
        <v>821</v>
      </c>
      <c r="F236" s="221" t="s">
        <v>822</v>
      </c>
      <c r="G236" s="222" t="s">
        <v>234</v>
      </c>
      <c r="H236" s="223">
        <v>226</v>
      </c>
      <c r="I236" s="224"/>
      <c r="J236" s="225">
        <f>ROUND(I236*H236,2)</f>
        <v>0</v>
      </c>
      <c r="K236" s="221" t="s">
        <v>683</v>
      </c>
      <c r="L236" s="44"/>
      <c r="M236" s="226" t="s">
        <v>1</v>
      </c>
      <c r="N236" s="227" t="s">
        <v>41</v>
      </c>
      <c r="O236" s="91"/>
      <c r="P236" s="228">
        <f>O236*H236</f>
        <v>0</v>
      </c>
      <c r="Q236" s="228">
        <v>0.1295</v>
      </c>
      <c r="R236" s="228">
        <f>Q236*H236</f>
        <v>29.267</v>
      </c>
      <c r="S236" s="228">
        <v>0</v>
      </c>
      <c r="T236" s="22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0" t="s">
        <v>151</v>
      </c>
      <c r="AT236" s="230" t="s">
        <v>147</v>
      </c>
      <c r="AU236" s="230" t="s">
        <v>86</v>
      </c>
      <c r="AY236" s="17" t="s">
        <v>145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7" t="s">
        <v>84</v>
      </c>
      <c r="BK236" s="231">
        <f>ROUND(I236*H236,2)</f>
        <v>0</v>
      </c>
      <c r="BL236" s="17" t="s">
        <v>151</v>
      </c>
      <c r="BM236" s="230" t="s">
        <v>823</v>
      </c>
    </row>
    <row r="237" spans="1:65" s="2" customFormat="1" ht="16.5" customHeight="1">
      <c r="A237" s="38"/>
      <c r="B237" s="39"/>
      <c r="C237" s="259" t="s">
        <v>362</v>
      </c>
      <c r="D237" s="259" t="s">
        <v>238</v>
      </c>
      <c r="E237" s="260" t="s">
        <v>824</v>
      </c>
      <c r="F237" s="261" t="s">
        <v>825</v>
      </c>
      <c r="G237" s="262" t="s">
        <v>234</v>
      </c>
      <c r="H237" s="263">
        <v>230.52</v>
      </c>
      <c r="I237" s="264"/>
      <c r="J237" s="265">
        <f>ROUND(I237*H237,2)</f>
        <v>0</v>
      </c>
      <c r="K237" s="261" t="s">
        <v>683</v>
      </c>
      <c r="L237" s="266"/>
      <c r="M237" s="267" t="s">
        <v>1</v>
      </c>
      <c r="N237" s="268" t="s">
        <v>41</v>
      </c>
      <c r="O237" s="91"/>
      <c r="P237" s="228">
        <f>O237*H237</f>
        <v>0</v>
      </c>
      <c r="Q237" s="228">
        <v>0.045</v>
      </c>
      <c r="R237" s="228">
        <f>Q237*H237</f>
        <v>10.3734</v>
      </c>
      <c r="S237" s="228">
        <v>0</v>
      </c>
      <c r="T237" s="22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0" t="s">
        <v>192</v>
      </c>
      <c r="AT237" s="230" t="s">
        <v>238</v>
      </c>
      <c r="AU237" s="230" t="s">
        <v>86</v>
      </c>
      <c r="AY237" s="17" t="s">
        <v>145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84</v>
      </c>
      <c r="BK237" s="231">
        <f>ROUND(I237*H237,2)</f>
        <v>0</v>
      </c>
      <c r="BL237" s="17" t="s">
        <v>151</v>
      </c>
      <c r="BM237" s="230" t="s">
        <v>826</v>
      </c>
    </row>
    <row r="238" spans="1:51" s="13" customFormat="1" ht="12">
      <c r="A238" s="13"/>
      <c r="B238" s="237"/>
      <c r="C238" s="238"/>
      <c r="D238" s="232" t="s">
        <v>155</v>
      </c>
      <c r="E238" s="238"/>
      <c r="F238" s="240" t="s">
        <v>827</v>
      </c>
      <c r="G238" s="238"/>
      <c r="H238" s="241">
        <v>230.52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155</v>
      </c>
      <c r="AU238" s="247" t="s">
        <v>86</v>
      </c>
      <c r="AV238" s="13" t="s">
        <v>86</v>
      </c>
      <c r="AW238" s="13" t="s">
        <v>4</v>
      </c>
      <c r="AX238" s="13" t="s">
        <v>84</v>
      </c>
      <c r="AY238" s="247" t="s">
        <v>145</v>
      </c>
    </row>
    <row r="239" spans="1:63" s="12" customFormat="1" ht="22.8" customHeight="1">
      <c r="A239" s="12"/>
      <c r="B239" s="203"/>
      <c r="C239" s="204"/>
      <c r="D239" s="205" t="s">
        <v>75</v>
      </c>
      <c r="E239" s="217" t="s">
        <v>366</v>
      </c>
      <c r="F239" s="217" t="s">
        <v>367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SUM(P240:P241)</f>
        <v>0</v>
      </c>
      <c r="Q239" s="211"/>
      <c r="R239" s="212">
        <f>SUM(R240:R241)</f>
        <v>0</v>
      </c>
      <c r="S239" s="211"/>
      <c r="T239" s="213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4" t="s">
        <v>84</v>
      </c>
      <c r="AT239" s="215" t="s">
        <v>75</v>
      </c>
      <c r="AU239" s="215" t="s">
        <v>84</v>
      </c>
      <c r="AY239" s="214" t="s">
        <v>145</v>
      </c>
      <c r="BK239" s="216">
        <f>SUM(BK240:BK241)</f>
        <v>0</v>
      </c>
    </row>
    <row r="240" spans="1:65" s="2" customFormat="1" ht="44.25" customHeight="1">
      <c r="A240" s="38"/>
      <c r="B240" s="39"/>
      <c r="C240" s="219" t="s">
        <v>368</v>
      </c>
      <c r="D240" s="219" t="s">
        <v>147</v>
      </c>
      <c r="E240" s="220" t="s">
        <v>369</v>
      </c>
      <c r="F240" s="221" t="s">
        <v>370</v>
      </c>
      <c r="G240" s="222" t="s">
        <v>371</v>
      </c>
      <c r="H240" s="223">
        <v>31.25</v>
      </c>
      <c r="I240" s="224"/>
      <c r="J240" s="225">
        <f>ROUND(I240*H240,2)</f>
        <v>0</v>
      </c>
      <c r="K240" s="221" t="s">
        <v>1</v>
      </c>
      <c r="L240" s="44"/>
      <c r="M240" s="226" t="s">
        <v>1</v>
      </c>
      <c r="N240" s="227" t="s">
        <v>41</v>
      </c>
      <c r="O240" s="91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0" t="s">
        <v>151</v>
      </c>
      <c r="AT240" s="230" t="s">
        <v>147</v>
      </c>
      <c r="AU240" s="230" t="s">
        <v>86</v>
      </c>
      <c r="AY240" s="17" t="s">
        <v>145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7" t="s">
        <v>84</v>
      </c>
      <c r="BK240" s="231">
        <f>ROUND(I240*H240,2)</f>
        <v>0</v>
      </c>
      <c r="BL240" s="17" t="s">
        <v>151</v>
      </c>
      <c r="BM240" s="230" t="s">
        <v>828</v>
      </c>
    </row>
    <row r="241" spans="1:51" s="13" customFormat="1" ht="12">
      <c r="A241" s="13"/>
      <c r="B241" s="237"/>
      <c r="C241" s="238"/>
      <c r="D241" s="232" t="s">
        <v>155</v>
      </c>
      <c r="E241" s="239" t="s">
        <v>1</v>
      </c>
      <c r="F241" s="240" t="s">
        <v>829</v>
      </c>
      <c r="G241" s="238"/>
      <c r="H241" s="241">
        <v>31.25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155</v>
      </c>
      <c r="AU241" s="247" t="s">
        <v>86</v>
      </c>
      <c r="AV241" s="13" t="s">
        <v>86</v>
      </c>
      <c r="AW241" s="13" t="s">
        <v>32</v>
      </c>
      <c r="AX241" s="13" t="s">
        <v>84</v>
      </c>
      <c r="AY241" s="247" t="s">
        <v>145</v>
      </c>
    </row>
    <row r="242" spans="1:63" s="12" customFormat="1" ht="22.8" customHeight="1">
      <c r="A242" s="12"/>
      <c r="B242" s="203"/>
      <c r="C242" s="204"/>
      <c r="D242" s="205" t="s">
        <v>75</v>
      </c>
      <c r="E242" s="217" t="s">
        <v>389</v>
      </c>
      <c r="F242" s="217" t="s">
        <v>390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P243</f>
        <v>0</v>
      </c>
      <c r="Q242" s="211"/>
      <c r="R242" s="212">
        <f>R243</f>
        <v>0</v>
      </c>
      <c r="S242" s="211"/>
      <c r="T242" s="213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4" t="s">
        <v>84</v>
      </c>
      <c r="AT242" s="215" t="s">
        <v>75</v>
      </c>
      <c r="AU242" s="215" t="s">
        <v>84</v>
      </c>
      <c r="AY242" s="214" t="s">
        <v>145</v>
      </c>
      <c r="BK242" s="216">
        <f>BK243</f>
        <v>0</v>
      </c>
    </row>
    <row r="243" spans="1:65" s="2" customFormat="1" ht="44.25" customHeight="1">
      <c r="A243" s="38"/>
      <c r="B243" s="39"/>
      <c r="C243" s="219" t="s">
        <v>375</v>
      </c>
      <c r="D243" s="219" t="s">
        <v>147</v>
      </c>
      <c r="E243" s="220" t="s">
        <v>392</v>
      </c>
      <c r="F243" s="221" t="s">
        <v>393</v>
      </c>
      <c r="G243" s="222" t="s">
        <v>371</v>
      </c>
      <c r="H243" s="223">
        <v>472.21</v>
      </c>
      <c r="I243" s="224"/>
      <c r="J243" s="225">
        <f>ROUND(I243*H243,2)</f>
        <v>0</v>
      </c>
      <c r="K243" s="221" t="s">
        <v>1</v>
      </c>
      <c r="L243" s="44"/>
      <c r="M243" s="226" t="s">
        <v>1</v>
      </c>
      <c r="N243" s="227" t="s">
        <v>41</v>
      </c>
      <c r="O243" s="91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0" t="s">
        <v>151</v>
      </c>
      <c r="AT243" s="230" t="s">
        <v>147</v>
      </c>
      <c r="AU243" s="230" t="s">
        <v>86</v>
      </c>
      <c r="AY243" s="17" t="s">
        <v>145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7" t="s">
        <v>84</v>
      </c>
      <c r="BK243" s="231">
        <f>ROUND(I243*H243,2)</f>
        <v>0</v>
      </c>
      <c r="BL243" s="17" t="s">
        <v>151</v>
      </c>
      <c r="BM243" s="230" t="s">
        <v>830</v>
      </c>
    </row>
    <row r="244" spans="1:63" s="12" customFormat="1" ht="25.9" customHeight="1">
      <c r="A244" s="12"/>
      <c r="B244" s="203"/>
      <c r="C244" s="204"/>
      <c r="D244" s="205" t="s">
        <v>75</v>
      </c>
      <c r="E244" s="206" t="s">
        <v>395</v>
      </c>
      <c r="F244" s="206" t="s">
        <v>396</v>
      </c>
      <c r="G244" s="204"/>
      <c r="H244" s="204"/>
      <c r="I244" s="207"/>
      <c r="J244" s="208">
        <f>BK244</f>
        <v>0</v>
      </c>
      <c r="K244" s="204"/>
      <c r="L244" s="209"/>
      <c r="M244" s="210"/>
      <c r="N244" s="211"/>
      <c r="O244" s="211"/>
      <c r="P244" s="212">
        <f>P245+P249</f>
        <v>0</v>
      </c>
      <c r="Q244" s="211"/>
      <c r="R244" s="212">
        <f>R245+R249</f>
        <v>0</v>
      </c>
      <c r="S244" s="211"/>
      <c r="T244" s="213">
        <f>T245+T249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4" t="s">
        <v>174</v>
      </c>
      <c r="AT244" s="215" t="s">
        <v>75</v>
      </c>
      <c r="AU244" s="215" t="s">
        <v>76</v>
      </c>
      <c r="AY244" s="214" t="s">
        <v>145</v>
      </c>
      <c r="BK244" s="216">
        <f>BK245+BK249</f>
        <v>0</v>
      </c>
    </row>
    <row r="245" spans="1:63" s="12" customFormat="1" ht="22.8" customHeight="1">
      <c r="A245" s="12"/>
      <c r="B245" s="203"/>
      <c r="C245" s="204"/>
      <c r="D245" s="205" t="s">
        <v>75</v>
      </c>
      <c r="E245" s="217" t="s">
        <v>397</v>
      </c>
      <c r="F245" s="217" t="s">
        <v>398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SUM(P246:P248)</f>
        <v>0</v>
      </c>
      <c r="Q245" s="211"/>
      <c r="R245" s="212">
        <f>SUM(R246:R248)</f>
        <v>0</v>
      </c>
      <c r="S245" s="211"/>
      <c r="T245" s="213">
        <f>SUM(T246:T248)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4" t="s">
        <v>174</v>
      </c>
      <c r="AT245" s="215" t="s">
        <v>75</v>
      </c>
      <c r="AU245" s="215" t="s">
        <v>84</v>
      </c>
      <c r="AY245" s="214" t="s">
        <v>145</v>
      </c>
      <c r="BK245" s="216">
        <f>SUM(BK246:BK248)</f>
        <v>0</v>
      </c>
    </row>
    <row r="246" spans="1:65" s="2" customFormat="1" ht="16.5" customHeight="1">
      <c r="A246" s="38"/>
      <c r="B246" s="39"/>
      <c r="C246" s="219" t="s">
        <v>381</v>
      </c>
      <c r="D246" s="219" t="s">
        <v>147</v>
      </c>
      <c r="E246" s="220" t="s">
        <v>406</v>
      </c>
      <c r="F246" s="221" t="s">
        <v>831</v>
      </c>
      <c r="G246" s="222" t="s">
        <v>494</v>
      </c>
      <c r="H246" s="223">
        <v>1</v>
      </c>
      <c r="I246" s="224"/>
      <c r="J246" s="225">
        <f>ROUND(I246*H246,2)</f>
        <v>0</v>
      </c>
      <c r="K246" s="221" t="s">
        <v>1</v>
      </c>
      <c r="L246" s="44"/>
      <c r="M246" s="226" t="s">
        <v>1</v>
      </c>
      <c r="N246" s="227" t="s">
        <v>41</v>
      </c>
      <c r="O246" s="91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403</v>
      </c>
      <c r="AT246" s="230" t="s">
        <v>147</v>
      </c>
      <c r="AU246" s="230" t="s">
        <v>86</v>
      </c>
      <c r="AY246" s="17" t="s">
        <v>145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403</v>
      </c>
      <c r="BM246" s="230" t="s">
        <v>832</v>
      </c>
    </row>
    <row r="247" spans="1:65" s="2" customFormat="1" ht="16.5" customHeight="1">
      <c r="A247" s="38"/>
      <c r="B247" s="39"/>
      <c r="C247" s="219" t="s">
        <v>110</v>
      </c>
      <c r="D247" s="219" t="s">
        <v>147</v>
      </c>
      <c r="E247" s="220" t="s">
        <v>410</v>
      </c>
      <c r="F247" s="221" t="s">
        <v>833</v>
      </c>
      <c r="G247" s="222" t="s">
        <v>494</v>
      </c>
      <c r="H247" s="223">
        <v>1</v>
      </c>
      <c r="I247" s="224"/>
      <c r="J247" s="225">
        <f>ROUND(I247*H247,2)</f>
        <v>0</v>
      </c>
      <c r="K247" s="221" t="s">
        <v>1</v>
      </c>
      <c r="L247" s="44"/>
      <c r="M247" s="226" t="s">
        <v>1</v>
      </c>
      <c r="N247" s="227" t="s">
        <v>41</v>
      </c>
      <c r="O247" s="91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0" t="s">
        <v>403</v>
      </c>
      <c r="AT247" s="230" t="s">
        <v>147</v>
      </c>
      <c r="AU247" s="230" t="s">
        <v>86</v>
      </c>
      <c r="AY247" s="17" t="s">
        <v>145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7" t="s">
        <v>84</v>
      </c>
      <c r="BK247" s="231">
        <f>ROUND(I247*H247,2)</f>
        <v>0</v>
      </c>
      <c r="BL247" s="17" t="s">
        <v>403</v>
      </c>
      <c r="BM247" s="230" t="s">
        <v>834</v>
      </c>
    </row>
    <row r="248" spans="1:47" s="2" customFormat="1" ht="12">
      <c r="A248" s="38"/>
      <c r="B248" s="39"/>
      <c r="C248" s="40"/>
      <c r="D248" s="232" t="s">
        <v>153</v>
      </c>
      <c r="E248" s="40"/>
      <c r="F248" s="233" t="s">
        <v>835</v>
      </c>
      <c r="G248" s="40"/>
      <c r="H248" s="40"/>
      <c r="I248" s="234"/>
      <c r="J248" s="40"/>
      <c r="K248" s="40"/>
      <c r="L248" s="44"/>
      <c r="M248" s="235"/>
      <c r="N248" s="236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153</v>
      </c>
      <c r="AU248" s="17" t="s">
        <v>86</v>
      </c>
    </row>
    <row r="249" spans="1:63" s="12" customFormat="1" ht="22.8" customHeight="1">
      <c r="A249" s="12"/>
      <c r="B249" s="203"/>
      <c r="C249" s="204"/>
      <c r="D249" s="205" t="s">
        <v>75</v>
      </c>
      <c r="E249" s="217" t="s">
        <v>418</v>
      </c>
      <c r="F249" s="217" t="s">
        <v>419</v>
      </c>
      <c r="G249" s="204"/>
      <c r="H249" s="204"/>
      <c r="I249" s="207"/>
      <c r="J249" s="218">
        <f>BK249</f>
        <v>0</v>
      </c>
      <c r="K249" s="204"/>
      <c r="L249" s="209"/>
      <c r="M249" s="210"/>
      <c r="N249" s="211"/>
      <c r="O249" s="211"/>
      <c r="P249" s="212">
        <f>P250</f>
        <v>0</v>
      </c>
      <c r="Q249" s="211"/>
      <c r="R249" s="212">
        <f>R250</f>
        <v>0</v>
      </c>
      <c r="S249" s="211"/>
      <c r="T249" s="213">
        <f>T250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4" t="s">
        <v>174</v>
      </c>
      <c r="AT249" s="215" t="s">
        <v>75</v>
      </c>
      <c r="AU249" s="215" t="s">
        <v>84</v>
      </c>
      <c r="AY249" s="214" t="s">
        <v>145</v>
      </c>
      <c r="BK249" s="216">
        <f>BK250</f>
        <v>0</v>
      </c>
    </row>
    <row r="250" spans="1:65" s="2" customFormat="1" ht="24.15" customHeight="1">
      <c r="A250" s="38"/>
      <c r="B250" s="39"/>
      <c r="C250" s="219" t="s">
        <v>391</v>
      </c>
      <c r="D250" s="219" t="s">
        <v>147</v>
      </c>
      <c r="E250" s="220" t="s">
        <v>425</v>
      </c>
      <c r="F250" s="221" t="s">
        <v>836</v>
      </c>
      <c r="G250" s="222" t="s">
        <v>837</v>
      </c>
      <c r="H250" s="223">
        <v>1</v>
      </c>
      <c r="I250" s="224"/>
      <c r="J250" s="225">
        <f>ROUND(I250*H250,2)</f>
        <v>0</v>
      </c>
      <c r="K250" s="221" t="s">
        <v>1</v>
      </c>
      <c r="L250" s="44"/>
      <c r="M250" s="269" t="s">
        <v>1</v>
      </c>
      <c r="N250" s="270" t="s">
        <v>41</v>
      </c>
      <c r="O250" s="271"/>
      <c r="P250" s="272">
        <f>O250*H250</f>
        <v>0</v>
      </c>
      <c r="Q250" s="272">
        <v>0</v>
      </c>
      <c r="R250" s="272">
        <f>Q250*H250</f>
        <v>0</v>
      </c>
      <c r="S250" s="272">
        <v>0</v>
      </c>
      <c r="T250" s="27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0" t="s">
        <v>403</v>
      </c>
      <c r="AT250" s="230" t="s">
        <v>147</v>
      </c>
      <c r="AU250" s="230" t="s">
        <v>86</v>
      </c>
      <c r="AY250" s="17" t="s">
        <v>145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7" t="s">
        <v>84</v>
      </c>
      <c r="BK250" s="231">
        <f>ROUND(I250*H250,2)</f>
        <v>0</v>
      </c>
      <c r="BL250" s="17" t="s">
        <v>403</v>
      </c>
      <c r="BM250" s="230" t="s">
        <v>838</v>
      </c>
    </row>
    <row r="251" spans="1:31" s="2" customFormat="1" ht="6.95" customHeight="1">
      <c r="A251" s="38"/>
      <c r="B251" s="66"/>
      <c r="C251" s="67"/>
      <c r="D251" s="67"/>
      <c r="E251" s="67"/>
      <c r="F251" s="67"/>
      <c r="G251" s="67"/>
      <c r="H251" s="67"/>
      <c r="I251" s="67"/>
      <c r="J251" s="67"/>
      <c r="K251" s="67"/>
      <c r="L251" s="44"/>
      <c r="M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</row>
  </sheetData>
  <sheetProtection password="CC35" sheet="1" objects="1" scenarios="1" formatColumns="0" formatRows="0" autoFilter="0"/>
  <autoFilter ref="C127:K25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II/171 SUŠICE - DRAŽOVICE, OPRAVA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839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7. 11. 2023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ROUND((SUM(BE127:BE235)),2)</f>
        <v>0</v>
      </c>
      <c r="G33" s="38"/>
      <c r="H33" s="38"/>
      <c r="I33" s="156">
        <v>0.21</v>
      </c>
      <c r="J33" s="155">
        <f>ROUND(((SUM(BE127:BE235))*I33),2)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ROUND((SUM(BF127:BF235)),2)</f>
        <v>0</v>
      </c>
      <c r="G34" s="38"/>
      <c r="H34" s="38"/>
      <c r="I34" s="156">
        <v>0.12</v>
      </c>
      <c r="J34" s="155">
        <f>ROUND(((SUM(BF127:BF235))*I34),2)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ROUND((SUM(BG127:BG235)),2)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ROUND((SUM(BH127:BH235)),2)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ROUND((SUM(BI127:BI235)),2)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II/171 SUŠICE - DRAŽOVICE,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106 - Průtah Dražovice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7. 11. 2023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SÚS PK</v>
      </c>
      <c r="G91" s="40"/>
      <c r="H91" s="40"/>
      <c r="I91" s="32" t="s">
        <v>30</v>
      </c>
      <c r="J91" s="36" t="str">
        <f>E21</f>
        <v>MACÁN PROJEKCE DS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Žižkovský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121</v>
      </c>
      <c r="E99" s="189"/>
      <c r="F99" s="189"/>
      <c r="G99" s="189"/>
      <c r="H99" s="189"/>
      <c r="I99" s="189"/>
      <c r="J99" s="190">
        <f>J145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122</v>
      </c>
      <c r="E100" s="189"/>
      <c r="F100" s="189"/>
      <c r="G100" s="189"/>
      <c r="H100" s="189"/>
      <c r="I100" s="189"/>
      <c r="J100" s="190">
        <f>J162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123</v>
      </c>
      <c r="E101" s="189"/>
      <c r="F101" s="189"/>
      <c r="G101" s="189"/>
      <c r="H101" s="189"/>
      <c r="I101" s="189"/>
      <c r="J101" s="190">
        <f>J180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840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124</v>
      </c>
      <c r="E103" s="189"/>
      <c r="F103" s="189"/>
      <c r="G103" s="189"/>
      <c r="H103" s="189"/>
      <c r="I103" s="189"/>
      <c r="J103" s="190">
        <f>J201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126</v>
      </c>
      <c r="E104" s="183"/>
      <c r="F104" s="183"/>
      <c r="G104" s="183"/>
      <c r="H104" s="183"/>
      <c r="I104" s="183"/>
      <c r="J104" s="184">
        <f>J224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127</v>
      </c>
      <c r="E105" s="189"/>
      <c r="F105" s="189"/>
      <c r="G105" s="189"/>
      <c r="H105" s="189"/>
      <c r="I105" s="189"/>
      <c r="J105" s="190">
        <f>J225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128</v>
      </c>
      <c r="E106" s="189"/>
      <c r="F106" s="189"/>
      <c r="G106" s="189"/>
      <c r="H106" s="189"/>
      <c r="I106" s="189"/>
      <c r="J106" s="190">
        <f>J231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129</v>
      </c>
      <c r="E107" s="189"/>
      <c r="F107" s="189"/>
      <c r="G107" s="189"/>
      <c r="H107" s="189"/>
      <c r="I107" s="189"/>
      <c r="J107" s="190">
        <f>J234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130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5" t="str">
        <f>E7</f>
        <v>II/171 SUŠICE - DRAŽOVICE,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106 - Průtah Dražovice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7. 11. 2023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E15</f>
        <v>SÚS PK</v>
      </c>
      <c r="G123" s="40"/>
      <c r="H123" s="40"/>
      <c r="I123" s="32" t="s">
        <v>30</v>
      </c>
      <c r="J123" s="36" t="str">
        <f>E21</f>
        <v>MACÁN PROJEKCE DS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Žižkovský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2"/>
      <c r="B126" s="193"/>
      <c r="C126" s="194" t="s">
        <v>131</v>
      </c>
      <c r="D126" s="195" t="s">
        <v>61</v>
      </c>
      <c r="E126" s="195" t="s">
        <v>57</v>
      </c>
      <c r="F126" s="195" t="s">
        <v>58</v>
      </c>
      <c r="G126" s="195" t="s">
        <v>132</v>
      </c>
      <c r="H126" s="195" t="s">
        <v>133</v>
      </c>
      <c r="I126" s="195" t="s">
        <v>134</v>
      </c>
      <c r="J126" s="195" t="s">
        <v>115</v>
      </c>
      <c r="K126" s="196" t="s">
        <v>135</v>
      </c>
      <c r="L126" s="197"/>
      <c r="M126" s="100" t="s">
        <v>1</v>
      </c>
      <c r="N126" s="101" t="s">
        <v>40</v>
      </c>
      <c r="O126" s="101" t="s">
        <v>136</v>
      </c>
      <c r="P126" s="101" t="s">
        <v>137</v>
      </c>
      <c r="Q126" s="101" t="s">
        <v>138</v>
      </c>
      <c r="R126" s="101" t="s">
        <v>139</v>
      </c>
      <c r="S126" s="101" t="s">
        <v>140</v>
      </c>
      <c r="T126" s="102" t="s">
        <v>141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8"/>
      <c r="B127" s="39"/>
      <c r="C127" s="107" t="s">
        <v>142</v>
      </c>
      <c r="D127" s="40"/>
      <c r="E127" s="40"/>
      <c r="F127" s="40"/>
      <c r="G127" s="40"/>
      <c r="H127" s="40"/>
      <c r="I127" s="40"/>
      <c r="J127" s="198">
        <f>BK127</f>
        <v>0</v>
      </c>
      <c r="K127" s="40"/>
      <c r="L127" s="44"/>
      <c r="M127" s="103"/>
      <c r="N127" s="199"/>
      <c r="O127" s="104"/>
      <c r="P127" s="200">
        <f>P128+P224</f>
        <v>0</v>
      </c>
      <c r="Q127" s="104"/>
      <c r="R127" s="200">
        <f>R128+R224</f>
        <v>261.32142000000005</v>
      </c>
      <c r="S127" s="104"/>
      <c r="T127" s="201">
        <f>T128+T224</f>
        <v>433.09580000000005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117</v>
      </c>
      <c r="BK127" s="202">
        <f>BK128+BK224</f>
        <v>0</v>
      </c>
    </row>
    <row r="128" spans="1:63" s="12" customFormat="1" ht="25.9" customHeight="1">
      <c r="A128" s="12"/>
      <c r="B128" s="203"/>
      <c r="C128" s="204"/>
      <c r="D128" s="205" t="s">
        <v>75</v>
      </c>
      <c r="E128" s="206" t="s">
        <v>143</v>
      </c>
      <c r="F128" s="206" t="s">
        <v>144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P129+P145+P162+P180+P199+P201</f>
        <v>0</v>
      </c>
      <c r="Q128" s="211"/>
      <c r="R128" s="212">
        <f>R129+R145+R162+R180+R199+R201</f>
        <v>261.32142000000005</v>
      </c>
      <c r="S128" s="211"/>
      <c r="T128" s="213">
        <f>T129+T145+T162+T180+T199+T201</f>
        <v>433.09580000000005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76</v>
      </c>
      <c r="AY128" s="214" t="s">
        <v>145</v>
      </c>
      <c r="BK128" s="216">
        <f>BK129+BK145+BK162+BK180+BK199+BK201</f>
        <v>0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84</v>
      </c>
      <c r="F129" s="217" t="s">
        <v>146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SUM(P130:P144)</f>
        <v>0</v>
      </c>
      <c r="Q129" s="211"/>
      <c r="R129" s="212">
        <f>SUM(R130:R144)</f>
        <v>0.14880000000000002</v>
      </c>
      <c r="S129" s="211"/>
      <c r="T129" s="213">
        <f>SUM(T130:T144)</f>
        <v>425.75500000000005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84</v>
      </c>
      <c r="AY129" s="214" t="s">
        <v>145</v>
      </c>
      <c r="BK129" s="216">
        <f>SUM(BK130:BK144)</f>
        <v>0</v>
      </c>
    </row>
    <row r="130" spans="1:65" s="2" customFormat="1" ht="62.7" customHeight="1">
      <c r="A130" s="38"/>
      <c r="B130" s="39"/>
      <c r="C130" s="219" t="s">
        <v>84</v>
      </c>
      <c r="D130" s="219" t="s">
        <v>147</v>
      </c>
      <c r="E130" s="220" t="s">
        <v>841</v>
      </c>
      <c r="F130" s="221" t="s">
        <v>842</v>
      </c>
      <c r="G130" s="222" t="s">
        <v>103</v>
      </c>
      <c r="H130" s="223">
        <v>122.5</v>
      </c>
      <c r="I130" s="224"/>
      <c r="J130" s="225">
        <f>ROUND(I130*H130,2)</f>
        <v>0</v>
      </c>
      <c r="K130" s="221" t="s">
        <v>1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0.586</v>
      </c>
      <c r="T130" s="229">
        <f>S130*H130</f>
        <v>71.785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151</v>
      </c>
      <c r="AT130" s="230" t="s">
        <v>147</v>
      </c>
      <c r="AU130" s="230" t="s">
        <v>86</v>
      </c>
      <c r="AY130" s="17" t="s">
        <v>145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151</v>
      </c>
      <c r="BM130" s="230" t="s">
        <v>843</v>
      </c>
    </row>
    <row r="131" spans="1:51" s="15" customFormat="1" ht="12">
      <c r="A131" s="15"/>
      <c r="B131" s="274"/>
      <c r="C131" s="275"/>
      <c r="D131" s="232" t="s">
        <v>155</v>
      </c>
      <c r="E131" s="276" t="s">
        <v>1</v>
      </c>
      <c r="F131" s="277" t="s">
        <v>844</v>
      </c>
      <c r="G131" s="275"/>
      <c r="H131" s="276" t="s">
        <v>1</v>
      </c>
      <c r="I131" s="278"/>
      <c r="J131" s="275"/>
      <c r="K131" s="275"/>
      <c r="L131" s="279"/>
      <c r="M131" s="280"/>
      <c r="N131" s="281"/>
      <c r="O131" s="281"/>
      <c r="P131" s="281"/>
      <c r="Q131" s="281"/>
      <c r="R131" s="281"/>
      <c r="S131" s="281"/>
      <c r="T131" s="28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3" t="s">
        <v>155</v>
      </c>
      <c r="AU131" s="283" t="s">
        <v>86</v>
      </c>
      <c r="AV131" s="15" t="s">
        <v>84</v>
      </c>
      <c r="AW131" s="15" t="s">
        <v>32</v>
      </c>
      <c r="AX131" s="15" t="s">
        <v>76</v>
      </c>
      <c r="AY131" s="283" t="s">
        <v>145</v>
      </c>
    </row>
    <row r="132" spans="1:51" s="13" customFormat="1" ht="12">
      <c r="A132" s="13"/>
      <c r="B132" s="237"/>
      <c r="C132" s="238"/>
      <c r="D132" s="232" t="s">
        <v>155</v>
      </c>
      <c r="E132" s="239" t="s">
        <v>1</v>
      </c>
      <c r="F132" s="240" t="s">
        <v>845</v>
      </c>
      <c r="G132" s="238"/>
      <c r="H132" s="241">
        <v>122.5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155</v>
      </c>
      <c r="AU132" s="247" t="s">
        <v>86</v>
      </c>
      <c r="AV132" s="13" t="s">
        <v>86</v>
      </c>
      <c r="AW132" s="13" t="s">
        <v>32</v>
      </c>
      <c r="AX132" s="13" t="s">
        <v>76</v>
      </c>
      <c r="AY132" s="247" t="s">
        <v>145</v>
      </c>
    </row>
    <row r="133" spans="1:51" s="14" customFormat="1" ht="12">
      <c r="A133" s="14"/>
      <c r="B133" s="248"/>
      <c r="C133" s="249"/>
      <c r="D133" s="232" t="s">
        <v>155</v>
      </c>
      <c r="E133" s="250" t="s">
        <v>1</v>
      </c>
      <c r="F133" s="251" t="s">
        <v>159</v>
      </c>
      <c r="G133" s="249"/>
      <c r="H133" s="252">
        <v>122.5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8" t="s">
        <v>155</v>
      </c>
      <c r="AU133" s="258" t="s">
        <v>86</v>
      </c>
      <c r="AV133" s="14" t="s">
        <v>151</v>
      </c>
      <c r="AW133" s="14" t="s">
        <v>4</v>
      </c>
      <c r="AX133" s="14" t="s">
        <v>84</v>
      </c>
      <c r="AY133" s="258" t="s">
        <v>145</v>
      </c>
    </row>
    <row r="134" spans="1:65" s="2" customFormat="1" ht="49.05" customHeight="1">
      <c r="A134" s="38"/>
      <c r="B134" s="39"/>
      <c r="C134" s="219" t="s">
        <v>86</v>
      </c>
      <c r="D134" s="219" t="s">
        <v>147</v>
      </c>
      <c r="E134" s="220" t="s">
        <v>846</v>
      </c>
      <c r="F134" s="221" t="s">
        <v>847</v>
      </c>
      <c r="G134" s="222" t="s">
        <v>103</v>
      </c>
      <c r="H134" s="223">
        <v>3430</v>
      </c>
      <c r="I134" s="224"/>
      <c r="J134" s="225">
        <f>ROUND(I134*H134,2)</f>
        <v>0</v>
      </c>
      <c r="K134" s="221" t="s">
        <v>1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3E-05</v>
      </c>
      <c r="R134" s="228">
        <f>Q134*H134</f>
        <v>0.1029</v>
      </c>
      <c r="S134" s="228">
        <v>0.069</v>
      </c>
      <c r="T134" s="229">
        <f>S134*H134</f>
        <v>236.67000000000002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151</v>
      </c>
      <c r="AT134" s="230" t="s">
        <v>147</v>
      </c>
      <c r="AU134" s="230" t="s">
        <v>86</v>
      </c>
      <c r="AY134" s="17" t="s">
        <v>145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151</v>
      </c>
      <c r="BM134" s="230" t="s">
        <v>848</v>
      </c>
    </row>
    <row r="135" spans="1:65" s="2" customFormat="1" ht="49.05" customHeight="1">
      <c r="A135" s="38"/>
      <c r="B135" s="39"/>
      <c r="C135" s="219" t="s">
        <v>163</v>
      </c>
      <c r="D135" s="219" t="s">
        <v>147</v>
      </c>
      <c r="E135" s="220" t="s">
        <v>849</v>
      </c>
      <c r="F135" s="221" t="s">
        <v>850</v>
      </c>
      <c r="G135" s="222" t="s">
        <v>103</v>
      </c>
      <c r="H135" s="223">
        <v>510</v>
      </c>
      <c r="I135" s="224"/>
      <c r="J135" s="225">
        <f>ROUND(I135*H135,2)</f>
        <v>0</v>
      </c>
      <c r="K135" s="221" t="s">
        <v>1</v>
      </c>
      <c r="L135" s="44"/>
      <c r="M135" s="226" t="s">
        <v>1</v>
      </c>
      <c r="N135" s="227" t="s">
        <v>41</v>
      </c>
      <c r="O135" s="91"/>
      <c r="P135" s="228">
        <f>O135*H135</f>
        <v>0</v>
      </c>
      <c r="Q135" s="228">
        <v>9E-05</v>
      </c>
      <c r="R135" s="228">
        <f>Q135*H135</f>
        <v>0.0459</v>
      </c>
      <c r="S135" s="228">
        <v>0.23</v>
      </c>
      <c r="T135" s="229">
        <f>S135*H135</f>
        <v>117.30000000000001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151</v>
      </c>
      <c r="AT135" s="230" t="s">
        <v>147</v>
      </c>
      <c r="AU135" s="230" t="s">
        <v>86</v>
      </c>
      <c r="AY135" s="17" t="s">
        <v>145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151</v>
      </c>
      <c r="BM135" s="230" t="s">
        <v>851</v>
      </c>
    </row>
    <row r="136" spans="1:51" s="15" customFormat="1" ht="12">
      <c r="A136" s="15"/>
      <c r="B136" s="274"/>
      <c r="C136" s="275"/>
      <c r="D136" s="232" t="s">
        <v>155</v>
      </c>
      <c r="E136" s="276" t="s">
        <v>1</v>
      </c>
      <c r="F136" s="277" t="s">
        <v>852</v>
      </c>
      <c r="G136" s="275"/>
      <c r="H136" s="276" t="s">
        <v>1</v>
      </c>
      <c r="I136" s="278"/>
      <c r="J136" s="275"/>
      <c r="K136" s="275"/>
      <c r="L136" s="279"/>
      <c r="M136" s="280"/>
      <c r="N136" s="281"/>
      <c r="O136" s="281"/>
      <c r="P136" s="281"/>
      <c r="Q136" s="281"/>
      <c r="R136" s="281"/>
      <c r="S136" s="281"/>
      <c r="T136" s="28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3" t="s">
        <v>155</v>
      </c>
      <c r="AU136" s="283" t="s">
        <v>86</v>
      </c>
      <c r="AV136" s="15" t="s">
        <v>84</v>
      </c>
      <c r="AW136" s="15" t="s">
        <v>32</v>
      </c>
      <c r="AX136" s="15" t="s">
        <v>76</v>
      </c>
      <c r="AY136" s="283" t="s">
        <v>145</v>
      </c>
    </row>
    <row r="137" spans="1:51" s="13" customFormat="1" ht="12">
      <c r="A137" s="13"/>
      <c r="B137" s="237"/>
      <c r="C137" s="238"/>
      <c r="D137" s="232" t="s">
        <v>155</v>
      </c>
      <c r="E137" s="239" t="s">
        <v>1</v>
      </c>
      <c r="F137" s="240" t="s">
        <v>853</v>
      </c>
      <c r="G137" s="238"/>
      <c r="H137" s="241">
        <v>510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155</v>
      </c>
      <c r="AU137" s="247" t="s">
        <v>86</v>
      </c>
      <c r="AV137" s="13" t="s">
        <v>86</v>
      </c>
      <c r="AW137" s="13" t="s">
        <v>32</v>
      </c>
      <c r="AX137" s="13" t="s">
        <v>76</v>
      </c>
      <c r="AY137" s="247" t="s">
        <v>145</v>
      </c>
    </row>
    <row r="138" spans="1:51" s="14" customFormat="1" ht="12">
      <c r="A138" s="14"/>
      <c r="B138" s="248"/>
      <c r="C138" s="249"/>
      <c r="D138" s="232" t="s">
        <v>155</v>
      </c>
      <c r="E138" s="250" t="s">
        <v>1</v>
      </c>
      <c r="F138" s="251" t="s">
        <v>159</v>
      </c>
      <c r="G138" s="249"/>
      <c r="H138" s="252">
        <v>510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155</v>
      </c>
      <c r="AU138" s="258" t="s">
        <v>86</v>
      </c>
      <c r="AV138" s="14" t="s">
        <v>151</v>
      </c>
      <c r="AW138" s="14" t="s">
        <v>4</v>
      </c>
      <c r="AX138" s="14" t="s">
        <v>84</v>
      </c>
      <c r="AY138" s="258" t="s">
        <v>145</v>
      </c>
    </row>
    <row r="139" spans="1:65" s="2" customFormat="1" ht="33" customHeight="1">
      <c r="A139" s="38"/>
      <c r="B139" s="39"/>
      <c r="C139" s="219" t="s">
        <v>151</v>
      </c>
      <c r="D139" s="219" t="s">
        <v>147</v>
      </c>
      <c r="E139" s="220" t="s">
        <v>180</v>
      </c>
      <c r="F139" s="221" t="s">
        <v>181</v>
      </c>
      <c r="G139" s="222" t="s">
        <v>103</v>
      </c>
      <c r="H139" s="223">
        <v>252.5</v>
      </c>
      <c r="I139" s="224"/>
      <c r="J139" s="225">
        <f>ROUND(I139*H139,2)</f>
        <v>0</v>
      </c>
      <c r="K139" s="221" t="s">
        <v>1</v>
      </c>
      <c r="L139" s="44"/>
      <c r="M139" s="226" t="s">
        <v>1</v>
      </c>
      <c r="N139" s="227" t="s">
        <v>41</v>
      </c>
      <c r="O139" s="91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0" t="s">
        <v>151</v>
      </c>
      <c r="AT139" s="230" t="s">
        <v>147</v>
      </c>
      <c r="AU139" s="230" t="s">
        <v>86</v>
      </c>
      <c r="AY139" s="17" t="s">
        <v>145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7" t="s">
        <v>84</v>
      </c>
      <c r="BK139" s="231">
        <f>ROUND(I139*H139,2)</f>
        <v>0</v>
      </c>
      <c r="BL139" s="17" t="s">
        <v>151</v>
      </c>
      <c r="BM139" s="230" t="s">
        <v>854</v>
      </c>
    </row>
    <row r="140" spans="1:51" s="15" customFormat="1" ht="12">
      <c r="A140" s="15"/>
      <c r="B140" s="274"/>
      <c r="C140" s="275"/>
      <c r="D140" s="232" t="s">
        <v>155</v>
      </c>
      <c r="E140" s="276" t="s">
        <v>1</v>
      </c>
      <c r="F140" s="277" t="s">
        <v>855</v>
      </c>
      <c r="G140" s="275"/>
      <c r="H140" s="276" t="s">
        <v>1</v>
      </c>
      <c r="I140" s="278"/>
      <c r="J140" s="275"/>
      <c r="K140" s="275"/>
      <c r="L140" s="279"/>
      <c r="M140" s="280"/>
      <c r="N140" s="281"/>
      <c r="O140" s="281"/>
      <c r="P140" s="281"/>
      <c r="Q140" s="281"/>
      <c r="R140" s="281"/>
      <c r="S140" s="281"/>
      <c r="T140" s="28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3" t="s">
        <v>155</v>
      </c>
      <c r="AU140" s="283" t="s">
        <v>86</v>
      </c>
      <c r="AV140" s="15" t="s">
        <v>84</v>
      </c>
      <c r="AW140" s="15" t="s">
        <v>32</v>
      </c>
      <c r="AX140" s="15" t="s">
        <v>76</v>
      </c>
      <c r="AY140" s="283" t="s">
        <v>145</v>
      </c>
    </row>
    <row r="141" spans="1:51" s="13" customFormat="1" ht="12">
      <c r="A141" s="13"/>
      <c r="B141" s="237"/>
      <c r="C141" s="238"/>
      <c r="D141" s="232" t="s">
        <v>155</v>
      </c>
      <c r="E141" s="239" t="s">
        <v>1</v>
      </c>
      <c r="F141" s="240" t="s">
        <v>286</v>
      </c>
      <c r="G141" s="238"/>
      <c r="H141" s="241">
        <v>25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155</v>
      </c>
      <c r="AU141" s="247" t="s">
        <v>86</v>
      </c>
      <c r="AV141" s="13" t="s">
        <v>86</v>
      </c>
      <c r="AW141" s="13" t="s">
        <v>32</v>
      </c>
      <c r="AX141" s="13" t="s">
        <v>76</v>
      </c>
      <c r="AY141" s="247" t="s">
        <v>145</v>
      </c>
    </row>
    <row r="142" spans="1:51" s="15" customFormat="1" ht="12">
      <c r="A142" s="15"/>
      <c r="B142" s="274"/>
      <c r="C142" s="275"/>
      <c r="D142" s="232" t="s">
        <v>155</v>
      </c>
      <c r="E142" s="276" t="s">
        <v>1</v>
      </c>
      <c r="F142" s="277" t="s">
        <v>844</v>
      </c>
      <c r="G142" s="275"/>
      <c r="H142" s="276" t="s">
        <v>1</v>
      </c>
      <c r="I142" s="278"/>
      <c r="J142" s="275"/>
      <c r="K142" s="275"/>
      <c r="L142" s="279"/>
      <c r="M142" s="280"/>
      <c r="N142" s="281"/>
      <c r="O142" s="281"/>
      <c r="P142" s="281"/>
      <c r="Q142" s="281"/>
      <c r="R142" s="281"/>
      <c r="S142" s="281"/>
      <c r="T142" s="282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3" t="s">
        <v>155</v>
      </c>
      <c r="AU142" s="283" t="s">
        <v>86</v>
      </c>
      <c r="AV142" s="15" t="s">
        <v>84</v>
      </c>
      <c r="AW142" s="15" t="s">
        <v>32</v>
      </c>
      <c r="AX142" s="15" t="s">
        <v>76</v>
      </c>
      <c r="AY142" s="283" t="s">
        <v>145</v>
      </c>
    </row>
    <row r="143" spans="1:51" s="13" customFormat="1" ht="12">
      <c r="A143" s="13"/>
      <c r="B143" s="237"/>
      <c r="C143" s="238"/>
      <c r="D143" s="232" t="s">
        <v>155</v>
      </c>
      <c r="E143" s="239" t="s">
        <v>1</v>
      </c>
      <c r="F143" s="240" t="s">
        <v>856</v>
      </c>
      <c r="G143" s="238"/>
      <c r="H143" s="241">
        <v>227.5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155</v>
      </c>
      <c r="AU143" s="247" t="s">
        <v>86</v>
      </c>
      <c r="AV143" s="13" t="s">
        <v>86</v>
      </c>
      <c r="AW143" s="13" t="s">
        <v>32</v>
      </c>
      <c r="AX143" s="13" t="s">
        <v>76</v>
      </c>
      <c r="AY143" s="247" t="s">
        <v>145</v>
      </c>
    </row>
    <row r="144" spans="1:51" s="14" customFormat="1" ht="12">
      <c r="A144" s="14"/>
      <c r="B144" s="248"/>
      <c r="C144" s="249"/>
      <c r="D144" s="232" t="s">
        <v>155</v>
      </c>
      <c r="E144" s="250" t="s">
        <v>1</v>
      </c>
      <c r="F144" s="251" t="s">
        <v>159</v>
      </c>
      <c r="G144" s="249"/>
      <c r="H144" s="252">
        <v>252.5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8" t="s">
        <v>155</v>
      </c>
      <c r="AU144" s="258" t="s">
        <v>86</v>
      </c>
      <c r="AV144" s="14" t="s">
        <v>151</v>
      </c>
      <c r="AW144" s="14" t="s">
        <v>32</v>
      </c>
      <c r="AX144" s="14" t="s">
        <v>84</v>
      </c>
      <c r="AY144" s="258" t="s">
        <v>145</v>
      </c>
    </row>
    <row r="145" spans="1:63" s="12" customFormat="1" ht="22.8" customHeight="1">
      <c r="A145" s="12"/>
      <c r="B145" s="203"/>
      <c r="C145" s="204"/>
      <c r="D145" s="205" t="s">
        <v>75</v>
      </c>
      <c r="E145" s="217" t="s">
        <v>174</v>
      </c>
      <c r="F145" s="217" t="s">
        <v>191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SUM(P146:P161)</f>
        <v>0</v>
      </c>
      <c r="Q145" s="211"/>
      <c r="R145" s="212">
        <f>SUM(R146:R161)</f>
        <v>250.0765</v>
      </c>
      <c r="S145" s="211"/>
      <c r="T145" s="213">
        <f>SUM(T146:T161)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84</v>
      </c>
      <c r="AT145" s="215" t="s">
        <v>75</v>
      </c>
      <c r="AU145" s="215" t="s">
        <v>84</v>
      </c>
      <c r="AY145" s="214" t="s">
        <v>145</v>
      </c>
      <c r="BK145" s="216">
        <f>SUM(BK146:BK161)</f>
        <v>0</v>
      </c>
    </row>
    <row r="146" spans="1:65" s="2" customFormat="1" ht="49.05" customHeight="1">
      <c r="A146" s="38"/>
      <c r="B146" s="39"/>
      <c r="C146" s="219" t="s">
        <v>174</v>
      </c>
      <c r="D146" s="219" t="s">
        <v>147</v>
      </c>
      <c r="E146" s="220" t="s">
        <v>204</v>
      </c>
      <c r="F146" s="221" t="s">
        <v>205</v>
      </c>
      <c r="G146" s="222" t="s">
        <v>103</v>
      </c>
      <c r="H146" s="223">
        <v>510</v>
      </c>
      <c r="I146" s="224"/>
      <c r="J146" s="225">
        <f>ROUND(I146*H146,2)</f>
        <v>0</v>
      </c>
      <c r="K146" s="221" t="s">
        <v>1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151</v>
      </c>
      <c r="AT146" s="230" t="s">
        <v>147</v>
      </c>
      <c r="AU146" s="230" t="s">
        <v>86</v>
      </c>
      <c r="AY146" s="17" t="s">
        <v>145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151</v>
      </c>
      <c r="BM146" s="230" t="s">
        <v>857</v>
      </c>
    </row>
    <row r="147" spans="1:51" s="15" customFormat="1" ht="12">
      <c r="A147" s="15"/>
      <c r="B147" s="274"/>
      <c r="C147" s="275"/>
      <c r="D147" s="232" t="s">
        <v>155</v>
      </c>
      <c r="E147" s="276" t="s">
        <v>1</v>
      </c>
      <c r="F147" s="277" t="s">
        <v>852</v>
      </c>
      <c r="G147" s="275"/>
      <c r="H147" s="276" t="s">
        <v>1</v>
      </c>
      <c r="I147" s="278"/>
      <c r="J147" s="275"/>
      <c r="K147" s="275"/>
      <c r="L147" s="279"/>
      <c r="M147" s="280"/>
      <c r="N147" s="281"/>
      <c r="O147" s="281"/>
      <c r="P147" s="281"/>
      <c r="Q147" s="281"/>
      <c r="R147" s="281"/>
      <c r="S147" s="281"/>
      <c r="T147" s="28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3" t="s">
        <v>155</v>
      </c>
      <c r="AU147" s="283" t="s">
        <v>86</v>
      </c>
      <c r="AV147" s="15" t="s">
        <v>84</v>
      </c>
      <c r="AW147" s="15" t="s">
        <v>32</v>
      </c>
      <c r="AX147" s="15" t="s">
        <v>76</v>
      </c>
      <c r="AY147" s="283" t="s">
        <v>145</v>
      </c>
    </row>
    <row r="148" spans="1:51" s="13" customFormat="1" ht="12">
      <c r="A148" s="13"/>
      <c r="B148" s="237"/>
      <c r="C148" s="238"/>
      <c r="D148" s="232" t="s">
        <v>155</v>
      </c>
      <c r="E148" s="239" t="s">
        <v>1</v>
      </c>
      <c r="F148" s="240" t="s">
        <v>853</v>
      </c>
      <c r="G148" s="238"/>
      <c r="H148" s="241">
        <v>510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155</v>
      </c>
      <c r="AU148" s="247" t="s">
        <v>86</v>
      </c>
      <c r="AV148" s="13" t="s">
        <v>86</v>
      </c>
      <c r="AW148" s="13" t="s">
        <v>32</v>
      </c>
      <c r="AX148" s="13" t="s">
        <v>76</v>
      </c>
      <c r="AY148" s="247" t="s">
        <v>145</v>
      </c>
    </row>
    <row r="149" spans="1:51" s="14" customFormat="1" ht="12">
      <c r="A149" s="14"/>
      <c r="B149" s="248"/>
      <c r="C149" s="249"/>
      <c r="D149" s="232" t="s">
        <v>155</v>
      </c>
      <c r="E149" s="250" t="s">
        <v>1</v>
      </c>
      <c r="F149" s="251" t="s">
        <v>159</v>
      </c>
      <c r="G149" s="249"/>
      <c r="H149" s="252">
        <v>510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8" t="s">
        <v>155</v>
      </c>
      <c r="AU149" s="258" t="s">
        <v>86</v>
      </c>
      <c r="AV149" s="14" t="s">
        <v>151</v>
      </c>
      <c r="AW149" s="14" t="s">
        <v>4</v>
      </c>
      <c r="AX149" s="14" t="s">
        <v>84</v>
      </c>
      <c r="AY149" s="258" t="s">
        <v>145</v>
      </c>
    </row>
    <row r="150" spans="1:65" s="2" customFormat="1" ht="24.15" customHeight="1">
      <c r="A150" s="38"/>
      <c r="B150" s="39"/>
      <c r="C150" s="219" t="s">
        <v>179</v>
      </c>
      <c r="D150" s="219" t="s">
        <v>147</v>
      </c>
      <c r="E150" s="220" t="s">
        <v>858</v>
      </c>
      <c r="F150" s="221" t="s">
        <v>859</v>
      </c>
      <c r="G150" s="222" t="s">
        <v>103</v>
      </c>
      <c r="H150" s="223">
        <v>3430</v>
      </c>
      <c r="I150" s="224"/>
      <c r="J150" s="225">
        <f>ROUND(I150*H150,2)</f>
        <v>0</v>
      </c>
      <c r="K150" s="221" t="s">
        <v>1</v>
      </c>
      <c r="L150" s="44"/>
      <c r="M150" s="226" t="s">
        <v>1</v>
      </c>
      <c r="N150" s="227" t="s">
        <v>41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151</v>
      </c>
      <c r="AT150" s="230" t="s">
        <v>147</v>
      </c>
      <c r="AU150" s="230" t="s">
        <v>86</v>
      </c>
      <c r="AY150" s="17" t="s">
        <v>145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84</v>
      </c>
      <c r="BK150" s="231">
        <f>ROUND(I150*H150,2)</f>
        <v>0</v>
      </c>
      <c r="BL150" s="17" t="s">
        <v>151</v>
      </c>
      <c r="BM150" s="230" t="s">
        <v>860</v>
      </c>
    </row>
    <row r="151" spans="1:65" s="2" customFormat="1" ht="44.25" customHeight="1">
      <c r="A151" s="38"/>
      <c r="B151" s="39"/>
      <c r="C151" s="219" t="s">
        <v>185</v>
      </c>
      <c r="D151" s="219" t="s">
        <v>147</v>
      </c>
      <c r="E151" s="220" t="s">
        <v>861</v>
      </c>
      <c r="F151" s="221" t="s">
        <v>862</v>
      </c>
      <c r="G151" s="222" t="s">
        <v>103</v>
      </c>
      <c r="H151" s="223">
        <v>2712</v>
      </c>
      <c r="I151" s="224"/>
      <c r="J151" s="225">
        <f>ROUND(I151*H151,2)</f>
        <v>0</v>
      </c>
      <c r="K151" s="221" t="s">
        <v>1</v>
      </c>
      <c r="L151" s="44"/>
      <c r="M151" s="226" t="s">
        <v>1</v>
      </c>
      <c r="N151" s="227" t="s">
        <v>41</v>
      </c>
      <c r="O151" s="91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0" t="s">
        <v>151</v>
      </c>
      <c r="AT151" s="230" t="s">
        <v>147</v>
      </c>
      <c r="AU151" s="230" t="s">
        <v>86</v>
      </c>
      <c r="AY151" s="17" t="s">
        <v>145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7" t="s">
        <v>84</v>
      </c>
      <c r="BK151" s="231">
        <f>ROUND(I151*H151,2)</f>
        <v>0</v>
      </c>
      <c r="BL151" s="17" t="s">
        <v>151</v>
      </c>
      <c r="BM151" s="230" t="s">
        <v>863</v>
      </c>
    </row>
    <row r="152" spans="1:51" s="13" customFormat="1" ht="12">
      <c r="A152" s="13"/>
      <c r="B152" s="237"/>
      <c r="C152" s="238"/>
      <c r="D152" s="232" t="s">
        <v>155</v>
      </c>
      <c r="E152" s="239" t="s">
        <v>1</v>
      </c>
      <c r="F152" s="240" t="s">
        <v>864</v>
      </c>
      <c r="G152" s="238"/>
      <c r="H152" s="241">
        <v>2712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155</v>
      </c>
      <c r="AU152" s="247" t="s">
        <v>86</v>
      </c>
      <c r="AV152" s="13" t="s">
        <v>86</v>
      </c>
      <c r="AW152" s="13" t="s">
        <v>32</v>
      </c>
      <c r="AX152" s="13" t="s">
        <v>76</v>
      </c>
      <c r="AY152" s="247" t="s">
        <v>145</v>
      </c>
    </row>
    <row r="153" spans="1:51" s="14" customFormat="1" ht="12">
      <c r="A153" s="14"/>
      <c r="B153" s="248"/>
      <c r="C153" s="249"/>
      <c r="D153" s="232" t="s">
        <v>155</v>
      </c>
      <c r="E153" s="250" t="s">
        <v>1</v>
      </c>
      <c r="F153" s="251" t="s">
        <v>159</v>
      </c>
      <c r="G153" s="249"/>
      <c r="H153" s="252">
        <v>2712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155</v>
      </c>
      <c r="AU153" s="258" t="s">
        <v>86</v>
      </c>
      <c r="AV153" s="14" t="s">
        <v>151</v>
      </c>
      <c r="AW153" s="14" t="s">
        <v>4</v>
      </c>
      <c r="AX153" s="14" t="s">
        <v>84</v>
      </c>
      <c r="AY153" s="258" t="s">
        <v>145</v>
      </c>
    </row>
    <row r="154" spans="1:65" s="2" customFormat="1" ht="44.25" customHeight="1">
      <c r="A154" s="38"/>
      <c r="B154" s="39"/>
      <c r="C154" s="219" t="s">
        <v>192</v>
      </c>
      <c r="D154" s="219" t="s">
        <v>147</v>
      </c>
      <c r="E154" s="220" t="s">
        <v>213</v>
      </c>
      <c r="F154" s="221" t="s">
        <v>865</v>
      </c>
      <c r="G154" s="222" t="s">
        <v>103</v>
      </c>
      <c r="H154" s="223">
        <v>678</v>
      </c>
      <c r="I154" s="224"/>
      <c r="J154" s="225">
        <f>ROUND(I154*H154,2)</f>
        <v>0</v>
      </c>
      <c r="K154" s="221" t="s">
        <v>1</v>
      </c>
      <c r="L154" s="44"/>
      <c r="M154" s="226" t="s">
        <v>1</v>
      </c>
      <c r="N154" s="227" t="s">
        <v>41</v>
      </c>
      <c r="O154" s="91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151</v>
      </c>
      <c r="AT154" s="230" t="s">
        <v>147</v>
      </c>
      <c r="AU154" s="230" t="s">
        <v>86</v>
      </c>
      <c r="AY154" s="17" t="s">
        <v>145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84</v>
      </c>
      <c r="BK154" s="231">
        <f>ROUND(I154*H154,2)</f>
        <v>0</v>
      </c>
      <c r="BL154" s="17" t="s">
        <v>151</v>
      </c>
      <c r="BM154" s="230" t="s">
        <v>866</v>
      </c>
    </row>
    <row r="155" spans="1:51" s="13" customFormat="1" ht="12">
      <c r="A155" s="13"/>
      <c r="B155" s="237"/>
      <c r="C155" s="238"/>
      <c r="D155" s="232" t="s">
        <v>155</v>
      </c>
      <c r="E155" s="239" t="s">
        <v>1</v>
      </c>
      <c r="F155" s="240" t="s">
        <v>867</v>
      </c>
      <c r="G155" s="238"/>
      <c r="H155" s="241">
        <v>678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155</v>
      </c>
      <c r="AU155" s="247" t="s">
        <v>86</v>
      </c>
      <c r="AV155" s="13" t="s">
        <v>86</v>
      </c>
      <c r="AW155" s="13" t="s">
        <v>32</v>
      </c>
      <c r="AX155" s="13" t="s">
        <v>76</v>
      </c>
      <c r="AY155" s="247" t="s">
        <v>145</v>
      </c>
    </row>
    <row r="156" spans="1:51" s="14" customFormat="1" ht="12">
      <c r="A156" s="14"/>
      <c r="B156" s="248"/>
      <c r="C156" s="249"/>
      <c r="D156" s="232" t="s">
        <v>155</v>
      </c>
      <c r="E156" s="250" t="s">
        <v>1</v>
      </c>
      <c r="F156" s="251" t="s">
        <v>159</v>
      </c>
      <c r="G156" s="249"/>
      <c r="H156" s="252">
        <v>678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8" t="s">
        <v>155</v>
      </c>
      <c r="AU156" s="258" t="s">
        <v>86</v>
      </c>
      <c r="AV156" s="14" t="s">
        <v>151</v>
      </c>
      <c r="AW156" s="14" t="s">
        <v>4</v>
      </c>
      <c r="AX156" s="14" t="s">
        <v>84</v>
      </c>
      <c r="AY156" s="258" t="s">
        <v>145</v>
      </c>
    </row>
    <row r="157" spans="1:65" s="2" customFormat="1" ht="37.8" customHeight="1">
      <c r="A157" s="38"/>
      <c r="B157" s="39"/>
      <c r="C157" s="219" t="s">
        <v>199</v>
      </c>
      <c r="D157" s="219" t="s">
        <v>147</v>
      </c>
      <c r="E157" s="220" t="s">
        <v>868</v>
      </c>
      <c r="F157" s="221" t="s">
        <v>869</v>
      </c>
      <c r="G157" s="222" t="s">
        <v>103</v>
      </c>
      <c r="H157" s="223">
        <v>240</v>
      </c>
      <c r="I157" s="224"/>
      <c r="J157" s="225">
        <f>ROUND(I157*H157,2)</f>
        <v>0</v>
      </c>
      <c r="K157" s="221" t="s">
        <v>1</v>
      </c>
      <c r="L157" s="44"/>
      <c r="M157" s="226" t="s">
        <v>1</v>
      </c>
      <c r="N157" s="227" t="s">
        <v>41</v>
      </c>
      <c r="O157" s="91"/>
      <c r="P157" s="228">
        <f>O157*H157</f>
        <v>0</v>
      </c>
      <c r="Q157" s="228">
        <v>0.23</v>
      </c>
      <c r="R157" s="228">
        <f>Q157*H157</f>
        <v>55.2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151</v>
      </c>
      <c r="AT157" s="230" t="s">
        <v>147</v>
      </c>
      <c r="AU157" s="230" t="s">
        <v>86</v>
      </c>
      <c r="AY157" s="17" t="s">
        <v>145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84</v>
      </c>
      <c r="BK157" s="231">
        <f>ROUND(I157*H157,2)</f>
        <v>0</v>
      </c>
      <c r="BL157" s="17" t="s">
        <v>151</v>
      </c>
      <c r="BM157" s="230" t="s">
        <v>870</v>
      </c>
    </row>
    <row r="158" spans="1:65" s="2" customFormat="1" ht="37.8" customHeight="1">
      <c r="A158" s="38"/>
      <c r="B158" s="39"/>
      <c r="C158" s="219" t="s">
        <v>203</v>
      </c>
      <c r="D158" s="219" t="s">
        <v>147</v>
      </c>
      <c r="E158" s="220" t="s">
        <v>871</v>
      </c>
      <c r="F158" s="221" t="s">
        <v>872</v>
      </c>
      <c r="G158" s="222" t="s">
        <v>103</v>
      </c>
      <c r="H158" s="223">
        <v>25</v>
      </c>
      <c r="I158" s="224"/>
      <c r="J158" s="225">
        <f>ROUND(I158*H158,2)</f>
        <v>0</v>
      </c>
      <c r="K158" s="221" t="s">
        <v>1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151</v>
      </c>
      <c r="AT158" s="230" t="s">
        <v>147</v>
      </c>
      <c r="AU158" s="230" t="s">
        <v>86</v>
      </c>
      <c r="AY158" s="17" t="s">
        <v>145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151</v>
      </c>
      <c r="BM158" s="230" t="s">
        <v>873</v>
      </c>
    </row>
    <row r="159" spans="1:65" s="2" customFormat="1" ht="44.25" customHeight="1">
      <c r="A159" s="38"/>
      <c r="B159" s="39"/>
      <c r="C159" s="219" t="s">
        <v>209</v>
      </c>
      <c r="D159" s="219" t="s">
        <v>147</v>
      </c>
      <c r="E159" s="220" t="s">
        <v>874</v>
      </c>
      <c r="F159" s="221" t="s">
        <v>875</v>
      </c>
      <c r="G159" s="222" t="s">
        <v>103</v>
      </c>
      <c r="H159" s="223">
        <v>227.5</v>
      </c>
      <c r="I159" s="224"/>
      <c r="J159" s="225">
        <f>ROUND(I159*H159,2)</f>
        <v>0</v>
      </c>
      <c r="K159" s="221" t="s">
        <v>1</v>
      </c>
      <c r="L159" s="44"/>
      <c r="M159" s="226" t="s">
        <v>1</v>
      </c>
      <c r="N159" s="227" t="s">
        <v>41</v>
      </c>
      <c r="O159" s="91"/>
      <c r="P159" s="228">
        <f>O159*H159</f>
        <v>0</v>
      </c>
      <c r="Q159" s="228">
        <v>0.8566</v>
      </c>
      <c r="R159" s="228">
        <f>Q159*H159</f>
        <v>194.8765</v>
      </c>
      <c r="S159" s="228">
        <v>0</v>
      </c>
      <c r="T159" s="22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0" t="s">
        <v>151</v>
      </c>
      <c r="AT159" s="230" t="s">
        <v>147</v>
      </c>
      <c r="AU159" s="230" t="s">
        <v>86</v>
      </c>
      <c r="AY159" s="17" t="s">
        <v>145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7" t="s">
        <v>84</v>
      </c>
      <c r="BK159" s="231">
        <f>ROUND(I159*H159,2)</f>
        <v>0</v>
      </c>
      <c r="BL159" s="17" t="s">
        <v>151</v>
      </c>
      <c r="BM159" s="230" t="s">
        <v>876</v>
      </c>
    </row>
    <row r="160" spans="1:51" s="13" customFormat="1" ht="12">
      <c r="A160" s="13"/>
      <c r="B160" s="237"/>
      <c r="C160" s="238"/>
      <c r="D160" s="232" t="s">
        <v>155</v>
      </c>
      <c r="E160" s="239" t="s">
        <v>1</v>
      </c>
      <c r="F160" s="240" t="s">
        <v>877</v>
      </c>
      <c r="G160" s="238"/>
      <c r="H160" s="241">
        <v>227.5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155</v>
      </c>
      <c r="AU160" s="247" t="s">
        <v>86</v>
      </c>
      <c r="AV160" s="13" t="s">
        <v>86</v>
      </c>
      <c r="AW160" s="13" t="s">
        <v>32</v>
      </c>
      <c r="AX160" s="13" t="s">
        <v>76</v>
      </c>
      <c r="AY160" s="247" t="s">
        <v>145</v>
      </c>
    </row>
    <row r="161" spans="1:51" s="14" customFormat="1" ht="12">
      <c r="A161" s="14"/>
      <c r="B161" s="248"/>
      <c r="C161" s="249"/>
      <c r="D161" s="232" t="s">
        <v>155</v>
      </c>
      <c r="E161" s="250" t="s">
        <v>1</v>
      </c>
      <c r="F161" s="251" t="s">
        <v>159</v>
      </c>
      <c r="G161" s="249"/>
      <c r="H161" s="252">
        <v>227.5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8" t="s">
        <v>155</v>
      </c>
      <c r="AU161" s="258" t="s">
        <v>86</v>
      </c>
      <c r="AV161" s="14" t="s">
        <v>151</v>
      </c>
      <c r="AW161" s="14" t="s">
        <v>4</v>
      </c>
      <c r="AX161" s="14" t="s">
        <v>84</v>
      </c>
      <c r="AY161" s="258" t="s">
        <v>145</v>
      </c>
    </row>
    <row r="162" spans="1:63" s="12" customFormat="1" ht="22.8" customHeight="1">
      <c r="A162" s="12"/>
      <c r="B162" s="203"/>
      <c r="C162" s="204"/>
      <c r="D162" s="205" t="s">
        <v>75</v>
      </c>
      <c r="E162" s="217" t="s">
        <v>192</v>
      </c>
      <c r="F162" s="217" t="s">
        <v>225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SUM(P163:P179)</f>
        <v>0</v>
      </c>
      <c r="Q162" s="211"/>
      <c r="R162" s="212">
        <f>SUM(R163:R179)</f>
        <v>10.117700000000001</v>
      </c>
      <c r="S162" s="211"/>
      <c r="T162" s="213">
        <f>SUM(T163:T179)</f>
        <v>7.3408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145</v>
      </c>
      <c r="BK162" s="216">
        <f>SUM(BK163:BK179)</f>
        <v>0</v>
      </c>
    </row>
    <row r="163" spans="1:65" s="2" customFormat="1" ht="33" customHeight="1">
      <c r="A163" s="38"/>
      <c r="B163" s="39"/>
      <c r="C163" s="219" t="s">
        <v>8</v>
      </c>
      <c r="D163" s="219" t="s">
        <v>147</v>
      </c>
      <c r="E163" s="220" t="s">
        <v>878</v>
      </c>
      <c r="F163" s="221" t="s">
        <v>879</v>
      </c>
      <c r="G163" s="222" t="s">
        <v>106</v>
      </c>
      <c r="H163" s="223">
        <v>0.49</v>
      </c>
      <c r="I163" s="224"/>
      <c r="J163" s="225">
        <f>ROUND(I163*H163,2)</f>
        <v>0</v>
      </c>
      <c r="K163" s="221" t="s">
        <v>1</v>
      </c>
      <c r="L163" s="44"/>
      <c r="M163" s="226" t="s">
        <v>1</v>
      </c>
      <c r="N163" s="227" t="s">
        <v>41</v>
      </c>
      <c r="O163" s="91"/>
      <c r="P163" s="228">
        <f>O163*H163</f>
        <v>0</v>
      </c>
      <c r="Q163" s="228">
        <v>0</v>
      </c>
      <c r="R163" s="228">
        <f>Q163*H163</f>
        <v>0</v>
      </c>
      <c r="S163" s="228">
        <v>1.92</v>
      </c>
      <c r="T163" s="229">
        <f>S163*H163</f>
        <v>0.9408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0" t="s">
        <v>151</v>
      </c>
      <c r="AT163" s="230" t="s">
        <v>147</v>
      </c>
      <c r="AU163" s="230" t="s">
        <v>86</v>
      </c>
      <c r="AY163" s="17" t="s">
        <v>145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84</v>
      </c>
      <c r="BK163" s="231">
        <f>ROUND(I163*H163,2)</f>
        <v>0</v>
      </c>
      <c r="BL163" s="17" t="s">
        <v>151</v>
      </c>
      <c r="BM163" s="230" t="s">
        <v>880</v>
      </c>
    </row>
    <row r="164" spans="1:65" s="2" customFormat="1" ht="24.15" customHeight="1">
      <c r="A164" s="38"/>
      <c r="B164" s="39"/>
      <c r="C164" s="219" t="s">
        <v>216</v>
      </c>
      <c r="D164" s="219" t="s">
        <v>147</v>
      </c>
      <c r="E164" s="220" t="s">
        <v>776</v>
      </c>
      <c r="F164" s="221" t="s">
        <v>777</v>
      </c>
      <c r="G164" s="222" t="s">
        <v>229</v>
      </c>
      <c r="H164" s="223">
        <v>2</v>
      </c>
      <c r="I164" s="224"/>
      <c r="J164" s="225">
        <f>ROUND(I164*H164,2)</f>
        <v>0</v>
      </c>
      <c r="K164" s="221" t="s">
        <v>1</v>
      </c>
      <c r="L164" s="44"/>
      <c r="M164" s="226" t="s">
        <v>1</v>
      </c>
      <c r="N164" s="227" t="s">
        <v>41</v>
      </c>
      <c r="O164" s="91"/>
      <c r="P164" s="228">
        <f>O164*H164</f>
        <v>0</v>
      </c>
      <c r="Q164" s="228">
        <v>0.12422</v>
      </c>
      <c r="R164" s="228">
        <f>Q164*H164</f>
        <v>0.24844</v>
      </c>
      <c r="S164" s="228">
        <v>0</v>
      </c>
      <c r="T164" s="22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0" t="s">
        <v>151</v>
      </c>
      <c r="AT164" s="230" t="s">
        <v>147</v>
      </c>
      <c r="AU164" s="230" t="s">
        <v>86</v>
      </c>
      <c r="AY164" s="17" t="s">
        <v>145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7" t="s">
        <v>84</v>
      </c>
      <c r="BK164" s="231">
        <f>ROUND(I164*H164,2)</f>
        <v>0</v>
      </c>
      <c r="BL164" s="17" t="s">
        <v>151</v>
      </c>
      <c r="BM164" s="230" t="s">
        <v>881</v>
      </c>
    </row>
    <row r="165" spans="1:65" s="2" customFormat="1" ht="24.15" customHeight="1">
      <c r="A165" s="38"/>
      <c r="B165" s="39"/>
      <c r="C165" s="259" t="s">
        <v>220</v>
      </c>
      <c r="D165" s="259" t="s">
        <v>238</v>
      </c>
      <c r="E165" s="260" t="s">
        <v>882</v>
      </c>
      <c r="F165" s="261" t="s">
        <v>883</v>
      </c>
      <c r="G165" s="262" t="s">
        <v>229</v>
      </c>
      <c r="H165" s="263">
        <v>2</v>
      </c>
      <c r="I165" s="264"/>
      <c r="J165" s="265">
        <f>ROUND(I165*H165,2)</f>
        <v>0</v>
      </c>
      <c r="K165" s="261" t="s">
        <v>1</v>
      </c>
      <c r="L165" s="266"/>
      <c r="M165" s="267" t="s">
        <v>1</v>
      </c>
      <c r="N165" s="268" t="s">
        <v>41</v>
      </c>
      <c r="O165" s="91"/>
      <c r="P165" s="228">
        <f>O165*H165</f>
        <v>0</v>
      </c>
      <c r="Q165" s="228">
        <v>0.073</v>
      </c>
      <c r="R165" s="228">
        <f>Q165*H165</f>
        <v>0.146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884</v>
      </c>
      <c r="AT165" s="230" t="s">
        <v>238</v>
      </c>
      <c r="AU165" s="230" t="s">
        <v>86</v>
      </c>
      <c r="AY165" s="17" t="s">
        <v>145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884</v>
      </c>
      <c r="BM165" s="230" t="s">
        <v>885</v>
      </c>
    </row>
    <row r="166" spans="1:65" s="2" customFormat="1" ht="24.15" customHeight="1">
      <c r="A166" s="38"/>
      <c r="B166" s="39"/>
      <c r="C166" s="219" t="s">
        <v>226</v>
      </c>
      <c r="D166" s="219" t="s">
        <v>147</v>
      </c>
      <c r="E166" s="220" t="s">
        <v>886</v>
      </c>
      <c r="F166" s="221" t="s">
        <v>887</v>
      </c>
      <c r="G166" s="222" t="s">
        <v>229</v>
      </c>
      <c r="H166" s="223">
        <v>2</v>
      </c>
      <c r="I166" s="224"/>
      <c r="J166" s="225">
        <f>ROUND(I166*H166,2)</f>
        <v>0</v>
      </c>
      <c r="K166" s="221" t="s">
        <v>1</v>
      </c>
      <c r="L166" s="44"/>
      <c r="M166" s="226" t="s">
        <v>1</v>
      </c>
      <c r="N166" s="227" t="s">
        <v>41</v>
      </c>
      <c r="O166" s="91"/>
      <c r="P166" s="228">
        <f>O166*H166</f>
        <v>0</v>
      </c>
      <c r="Q166" s="228">
        <v>0.02972</v>
      </c>
      <c r="R166" s="228">
        <f>Q166*H166</f>
        <v>0.05944</v>
      </c>
      <c r="S166" s="228">
        <v>0</v>
      </c>
      <c r="T166" s="22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0" t="s">
        <v>151</v>
      </c>
      <c r="AT166" s="230" t="s">
        <v>147</v>
      </c>
      <c r="AU166" s="230" t="s">
        <v>86</v>
      </c>
      <c r="AY166" s="17" t="s">
        <v>145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84</v>
      </c>
      <c r="BK166" s="231">
        <f>ROUND(I166*H166,2)</f>
        <v>0</v>
      </c>
      <c r="BL166" s="17" t="s">
        <v>151</v>
      </c>
      <c r="BM166" s="230" t="s">
        <v>888</v>
      </c>
    </row>
    <row r="167" spans="1:65" s="2" customFormat="1" ht="24.15" customHeight="1">
      <c r="A167" s="38"/>
      <c r="B167" s="39"/>
      <c r="C167" s="259" t="s">
        <v>231</v>
      </c>
      <c r="D167" s="259" t="s">
        <v>238</v>
      </c>
      <c r="E167" s="260" t="s">
        <v>889</v>
      </c>
      <c r="F167" s="261" t="s">
        <v>890</v>
      </c>
      <c r="G167" s="262" t="s">
        <v>229</v>
      </c>
      <c r="H167" s="263">
        <v>2</v>
      </c>
      <c r="I167" s="264"/>
      <c r="J167" s="265">
        <f>ROUND(I167*H167,2)</f>
        <v>0</v>
      </c>
      <c r="K167" s="261" t="s">
        <v>1</v>
      </c>
      <c r="L167" s="266"/>
      <c r="M167" s="267" t="s">
        <v>1</v>
      </c>
      <c r="N167" s="268" t="s">
        <v>41</v>
      </c>
      <c r="O167" s="91"/>
      <c r="P167" s="228">
        <f>O167*H167</f>
        <v>0</v>
      </c>
      <c r="Q167" s="228">
        <v>0.038</v>
      </c>
      <c r="R167" s="228">
        <f>Q167*H167</f>
        <v>0.076</v>
      </c>
      <c r="S167" s="228">
        <v>0</v>
      </c>
      <c r="T167" s="22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0" t="s">
        <v>884</v>
      </c>
      <c r="AT167" s="230" t="s">
        <v>238</v>
      </c>
      <c r="AU167" s="230" t="s">
        <v>86</v>
      </c>
      <c r="AY167" s="17" t="s">
        <v>145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7" t="s">
        <v>84</v>
      </c>
      <c r="BK167" s="231">
        <f>ROUND(I167*H167,2)</f>
        <v>0</v>
      </c>
      <c r="BL167" s="17" t="s">
        <v>884</v>
      </c>
      <c r="BM167" s="230" t="s">
        <v>891</v>
      </c>
    </row>
    <row r="168" spans="1:65" s="2" customFormat="1" ht="24.15" customHeight="1">
      <c r="A168" s="38"/>
      <c r="B168" s="39"/>
      <c r="C168" s="219" t="s">
        <v>237</v>
      </c>
      <c r="D168" s="219" t="s">
        <v>147</v>
      </c>
      <c r="E168" s="220" t="s">
        <v>892</v>
      </c>
      <c r="F168" s="221" t="s">
        <v>893</v>
      </c>
      <c r="G168" s="222" t="s">
        <v>229</v>
      </c>
      <c r="H168" s="223">
        <v>2</v>
      </c>
      <c r="I168" s="224"/>
      <c r="J168" s="225">
        <f>ROUND(I168*H168,2)</f>
        <v>0</v>
      </c>
      <c r="K168" s="221" t="s">
        <v>1</v>
      </c>
      <c r="L168" s="44"/>
      <c r="M168" s="226" t="s">
        <v>1</v>
      </c>
      <c r="N168" s="227" t="s">
        <v>41</v>
      </c>
      <c r="O168" s="91"/>
      <c r="P168" s="228">
        <f>O168*H168</f>
        <v>0</v>
      </c>
      <c r="Q168" s="228">
        <v>0.02972</v>
      </c>
      <c r="R168" s="228">
        <f>Q168*H168</f>
        <v>0.05944</v>
      </c>
      <c r="S168" s="228">
        <v>0</v>
      </c>
      <c r="T168" s="22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151</v>
      </c>
      <c r="AT168" s="230" t="s">
        <v>147</v>
      </c>
      <c r="AU168" s="230" t="s">
        <v>86</v>
      </c>
      <c r="AY168" s="17" t="s">
        <v>145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84</v>
      </c>
      <c r="BK168" s="231">
        <f>ROUND(I168*H168,2)</f>
        <v>0</v>
      </c>
      <c r="BL168" s="17" t="s">
        <v>151</v>
      </c>
      <c r="BM168" s="230" t="s">
        <v>894</v>
      </c>
    </row>
    <row r="169" spans="1:65" s="2" customFormat="1" ht="24.15" customHeight="1">
      <c r="A169" s="38"/>
      <c r="B169" s="39"/>
      <c r="C169" s="259" t="s">
        <v>242</v>
      </c>
      <c r="D169" s="259" t="s">
        <v>238</v>
      </c>
      <c r="E169" s="260" t="s">
        <v>895</v>
      </c>
      <c r="F169" s="261" t="s">
        <v>896</v>
      </c>
      <c r="G169" s="262" t="s">
        <v>229</v>
      </c>
      <c r="H169" s="263">
        <v>2</v>
      </c>
      <c r="I169" s="264"/>
      <c r="J169" s="265">
        <f>ROUND(I169*H169,2)</f>
        <v>0</v>
      </c>
      <c r="K169" s="261" t="s">
        <v>1</v>
      </c>
      <c r="L169" s="266"/>
      <c r="M169" s="267" t="s">
        <v>1</v>
      </c>
      <c r="N169" s="268" t="s">
        <v>41</v>
      </c>
      <c r="O169" s="91"/>
      <c r="P169" s="228">
        <f>O169*H169</f>
        <v>0</v>
      </c>
      <c r="Q169" s="228">
        <v>0.038</v>
      </c>
      <c r="R169" s="228">
        <f>Q169*H169</f>
        <v>0.076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884</v>
      </c>
      <c r="AT169" s="230" t="s">
        <v>238</v>
      </c>
      <c r="AU169" s="230" t="s">
        <v>86</v>
      </c>
      <c r="AY169" s="17" t="s">
        <v>145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884</v>
      </c>
      <c r="BM169" s="230" t="s">
        <v>897</v>
      </c>
    </row>
    <row r="170" spans="1:65" s="2" customFormat="1" ht="24.15" customHeight="1">
      <c r="A170" s="38"/>
      <c r="B170" s="39"/>
      <c r="C170" s="219" t="s">
        <v>257</v>
      </c>
      <c r="D170" s="219" t="s">
        <v>147</v>
      </c>
      <c r="E170" s="220" t="s">
        <v>797</v>
      </c>
      <c r="F170" s="221" t="s">
        <v>798</v>
      </c>
      <c r="G170" s="222" t="s">
        <v>229</v>
      </c>
      <c r="H170" s="223">
        <v>2</v>
      </c>
      <c r="I170" s="224"/>
      <c r="J170" s="225">
        <f>ROUND(I170*H170,2)</f>
        <v>0</v>
      </c>
      <c r="K170" s="221" t="s">
        <v>1</v>
      </c>
      <c r="L170" s="44"/>
      <c r="M170" s="226" t="s">
        <v>1</v>
      </c>
      <c r="N170" s="227" t="s">
        <v>41</v>
      </c>
      <c r="O170" s="91"/>
      <c r="P170" s="228">
        <f>O170*H170</f>
        <v>0</v>
      </c>
      <c r="Q170" s="228">
        <v>0.21734</v>
      </c>
      <c r="R170" s="228">
        <f>Q170*H170</f>
        <v>0.43468</v>
      </c>
      <c r="S170" s="228">
        <v>0</v>
      </c>
      <c r="T170" s="22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0" t="s">
        <v>151</v>
      </c>
      <c r="AT170" s="230" t="s">
        <v>147</v>
      </c>
      <c r="AU170" s="230" t="s">
        <v>86</v>
      </c>
      <c r="AY170" s="17" t="s">
        <v>145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7" t="s">
        <v>84</v>
      </c>
      <c r="BK170" s="231">
        <f>ROUND(I170*H170,2)</f>
        <v>0</v>
      </c>
      <c r="BL170" s="17" t="s">
        <v>151</v>
      </c>
      <c r="BM170" s="230" t="s">
        <v>898</v>
      </c>
    </row>
    <row r="171" spans="1:65" s="2" customFormat="1" ht="24.15" customHeight="1">
      <c r="A171" s="38"/>
      <c r="B171" s="39"/>
      <c r="C171" s="259" t="s">
        <v>262</v>
      </c>
      <c r="D171" s="259" t="s">
        <v>238</v>
      </c>
      <c r="E171" s="260" t="s">
        <v>899</v>
      </c>
      <c r="F171" s="261" t="s">
        <v>900</v>
      </c>
      <c r="G171" s="262" t="s">
        <v>229</v>
      </c>
      <c r="H171" s="263">
        <v>2</v>
      </c>
      <c r="I171" s="264"/>
      <c r="J171" s="265">
        <f>ROUND(I171*H171,2)</f>
        <v>0</v>
      </c>
      <c r="K171" s="261" t="s">
        <v>1</v>
      </c>
      <c r="L171" s="266"/>
      <c r="M171" s="267" t="s">
        <v>1</v>
      </c>
      <c r="N171" s="268" t="s">
        <v>41</v>
      </c>
      <c r="O171" s="91"/>
      <c r="P171" s="228">
        <f>O171*H171</f>
        <v>0</v>
      </c>
      <c r="Q171" s="228">
        <v>0.108</v>
      </c>
      <c r="R171" s="228">
        <f>Q171*H171</f>
        <v>0.216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884</v>
      </c>
      <c r="AT171" s="230" t="s">
        <v>238</v>
      </c>
      <c r="AU171" s="230" t="s">
        <v>86</v>
      </c>
      <c r="AY171" s="17" t="s">
        <v>145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884</v>
      </c>
      <c r="BM171" s="230" t="s">
        <v>901</v>
      </c>
    </row>
    <row r="172" spans="1:65" s="2" customFormat="1" ht="24.15" customHeight="1">
      <c r="A172" s="38"/>
      <c r="B172" s="39"/>
      <c r="C172" s="259" t="s">
        <v>7</v>
      </c>
      <c r="D172" s="259" t="s">
        <v>238</v>
      </c>
      <c r="E172" s="260" t="s">
        <v>902</v>
      </c>
      <c r="F172" s="261" t="s">
        <v>903</v>
      </c>
      <c r="G172" s="262" t="s">
        <v>229</v>
      </c>
      <c r="H172" s="263">
        <v>2</v>
      </c>
      <c r="I172" s="264"/>
      <c r="J172" s="265">
        <f>ROUND(I172*H172,2)</f>
        <v>0</v>
      </c>
      <c r="K172" s="261" t="s">
        <v>1</v>
      </c>
      <c r="L172" s="266"/>
      <c r="M172" s="267" t="s">
        <v>1</v>
      </c>
      <c r="N172" s="268" t="s">
        <v>41</v>
      </c>
      <c r="O172" s="91"/>
      <c r="P172" s="228">
        <f>O172*H172</f>
        <v>0</v>
      </c>
      <c r="Q172" s="228">
        <v>0.0025</v>
      </c>
      <c r="R172" s="228">
        <f>Q172*H172</f>
        <v>0.005</v>
      </c>
      <c r="S172" s="228">
        <v>0</v>
      </c>
      <c r="T172" s="22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0" t="s">
        <v>884</v>
      </c>
      <c r="AT172" s="230" t="s">
        <v>238</v>
      </c>
      <c r="AU172" s="230" t="s">
        <v>86</v>
      </c>
      <c r="AY172" s="17" t="s">
        <v>145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7" t="s">
        <v>84</v>
      </c>
      <c r="BK172" s="231">
        <f>ROUND(I172*H172,2)</f>
        <v>0</v>
      </c>
      <c r="BL172" s="17" t="s">
        <v>884</v>
      </c>
      <c r="BM172" s="230" t="s">
        <v>904</v>
      </c>
    </row>
    <row r="173" spans="1:65" s="2" customFormat="1" ht="24.15" customHeight="1">
      <c r="A173" s="38"/>
      <c r="B173" s="39"/>
      <c r="C173" s="219" t="s">
        <v>270</v>
      </c>
      <c r="D173" s="219" t="s">
        <v>147</v>
      </c>
      <c r="E173" s="220" t="s">
        <v>905</v>
      </c>
      <c r="F173" s="221" t="s">
        <v>906</v>
      </c>
      <c r="G173" s="222" t="s">
        <v>229</v>
      </c>
      <c r="H173" s="223">
        <v>4</v>
      </c>
      <c r="I173" s="224"/>
      <c r="J173" s="225">
        <f>ROUND(I173*H173,2)</f>
        <v>0</v>
      </c>
      <c r="K173" s="221" t="s">
        <v>1</v>
      </c>
      <c r="L173" s="44"/>
      <c r="M173" s="226" t="s">
        <v>1</v>
      </c>
      <c r="N173" s="227" t="s">
        <v>41</v>
      </c>
      <c r="O173" s="91"/>
      <c r="P173" s="228">
        <f>O173*H173</f>
        <v>0</v>
      </c>
      <c r="Q173" s="228">
        <v>0.08742</v>
      </c>
      <c r="R173" s="228">
        <f>Q173*H173</f>
        <v>0.34968</v>
      </c>
      <c r="S173" s="228">
        <v>0</v>
      </c>
      <c r="T173" s="22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0" t="s">
        <v>907</v>
      </c>
      <c r="AT173" s="230" t="s">
        <v>147</v>
      </c>
      <c r="AU173" s="230" t="s">
        <v>86</v>
      </c>
      <c r="AY173" s="17" t="s">
        <v>145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7" t="s">
        <v>84</v>
      </c>
      <c r="BK173" s="231">
        <f>ROUND(I173*H173,2)</f>
        <v>0</v>
      </c>
      <c r="BL173" s="17" t="s">
        <v>907</v>
      </c>
      <c r="BM173" s="230" t="s">
        <v>908</v>
      </c>
    </row>
    <row r="174" spans="1:65" s="2" customFormat="1" ht="24.15" customHeight="1">
      <c r="A174" s="38"/>
      <c r="B174" s="39"/>
      <c r="C174" s="259" t="s">
        <v>275</v>
      </c>
      <c r="D174" s="259" t="s">
        <v>238</v>
      </c>
      <c r="E174" s="260" t="s">
        <v>909</v>
      </c>
      <c r="F174" s="261" t="s">
        <v>910</v>
      </c>
      <c r="G174" s="262" t="s">
        <v>229</v>
      </c>
      <c r="H174" s="263">
        <v>2</v>
      </c>
      <c r="I174" s="264"/>
      <c r="J174" s="265">
        <f>ROUND(I174*H174,2)</f>
        <v>0</v>
      </c>
      <c r="K174" s="261" t="s">
        <v>1</v>
      </c>
      <c r="L174" s="266"/>
      <c r="M174" s="267" t="s">
        <v>1</v>
      </c>
      <c r="N174" s="268" t="s">
        <v>41</v>
      </c>
      <c r="O174" s="91"/>
      <c r="P174" s="228">
        <f>O174*H174</f>
        <v>0</v>
      </c>
      <c r="Q174" s="228">
        <v>0.055</v>
      </c>
      <c r="R174" s="228">
        <f>Q174*H174</f>
        <v>0.11</v>
      </c>
      <c r="S174" s="228">
        <v>0</v>
      </c>
      <c r="T174" s="22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0" t="s">
        <v>884</v>
      </c>
      <c r="AT174" s="230" t="s">
        <v>238</v>
      </c>
      <c r="AU174" s="230" t="s">
        <v>86</v>
      </c>
      <c r="AY174" s="17" t="s">
        <v>145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7" t="s">
        <v>84</v>
      </c>
      <c r="BK174" s="231">
        <f>ROUND(I174*H174,2)</f>
        <v>0</v>
      </c>
      <c r="BL174" s="17" t="s">
        <v>884</v>
      </c>
      <c r="BM174" s="230" t="s">
        <v>911</v>
      </c>
    </row>
    <row r="175" spans="1:65" s="2" customFormat="1" ht="24.15" customHeight="1">
      <c r="A175" s="38"/>
      <c r="B175" s="39"/>
      <c r="C175" s="259" t="s">
        <v>280</v>
      </c>
      <c r="D175" s="259" t="s">
        <v>238</v>
      </c>
      <c r="E175" s="260" t="s">
        <v>912</v>
      </c>
      <c r="F175" s="261" t="s">
        <v>913</v>
      </c>
      <c r="G175" s="262" t="s">
        <v>229</v>
      </c>
      <c r="H175" s="263">
        <v>2</v>
      </c>
      <c r="I175" s="264"/>
      <c r="J175" s="265">
        <f>ROUND(I175*H175,2)</f>
        <v>0</v>
      </c>
      <c r="K175" s="261" t="s">
        <v>1</v>
      </c>
      <c r="L175" s="266"/>
      <c r="M175" s="267" t="s">
        <v>1</v>
      </c>
      <c r="N175" s="268" t="s">
        <v>41</v>
      </c>
      <c r="O175" s="91"/>
      <c r="P175" s="228">
        <f>O175*H175</f>
        <v>0</v>
      </c>
      <c r="Q175" s="228">
        <v>0.023</v>
      </c>
      <c r="R175" s="228">
        <f>Q175*H175</f>
        <v>0.046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884</v>
      </c>
      <c r="AT175" s="230" t="s">
        <v>238</v>
      </c>
      <c r="AU175" s="230" t="s">
        <v>86</v>
      </c>
      <c r="AY175" s="17" t="s">
        <v>145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84</v>
      </c>
      <c r="BK175" s="231">
        <f>ROUND(I175*H175,2)</f>
        <v>0</v>
      </c>
      <c r="BL175" s="17" t="s">
        <v>884</v>
      </c>
      <c r="BM175" s="230" t="s">
        <v>914</v>
      </c>
    </row>
    <row r="176" spans="1:65" s="2" customFormat="1" ht="37.8" customHeight="1">
      <c r="A176" s="38"/>
      <c r="B176" s="39"/>
      <c r="C176" s="219" t="s">
        <v>286</v>
      </c>
      <c r="D176" s="219" t="s">
        <v>147</v>
      </c>
      <c r="E176" s="220" t="s">
        <v>915</v>
      </c>
      <c r="F176" s="221" t="s">
        <v>916</v>
      </c>
      <c r="G176" s="222" t="s">
        <v>229</v>
      </c>
      <c r="H176" s="223">
        <v>11</v>
      </c>
      <c r="I176" s="224"/>
      <c r="J176" s="225">
        <f>ROUND(I176*H176,2)</f>
        <v>0</v>
      </c>
      <c r="K176" s="221" t="s">
        <v>1</v>
      </c>
      <c r="L176" s="44"/>
      <c r="M176" s="226" t="s">
        <v>1</v>
      </c>
      <c r="N176" s="227" t="s">
        <v>41</v>
      </c>
      <c r="O176" s="91"/>
      <c r="P176" s="228">
        <f>O176*H176</f>
        <v>0</v>
      </c>
      <c r="Q176" s="228">
        <v>0.52254</v>
      </c>
      <c r="R176" s="228">
        <f>Q176*H176</f>
        <v>5.74794</v>
      </c>
      <c r="S176" s="228">
        <v>0.5</v>
      </c>
      <c r="T176" s="229">
        <f>S176*H176</f>
        <v>5.5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151</v>
      </c>
      <c r="AT176" s="230" t="s">
        <v>147</v>
      </c>
      <c r="AU176" s="230" t="s">
        <v>86</v>
      </c>
      <c r="AY176" s="17" t="s">
        <v>145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84</v>
      </c>
      <c r="BK176" s="231">
        <f>ROUND(I176*H176,2)</f>
        <v>0</v>
      </c>
      <c r="BL176" s="17" t="s">
        <v>151</v>
      </c>
      <c r="BM176" s="230" t="s">
        <v>917</v>
      </c>
    </row>
    <row r="177" spans="1:65" s="2" customFormat="1" ht="24.15" customHeight="1">
      <c r="A177" s="38"/>
      <c r="B177" s="39"/>
      <c r="C177" s="259" t="s">
        <v>291</v>
      </c>
      <c r="D177" s="259" t="s">
        <v>238</v>
      </c>
      <c r="E177" s="260" t="s">
        <v>918</v>
      </c>
      <c r="F177" s="261" t="s">
        <v>919</v>
      </c>
      <c r="G177" s="262" t="s">
        <v>229</v>
      </c>
      <c r="H177" s="263">
        <v>11</v>
      </c>
      <c r="I177" s="264"/>
      <c r="J177" s="265">
        <f>ROUND(I177*H177,2)</f>
        <v>0</v>
      </c>
      <c r="K177" s="261" t="s">
        <v>1</v>
      </c>
      <c r="L177" s="266"/>
      <c r="M177" s="267" t="s">
        <v>1</v>
      </c>
      <c r="N177" s="268" t="s">
        <v>41</v>
      </c>
      <c r="O177" s="91"/>
      <c r="P177" s="228">
        <f>O177*H177</f>
        <v>0</v>
      </c>
      <c r="Q177" s="228">
        <v>0.0563</v>
      </c>
      <c r="R177" s="228">
        <f>Q177*H177</f>
        <v>0.6193000000000001</v>
      </c>
      <c r="S177" s="228">
        <v>0</v>
      </c>
      <c r="T177" s="22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0" t="s">
        <v>192</v>
      </c>
      <c r="AT177" s="230" t="s">
        <v>238</v>
      </c>
      <c r="AU177" s="230" t="s">
        <v>86</v>
      </c>
      <c r="AY177" s="17" t="s">
        <v>145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84</v>
      </c>
      <c r="BK177" s="231">
        <f>ROUND(I177*H177,2)</f>
        <v>0</v>
      </c>
      <c r="BL177" s="17" t="s">
        <v>151</v>
      </c>
      <c r="BM177" s="230" t="s">
        <v>920</v>
      </c>
    </row>
    <row r="178" spans="1:65" s="2" customFormat="1" ht="37.8" customHeight="1">
      <c r="A178" s="38"/>
      <c r="B178" s="39"/>
      <c r="C178" s="219" t="s">
        <v>297</v>
      </c>
      <c r="D178" s="219" t="s">
        <v>147</v>
      </c>
      <c r="E178" s="220" t="s">
        <v>921</v>
      </c>
      <c r="F178" s="221" t="s">
        <v>922</v>
      </c>
      <c r="G178" s="222" t="s">
        <v>229</v>
      </c>
      <c r="H178" s="223">
        <v>3</v>
      </c>
      <c r="I178" s="224"/>
      <c r="J178" s="225">
        <f>ROUND(I178*H178,2)</f>
        <v>0</v>
      </c>
      <c r="K178" s="221" t="s">
        <v>1</v>
      </c>
      <c r="L178" s="44"/>
      <c r="M178" s="226" t="s">
        <v>1</v>
      </c>
      <c r="N178" s="227" t="s">
        <v>41</v>
      </c>
      <c r="O178" s="91"/>
      <c r="P178" s="228">
        <f>O178*H178</f>
        <v>0</v>
      </c>
      <c r="Q178" s="228">
        <v>0.53326</v>
      </c>
      <c r="R178" s="228">
        <f>Q178*H178</f>
        <v>1.59978</v>
      </c>
      <c r="S178" s="228">
        <v>0.3</v>
      </c>
      <c r="T178" s="229">
        <f>S178*H178</f>
        <v>0.8999999999999999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0" t="s">
        <v>151</v>
      </c>
      <c r="AT178" s="230" t="s">
        <v>147</v>
      </c>
      <c r="AU178" s="230" t="s">
        <v>86</v>
      </c>
      <c r="AY178" s="17" t="s">
        <v>145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84</v>
      </c>
      <c r="BK178" s="231">
        <f>ROUND(I178*H178,2)</f>
        <v>0</v>
      </c>
      <c r="BL178" s="17" t="s">
        <v>151</v>
      </c>
      <c r="BM178" s="230" t="s">
        <v>923</v>
      </c>
    </row>
    <row r="179" spans="1:65" s="2" customFormat="1" ht="24.15" customHeight="1">
      <c r="A179" s="38"/>
      <c r="B179" s="39"/>
      <c r="C179" s="259" t="s">
        <v>303</v>
      </c>
      <c r="D179" s="259" t="s">
        <v>238</v>
      </c>
      <c r="E179" s="260" t="s">
        <v>899</v>
      </c>
      <c r="F179" s="261" t="s">
        <v>900</v>
      </c>
      <c r="G179" s="262" t="s">
        <v>229</v>
      </c>
      <c r="H179" s="263">
        <v>3</v>
      </c>
      <c r="I179" s="264"/>
      <c r="J179" s="265">
        <f>ROUND(I179*H179,2)</f>
        <v>0</v>
      </c>
      <c r="K179" s="261" t="s">
        <v>1</v>
      </c>
      <c r="L179" s="266"/>
      <c r="M179" s="267" t="s">
        <v>1</v>
      </c>
      <c r="N179" s="268" t="s">
        <v>41</v>
      </c>
      <c r="O179" s="91"/>
      <c r="P179" s="228">
        <f>O179*H179</f>
        <v>0</v>
      </c>
      <c r="Q179" s="228">
        <v>0.108</v>
      </c>
      <c r="R179" s="228">
        <f>Q179*H179</f>
        <v>0.324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192</v>
      </c>
      <c r="AT179" s="230" t="s">
        <v>238</v>
      </c>
      <c r="AU179" s="230" t="s">
        <v>86</v>
      </c>
      <c r="AY179" s="17" t="s">
        <v>145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84</v>
      </c>
      <c r="BK179" s="231">
        <f>ROUND(I179*H179,2)</f>
        <v>0</v>
      </c>
      <c r="BL179" s="17" t="s">
        <v>151</v>
      </c>
      <c r="BM179" s="230" t="s">
        <v>924</v>
      </c>
    </row>
    <row r="180" spans="1:63" s="12" customFormat="1" ht="22.8" customHeight="1">
      <c r="A180" s="12"/>
      <c r="B180" s="203"/>
      <c r="C180" s="204"/>
      <c r="D180" s="205" t="s">
        <v>75</v>
      </c>
      <c r="E180" s="217" t="s">
        <v>199</v>
      </c>
      <c r="F180" s="217" t="s">
        <v>256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SUM(P181:P198)</f>
        <v>0</v>
      </c>
      <c r="Q180" s="211"/>
      <c r="R180" s="212">
        <f>SUM(R181:R198)</f>
        <v>0.97842</v>
      </c>
      <c r="S180" s="211"/>
      <c r="T180" s="213">
        <f>SUM(T181:T198)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84</v>
      </c>
      <c r="AT180" s="215" t="s">
        <v>75</v>
      </c>
      <c r="AU180" s="215" t="s">
        <v>84</v>
      </c>
      <c r="AY180" s="214" t="s">
        <v>145</v>
      </c>
      <c r="BK180" s="216">
        <f>SUM(BK181:BK198)</f>
        <v>0</v>
      </c>
    </row>
    <row r="181" spans="1:65" s="2" customFormat="1" ht="33" customHeight="1">
      <c r="A181" s="38"/>
      <c r="B181" s="39"/>
      <c r="C181" s="219" t="s">
        <v>307</v>
      </c>
      <c r="D181" s="219" t="s">
        <v>147</v>
      </c>
      <c r="E181" s="220" t="s">
        <v>346</v>
      </c>
      <c r="F181" s="221" t="s">
        <v>347</v>
      </c>
      <c r="G181" s="222" t="s">
        <v>234</v>
      </c>
      <c r="H181" s="223">
        <v>768</v>
      </c>
      <c r="I181" s="224"/>
      <c r="J181" s="225">
        <f>ROUND(I181*H181,2)</f>
        <v>0</v>
      </c>
      <c r="K181" s="221" t="s">
        <v>1</v>
      </c>
      <c r="L181" s="44"/>
      <c r="M181" s="226" t="s">
        <v>1</v>
      </c>
      <c r="N181" s="227" t="s">
        <v>41</v>
      </c>
      <c r="O181" s="91"/>
      <c r="P181" s="228">
        <f>O181*H181</f>
        <v>0</v>
      </c>
      <c r="Q181" s="228">
        <v>0.00065</v>
      </c>
      <c r="R181" s="228">
        <f>Q181*H181</f>
        <v>0.4992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151</v>
      </c>
      <c r="AT181" s="230" t="s">
        <v>147</v>
      </c>
      <c r="AU181" s="230" t="s">
        <v>86</v>
      </c>
      <c r="AY181" s="17" t="s">
        <v>145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84</v>
      </c>
      <c r="BK181" s="231">
        <f>ROUND(I181*H181,2)</f>
        <v>0</v>
      </c>
      <c r="BL181" s="17" t="s">
        <v>151</v>
      </c>
      <c r="BM181" s="230" t="s">
        <v>925</v>
      </c>
    </row>
    <row r="182" spans="1:51" s="15" customFormat="1" ht="12">
      <c r="A182" s="15"/>
      <c r="B182" s="274"/>
      <c r="C182" s="275"/>
      <c r="D182" s="232" t="s">
        <v>155</v>
      </c>
      <c r="E182" s="276" t="s">
        <v>1</v>
      </c>
      <c r="F182" s="277" t="s">
        <v>926</v>
      </c>
      <c r="G182" s="275"/>
      <c r="H182" s="276" t="s">
        <v>1</v>
      </c>
      <c r="I182" s="278"/>
      <c r="J182" s="275"/>
      <c r="K182" s="275"/>
      <c r="L182" s="279"/>
      <c r="M182" s="280"/>
      <c r="N182" s="281"/>
      <c r="O182" s="281"/>
      <c r="P182" s="281"/>
      <c r="Q182" s="281"/>
      <c r="R182" s="281"/>
      <c r="S182" s="281"/>
      <c r="T182" s="28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3" t="s">
        <v>155</v>
      </c>
      <c r="AU182" s="283" t="s">
        <v>86</v>
      </c>
      <c r="AV182" s="15" t="s">
        <v>84</v>
      </c>
      <c r="AW182" s="15" t="s">
        <v>32</v>
      </c>
      <c r="AX182" s="15" t="s">
        <v>76</v>
      </c>
      <c r="AY182" s="283" t="s">
        <v>145</v>
      </c>
    </row>
    <row r="183" spans="1:51" s="13" customFormat="1" ht="12">
      <c r="A183" s="13"/>
      <c r="B183" s="237"/>
      <c r="C183" s="238"/>
      <c r="D183" s="232" t="s">
        <v>155</v>
      </c>
      <c r="E183" s="239" t="s">
        <v>1</v>
      </c>
      <c r="F183" s="240" t="s">
        <v>927</v>
      </c>
      <c r="G183" s="238"/>
      <c r="H183" s="241">
        <v>768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155</v>
      </c>
      <c r="AU183" s="247" t="s">
        <v>86</v>
      </c>
      <c r="AV183" s="13" t="s">
        <v>86</v>
      </c>
      <c r="AW183" s="13" t="s">
        <v>32</v>
      </c>
      <c r="AX183" s="13" t="s">
        <v>76</v>
      </c>
      <c r="AY183" s="247" t="s">
        <v>145</v>
      </c>
    </row>
    <row r="184" spans="1:51" s="14" customFormat="1" ht="12">
      <c r="A184" s="14"/>
      <c r="B184" s="248"/>
      <c r="C184" s="249"/>
      <c r="D184" s="232" t="s">
        <v>155</v>
      </c>
      <c r="E184" s="250" t="s">
        <v>1</v>
      </c>
      <c r="F184" s="251" t="s">
        <v>159</v>
      </c>
      <c r="G184" s="249"/>
      <c r="H184" s="252">
        <v>768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8" t="s">
        <v>155</v>
      </c>
      <c r="AU184" s="258" t="s">
        <v>86</v>
      </c>
      <c r="AV184" s="14" t="s">
        <v>151</v>
      </c>
      <c r="AW184" s="14" t="s">
        <v>4</v>
      </c>
      <c r="AX184" s="14" t="s">
        <v>84</v>
      </c>
      <c r="AY184" s="258" t="s">
        <v>145</v>
      </c>
    </row>
    <row r="185" spans="1:65" s="2" customFormat="1" ht="33" customHeight="1">
      <c r="A185" s="38"/>
      <c r="B185" s="39"/>
      <c r="C185" s="219" t="s">
        <v>311</v>
      </c>
      <c r="D185" s="219" t="s">
        <v>147</v>
      </c>
      <c r="E185" s="220" t="s">
        <v>928</v>
      </c>
      <c r="F185" s="221" t="s">
        <v>929</v>
      </c>
      <c r="G185" s="222" t="s">
        <v>234</v>
      </c>
      <c r="H185" s="223">
        <v>202</v>
      </c>
      <c r="I185" s="224"/>
      <c r="J185" s="225">
        <f>ROUND(I185*H185,2)</f>
        <v>0</v>
      </c>
      <c r="K185" s="221" t="s">
        <v>1</v>
      </c>
      <c r="L185" s="44"/>
      <c r="M185" s="226" t="s">
        <v>1</v>
      </c>
      <c r="N185" s="227" t="s">
        <v>41</v>
      </c>
      <c r="O185" s="91"/>
      <c r="P185" s="228">
        <f>O185*H185</f>
        <v>0</v>
      </c>
      <c r="Q185" s="228">
        <v>0.00011</v>
      </c>
      <c r="R185" s="228">
        <f>Q185*H185</f>
        <v>0.02222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151</v>
      </c>
      <c r="AT185" s="230" t="s">
        <v>147</v>
      </c>
      <c r="AU185" s="230" t="s">
        <v>86</v>
      </c>
      <c r="AY185" s="17" t="s">
        <v>145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84</v>
      </c>
      <c r="BK185" s="231">
        <f>ROUND(I185*H185,2)</f>
        <v>0</v>
      </c>
      <c r="BL185" s="17" t="s">
        <v>151</v>
      </c>
      <c r="BM185" s="230" t="s">
        <v>930</v>
      </c>
    </row>
    <row r="186" spans="1:51" s="15" customFormat="1" ht="12">
      <c r="A186" s="15"/>
      <c r="B186" s="274"/>
      <c r="C186" s="275"/>
      <c r="D186" s="232" t="s">
        <v>155</v>
      </c>
      <c r="E186" s="276" t="s">
        <v>1</v>
      </c>
      <c r="F186" s="277" t="s">
        <v>931</v>
      </c>
      <c r="G186" s="275"/>
      <c r="H186" s="276" t="s">
        <v>1</v>
      </c>
      <c r="I186" s="278"/>
      <c r="J186" s="275"/>
      <c r="K186" s="275"/>
      <c r="L186" s="279"/>
      <c r="M186" s="280"/>
      <c r="N186" s="281"/>
      <c r="O186" s="281"/>
      <c r="P186" s="281"/>
      <c r="Q186" s="281"/>
      <c r="R186" s="281"/>
      <c r="S186" s="281"/>
      <c r="T186" s="28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3" t="s">
        <v>155</v>
      </c>
      <c r="AU186" s="283" t="s">
        <v>86</v>
      </c>
      <c r="AV186" s="15" t="s">
        <v>84</v>
      </c>
      <c r="AW186" s="15" t="s">
        <v>32</v>
      </c>
      <c r="AX186" s="15" t="s">
        <v>76</v>
      </c>
      <c r="AY186" s="283" t="s">
        <v>145</v>
      </c>
    </row>
    <row r="187" spans="1:51" s="13" customFormat="1" ht="12">
      <c r="A187" s="13"/>
      <c r="B187" s="237"/>
      <c r="C187" s="238"/>
      <c r="D187" s="232" t="s">
        <v>155</v>
      </c>
      <c r="E187" s="239" t="s">
        <v>1</v>
      </c>
      <c r="F187" s="240" t="s">
        <v>932</v>
      </c>
      <c r="G187" s="238"/>
      <c r="H187" s="241">
        <v>202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155</v>
      </c>
      <c r="AU187" s="247" t="s">
        <v>86</v>
      </c>
      <c r="AV187" s="13" t="s">
        <v>86</v>
      </c>
      <c r="AW187" s="13" t="s">
        <v>32</v>
      </c>
      <c r="AX187" s="13" t="s">
        <v>76</v>
      </c>
      <c r="AY187" s="247" t="s">
        <v>145</v>
      </c>
    </row>
    <row r="188" spans="1:51" s="14" customFormat="1" ht="12">
      <c r="A188" s="14"/>
      <c r="B188" s="248"/>
      <c r="C188" s="249"/>
      <c r="D188" s="232" t="s">
        <v>155</v>
      </c>
      <c r="E188" s="250" t="s">
        <v>1</v>
      </c>
      <c r="F188" s="251" t="s">
        <v>159</v>
      </c>
      <c r="G188" s="249"/>
      <c r="H188" s="252">
        <v>202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8" t="s">
        <v>155</v>
      </c>
      <c r="AU188" s="258" t="s">
        <v>86</v>
      </c>
      <c r="AV188" s="14" t="s">
        <v>151</v>
      </c>
      <c r="AW188" s="14" t="s">
        <v>4</v>
      </c>
      <c r="AX188" s="14" t="s">
        <v>84</v>
      </c>
      <c r="AY188" s="258" t="s">
        <v>145</v>
      </c>
    </row>
    <row r="189" spans="1:65" s="2" customFormat="1" ht="37.8" customHeight="1">
      <c r="A189" s="38"/>
      <c r="B189" s="39"/>
      <c r="C189" s="219" t="s">
        <v>316</v>
      </c>
      <c r="D189" s="219" t="s">
        <v>147</v>
      </c>
      <c r="E189" s="220" t="s">
        <v>354</v>
      </c>
      <c r="F189" s="221" t="s">
        <v>355</v>
      </c>
      <c r="G189" s="222" t="s">
        <v>103</v>
      </c>
      <c r="H189" s="223">
        <v>100</v>
      </c>
      <c r="I189" s="224"/>
      <c r="J189" s="225">
        <f>ROUND(I189*H189,2)</f>
        <v>0</v>
      </c>
      <c r="K189" s="221" t="s">
        <v>1</v>
      </c>
      <c r="L189" s="44"/>
      <c r="M189" s="226" t="s">
        <v>1</v>
      </c>
      <c r="N189" s="227" t="s">
        <v>41</v>
      </c>
      <c r="O189" s="91"/>
      <c r="P189" s="228">
        <f>O189*H189</f>
        <v>0</v>
      </c>
      <c r="Q189" s="228">
        <v>0.0026</v>
      </c>
      <c r="R189" s="228">
        <f>Q189*H189</f>
        <v>0.26</v>
      </c>
      <c r="S189" s="228">
        <v>0</v>
      </c>
      <c r="T189" s="22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0" t="s">
        <v>151</v>
      </c>
      <c r="AT189" s="230" t="s">
        <v>147</v>
      </c>
      <c r="AU189" s="230" t="s">
        <v>86</v>
      </c>
      <c r="AY189" s="17" t="s">
        <v>145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7" t="s">
        <v>84</v>
      </c>
      <c r="BK189" s="231">
        <f>ROUND(I189*H189,2)</f>
        <v>0</v>
      </c>
      <c r="BL189" s="17" t="s">
        <v>151</v>
      </c>
      <c r="BM189" s="230" t="s">
        <v>933</v>
      </c>
    </row>
    <row r="190" spans="1:51" s="15" customFormat="1" ht="12">
      <c r="A190" s="15"/>
      <c r="B190" s="274"/>
      <c r="C190" s="275"/>
      <c r="D190" s="232" t="s">
        <v>155</v>
      </c>
      <c r="E190" s="276" t="s">
        <v>1</v>
      </c>
      <c r="F190" s="277" t="s">
        <v>934</v>
      </c>
      <c r="G190" s="275"/>
      <c r="H190" s="276" t="s">
        <v>1</v>
      </c>
      <c r="I190" s="278"/>
      <c r="J190" s="275"/>
      <c r="K190" s="275"/>
      <c r="L190" s="279"/>
      <c r="M190" s="280"/>
      <c r="N190" s="281"/>
      <c r="O190" s="281"/>
      <c r="P190" s="281"/>
      <c r="Q190" s="281"/>
      <c r="R190" s="281"/>
      <c r="S190" s="281"/>
      <c r="T190" s="28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3" t="s">
        <v>155</v>
      </c>
      <c r="AU190" s="283" t="s">
        <v>86</v>
      </c>
      <c r="AV190" s="15" t="s">
        <v>84</v>
      </c>
      <c r="AW190" s="15" t="s">
        <v>32</v>
      </c>
      <c r="AX190" s="15" t="s">
        <v>76</v>
      </c>
      <c r="AY190" s="283" t="s">
        <v>145</v>
      </c>
    </row>
    <row r="191" spans="1:51" s="13" customFormat="1" ht="12">
      <c r="A191" s="13"/>
      <c r="B191" s="237"/>
      <c r="C191" s="238"/>
      <c r="D191" s="232" t="s">
        <v>155</v>
      </c>
      <c r="E191" s="239" t="s">
        <v>1</v>
      </c>
      <c r="F191" s="240" t="s">
        <v>935</v>
      </c>
      <c r="G191" s="238"/>
      <c r="H191" s="241">
        <v>100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155</v>
      </c>
      <c r="AU191" s="247" t="s">
        <v>86</v>
      </c>
      <c r="AV191" s="13" t="s">
        <v>86</v>
      </c>
      <c r="AW191" s="13" t="s">
        <v>32</v>
      </c>
      <c r="AX191" s="13" t="s">
        <v>76</v>
      </c>
      <c r="AY191" s="247" t="s">
        <v>145</v>
      </c>
    </row>
    <row r="192" spans="1:51" s="14" customFormat="1" ht="12">
      <c r="A192" s="14"/>
      <c r="B192" s="248"/>
      <c r="C192" s="249"/>
      <c r="D192" s="232" t="s">
        <v>155</v>
      </c>
      <c r="E192" s="250" t="s">
        <v>1</v>
      </c>
      <c r="F192" s="251" t="s">
        <v>159</v>
      </c>
      <c r="G192" s="249"/>
      <c r="H192" s="252">
        <v>100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8" t="s">
        <v>155</v>
      </c>
      <c r="AU192" s="258" t="s">
        <v>86</v>
      </c>
      <c r="AV192" s="14" t="s">
        <v>151</v>
      </c>
      <c r="AW192" s="14" t="s">
        <v>4</v>
      </c>
      <c r="AX192" s="14" t="s">
        <v>84</v>
      </c>
      <c r="AY192" s="258" t="s">
        <v>145</v>
      </c>
    </row>
    <row r="193" spans="1:65" s="2" customFormat="1" ht="37.8" customHeight="1">
      <c r="A193" s="38"/>
      <c r="B193" s="39"/>
      <c r="C193" s="219" t="s">
        <v>320</v>
      </c>
      <c r="D193" s="219" t="s">
        <v>147</v>
      </c>
      <c r="E193" s="220" t="s">
        <v>936</v>
      </c>
      <c r="F193" s="221" t="s">
        <v>937</v>
      </c>
      <c r="G193" s="222" t="s">
        <v>234</v>
      </c>
      <c r="H193" s="223">
        <v>970</v>
      </c>
      <c r="I193" s="224"/>
      <c r="J193" s="225">
        <f>ROUND(I193*H193,2)</f>
        <v>0</v>
      </c>
      <c r="K193" s="221" t="s">
        <v>1</v>
      </c>
      <c r="L193" s="44"/>
      <c r="M193" s="226" t="s">
        <v>1</v>
      </c>
      <c r="N193" s="227" t="s">
        <v>41</v>
      </c>
      <c r="O193" s="91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0" t="s">
        <v>151</v>
      </c>
      <c r="AT193" s="230" t="s">
        <v>147</v>
      </c>
      <c r="AU193" s="230" t="s">
        <v>86</v>
      </c>
      <c r="AY193" s="17" t="s">
        <v>145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7" t="s">
        <v>84</v>
      </c>
      <c r="BK193" s="231">
        <f>ROUND(I193*H193,2)</f>
        <v>0</v>
      </c>
      <c r="BL193" s="17" t="s">
        <v>151</v>
      </c>
      <c r="BM193" s="230" t="s">
        <v>938</v>
      </c>
    </row>
    <row r="194" spans="1:51" s="13" customFormat="1" ht="12">
      <c r="A194" s="13"/>
      <c r="B194" s="237"/>
      <c r="C194" s="238"/>
      <c r="D194" s="232" t="s">
        <v>155</v>
      </c>
      <c r="E194" s="239" t="s">
        <v>1</v>
      </c>
      <c r="F194" s="240" t="s">
        <v>939</v>
      </c>
      <c r="G194" s="238"/>
      <c r="H194" s="241">
        <v>970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155</v>
      </c>
      <c r="AU194" s="247" t="s">
        <v>86</v>
      </c>
      <c r="AV194" s="13" t="s">
        <v>86</v>
      </c>
      <c r="AW194" s="13" t="s">
        <v>32</v>
      </c>
      <c r="AX194" s="13" t="s">
        <v>76</v>
      </c>
      <c r="AY194" s="247" t="s">
        <v>145</v>
      </c>
    </row>
    <row r="195" spans="1:51" s="14" customFormat="1" ht="12">
      <c r="A195" s="14"/>
      <c r="B195" s="248"/>
      <c r="C195" s="249"/>
      <c r="D195" s="232" t="s">
        <v>155</v>
      </c>
      <c r="E195" s="250" t="s">
        <v>1</v>
      </c>
      <c r="F195" s="251" t="s">
        <v>159</v>
      </c>
      <c r="G195" s="249"/>
      <c r="H195" s="252">
        <v>970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8" t="s">
        <v>155</v>
      </c>
      <c r="AU195" s="258" t="s">
        <v>86</v>
      </c>
      <c r="AV195" s="14" t="s">
        <v>151</v>
      </c>
      <c r="AW195" s="14" t="s">
        <v>4</v>
      </c>
      <c r="AX195" s="14" t="s">
        <v>84</v>
      </c>
      <c r="AY195" s="258" t="s">
        <v>145</v>
      </c>
    </row>
    <row r="196" spans="1:65" s="2" customFormat="1" ht="37.8" customHeight="1">
      <c r="A196" s="38"/>
      <c r="B196" s="39"/>
      <c r="C196" s="219" t="s">
        <v>325</v>
      </c>
      <c r="D196" s="219" t="s">
        <v>147</v>
      </c>
      <c r="E196" s="220" t="s">
        <v>940</v>
      </c>
      <c r="F196" s="221" t="s">
        <v>941</v>
      </c>
      <c r="G196" s="222" t="s">
        <v>103</v>
      </c>
      <c r="H196" s="223">
        <v>100</v>
      </c>
      <c r="I196" s="224"/>
      <c r="J196" s="225">
        <f>ROUND(I196*H196,2)</f>
        <v>0</v>
      </c>
      <c r="K196" s="221" t="s">
        <v>1</v>
      </c>
      <c r="L196" s="44"/>
      <c r="M196" s="226" t="s">
        <v>1</v>
      </c>
      <c r="N196" s="227" t="s">
        <v>41</v>
      </c>
      <c r="O196" s="91"/>
      <c r="P196" s="228">
        <f>O196*H196</f>
        <v>0</v>
      </c>
      <c r="Q196" s="228">
        <v>1E-05</v>
      </c>
      <c r="R196" s="228">
        <f>Q196*H196</f>
        <v>0.001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151</v>
      </c>
      <c r="AT196" s="230" t="s">
        <v>147</v>
      </c>
      <c r="AU196" s="230" t="s">
        <v>86</v>
      </c>
      <c r="AY196" s="17" t="s">
        <v>145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151</v>
      </c>
      <c r="BM196" s="230" t="s">
        <v>942</v>
      </c>
    </row>
    <row r="197" spans="1:65" s="2" customFormat="1" ht="55.5" customHeight="1">
      <c r="A197" s="38"/>
      <c r="B197" s="39"/>
      <c r="C197" s="219" t="s">
        <v>330</v>
      </c>
      <c r="D197" s="219" t="s">
        <v>147</v>
      </c>
      <c r="E197" s="220" t="s">
        <v>943</v>
      </c>
      <c r="F197" s="221" t="s">
        <v>944</v>
      </c>
      <c r="G197" s="222" t="s">
        <v>234</v>
      </c>
      <c r="H197" s="223">
        <v>700</v>
      </c>
      <c r="I197" s="224"/>
      <c r="J197" s="225">
        <f>ROUND(I197*H197,2)</f>
        <v>0</v>
      </c>
      <c r="K197" s="221" t="s">
        <v>1</v>
      </c>
      <c r="L197" s="44"/>
      <c r="M197" s="226" t="s">
        <v>1</v>
      </c>
      <c r="N197" s="227" t="s">
        <v>41</v>
      </c>
      <c r="O197" s="91"/>
      <c r="P197" s="228">
        <f>O197*H197</f>
        <v>0</v>
      </c>
      <c r="Q197" s="228">
        <v>0.00028</v>
      </c>
      <c r="R197" s="228">
        <f>Q197*H197</f>
        <v>0.19599999999999998</v>
      </c>
      <c r="S197" s="228">
        <v>0</v>
      </c>
      <c r="T197" s="22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151</v>
      </c>
      <c r="AT197" s="230" t="s">
        <v>147</v>
      </c>
      <c r="AU197" s="230" t="s">
        <v>86</v>
      </c>
      <c r="AY197" s="17" t="s">
        <v>145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84</v>
      </c>
      <c r="BK197" s="231">
        <f>ROUND(I197*H197,2)</f>
        <v>0</v>
      </c>
      <c r="BL197" s="17" t="s">
        <v>151</v>
      </c>
      <c r="BM197" s="230" t="s">
        <v>945</v>
      </c>
    </row>
    <row r="198" spans="1:65" s="2" customFormat="1" ht="24.15" customHeight="1">
      <c r="A198" s="38"/>
      <c r="B198" s="39"/>
      <c r="C198" s="219" t="s">
        <v>335</v>
      </c>
      <c r="D198" s="219" t="s">
        <v>147</v>
      </c>
      <c r="E198" s="220" t="s">
        <v>358</v>
      </c>
      <c r="F198" s="221" t="s">
        <v>359</v>
      </c>
      <c r="G198" s="222" t="s">
        <v>234</v>
      </c>
      <c r="H198" s="223">
        <v>700</v>
      </c>
      <c r="I198" s="224"/>
      <c r="J198" s="225">
        <f>ROUND(I198*H198,2)</f>
        <v>0</v>
      </c>
      <c r="K198" s="221" t="s">
        <v>1</v>
      </c>
      <c r="L198" s="44"/>
      <c r="M198" s="226" t="s">
        <v>1</v>
      </c>
      <c r="N198" s="227" t="s">
        <v>41</v>
      </c>
      <c r="O198" s="91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0" t="s">
        <v>151</v>
      </c>
      <c r="AT198" s="230" t="s">
        <v>147</v>
      </c>
      <c r="AU198" s="230" t="s">
        <v>86</v>
      </c>
      <c r="AY198" s="17" t="s">
        <v>145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7" t="s">
        <v>84</v>
      </c>
      <c r="BK198" s="231">
        <f>ROUND(I198*H198,2)</f>
        <v>0</v>
      </c>
      <c r="BL198" s="17" t="s">
        <v>151</v>
      </c>
      <c r="BM198" s="230" t="s">
        <v>946</v>
      </c>
    </row>
    <row r="199" spans="1:63" s="12" customFormat="1" ht="22.8" customHeight="1">
      <c r="A199" s="12"/>
      <c r="B199" s="203"/>
      <c r="C199" s="204"/>
      <c r="D199" s="205" t="s">
        <v>75</v>
      </c>
      <c r="E199" s="217" t="s">
        <v>947</v>
      </c>
      <c r="F199" s="217" t="s">
        <v>390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P200</f>
        <v>0</v>
      </c>
      <c r="Q199" s="211"/>
      <c r="R199" s="212">
        <f>R200</f>
        <v>0</v>
      </c>
      <c r="S199" s="211"/>
      <c r="T199" s="213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84</v>
      </c>
      <c r="AT199" s="215" t="s">
        <v>75</v>
      </c>
      <c r="AU199" s="215" t="s">
        <v>84</v>
      </c>
      <c r="AY199" s="214" t="s">
        <v>145</v>
      </c>
      <c r="BK199" s="216">
        <f>BK200</f>
        <v>0</v>
      </c>
    </row>
    <row r="200" spans="1:65" s="2" customFormat="1" ht="44.25" customHeight="1">
      <c r="A200" s="38"/>
      <c r="B200" s="39"/>
      <c r="C200" s="219" t="s">
        <v>341</v>
      </c>
      <c r="D200" s="219" t="s">
        <v>147</v>
      </c>
      <c r="E200" s="220" t="s">
        <v>392</v>
      </c>
      <c r="F200" s="221" t="s">
        <v>948</v>
      </c>
      <c r="G200" s="222" t="s">
        <v>371</v>
      </c>
      <c r="H200" s="223">
        <v>260.3</v>
      </c>
      <c r="I200" s="224"/>
      <c r="J200" s="225">
        <f>ROUND(I200*H200,2)</f>
        <v>0</v>
      </c>
      <c r="K200" s="221" t="s">
        <v>1</v>
      </c>
      <c r="L200" s="44"/>
      <c r="M200" s="226" t="s">
        <v>1</v>
      </c>
      <c r="N200" s="227" t="s">
        <v>41</v>
      </c>
      <c r="O200" s="91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0" t="s">
        <v>151</v>
      </c>
      <c r="AT200" s="230" t="s">
        <v>147</v>
      </c>
      <c r="AU200" s="230" t="s">
        <v>86</v>
      </c>
      <c r="AY200" s="17" t="s">
        <v>145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7" t="s">
        <v>84</v>
      </c>
      <c r="BK200" s="231">
        <f>ROUND(I200*H200,2)</f>
        <v>0</v>
      </c>
      <c r="BL200" s="17" t="s">
        <v>151</v>
      </c>
      <c r="BM200" s="230" t="s">
        <v>949</v>
      </c>
    </row>
    <row r="201" spans="1:63" s="12" customFormat="1" ht="22.8" customHeight="1">
      <c r="A201" s="12"/>
      <c r="B201" s="203"/>
      <c r="C201" s="204"/>
      <c r="D201" s="205" t="s">
        <v>75</v>
      </c>
      <c r="E201" s="217" t="s">
        <v>366</v>
      </c>
      <c r="F201" s="217" t="s">
        <v>367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SUM(P202:P223)</f>
        <v>0</v>
      </c>
      <c r="Q201" s="211"/>
      <c r="R201" s="212">
        <f>SUM(R202:R223)</f>
        <v>0</v>
      </c>
      <c r="S201" s="211"/>
      <c r="T201" s="213">
        <f>SUM(T202:T223)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84</v>
      </c>
      <c r="AT201" s="215" t="s">
        <v>75</v>
      </c>
      <c r="AU201" s="215" t="s">
        <v>84</v>
      </c>
      <c r="AY201" s="214" t="s">
        <v>145</v>
      </c>
      <c r="BK201" s="216">
        <f>SUM(BK202:BK223)</f>
        <v>0</v>
      </c>
    </row>
    <row r="202" spans="1:65" s="2" customFormat="1" ht="37.8" customHeight="1">
      <c r="A202" s="38"/>
      <c r="B202" s="39"/>
      <c r="C202" s="219" t="s">
        <v>345</v>
      </c>
      <c r="D202" s="219" t="s">
        <v>147</v>
      </c>
      <c r="E202" s="220" t="s">
        <v>376</v>
      </c>
      <c r="F202" s="221" t="s">
        <v>950</v>
      </c>
      <c r="G202" s="222" t="s">
        <v>371</v>
      </c>
      <c r="H202" s="223">
        <v>353.97</v>
      </c>
      <c r="I202" s="224"/>
      <c r="J202" s="225">
        <f>ROUND(I202*H202,2)</f>
        <v>0</v>
      </c>
      <c r="K202" s="221" t="s">
        <v>1</v>
      </c>
      <c r="L202" s="44"/>
      <c r="M202" s="226" t="s">
        <v>1</v>
      </c>
      <c r="N202" s="227" t="s">
        <v>41</v>
      </c>
      <c r="O202" s="91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0" t="s">
        <v>151</v>
      </c>
      <c r="AT202" s="230" t="s">
        <v>147</v>
      </c>
      <c r="AU202" s="230" t="s">
        <v>86</v>
      </c>
      <c r="AY202" s="17" t="s">
        <v>145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84</v>
      </c>
      <c r="BK202" s="231">
        <f>ROUND(I202*H202,2)</f>
        <v>0</v>
      </c>
      <c r="BL202" s="17" t="s">
        <v>151</v>
      </c>
      <c r="BM202" s="230" t="s">
        <v>951</v>
      </c>
    </row>
    <row r="203" spans="1:51" s="13" customFormat="1" ht="12">
      <c r="A203" s="13"/>
      <c r="B203" s="237"/>
      <c r="C203" s="238"/>
      <c r="D203" s="232" t="s">
        <v>155</v>
      </c>
      <c r="E203" s="239" t="s">
        <v>1</v>
      </c>
      <c r="F203" s="240" t="s">
        <v>952</v>
      </c>
      <c r="G203" s="238"/>
      <c r="H203" s="241">
        <v>353.97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155</v>
      </c>
      <c r="AU203" s="247" t="s">
        <v>86</v>
      </c>
      <c r="AV203" s="13" t="s">
        <v>86</v>
      </c>
      <c r="AW203" s="13" t="s">
        <v>32</v>
      </c>
      <c r="AX203" s="13" t="s">
        <v>76</v>
      </c>
      <c r="AY203" s="247" t="s">
        <v>145</v>
      </c>
    </row>
    <row r="204" spans="1:51" s="14" customFormat="1" ht="12">
      <c r="A204" s="14"/>
      <c r="B204" s="248"/>
      <c r="C204" s="249"/>
      <c r="D204" s="232" t="s">
        <v>155</v>
      </c>
      <c r="E204" s="250" t="s">
        <v>1</v>
      </c>
      <c r="F204" s="251" t="s">
        <v>159</v>
      </c>
      <c r="G204" s="249"/>
      <c r="H204" s="252">
        <v>353.97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155</v>
      </c>
      <c r="AU204" s="258" t="s">
        <v>86</v>
      </c>
      <c r="AV204" s="14" t="s">
        <v>151</v>
      </c>
      <c r="AW204" s="14" t="s">
        <v>4</v>
      </c>
      <c r="AX204" s="14" t="s">
        <v>84</v>
      </c>
      <c r="AY204" s="258" t="s">
        <v>145</v>
      </c>
    </row>
    <row r="205" spans="1:65" s="2" customFormat="1" ht="37.8" customHeight="1">
      <c r="A205" s="38"/>
      <c r="B205" s="39"/>
      <c r="C205" s="219" t="s">
        <v>349</v>
      </c>
      <c r="D205" s="219" t="s">
        <v>147</v>
      </c>
      <c r="E205" s="220" t="s">
        <v>382</v>
      </c>
      <c r="F205" s="221" t="s">
        <v>953</v>
      </c>
      <c r="G205" s="222" t="s">
        <v>371</v>
      </c>
      <c r="H205" s="223">
        <v>3185.73</v>
      </c>
      <c r="I205" s="224"/>
      <c r="J205" s="225">
        <f>ROUND(I205*H205,2)</f>
        <v>0</v>
      </c>
      <c r="K205" s="221" t="s">
        <v>1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151</v>
      </c>
      <c r="AT205" s="230" t="s">
        <v>147</v>
      </c>
      <c r="AU205" s="230" t="s">
        <v>86</v>
      </c>
      <c r="AY205" s="17" t="s">
        <v>145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151</v>
      </c>
      <c r="BM205" s="230" t="s">
        <v>954</v>
      </c>
    </row>
    <row r="206" spans="1:51" s="13" customFormat="1" ht="12">
      <c r="A206" s="13"/>
      <c r="B206" s="237"/>
      <c r="C206" s="238"/>
      <c r="D206" s="232" t="s">
        <v>155</v>
      </c>
      <c r="E206" s="239" t="s">
        <v>1</v>
      </c>
      <c r="F206" s="240" t="s">
        <v>955</v>
      </c>
      <c r="G206" s="238"/>
      <c r="H206" s="241">
        <v>3185.73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155</v>
      </c>
      <c r="AU206" s="247" t="s">
        <v>86</v>
      </c>
      <c r="AV206" s="13" t="s">
        <v>86</v>
      </c>
      <c r="AW206" s="13" t="s">
        <v>32</v>
      </c>
      <c r="AX206" s="13" t="s">
        <v>76</v>
      </c>
      <c r="AY206" s="247" t="s">
        <v>145</v>
      </c>
    </row>
    <row r="207" spans="1:51" s="14" customFormat="1" ht="12">
      <c r="A207" s="14"/>
      <c r="B207" s="248"/>
      <c r="C207" s="249"/>
      <c r="D207" s="232" t="s">
        <v>155</v>
      </c>
      <c r="E207" s="250" t="s">
        <v>1</v>
      </c>
      <c r="F207" s="251" t="s">
        <v>159</v>
      </c>
      <c r="G207" s="249"/>
      <c r="H207" s="252">
        <v>3185.73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8" t="s">
        <v>155</v>
      </c>
      <c r="AU207" s="258" t="s">
        <v>86</v>
      </c>
      <c r="AV207" s="14" t="s">
        <v>151</v>
      </c>
      <c r="AW207" s="14" t="s">
        <v>4</v>
      </c>
      <c r="AX207" s="14" t="s">
        <v>84</v>
      </c>
      <c r="AY207" s="258" t="s">
        <v>145</v>
      </c>
    </row>
    <row r="208" spans="1:65" s="2" customFormat="1" ht="24.15" customHeight="1">
      <c r="A208" s="38"/>
      <c r="B208" s="39"/>
      <c r="C208" s="219" t="s">
        <v>353</v>
      </c>
      <c r="D208" s="219" t="s">
        <v>147</v>
      </c>
      <c r="E208" s="220" t="s">
        <v>956</v>
      </c>
      <c r="F208" s="221" t="s">
        <v>957</v>
      </c>
      <c r="G208" s="222" t="s">
        <v>371</v>
      </c>
      <c r="H208" s="223">
        <v>7.34</v>
      </c>
      <c r="I208" s="224"/>
      <c r="J208" s="225">
        <f>ROUND(I208*H208,2)</f>
        <v>0</v>
      </c>
      <c r="K208" s="221" t="s">
        <v>1</v>
      </c>
      <c r="L208" s="44"/>
      <c r="M208" s="226" t="s">
        <v>1</v>
      </c>
      <c r="N208" s="227" t="s">
        <v>41</v>
      </c>
      <c r="O208" s="91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0" t="s">
        <v>151</v>
      </c>
      <c r="AT208" s="230" t="s">
        <v>147</v>
      </c>
      <c r="AU208" s="230" t="s">
        <v>86</v>
      </c>
      <c r="AY208" s="17" t="s">
        <v>145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7" t="s">
        <v>84</v>
      </c>
      <c r="BK208" s="231">
        <f>ROUND(I208*H208,2)</f>
        <v>0</v>
      </c>
      <c r="BL208" s="17" t="s">
        <v>151</v>
      </c>
      <c r="BM208" s="230" t="s">
        <v>958</v>
      </c>
    </row>
    <row r="209" spans="1:51" s="15" customFormat="1" ht="12">
      <c r="A209" s="15"/>
      <c r="B209" s="274"/>
      <c r="C209" s="275"/>
      <c r="D209" s="232" t="s">
        <v>155</v>
      </c>
      <c r="E209" s="276" t="s">
        <v>1</v>
      </c>
      <c r="F209" s="277" t="s">
        <v>959</v>
      </c>
      <c r="G209" s="275"/>
      <c r="H209" s="276" t="s">
        <v>1</v>
      </c>
      <c r="I209" s="278"/>
      <c r="J209" s="275"/>
      <c r="K209" s="275"/>
      <c r="L209" s="279"/>
      <c r="M209" s="280"/>
      <c r="N209" s="281"/>
      <c r="O209" s="281"/>
      <c r="P209" s="281"/>
      <c r="Q209" s="281"/>
      <c r="R209" s="281"/>
      <c r="S209" s="281"/>
      <c r="T209" s="28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3" t="s">
        <v>155</v>
      </c>
      <c r="AU209" s="283" t="s">
        <v>86</v>
      </c>
      <c r="AV209" s="15" t="s">
        <v>84</v>
      </c>
      <c r="AW209" s="15" t="s">
        <v>32</v>
      </c>
      <c r="AX209" s="15" t="s">
        <v>76</v>
      </c>
      <c r="AY209" s="283" t="s">
        <v>145</v>
      </c>
    </row>
    <row r="210" spans="1:51" s="13" customFormat="1" ht="12">
      <c r="A210" s="13"/>
      <c r="B210" s="237"/>
      <c r="C210" s="238"/>
      <c r="D210" s="232" t="s">
        <v>155</v>
      </c>
      <c r="E210" s="239" t="s">
        <v>1</v>
      </c>
      <c r="F210" s="240" t="s">
        <v>960</v>
      </c>
      <c r="G210" s="238"/>
      <c r="H210" s="241">
        <v>6.4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155</v>
      </c>
      <c r="AU210" s="247" t="s">
        <v>86</v>
      </c>
      <c r="AV210" s="13" t="s">
        <v>86</v>
      </c>
      <c r="AW210" s="13" t="s">
        <v>32</v>
      </c>
      <c r="AX210" s="13" t="s">
        <v>76</v>
      </c>
      <c r="AY210" s="247" t="s">
        <v>145</v>
      </c>
    </row>
    <row r="211" spans="1:51" s="15" customFormat="1" ht="12">
      <c r="A211" s="15"/>
      <c r="B211" s="274"/>
      <c r="C211" s="275"/>
      <c r="D211" s="232" t="s">
        <v>155</v>
      </c>
      <c r="E211" s="276" t="s">
        <v>1</v>
      </c>
      <c r="F211" s="277" t="s">
        <v>961</v>
      </c>
      <c r="G211" s="275"/>
      <c r="H211" s="276" t="s">
        <v>1</v>
      </c>
      <c r="I211" s="278"/>
      <c r="J211" s="275"/>
      <c r="K211" s="275"/>
      <c r="L211" s="279"/>
      <c r="M211" s="280"/>
      <c r="N211" s="281"/>
      <c r="O211" s="281"/>
      <c r="P211" s="281"/>
      <c r="Q211" s="281"/>
      <c r="R211" s="281"/>
      <c r="S211" s="281"/>
      <c r="T211" s="28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83" t="s">
        <v>155</v>
      </c>
      <c r="AU211" s="283" t="s">
        <v>86</v>
      </c>
      <c r="AV211" s="15" t="s">
        <v>84</v>
      </c>
      <c r="AW211" s="15" t="s">
        <v>32</v>
      </c>
      <c r="AX211" s="15" t="s">
        <v>76</v>
      </c>
      <c r="AY211" s="283" t="s">
        <v>145</v>
      </c>
    </row>
    <row r="212" spans="1:51" s="13" customFormat="1" ht="12">
      <c r="A212" s="13"/>
      <c r="B212" s="237"/>
      <c r="C212" s="238"/>
      <c r="D212" s="232" t="s">
        <v>155</v>
      </c>
      <c r="E212" s="239" t="s">
        <v>1</v>
      </c>
      <c r="F212" s="240" t="s">
        <v>962</v>
      </c>
      <c r="G212" s="238"/>
      <c r="H212" s="241">
        <v>0.94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155</v>
      </c>
      <c r="AU212" s="247" t="s">
        <v>86</v>
      </c>
      <c r="AV212" s="13" t="s">
        <v>86</v>
      </c>
      <c r="AW212" s="13" t="s">
        <v>32</v>
      </c>
      <c r="AX212" s="13" t="s">
        <v>76</v>
      </c>
      <c r="AY212" s="247" t="s">
        <v>145</v>
      </c>
    </row>
    <row r="213" spans="1:51" s="14" customFormat="1" ht="12">
      <c r="A213" s="14"/>
      <c r="B213" s="248"/>
      <c r="C213" s="249"/>
      <c r="D213" s="232" t="s">
        <v>155</v>
      </c>
      <c r="E213" s="250" t="s">
        <v>1</v>
      </c>
      <c r="F213" s="251" t="s">
        <v>159</v>
      </c>
      <c r="G213" s="249"/>
      <c r="H213" s="252">
        <v>7.34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8" t="s">
        <v>155</v>
      </c>
      <c r="AU213" s="258" t="s">
        <v>86</v>
      </c>
      <c r="AV213" s="14" t="s">
        <v>151</v>
      </c>
      <c r="AW213" s="14" t="s">
        <v>32</v>
      </c>
      <c r="AX213" s="14" t="s">
        <v>84</v>
      </c>
      <c r="AY213" s="258" t="s">
        <v>145</v>
      </c>
    </row>
    <row r="214" spans="1:65" s="2" customFormat="1" ht="37.8" customHeight="1">
      <c r="A214" s="38"/>
      <c r="B214" s="39"/>
      <c r="C214" s="219" t="s">
        <v>357</v>
      </c>
      <c r="D214" s="219" t="s">
        <v>147</v>
      </c>
      <c r="E214" s="220" t="s">
        <v>963</v>
      </c>
      <c r="F214" s="221" t="s">
        <v>964</v>
      </c>
      <c r="G214" s="222" t="s">
        <v>371</v>
      </c>
      <c r="H214" s="223">
        <v>79.13</v>
      </c>
      <c r="I214" s="224"/>
      <c r="J214" s="225">
        <f>ROUND(I214*H214,2)</f>
        <v>0</v>
      </c>
      <c r="K214" s="221" t="s">
        <v>1</v>
      </c>
      <c r="L214" s="44"/>
      <c r="M214" s="226" t="s">
        <v>1</v>
      </c>
      <c r="N214" s="227" t="s">
        <v>41</v>
      </c>
      <c r="O214" s="91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0" t="s">
        <v>151</v>
      </c>
      <c r="AT214" s="230" t="s">
        <v>147</v>
      </c>
      <c r="AU214" s="230" t="s">
        <v>86</v>
      </c>
      <c r="AY214" s="17" t="s">
        <v>145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7" t="s">
        <v>84</v>
      </c>
      <c r="BK214" s="231">
        <f>ROUND(I214*H214,2)</f>
        <v>0</v>
      </c>
      <c r="BL214" s="17" t="s">
        <v>151</v>
      </c>
      <c r="BM214" s="230" t="s">
        <v>965</v>
      </c>
    </row>
    <row r="215" spans="1:51" s="13" customFormat="1" ht="12">
      <c r="A215" s="13"/>
      <c r="B215" s="237"/>
      <c r="C215" s="238"/>
      <c r="D215" s="232" t="s">
        <v>155</v>
      </c>
      <c r="E215" s="239" t="s">
        <v>1</v>
      </c>
      <c r="F215" s="240" t="s">
        <v>966</v>
      </c>
      <c r="G215" s="238"/>
      <c r="H215" s="241">
        <v>79.13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155</v>
      </c>
      <c r="AU215" s="247" t="s">
        <v>86</v>
      </c>
      <c r="AV215" s="13" t="s">
        <v>86</v>
      </c>
      <c r="AW215" s="13" t="s">
        <v>32</v>
      </c>
      <c r="AX215" s="13" t="s">
        <v>76</v>
      </c>
      <c r="AY215" s="247" t="s">
        <v>145</v>
      </c>
    </row>
    <row r="216" spans="1:51" s="14" customFormat="1" ht="12">
      <c r="A216" s="14"/>
      <c r="B216" s="248"/>
      <c r="C216" s="249"/>
      <c r="D216" s="232" t="s">
        <v>155</v>
      </c>
      <c r="E216" s="250" t="s">
        <v>1</v>
      </c>
      <c r="F216" s="251" t="s">
        <v>159</v>
      </c>
      <c r="G216" s="249"/>
      <c r="H216" s="252">
        <v>79.13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8" t="s">
        <v>155</v>
      </c>
      <c r="AU216" s="258" t="s">
        <v>86</v>
      </c>
      <c r="AV216" s="14" t="s">
        <v>151</v>
      </c>
      <c r="AW216" s="14" t="s">
        <v>4</v>
      </c>
      <c r="AX216" s="14" t="s">
        <v>84</v>
      </c>
      <c r="AY216" s="258" t="s">
        <v>145</v>
      </c>
    </row>
    <row r="217" spans="1:65" s="2" customFormat="1" ht="37.8" customHeight="1">
      <c r="A217" s="38"/>
      <c r="B217" s="39"/>
      <c r="C217" s="219" t="s">
        <v>362</v>
      </c>
      <c r="D217" s="219" t="s">
        <v>147</v>
      </c>
      <c r="E217" s="220" t="s">
        <v>967</v>
      </c>
      <c r="F217" s="221" t="s">
        <v>953</v>
      </c>
      <c r="G217" s="222" t="s">
        <v>371</v>
      </c>
      <c r="H217" s="223">
        <v>1899.12</v>
      </c>
      <c r="I217" s="224"/>
      <c r="J217" s="225">
        <f>ROUND(I217*H217,2)</f>
        <v>0</v>
      </c>
      <c r="K217" s="221" t="s">
        <v>1</v>
      </c>
      <c r="L217" s="44"/>
      <c r="M217" s="226" t="s">
        <v>1</v>
      </c>
      <c r="N217" s="227" t="s">
        <v>41</v>
      </c>
      <c r="O217" s="91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0" t="s">
        <v>151</v>
      </c>
      <c r="AT217" s="230" t="s">
        <v>147</v>
      </c>
      <c r="AU217" s="230" t="s">
        <v>86</v>
      </c>
      <c r="AY217" s="17" t="s">
        <v>145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7" t="s">
        <v>84</v>
      </c>
      <c r="BK217" s="231">
        <f>ROUND(I217*H217,2)</f>
        <v>0</v>
      </c>
      <c r="BL217" s="17" t="s">
        <v>151</v>
      </c>
      <c r="BM217" s="230" t="s">
        <v>968</v>
      </c>
    </row>
    <row r="218" spans="1:51" s="13" customFormat="1" ht="12">
      <c r="A218" s="13"/>
      <c r="B218" s="237"/>
      <c r="C218" s="238"/>
      <c r="D218" s="232" t="s">
        <v>155</v>
      </c>
      <c r="E218" s="239" t="s">
        <v>1</v>
      </c>
      <c r="F218" s="240" t="s">
        <v>969</v>
      </c>
      <c r="G218" s="238"/>
      <c r="H218" s="241">
        <v>1899.12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155</v>
      </c>
      <c r="AU218" s="247" t="s">
        <v>86</v>
      </c>
      <c r="AV218" s="13" t="s">
        <v>86</v>
      </c>
      <c r="AW218" s="13" t="s">
        <v>32</v>
      </c>
      <c r="AX218" s="13" t="s">
        <v>76</v>
      </c>
      <c r="AY218" s="247" t="s">
        <v>145</v>
      </c>
    </row>
    <row r="219" spans="1:51" s="14" customFormat="1" ht="12">
      <c r="A219" s="14"/>
      <c r="B219" s="248"/>
      <c r="C219" s="249"/>
      <c r="D219" s="232" t="s">
        <v>155</v>
      </c>
      <c r="E219" s="250" t="s">
        <v>1</v>
      </c>
      <c r="F219" s="251" t="s">
        <v>159</v>
      </c>
      <c r="G219" s="249"/>
      <c r="H219" s="252">
        <v>1899.12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8" t="s">
        <v>155</v>
      </c>
      <c r="AU219" s="258" t="s">
        <v>86</v>
      </c>
      <c r="AV219" s="14" t="s">
        <v>151</v>
      </c>
      <c r="AW219" s="14" t="s">
        <v>32</v>
      </c>
      <c r="AX219" s="14" t="s">
        <v>84</v>
      </c>
      <c r="AY219" s="258" t="s">
        <v>145</v>
      </c>
    </row>
    <row r="220" spans="1:65" s="2" customFormat="1" ht="44.25" customHeight="1">
      <c r="A220" s="38"/>
      <c r="B220" s="39"/>
      <c r="C220" s="219" t="s">
        <v>368</v>
      </c>
      <c r="D220" s="219" t="s">
        <v>147</v>
      </c>
      <c r="E220" s="220" t="s">
        <v>970</v>
      </c>
      <c r="F220" s="221" t="s">
        <v>971</v>
      </c>
      <c r="G220" s="222" t="s">
        <v>371</v>
      </c>
      <c r="H220" s="223">
        <v>72.73</v>
      </c>
      <c r="I220" s="224"/>
      <c r="J220" s="225">
        <f>ROUND(I220*H220,2)</f>
        <v>0</v>
      </c>
      <c r="K220" s="221" t="s">
        <v>1</v>
      </c>
      <c r="L220" s="44"/>
      <c r="M220" s="226" t="s">
        <v>1</v>
      </c>
      <c r="N220" s="227" t="s">
        <v>41</v>
      </c>
      <c r="O220" s="91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0" t="s">
        <v>151</v>
      </c>
      <c r="AT220" s="230" t="s">
        <v>147</v>
      </c>
      <c r="AU220" s="230" t="s">
        <v>86</v>
      </c>
      <c r="AY220" s="17" t="s">
        <v>145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7" t="s">
        <v>84</v>
      </c>
      <c r="BK220" s="231">
        <f>ROUND(I220*H220,2)</f>
        <v>0</v>
      </c>
      <c r="BL220" s="17" t="s">
        <v>151</v>
      </c>
      <c r="BM220" s="230" t="s">
        <v>972</v>
      </c>
    </row>
    <row r="221" spans="1:51" s="13" customFormat="1" ht="12">
      <c r="A221" s="13"/>
      <c r="B221" s="237"/>
      <c r="C221" s="238"/>
      <c r="D221" s="232" t="s">
        <v>155</v>
      </c>
      <c r="E221" s="239" t="s">
        <v>1</v>
      </c>
      <c r="F221" s="240" t="s">
        <v>973</v>
      </c>
      <c r="G221" s="238"/>
      <c r="H221" s="241">
        <v>72.73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155</v>
      </c>
      <c r="AU221" s="247" t="s">
        <v>86</v>
      </c>
      <c r="AV221" s="13" t="s">
        <v>86</v>
      </c>
      <c r="AW221" s="13" t="s">
        <v>32</v>
      </c>
      <c r="AX221" s="13" t="s">
        <v>76</v>
      </c>
      <c r="AY221" s="247" t="s">
        <v>145</v>
      </c>
    </row>
    <row r="222" spans="1:51" s="14" customFormat="1" ht="12">
      <c r="A222" s="14"/>
      <c r="B222" s="248"/>
      <c r="C222" s="249"/>
      <c r="D222" s="232" t="s">
        <v>155</v>
      </c>
      <c r="E222" s="250" t="s">
        <v>1</v>
      </c>
      <c r="F222" s="251" t="s">
        <v>159</v>
      </c>
      <c r="G222" s="249"/>
      <c r="H222" s="252">
        <v>72.73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8" t="s">
        <v>155</v>
      </c>
      <c r="AU222" s="258" t="s">
        <v>86</v>
      </c>
      <c r="AV222" s="14" t="s">
        <v>151</v>
      </c>
      <c r="AW222" s="14" t="s">
        <v>4</v>
      </c>
      <c r="AX222" s="14" t="s">
        <v>84</v>
      </c>
      <c r="AY222" s="258" t="s">
        <v>145</v>
      </c>
    </row>
    <row r="223" spans="1:65" s="2" customFormat="1" ht="44.25" customHeight="1">
      <c r="A223" s="38"/>
      <c r="B223" s="39"/>
      <c r="C223" s="219" t="s">
        <v>375</v>
      </c>
      <c r="D223" s="219" t="s">
        <v>147</v>
      </c>
      <c r="E223" s="220" t="s">
        <v>974</v>
      </c>
      <c r="F223" s="221" t="s">
        <v>975</v>
      </c>
      <c r="G223" s="222" t="s">
        <v>371</v>
      </c>
      <c r="H223" s="223">
        <v>6.4</v>
      </c>
      <c r="I223" s="224"/>
      <c r="J223" s="225">
        <f>ROUND(I223*H223,2)</f>
        <v>0</v>
      </c>
      <c r="K223" s="221" t="s">
        <v>1</v>
      </c>
      <c r="L223" s="44"/>
      <c r="M223" s="226" t="s">
        <v>1</v>
      </c>
      <c r="N223" s="227" t="s">
        <v>41</v>
      </c>
      <c r="O223" s="91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151</v>
      </c>
      <c r="AT223" s="230" t="s">
        <v>147</v>
      </c>
      <c r="AU223" s="230" t="s">
        <v>86</v>
      </c>
      <c r="AY223" s="17" t="s">
        <v>145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84</v>
      </c>
      <c r="BK223" s="231">
        <f>ROUND(I223*H223,2)</f>
        <v>0</v>
      </c>
      <c r="BL223" s="17" t="s">
        <v>151</v>
      </c>
      <c r="BM223" s="230" t="s">
        <v>976</v>
      </c>
    </row>
    <row r="224" spans="1:63" s="12" customFormat="1" ht="25.9" customHeight="1">
      <c r="A224" s="12"/>
      <c r="B224" s="203"/>
      <c r="C224" s="204"/>
      <c r="D224" s="205" t="s">
        <v>75</v>
      </c>
      <c r="E224" s="206" t="s">
        <v>395</v>
      </c>
      <c r="F224" s="206" t="s">
        <v>396</v>
      </c>
      <c r="G224" s="204"/>
      <c r="H224" s="204"/>
      <c r="I224" s="207"/>
      <c r="J224" s="208">
        <f>BK224</f>
        <v>0</v>
      </c>
      <c r="K224" s="204"/>
      <c r="L224" s="209"/>
      <c r="M224" s="210"/>
      <c r="N224" s="211"/>
      <c r="O224" s="211"/>
      <c r="P224" s="212">
        <f>P225+P231+P234</f>
        <v>0</v>
      </c>
      <c r="Q224" s="211"/>
      <c r="R224" s="212">
        <f>R225+R231+R234</f>
        <v>0</v>
      </c>
      <c r="S224" s="211"/>
      <c r="T224" s="213">
        <f>T225+T231+T234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174</v>
      </c>
      <c r="AT224" s="215" t="s">
        <v>75</v>
      </c>
      <c r="AU224" s="215" t="s">
        <v>76</v>
      </c>
      <c r="AY224" s="214" t="s">
        <v>145</v>
      </c>
      <c r="BK224" s="216">
        <f>BK225+BK231+BK234</f>
        <v>0</v>
      </c>
    </row>
    <row r="225" spans="1:63" s="12" customFormat="1" ht="22.8" customHeight="1">
      <c r="A225" s="12"/>
      <c r="B225" s="203"/>
      <c r="C225" s="204"/>
      <c r="D225" s="205" t="s">
        <v>75</v>
      </c>
      <c r="E225" s="217" t="s">
        <v>397</v>
      </c>
      <c r="F225" s="217" t="s">
        <v>398</v>
      </c>
      <c r="G225" s="204"/>
      <c r="H225" s="204"/>
      <c r="I225" s="207"/>
      <c r="J225" s="218">
        <f>BK225</f>
        <v>0</v>
      </c>
      <c r="K225" s="204"/>
      <c r="L225" s="209"/>
      <c r="M225" s="210"/>
      <c r="N225" s="211"/>
      <c r="O225" s="211"/>
      <c r="P225" s="212">
        <f>SUM(P226:P230)</f>
        <v>0</v>
      </c>
      <c r="Q225" s="211"/>
      <c r="R225" s="212">
        <f>SUM(R226:R230)</f>
        <v>0</v>
      </c>
      <c r="S225" s="211"/>
      <c r="T225" s="213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174</v>
      </c>
      <c r="AT225" s="215" t="s">
        <v>75</v>
      </c>
      <c r="AU225" s="215" t="s">
        <v>84</v>
      </c>
      <c r="AY225" s="214" t="s">
        <v>145</v>
      </c>
      <c r="BK225" s="216">
        <f>SUM(BK226:BK230)</f>
        <v>0</v>
      </c>
    </row>
    <row r="226" spans="1:65" s="2" customFormat="1" ht="21.75" customHeight="1">
      <c r="A226" s="38"/>
      <c r="B226" s="39"/>
      <c r="C226" s="219" t="s">
        <v>381</v>
      </c>
      <c r="D226" s="219" t="s">
        <v>147</v>
      </c>
      <c r="E226" s="220" t="s">
        <v>400</v>
      </c>
      <c r="F226" s="221" t="s">
        <v>401</v>
      </c>
      <c r="G226" s="222" t="s">
        <v>402</v>
      </c>
      <c r="H226" s="223">
        <v>1</v>
      </c>
      <c r="I226" s="224"/>
      <c r="J226" s="225">
        <f>ROUND(I226*H226,2)</f>
        <v>0</v>
      </c>
      <c r="K226" s="221" t="s">
        <v>150</v>
      </c>
      <c r="L226" s="44"/>
      <c r="M226" s="226" t="s">
        <v>1</v>
      </c>
      <c r="N226" s="227" t="s">
        <v>41</v>
      </c>
      <c r="O226" s="91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0" t="s">
        <v>403</v>
      </c>
      <c r="AT226" s="230" t="s">
        <v>147</v>
      </c>
      <c r="AU226" s="230" t="s">
        <v>86</v>
      </c>
      <c r="AY226" s="17" t="s">
        <v>145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7" t="s">
        <v>84</v>
      </c>
      <c r="BK226" s="231">
        <f>ROUND(I226*H226,2)</f>
        <v>0</v>
      </c>
      <c r="BL226" s="17" t="s">
        <v>403</v>
      </c>
      <c r="BM226" s="230" t="s">
        <v>977</v>
      </c>
    </row>
    <row r="227" spans="1:65" s="2" customFormat="1" ht="37.8" customHeight="1">
      <c r="A227" s="38"/>
      <c r="B227" s="39"/>
      <c r="C227" s="219" t="s">
        <v>110</v>
      </c>
      <c r="D227" s="219" t="s">
        <v>147</v>
      </c>
      <c r="E227" s="220" t="s">
        <v>406</v>
      </c>
      <c r="F227" s="221" t="s">
        <v>407</v>
      </c>
      <c r="G227" s="222" t="s">
        <v>402</v>
      </c>
      <c r="H227" s="223">
        <v>1</v>
      </c>
      <c r="I227" s="224"/>
      <c r="J227" s="225">
        <f>ROUND(I227*H227,2)</f>
        <v>0</v>
      </c>
      <c r="K227" s="221" t="s">
        <v>1</v>
      </c>
      <c r="L227" s="44"/>
      <c r="M227" s="226" t="s">
        <v>1</v>
      </c>
      <c r="N227" s="227" t="s">
        <v>41</v>
      </c>
      <c r="O227" s="91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403</v>
      </c>
      <c r="AT227" s="230" t="s">
        <v>147</v>
      </c>
      <c r="AU227" s="230" t="s">
        <v>86</v>
      </c>
      <c r="AY227" s="17" t="s">
        <v>145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84</v>
      </c>
      <c r="BK227" s="231">
        <f>ROUND(I227*H227,2)</f>
        <v>0</v>
      </c>
      <c r="BL227" s="17" t="s">
        <v>403</v>
      </c>
      <c r="BM227" s="230" t="s">
        <v>978</v>
      </c>
    </row>
    <row r="228" spans="1:65" s="2" customFormat="1" ht="33" customHeight="1">
      <c r="A228" s="38"/>
      <c r="B228" s="39"/>
      <c r="C228" s="219" t="s">
        <v>391</v>
      </c>
      <c r="D228" s="219" t="s">
        <v>147</v>
      </c>
      <c r="E228" s="220" t="s">
        <v>410</v>
      </c>
      <c r="F228" s="221" t="s">
        <v>411</v>
      </c>
      <c r="G228" s="222" t="s">
        <v>402</v>
      </c>
      <c r="H228" s="223">
        <v>1</v>
      </c>
      <c r="I228" s="224"/>
      <c r="J228" s="225">
        <f>ROUND(I228*H228,2)</f>
        <v>0</v>
      </c>
      <c r="K228" s="221" t="s">
        <v>1</v>
      </c>
      <c r="L228" s="44"/>
      <c r="M228" s="226" t="s">
        <v>1</v>
      </c>
      <c r="N228" s="227" t="s">
        <v>41</v>
      </c>
      <c r="O228" s="91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0" t="s">
        <v>403</v>
      </c>
      <c r="AT228" s="230" t="s">
        <v>147</v>
      </c>
      <c r="AU228" s="230" t="s">
        <v>86</v>
      </c>
      <c r="AY228" s="17" t="s">
        <v>145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7" t="s">
        <v>84</v>
      </c>
      <c r="BK228" s="231">
        <f>ROUND(I228*H228,2)</f>
        <v>0</v>
      </c>
      <c r="BL228" s="17" t="s">
        <v>403</v>
      </c>
      <c r="BM228" s="230" t="s">
        <v>979</v>
      </c>
    </row>
    <row r="229" spans="1:65" s="2" customFormat="1" ht="37.8" customHeight="1">
      <c r="A229" s="38"/>
      <c r="B229" s="39"/>
      <c r="C229" s="219" t="s">
        <v>399</v>
      </c>
      <c r="D229" s="219" t="s">
        <v>147</v>
      </c>
      <c r="E229" s="220" t="s">
        <v>414</v>
      </c>
      <c r="F229" s="221" t="s">
        <v>415</v>
      </c>
      <c r="G229" s="222" t="s">
        <v>402</v>
      </c>
      <c r="H229" s="223">
        <v>1</v>
      </c>
      <c r="I229" s="224"/>
      <c r="J229" s="225">
        <f>ROUND(I229*H229,2)</f>
        <v>0</v>
      </c>
      <c r="K229" s="221" t="s">
        <v>1</v>
      </c>
      <c r="L229" s="44"/>
      <c r="M229" s="226" t="s">
        <v>1</v>
      </c>
      <c r="N229" s="227" t="s">
        <v>41</v>
      </c>
      <c r="O229" s="91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0" t="s">
        <v>403</v>
      </c>
      <c r="AT229" s="230" t="s">
        <v>147</v>
      </c>
      <c r="AU229" s="230" t="s">
        <v>86</v>
      </c>
      <c r="AY229" s="17" t="s">
        <v>145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7" t="s">
        <v>84</v>
      </c>
      <c r="BK229" s="231">
        <f>ROUND(I229*H229,2)</f>
        <v>0</v>
      </c>
      <c r="BL229" s="17" t="s">
        <v>403</v>
      </c>
      <c r="BM229" s="230" t="s">
        <v>980</v>
      </c>
    </row>
    <row r="230" spans="1:47" s="2" customFormat="1" ht="12">
      <c r="A230" s="38"/>
      <c r="B230" s="39"/>
      <c r="C230" s="40"/>
      <c r="D230" s="232" t="s">
        <v>153</v>
      </c>
      <c r="E230" s="40"/>
      <c r="F230" s="233" t="s">
        <v>417</v>
      </c>
      <c r="G230" s="40"/>
      <c r="H230" s="40"/>
      <c r="I230" s="234"/>
      <c r="J230" s="40"/>
      <c r="K230" s="40"/>
      <c r="L230" s="44"/>
      <c r="M230" s="235"/>
      <c r="N230" s="236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153</v>
      </c>
      <c r="AU230" s="17" t="s">
        <v>86</v>
      </c>
    </row>
    <row r="231" spans="1:63" s="12" customFormat="1" ht="22.8" customHeight="1">
      <c r="A231" s="12"/>
      <c r="B231" s="203"/>
      <c r="C231" s="204"/>
      <c r="D231" s="205" t="s">
        <v>75</v>
      </c>
      <c r="E231" s="217" t="s">
        <v>418</v>
      </c>
      <c r="F231" s="217" t="s">
        <v>419</v>
      </c>
      <c r="G231" s="204"/>
      <c r="H231" s="204"/>
      <c r="I231" s="207"/>
      <c r="J231" s="218">
        <f>BK231</f>
        <v>0</v>
      </c>
      <c r="K231" s="204"/>
      <c r="L231" s="209"/>
      <c r="M231" s="210"/>
      <c r="N231" s="211"/>
      <c r="O231" s="211"/>
      <c r="P231" s="212">
        <f>SUM(P232:P233)</f>
        <v>0</v>
      </c>
      <c r="Q231" s="211"/>
      <c r="R231" s="212">
        <f>SUM(R232:R233)</f>
        <v>0</v>
      </c>
      <c r="S231" s="211"/>
      <c r="T231" s="213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174</v>
      </c>
      <c r="AT231" s="215" t="s">
        <v>75</v>
      </c>
      <c r="AU231" s="215" t="s">
        <v>84</v>
      </c>
      <c r="AY231" s="214" t="s">
        <v>145</v>
      </c>
      <c r="BK231" s="216">
        <f>SUM(BK232:BK233)</f>
        <v>0</v>
      </c>
    </row>
    <row r="232" spans="1:65" s="2" customFormat="1" ht="49.05" customHeight="1">
      <c r="A232" s="38"/>
      <c r="B232" s="39"/>
      <c r="C232" s="219" t="s">
        <v>405</v>
      </c>
      <c r="D232" s="219" t="s">
        <v>147</v>
      </c>
      <c r="E232" s="220" t="s">
        <v>421</v>
      </c>
      <c r="F232" s="221" t="s">
        <v>422</v>
      </c>
      <c r="G232" s="222" t="s">
        <v>402</v>
      </c>
      <c r="H232" s="223">
        <v>1</v>
      </c>
      <c r="I232" s="224"/>
      <c r="J232" s="225">
        <f>ROUND(I232*H232,2)</f>
        <v>0</v>
      </c>
      <c r="K232" s="221" t="s">
        <v>1</v>
      </c>
      <c r="L232" s="44"/>
      <c r="M232" s="226" t="s">
        <v>1</v>
      </c>
      <c r="N232" s="227" t="s">
        <v>41</v>
      </c>
      <c r="O232" s="91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0" t="s">
        <v>403</v>
      </c>
      <c r="AT232" s="230" t="s">
        <v>147</v>
      </c>
      <c r="AU232" s="230" t="s">
        <v>86</v>
      </c>
      <c r="AY232" s="17" t="s">
        <v>145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7" t="s">
        <v>84</v>
      </c>
      <c r="BK232" s="231">
        <f>ROUND(I232*H232,2)</f>
        <v>0</v>
      </c>
      <c r="BL232" s="17" t="s">
        <v>403</v>
      </c>
      <c r="BM232" s="230" t="s">
        <v>981</v>
      </c>
    </row>
    <row r="233" spans="1:65" s="2" customFormat="1" ht="24.15" customHeight="1">
      <c r="A233" s="38"/>
      <c r="B233" s="39"/>
      <c r="C233" s="219" t="s">
        <v>409</v>
      </c>
      <c r="D233" s="219" t="s">
        <v>147</v>
      </c>
      <c r="E233" s="220" t="s">
        <v>425</v>
      </c>
      <c r="F233" s="221" t="s">
        <v>426</v>
      </c>
      <c r="G233" s="222" t="s">
        <v>402</v>
      </c>
      <c r="H233" s="223">
        <v>1</v>
      </c>
      <c r="I233" s="224"/>
      <c r="J233" s="225">
        <f>ROUND(I233*H233,2)</f>
        <v>0</v>
      </c>
      <c r="K233" s="221" t="s">
        <v>150</v>
      </c>
      <c r="L233" s="44"/>
      <c r="M233" s="226" t="s">
        <v>1</v>
      </c>
      <c r="N233" s="227" t="s">
        <v>41</v>
      </c>
      <c r="O233" s="91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0" t="s">
        <v>403</v>
      </c>
      <c r="AT233" s="230" t="s">
        <v>147</v>
      </c>
      <c r="AU233" s="230" t="s">
        <v>86</v>
      </c>
      <c r="AY233" s="17" t="s">
        <v>145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84</v>
      </c>
      <c r="BK233" s="231">
        <f>ROUND(I233*H233,2)</f>
        <v>0</v>
      </c>
      <c r="BL233" s="17" t="s">
        <v>403</v>
      </c>
      <c r="BM233" s="230" t="s">
        <v>982</v>
      </c>
    </row>
    <row r="234" spans="1:63" s="12" customFormat="1" ht="22.8" customHeight="1">
      <c r="A234" s="12"/>
      <c r="B234" s="203"/>
      <c r="C234" s="204"/>
      <c r="D234" s="205" t="s">
        <v>75</v>
      </c>
      <c r="E234" s="217" t="s">
        <v>428</v>
      </c>
      <c r="F234" s="217" t="s">
        <v>429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P235</f>
        <v>0</v>
      </c>
      <c r="Q234" s="211"/>
      <c r="R234" s="212">
        <f>R235</f>
        <v>0</v>
      </c>
      <c r="S234" s="211"/>
      <c r="T234" s="213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174</v>
      </c>
      <c r="AT234" s="215" t="s">
        <v>75</v>
      </c>
      <c r="AU234" s="215" t="s">
        <v>84</v>
      </c>
      <c r="AY234" s="214" t="s">
        <v>145</v>
      </c>
      <c r="BK234" s="216">
        <f>BK235</f>
        <v>0</v>
      </c>
    </row>
    <row r="235" spans="1:65" s="2" customFormat="1" ht="16.5" customHeight="1">
      <c r="A235" s="38"/>
      <c r="B235" s="39"/>
      <c r="C235" s="219" t="s">
        <v>413</v>
      </c>
      <c r="D235" s="219" t="s">
        <v>147</v>
      </c>
      <c r="E235" s="220" t="s">
        <v>431</v>
      </c>
      <c r="F235" s="221" t="s">
        <v>432</v>
      </c>
      <c r="G235" s="222" t="s">
        <v>402</v>
      </c>
      <c r="H235" s="223">
        <v>1</v>
      </c>
      <c r="I235" s="224"/>
      <c r="J235" s="225">
        <f>ROUND(I235*H235,2)</f>
        <v>0</v>
      </c>
      <c r="K235" s="221" t="s">
        <v>150</v>
      </c>
      <c r="L235" s="44"/>
      <c r="M235" s="269" t="s">
        <v>1</v>
      </c>
      <c r="N235" s="270" t="s">
        <v>41</v>
      </c>
      <c r="O235" s="271"/>
      <c r="P235" s="272">
        <f>O235*H235</f>
        <v>0</v>
      </c>
      <c r="Q235" s="272">
        <v>0</v>
      </c>
      <c r="R235" s="272">
        <f>Q235*H235</f>
        <v>0</v>
      </c>
      <c r="S235" s="272">
        <v>0</v>
      </c>
      <c r="T235" s="27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0" t="s">
        <v>403</v>
      </c>
      <c r="AT235" s="230" t="s">
        <v>147</v>
      </c>
      <c r="AU235" s="230" t="s">
        <v>86</v>
      </c>
      <c r="AY235" s="17" t="s">
        <v>145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7" t="s">
        <v>84</v>
      </c>
      <c r="BK235" s="231">
        <f>ROUND(I235*H235,2)</f>
        <v>0</v>
      </c>
      <c r="BL235" s="17" t="s">
        <v>403</v>
      </c>
      <c r="BM235" s="230" t="s">
        <v>983</v>
      </c>
    </row>
    <row r="236" spans="1:31" s="2" customFormat="1" ht="6.95" customHeight="1">
      <c r="A236" s="38"/>
      <c r="B236" s="66"/>
      <c r="C236" s="67"/>
      <c r="D236" s="67"/>
      <c r="E236" s="67"/>
      <c r="F236" s="67"/>
      <c r="G236" s="67"/>
      <c r="H236" s="67"/>
      <c r="I236" s="67"/>
      <c r="J236" s="67"/>
      <c r="K236" s="67"/>
      <c r="L236" s="44"/>
      <c r="M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</row>
  </sheetData>
  <sheetProtection password="CC35" sheet="1" objects="1" scenarios="1" formatColumns="0" formatRows="0" autoFilter="0"/>
  <autoFilter ref="C126:K23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II/171 SUŠICE - DRAŽOVICE, OPRAVA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984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7. 11. 2023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21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21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21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46"/>
      <c r="B27" s="147"/>
      <c r="C27" s="146"/>
      <c r="D27" s="146"/>
      <c r="E27" s="148" t="s">
        <v>985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ROUND((SUM(BE127:BE428)),2)</f>
        <v>0</v>
      </c>
      <c r="G33" s="38"/>
      <c r="H33" s="38"/>
      <c r="I33" s="156">
        <v>0.21</v>
      </c>
      <c r="J33" s="155">
        <f>ROUND(((SUM(BE127:BE428))*I33),2)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ROUND((SUM(BF127:BF428)),2)</f>
        <v>0</v>
      </c>
      <c r="G34" s="38"/>
      <c r="H34" s="38"/>
      <c r="I34" s="156">
        <v>0.12</v>
      </c>
      <c r="J34" s="155">
        <f>ROUND(((SUM(BF127:BF428))*I34),2)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ROUND((SUM(BG127:BG428)),2)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ROUND((SUM(BH127:BH428)),2)</f>
        <v>0</v>
      </c>
      <c r="G36" s="38"/>
      <c r="H36" s="38"/>
      <c r="I36" s="156">
        <v>0.12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ROUND((SUM(BI127:BI428)),2)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II/171 SUŠICE - DRAŽOVICE, OPRAVA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301 - Podmokly - obnova části jednotné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7. 11. 2023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116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674</v>
      </c>
      <c r="E99" s="189"/>
      <c r="F99" s="189"/>
      <c r="G99" s="189"/>
      <c r="H99" s="189"/>
      <c r="I99" s="189"/>
      <c r="J99" s="190">
        <f>J255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120</v>
      </c>
      <c r="E100" s="189"/>
      <c r="F100" s="189"/>
      <c r="G100" s="189"/>
      <c r="H100" s="189"/>
      <c r="I100" s="189"/>
      <c r="J100" s="190">
        <f>J260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121</v>
      </c>
      <c r="E101" s="189"/>
      <c r="F101" s="189"/>
      <c r="G101" s="189"/>
      <c r="H101" s="189"/>
      <c r="I101" s="189"/>
      <c r="J101" s="190">
        <f>J288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122</v>
      </c>
      <c r="E102" s="189"/>
      <c r="F102" s="189"/>
      <c r="G102" s="189"/>
      <c r="H102" s="189"/>
      <c r="I102" s="189"/>
      <c r="J102" s="190">
        <f>J315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123</v>
      </c>
      <c r="E103" s="189"/>
      <c r="F103" s="189"/>
      <c r="G103" s="189"/>
      <c r="H103" s="189"/>
      <c r="I103" s="189"/>
      <c r="J103" s="190">
        <f>J406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124</v>
      </c>
      <c r="E104" s="189"/>
      <c r="F104" s="189"/>
      <c r="G104" s="189"/>
      <c r="H104" s="189"/>
      <c r="I104" s="189"/>
      <c r="J104" s="190">
        <f>J416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125</v>
      </c>
      <c r="E105" s="189"/>
      <c r="F105" s="189"/>
      <c r="G105" s="189"/>
      <c r="H105" s="189"/>
      <c r="I105" s="189"/>
      <c r="J105" s="190">
        <f>J419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126</v>
      </c>
      <c r="E106" s="183"/>
      <c r="F106" s="183"/>
      <c r="G106" s="183"/>
      <c r="H106" s="183"/>
      <c r="I106" s="183"/>
      <c r="J106" s="184">
        <f>J421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127</v>
      </c>
      <c r="E107" s="189"/>
      <c r="F107" s="189"/>
      <c r="G107" s="189"/>
      <c r="H107" s="189"/>
      <c r="I107" s="189"/>
      <c r="J107" s="190">
        <f>J422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130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5" t="str">
        <f>E7</f>
        <v>II/171 SUŠICE - DRAŽOVICE, OPRAVA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301 - Podmokly - obnova části jednotné kanalizace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7. 11. 2023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 xml:space="preserve"> </v>
      </c>
      <c r="G123" s="40"/>
      <c r="H123" s="40"/>
      <c r="I123" s="32" t="s">
        <v>30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2"/>
      <c r="B126" s="193"/>
      <c r="C126" s="194" t="s">
        <v>131</v>
      </c>
      <c r="D126" s="195" t="s">
        <v>61</v>
      </c>
      <c r="E126" s="195" t="s">
        <v>57</v>
      </c>
      <c r="F126" s="195" t="s">
        <v>58</v>
      </c>
      <c r="G126" s="195" t="s">
        <v>132</v>
      </c>
      <c r="H126" s="195" t="s">
        <v>133</v>
      </c>
      <c r="I126" s="195" t="s">
        <v>134</v>
      </c>
      <c r="J126" s="195" t="s">
        <v>115</v>
      </c>
      <c r="K126" s="196" t="s">
        <v>135</v>
      </c>
      <c r="L126" s="197"/>
      <c r="M126" s="100" t="s">
        <v>1</v>
      </c>
      <c r="N126" s="101" t="s">
        <v>40</v>
      </c>
      <c r="O126" s="101" t="s">
        <v>136</v>
      </c>
      <c r="P126" s="101" t="s">
        <v>137</v>
      </c>
      <c r="Q126" s="101" t="s">
        <v>138</v>
      </c>
      <c r="R126" s="101" t="s">
        <v>139</v>
      </c>
      <c r="S126" s="101" t="s">
        <v>140</v>
      </c>
      <c r="T126" s="102" t="s">
        <v>141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8"/>
      <c r="B127" s="39"/>
      <c r="C127" s="107" t="s">
        <v>142</v>
      </c>
      <c r="D127" s="40"/>
      <c r="E127" s="40"/>
      <c r="F127" s="40"/>
      <c r="G127" s="40"/>
      <c r="H127" s="40"/>
      <c r="I127" s="40"/>
      <c r="J127" s="198">
        <f>BK127</f>
        <v>0</v>
      </c>
      <c r="K127" s="40"/>
      <c r="L127" s="44"/>
      <c r="M127" s="103"/>
      <c r="N127" s="199"/>
      <c r="O127" s="104"/>
      <c r="P127" s="200">
        <f>P128+P421</f>
        <v>0</v>
      </c>
      <c r="Q127" s="104"/>
      <c r="R127" s="200">
        <f>R128+R421</f>
        <v>92.58327086000003</v>
      </c>
      <c r="S127" s="104"/>
      <c r="T127" s="201">
        <f>T128+T421</f>
        <v>22.161199999999997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117</v>
      </c>
      <c r="BK127" s="202">
        <f>BK128+BK421</f>
        <v>0</v>
      </c>
    </row>
    <row r="128" spans="1:63" s="12" customFormat="1" ht="25.9" customHeight="1">
      <c r="A128" s="12"/>
      <c r="B128" s="203"/>
      <c r="C128" s="204"/>
      <c r="D128" s="205" t="s">
        <v>75</v>
      </c>
      <c r="E128" s="206" t="s">
        <v>143</v>
      </c>
      <c r="F128" s="206" t="s">
        <v>144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P129+P255+P260+P288+P315+P406+P416+P419</f>
        <v>0</v>
      </c>
      <c r="Q128" s="211"/>
      <c r="R128" s="212">
        <f>R129+R255+R260+R288+R315+R406+R416+R419</f>
        <v>92.58327086000003</v>
      </c>
      <c r="S128" s="211"/>
      <c r="T128" s="213">
        <f>T129+T255+T260+T288+T315+T406+T416+T419</f>
        <v>22.161199999999997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76</v>
      </c>
      <c r="AY128" s="214" t="s">
        <v>145</v>
      </c>
      <c r="BK128" s="216">
        <f>BK129+BK255+BK260+BK288+BK315+BK406+BK416+BK419</f>
        <v>0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84</v>
      </c>
      <c r="F129" s="217" t="s">
        <v>146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SUM(P130:P254)</f>
        <v>0</v>
      </c>
      <c r="Q129" s="211"/>
      <c r="R129" s="212">
        <f>SUM(R130:R254)</f>
        <v>0.0048000000000000004</v>
      </c>
      <c r="S129" s="211"/>
      <c r="T129" s="213">
        <f>SUM(T130:T254)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84</v>
      </c>
      <c r="AY129" s="214" t="s">
        <v>145</v>
      </c>
      <c r="BK129" s="216">
        <f>SUM(BK130:BK254)</f>
        <v>0</v>
      </c>
    </row>
    <row r="130" spans="1:65" s="2" customFormat="1" ht="24.15" customHeight="1">
      <c r="A130" s="38"/>
      <c r="B130" s="39"/>
      <c r="C130" s="219" t="s">
        <v>84</v>
      </c>
      <c r="D130" s="219" t="s">
        <v>147</v>
      </c>
      <c r="E130" s="220" t="s">
        <v>986</v>
      </c>
      <c r="F130" s="221" t="s">
        <v>987</v>
      </c>
      <c r="G130" s="222" t="s">
        <v>988</v>
      </c>
      <c r="H130" s="223">
        <v>160</v>
      </c>
      <c r="I130" s="224"/>
      <c r="J130" s="225">
        <f>ROUND(I130*H130,2)</f>
        <v>0</v>
      </c>
      <c r="K130" s="221" t="s">
        <v>683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3E-05</v>
      </c>
      <c r="R130" s="228">
        <f>Q130*H130</f>
        <v>0.0048000000000000004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151</v>
      </c>
      <c r="AT130" s="230" t="s">
        <v>147</v>
      </c>
      <c r="AU130" s="230" t="s">
        <v>86</v>
      </c>
      <c r="AY130" s="17" t="s">
        <v>145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151</v>
      </c>
      <c r="BM130" s="230" t="s">
        <v>989</v>
      </c>
    </row>
    <row r="131" spans="1:51" s="13" customFormat="1" ht="12">
      <c r="A131" s="13"/>
      <c r="B131" s="237"/>
      <c r="C131" s="238"/>
      <c r="D131" s="232" t="s">
        <v>155</v>
      </c>
      <c r="E131" s="239" t="s">
        <v>1</v>
      </c>
      <c r="F131" s="240" t="s">
        <v>990</v>
      </c>
      <c r="G131" s="238"/>
      <c r="H131" s="241">
        <v>160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155</v>
      </c>
      <c r="AU131" s="247" t="s">
        <v>86</v>
      </c>
      <c r="AV131" s="13" t="s">
        <v>86</v>
      </c>
      <c r="AW131" s="13" t="s">
        <v>32</v>
      </c>
      <c r="AX131" s="13" t="s">
        <v>76</v>
      </c>
      <c r="AY131" s="247" t="s">
        <v>145</v>
      </c>
    </row>
    <row r="132" spans="1:51" s="14" customFormat="1" ht="12">
      <c r="A132" s="14"/>
      <c r="B132" s="248"/>
      <c r="C132" s="249"/>
      <c r="D132" s="232" t="s">
        <v>155</v>
      </c>
      <c r="E132" s="250" t="s">
        <v>1</v>
      </c>
      <c r="F132" s="251" t="s">
        <v>159</v>
      </c>
      <c r="G132" s="249"/>
      <c r="H132" s="252">
        <v>160</v>
      </c>
      <c r="I132" s="253"/>
      <c r="J132" s="249"/>
      <c r="K132" s="249"/>
      <c r="L132" s="254"/>
      <c r="M132" s="255"/>
      <c r="N132" s="256"/>
      <c r="O132" s="256"/>
      <c r="P132" s="256"/>
      <c r="Q132" s="256"/>
      <c r="R132" s="256"/>
      <c r="S132" s="256"/>
      <c r="T132" s="25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8" t="s">
        <v>155</v>
      </c>
      <c r="AU132" s="258" t="s">
        <v>86</v>
      </c>
      <c r="AV132" s="14" t="s">
        <v>151</v>
      </c>
      <c r="AW132" s="14" t="s">
        <v>32</v>
      </c>
      <c r="AX132" s="14" t="s">
        <v>84</v>
      </c>
      <c r="AY132" s="258" t="s">
        <v>145</v>
      </c>
    </row>
    <row r="133" spans="1:65" s="2" customFormat="1" ht="37.8" customHeight="1">
      <c r="A133" s="38"/>
      <c r="B133" s="39"/>
      <c r="C133" s="219" t="s">
        <v>86</v>
      </c>
      <c r="D133" s="219" t="s">
        <v>147</v>
      </c>
      <c r="E133" s="220" t="s">
        <v>991</v>
      </c>
      <c r="F133" s="221" t="s">
        <v>992</v>
      </c>
      <c r="G133" s="222" t="s">
        <v>993</v>
      </c>
      <c r="H133" s="223">
        <v>20</v>
      </c>
      <c r="I133" s="224"/>
      <c r="J133" s="225">
        <f>ROUND(I133*H133,2)</f>
        <v>0</v>
      </c>
      <c r="K133" s="221" t="s">
        <v>683</v>
      </c>
      <c r="L133" s="44"/>
      <c r="M133" s="226" t="s">
        <v>1</v>
      </c>
      <c r="N133" s="227" t="s">
        <v>41</v>
      </c>
      <c r="O133" s="91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151</v>
      </c>
      <c r="AT133" s="230" t="s">
        <v>147</v>
      </c>
      <c r="AU133" s="230" t="s">
        <v>86</v>
      </c>
      <c r="AY133" s="17" t="s">
        <v>145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84</v>
      </c>
      <c r="BK133" s="231">
        <f>ROUND(I133*H133,2)</f>
        <v>0</v>
      </c>
      <c r="BL133" s="17" t="s">
        <v>151</v>
      </c>
      <c r="BM133" s="230" t="s">
        <v>994</v>
      </c>
    </row>
    <row r="134" spans="1:51" s="13" customFormat="1" ht="12">
      <c r="A134" s="13"/>
      <c r="B134" s="237"/>
      <c r="C134" s="238"/>
      <c r="D134" s="232" t="s">
        <v>155</v>
      </c>
      <c r="E134" s="239" t="s">
        <v>1</v>
      </c>
      <c r="F134" s="240" t="s">
        <v>262</v>
      </c>
      <c r="G134" s="238"/>
      <c r="H134" s="241">
        <v>20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155</v>
      </c>
      <c r="AU134" s="247" t="s">
        <v>86</v>
      </c>
      <c r="AV134" s="13" t="s">
        <v>86</v>
      </c>
      <c r="AW134" s="13" t="s">
        <v>32</v>
      </c>
      <c r="AX134" s="13" t="s">
        <v>76</v>
      </c>
      <c r="AY134" s="247" t="s">
        <v>145</v>
      </c>
    </row>
    <row r="135" spans="1:51" s="14" customFormat="1" ht="12">
      <c r="A135" s="14"/>
      <c r="B135" s="248"/>
      <c r="C135" s="249"/>
      <c r="D135" s="232" t="s">
        <v>155</v>
      </c>
      <c r="E135" s="250" t="s">
        <v>1</v>
      </c>
      <c r="F135" s="251" t="s">
        <v>159</v>
      </c>
      <c r="G135" s="249"/>
      <c r="H135" s="252">
        <v>20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8" t="s">
        <v>155</v>
      </c>
      <c r="AU135" s="258" t="s">
        <v>86</v>
      </c>
      <c r="AV135" s="14" t="s">
        <v>151</v>
      </c>
      <c r="AW135" s="14" t="s">
        <v>32</v>
      </c>
      <c r="AX135" s="14" t="s">
        <v>84</v>
      </c>
      <c r="AY135" s="258" t="s">
        <v>145</v>
      </c>
    </row>
    <row r="136" spans="1:65" s="2" customFormat="1" ht="90" customHeight="1">
      <c r="A136" s="38"/>
      <c r="B136" s="39"/>
      <c r="C136" s="219" t="s">
        <v>163</v>
      </c>
      <c r="D136" s="219" t="s">
        <v>147</v>
      </c>
      <c r="E136" s="220" t="s">
        <v>995</v>
      </c>
      <c r="F136" s="221" t="s">
        <v>996</v>
      </c>
      <c r="G136" s="222" t="s">
        <v>234</v>
      </c>
      <c r="H136" s="223">
        <v>35</v>
      </c>
      <c r="I136" s="224"/>
      <c r="J136" s="225">
        <f>ROUND(I136*H136,2)</f>
        <v>0</v>
      </c>
      <c r="K136" s="221" t="s">
        <v>683</v>
      </c>
      <c r="L136" s="44"/>
      <c r="M136" s="226" t="s">
        <v>1</v>
      </c>
      <c r="N136" s="227" t="s">
        <v>41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151</v>
      </c>
      <c r="AT136" s="230" t="s">
        <v>147</v>
      </c>
      <c r="AU136" s="230" t="s">
        <v>86</v>
      </c>
      <c r="AY136" s="17" t="s">
        <v>145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84</v>
      </c>
      <c r="BK136" s="231">
        <f>ROUND(I136*H136,2)</f>
        <v>0</v>
      </c>
      <c r="BL136" s="17" t="s">
        <v>151</v>
      </c>
      <c r="BM136" s="230" t="s">
        <v>997</v>
      </c>
    </row>
    <row r="137" spans="1:51" s="15" customFormat="1" ht="12">
      <c r="A137" s="15"/>
      <c r="B137" s="274"/>
      <c r="C137" s="275"/>
      <c r="D137" s="232" t="s">
        <v>155</v>
      </c>
      <c r="E137" s="276" t="s">
        <v>1</v>
      </c>
      <c r="F137" s="277" t="s">
        <v>998</v>
      </c>
      <c r="G137" s="275"/>
      <c r="H137" s="276" t="s">
        <v>1</v>
      </c>
      <c r="I137" s="278"/>
      <c r="J137" s="275"/>
      <c r="K137" s="275"/>
      <c r="L137" s="279"/>
      <c r="M137" s="280"/>
      <c r="N137" s="281"/>
      <c r="O137" s="281"/>
      <c r="P137" s="281"/>
      <c r="Q137" s="281"/>
      <c r="R137" s="281"/>
      <c r="S137" s="281"/>
      <c r="T137" s="28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3" t="s">
        <v>155</v>
      </c>
      <c r="AU137" s="283" t="s">
        <v>86</v>
      </c>
      <c r="AV137" s="15" t="s">
        <v>84</v>
      </c>
      <c r="AW137" s="15" t="s">
        <v>32</v>
      </c>
      <c r="AX137" s="15" t="s">
        <v>76</v>
      </c>
      <c r="AY137" s="283" t="s">
        <v>145</v>
      </c>
    </row>
    <row r="138" spans="1:51" s="13" customFormat="1" ht="12">
      <c r="A138" s="13"/>
      <c r="B138" s="237"/>
      <c r="C138" s="238"/>
      <c r="D138" s="232" t="s">
        <v>155</v>
      </c>
      <c r="E138" s="239" t="s">
        <v>1</v>
      </c>
      <c r="F138" s="240" t="s">
        <v>335</v>
      </c>
      <c r="G138" s="238"/>
      <c r="H138" s="241">
        <v>35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155</v>
      </c>
      <c r="AU138" s="247" t="s">
        <v>86</v>
      </c>
      <c r="AV138" s="13" t="s">
        <v>86</v>
      </c>
      <c r="AW138" s="13" t="s">
        <v>32</v>
      </c>
      <c r="AX138" s="13" t="s">
        <v>76</v>
      </c>
      <c r="AY138" s="247" t="s">
        <v>145</v>
      </c>
    </row>
    <row r="139" spans="1:51" s="14" customFormat="1" ht="12">
      <c r="A139" s="14"/>
      <c r="B139" s="248"/>
      <c r="C139" s="249"/>
      <c r="D139" s="232" t="s">
        <v>155</v>
      </c>
      <c r="E139" s="250" t="s">
        <v>1</v>
      </c>
      <c r="F139" s="251" t="s">
        <v>159</v>
      </c>
      <c r="G139" s="249"/>
      <c r="H139" s="252">
        <v>35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8" t="s">
        <v>155</v>
      </c>
      <c r="AU139" s="258" t="s">
        <v>86</v>
      </c>
      <c r="AV139" s="14" t="s">
        <v>151</v>
      </c>
      <c r="AW139" s="14" t="s">
        <v>32</v>
      </c>
      <c r="AX139" s="14" t="s">
        <v>84</v>
      </c>
      <c r="AY139" s="258" t="s">
        <v>145</v>
      </c>
    </row>
    <row r="140" spans="1:65" s="2" customFormat="1" ht="49.05" customHeight="1">
      <c r="A140" s="38"/>
      <c r="B140" s="39"/>
      <c r="C140" s="219" t="s">
        <v>151</v>
      </c>
      <c r="D140" s="219" t="s">
        <v>147</v>
      </c>
      <c r="E140" s="220" t="s">
        <v>999</v>
      </c>
      <c r="F140" s="221" t="s">
        <v>1000</v>
      </c>
      <c r="G140" s="222" t="s">
        <v>106</v>
      </c>
      <c r="H140" s="223">
        <v>172.8</v>
      </c>
      <c r="I140" s="224"/>
      <c r="J140" s="225">
        <f>ROUND(I140*H140,2)</f>
        <v>0</v>
      </c>
      <c r="K140" s="221" t="s">
        <v>683</v>
      </c>
      <c r="L140" s="44"/>
      <c r="M140" s="226" t="s">
        <v>1</v>
      </c>
      <c r="N140" s="227" t="s">
        <v>41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151</v>
      </c>
      <c r="AT140" s="230" t="s">
        <v>147</v>
      </c>
      <c r="AU140" s="230" t="s">
        <v>86</v>
      </c>
      <c r="AY140" s="17" t="s">
        <v>145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151</v>
      </c>
      <c r="BM140" s="230" t="s">
        <v>1001</v>
      </c>
    </row>
    <row r="141" spans="1:51" s="15" customFormat="1" ht="12">
      <c r="A141" s="15"/>
      <c r="B141" s="274"/>
      <c r="C141" s="275"/>
      <c r="D141" s="232" t="s">
        <v>155</v>
      </c>
      <c r="E141" s="276" t="s">
        <v>1</v>
      </c>
      <c r="F141" s="277" t="s">
        <v>1002</v>
      </c>
      <c r="G141" s="275"/>
      <c r="H141" s="276" t="s">
        <v>1</v>
      </c>
      <c r="I141" s="278"/>
      <c r="J141" s="275"/>
      <c r="K141" s="275"/>
      <c r="L141" s="279"/>
      <c r="M141" s="280"/>
      <c r="N141" s="281"/>
      <c r="O141" s="281"/>
      <c r="P141" s="281"/>
      <c r="Q141" s="281"/>
      <c r="R141" s="281"/>
      <c r="S141" s="281"/>
      <c r="T141" s="28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3" t="s">
        <v>155</v>
      </c>
      <c r="AU141" s="283" t="s">
        <v>86</v>
      </c>
      <c r="AV141" s="15" t="s">
        <v>84</v>
      </c>
      <c r="AW141" s="15" t="s">
        <v>32</v>
      </c>
      <c r="AX141" s="15" t="s">
        <v>76</v>
      </c>
      <c r="AY141" s="283" t="s">
        <v>145</v>
      </c>
    </row>
    <row r="142" spans="1:51" s="13" customFormat="1" ht="12">
      <c r="A142" s="13"/>
      <c r="B142" s="237"/>
      <c r="C142" s="238"/>
      <c r="D142" s="232" t="s">
        <v>155</v>
      </c>
      <c r="E142" s="239" t="s">
        <v>1</v>
      </c>
      <c r="F142" s="240" t="s">
        <v>1003</v>
      </c>
      <c r="G142" s="238"/>
      <c r="H142" s="241">
        <v>172.8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155</v>
      </c>
      <c r="AU142" s="247" t="s">
        <v>86</v>
      </c>
      <c r="AV142" s="13" t="s">
        <v>86</v>
      </c>
      <c r="AW142" s="13" t="s">
        <v>32</v>
      </c>
      <c r="AX142" s="13" t="s">
        <v>76</v>
      </c>
      <c r="AY142" s="247" t="s">
        <v>145</v>
      </c>
    </row>
    <row r="143" spans="1:51" s="14" customFormat="1" ht="12">
      <c r="A143" s="14"/>
      <c r="B143" s="248"/>
      <c r="C143" s="249"/>
      <c r="D143" s="232" t="s">
        <v>155</v>
      </c>
      <c r="E143" s="250" t="s">
        <v>1</v>
      </c>
      <c r="F143" s="251" t="s">
        <v>159</v>
      </c>
      <c r="G143" s="249"/>
      <c r="H143" s="252">
        <v>172.8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8" t="s">
        <v>155</v>
      </c>
      <c r="AU143" s="258" t="s">
        <v>86</v>
      </c>
      <c r="AV143" s="14" t="s">
        <v>151</v>
      </c>
      <c r="AW143" s="14" t="s">
        <v>32</v>
      </c>
      <c r="AX143" s="14" t="s">
        <v>84</v>
      </c>
      <c r="AY143" s="258" t="s">
        <v>145</v>
      </c>
    </row>
    <row r="144" spans="1:65" s="2" customFormat="1" ht="44.25" customHeight="1">
      <c r="A144" s="38"/>
      <c r="B144" s="39"/>
      <c r="C144" s="219" t="s">
        <v>174</v>
      </c>
      <c r="D144" s="219" t="s">
        <v>147</v>
      </c>
      <c r="E144" s="220" t="s">
        <v>1004</v>
      </c>
      <c r="F144" s="221" t="s">
        <v>1005</v>
      </c>
      <c r="G144" s="222" t="s">
        <v>106</v>
      </c>
      <c r="H144" s="223">
        <v>36.12</v>
      </c>
      <c r="I144" s="224"/>
      <c r="J144" s="225">
        <f>ROUND(I144*H144,2)</f>
        <v>0</v>
      </c>
      <c r="K144" s="221" t="s">
        <v>683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151</v>
      </c>
      <c r="AT144" s="230" t="s">
        <v>147</v>
      </c>
      <c r="AU144" s="230" t="s">
        <v>86</v>
      </c>
      <c r="AY144" s="17" t="s">
        <v>145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151</v>
      </c>
      <c r="BM144" s="230" t="s">
        <v>1006</v>
      </c>
    </row>
    <row r="145" spans="1:51" s="15" customFormat="1" ht="12">
      <c r="A145" s="15"/>
      <c r="B145" s="274"/>
      <c r="C145" s="275"/>
      <c r="D145" s="232" t="s">
        <v>155</v>
      </c>
      <c r="E145" s="276" t="s">
        <v>1</v>
      </c>
      <c r="F145" s="277" t="s">
        <v>1007</v>
      </c>
      <c r="G145" s="275"/>
      <c r="H145" s="276" t="s">
        <v>1</v>
      </c>
      <c r="I145" s="278"/>
      <c r="J145" s="275"/>
      <c r="K145" s="275"/>
      <c r="L145" s="279"/>
      <c r="M145" s="280"/>
      <c r="N145" s="281"/>
      <c r="O145" s="281"/>
      <c r="P145" s="281"/>
      <c r="Q145" s="281"/>
      <c r="R145" s="281"/>
      <c r="S145" s="281"/>
      <c r="T145" s="28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3" t="s">
        <v>155</v>
      </c>
      <c r="AU145" s="283" t="s">
        <v>86</v>
      </c>
      <c r="AV145" s="15" t="s">
        <v>84</v>
      </c>
      <c r="AW145" s="15" t="s">
        <v>32</v>
      </c>
      <c r="AX145" s="15" t="s">
        <v>76</v>
      </c>
      <c r="AY145" s="283" t="s">
        <v>145</v>
      </c>
    </row>
    <row r="146" spans="1:51" s="13" customFormat="1" ht="12">
      <c r="A146" s="13"/>
      <c r="B146" s="237"/>
      <c r="C146" s="238"/>
      <c r="D146" s="232" t="s">
        <v>155</v>
      </c>
      <c r="E146" s="239" t="s">
        <v>1</v>
      </c>
      <c r="F146" s="240" t="s">
        <v>1008</v>
      </c>
      <c r="G146" s="238"/>
      <c r="H146" s="241">
        <v>36.12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155</v>
      </c>
      <c r="AU146" s="247" t="s">
        <v>86</v>
      </c>
      <c r="AV146" s="13" t="s">
        <v>86</v>
      </c>
      <c r="AW146" s="13" t="s">
        <v>32</v>
      </c>
      <c r="AX146" s="13" t="s">
        <v>84</v>
      </c>
      <c r="AY146" s="247" t="s">
        <v>145</v>
      </c>
    </row>
    <row r="147" spans="1:65" s="2" customFormat="1" ht="55.5" customHeight="1">
      <c r="A147" s="38"/>
      <c r="B147" s="39"/>
      <c r="C147" s="219" t="s">
        <v>179</v>
      </c>
      <c r="D147" s="219" t="s">
        <v>147</v>
      </c>
      <c r="E147" s="220" t="s">
        <v>1009</v>
      </c>
      <c r="F147" s="221" t="s">
        <v>1010</v>
      </c>
      <c r="G147" s="222" t="s">
        <v>106</v>
      </c>
      <c r="H147" s="223">
        <v>837.794</v>
      </c>
      <c r="I147" s="224"/>
      <c r="J147" s="225">
        <f>ROUND(I147*H147,2)</f>
        <v>0</v>
      </c>
      <c r="K147" s="221" t="s">
        <v>683</v>
      </c>
      <c r="L147" s="44"/>
      <c r="M147" s="226" t="s">
        <v>1</v>
      </c>
      <c r="N147" s="227" t="s">
        <v>41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151</v>
      </c>
      <c r="AT147" s="230" t="s">
        <v>147</v>
      </c>
      <c r="AU147" s="230" t="s">
        <v>86</v>
      </c>
      <c r="AY147" s="17" t="s">
        <v>145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84</v>
      </c>
      <c r="BK147" s="231">
        <f>ROUND(I147*H147,2)</f>
        <v>0</v>
      </c>
      <c r="BL147" s="17" t="s">
        <v>151</v>
      </c>
      <c r="BM147" s="230" t="s">
        <v>1011</v>
      </c>
    </row>
    <row r="148" spans="1:51" s="15" customFormat="1" ht="12">
      <c r="A148" s="15"/>
      <c r="B148" s="274"/>
      <c r="C148" s="275"/>
      <c r="D148" s="232" t="s">
        <v>155</v>
      </c>
      <c r="E148" s="276" t="s">
        <v>1</v>
      </c>
      <c r="F148" s="277" t="s">
        <v>1012</v>
      </c>
      <c r="G148" s="275"/>
      <c r="H148" s="276" t="s">
        <v>1</v>
      </c>
      <c r="I148" s="278"/>
      <c r="J148" s="275"/>
      <c r="K148" s="275"/>
      <c r="L148" s="279"/>
      <c r="M148" s="280"/>
      <c r="N148" s="281"/>
      <c r="O148" s="281"/>
      <c r="P148" s="281"/>
      <c r="Q148" s="281"/>
      <c r="R148" s="281"/>
      <c r="S148" s="281"/>
      <c r="T148" s="282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3" t="s">
        <v>155</v>
      </c>
      <c r="AU148" s="283" t="s">
        <v>86</v>
      </c>
      <c r="AV148" s="15" t="s">
        <v>84</v>
      </c>
      <c r="AW148" s="15" t="s">
        <v>32</v>
      </c>
      <c r="AX148" s="15" t="s">
        <v>76</v>
      </c>
      <c r="AY148" s="283" t="s">
        <v>145</v>
      </c>
    </row>
    <row r="149" spans="1:51" s="13" customFormat="1" ht="12">
      <c r="A149" s="13"/>
      <c r="B149" s="237"/>
      <c r="C149" s="238"/>
      <c r="D149" s="232" t="s">
        <v>155</v>
      </c>
      <c r="E149" s="239" t="s">
        <v>1</v>
      </c>
      <c r="F149" s="240" t="s">
        <v>1013</v>
      </c>
      <c r="G149" s="238"/>
      <c r="H149" s="241">
        <v>117.81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155</v>
      </c>
      <c r="AU149" s="247" t="s">
        <v>86</v>
      </c>
      <c r="AV149" s="13" t="s">
        <v>86</v>
      </c>
      <c r="AW149" s="13" t="s">
        <v>32</v>
      </c>
      <c r="AX149" s="13" t="s">
        <v>76</v>
      </c>
      <c r="AY149" s="247" t="s">
        <v>145</v>
      </c>
    </row>
    <row r="150" spans="1:51" s="13" customFormat="1" ht="12">
      <c r="A150" s="13"/>
      <c r="B150" s="237"/>
      <c r="C150" s="238"/>
      <c r="D150" s="232" t="s">
        <v>155</v>
      </c>
      <c r="E150" s="239" t="s">
        <v>1</v>
      </c>
      <c r="F150" s="240" t="s">
        <v>1014</v>
      </c>
      <c r="G150" s="238"/>
      <c r="H150" s="241">
        <v>28.512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155</v>
      </c>
      <c r="AU150" s="247" t="s">
        <v>86</v>
      </c>
      <c r="AV150" s="13" t="s">
        <v>86</v>
      </c>
      <c r="AW150" s="13" t="s">
        <v>32</v>
      </c>
      <c r="AX150" s="13" t="s">
        <v>76</v>
      </c>
      <c r="AY150" s="247" t="s">
        <v>145</v>
      </c>
    </row>
    <row r="151" spans="1:51" s="13" customFormat="1" ht="12">
      <c r="A151" s="13"/>
      <c r="B151" s="237"/>
      <c r="C151" s="238"/>
      <c r="D151" s="232" t="s">
        <v>155</v>
      </c>
      <c r="E151" s="239" t="s">
        <v>1</v>
      </c>
      <c r="F151" s="240" t="s">
        <v>1015</v>
      </c>
      <c r="G151" s="238"/>
      <c r="H151" s="241">
        <v>18.144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155</v>
      </c>
      <c r="AU151" s="247" t="s">
        <v>86</v>
      </c>
      <c r="AV151" s="13" t="s">
        <v>86</v>
      </c>
      <c r="AW151" s="13" t="s">
        <v>32</v>
      </c>
      <c r="AX151" s="13" t="s">
        <v>76</v>
      </c>
      <c r="AY151" s="247" t="s">
        <v>145</v>
      </c>
    </row>
    <row r="152" spans="1:51" s="13" customFormat="1" ht="12">
      <c r="A152" s="13"/>
      <c r="B152" s="237"/>
      <c r="C152" s="238"/>
      <c r="D152" s="232" t="s">
        <v>155</v>
      </c>
      <c r="E152" s="239" t="s">
        <v>1</v>
      </c>
      <c r="F152" s="240" t="s">
        <v>1016</v>
      </c>
      <c r="G152" s="238"/>
      <c r="H152" s="241">
        <v>154.944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155</v>
      </c>
      <c r="AU152" s="247" t="s">
        <v>86</v>
      </c>
      <c r="AV152" s="13" t="s">
        <v>86</v>
      </c>
      <c r="AW152" s="13" t="s">
        <v>32</v>
      </c>
      <c r="AX152" s="13" t="s">
        <v>76</v>
      </c>
      <c r="AY152" s="247" t="s">
        <v>145</v>
      </c>
    </row>
    <row r="153" spans="1:51" s="15" customFormat="1" ht="12">
      <c r="A153" s="15"/>
      <c r="B153" s="274"/>
      <c r="C153" s="275"/>
      <c r="D153" s="232" t="s">
        <v>155</v>
      </c>
      <c r="E153" s="276" t="s">
        <v>1</v>
      </c>
      <c r="F153" s="277" t="s">
        <v>1017</v>
      </c>
      <c r="G153" s="275"/>
      <c r="H153" s="276" t="s">
        <v>1</v>
      </c>
      <c r="I153" s="278"/>
      <c r="J153" s="275"/>
      <c r="K153" s="275"/>
      <c r="L153" s="279"/>
      <c r="M153" s="280"/>
      <c r="N153" s="281"/>
      <c r="O153" s="281"/>
      <c r="P153" s="281"/>
      <c r="Q153" s="281"/>
      <c r="R153" s="281"/>
      <c r="S153" s="281"/>
      <c r="T153" s="28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3" t="s">
        <v>155</v>
      </c>
      <c r="AU153" s="283" t="s">
        <v>86</v>
      </c>
      <c r="AV153" s="15" t="s">
        <v>84</v>
      </c>
      <c r="AW153" s="15" t="s">
        <v>32</v>
      </c>
      <c r="AX153" s="15" t="s">
        <v>76</v>
      </c>
      <c r="AY153" s="283" t="s">
        <v>145</v>
      </c>
    </row>
    <row r="154" spans="1:51" s="13" customFormat="1" ht="12">
      <c r="A154" s="13"/>
      <c r="B154" s="237"/>
      <c r="C154" s="238"/>
      <c r="D154" s="232" t="s">
        <v>155</v>
      </c>
      <c r="E154" s="239" t="s">
        <v>1</v>
      </c>
      <c r="F154" s="240" t="s">
        <v>1018</v>
      </c>
      <c r="G154" s="238"/>
      <c r="H154" s="241">
        <v>2.97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155</v>
      </c>
      <c r="AU154" s="247" t="s">
        <v>86</v>
      </c>
      <c r="AV154" s="13" t="s">
        <v>86</v>
      </c>
      <c r="AW154" s="13" t="s">
        <v>32</v>
      </c>
      <c r="AX154" s="13" t="s">
        <v>76</v>
      </c>
      <c r="AY154" s="247" t="s">
        <v>145</v>
      </c>
    </row>
    <row r="155" spans="1:51" s="13" customFormat="1" ht="12">
      <c r="A155" s="13"/>
      <c r="B155" s="237"/>
      <c r="C155" s="238"/>
      <c r="D155" s="232" t="s">
        <v>155</v>
      </c>
      <c r="E155" s="239" t="s">
        <v>1</v>
      </c>
      <c r="F155" s="240" t="s">
        <v>1018</v>
      </c>
      <c r="G155" s="238"/>
      <c r="H155" s="241">
        <v>2.97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155</v>
      </c>
      <c r="AU155" s="247" t="s">
        <v>86</v>
      </c>
      <c r="AV155" s="13" t="s">
        <v>86</v>
      </c>
      <c r="AW155" s="13" t="s">
        <v>32</v>
      </c>
      <c r="AX155" s="13" t="s">
        <v>76</v>
      </c>
      <c r="AY155" s="247" t="s">
        <v>145</v>
      </c>
    </row>
    <row r="156" spans="1:51" s="15" customFormat="1" ht="12">
      <c r="A156" s="15"/>
      <c r="B156" s="274"/>
      <c r="C156" s="275"/>
      <c r="D156" s="232" t="s">
        <v>155</v>
      </c>
      <c r="E156" s="276" t="s">
        <v>1</v>
      </c>
      <c r="F156" s="277" t="s">
        <v>1019</v>
      </c>
      <c r="G156" s="275"/>
      <c r="H156" s="276" t="s">
        <v>1</v>
      </c>
      <c r="I156" s="278"/>
      <c r="J156" s="275"/>
      <c r="K156" s="275"/>
      <c r="L156" s="279"/>
      <c r="M156" s="280"/>
      <c r="N156" s="281"/>
      <c r="O156" s="281"/>
      <c r="P156" s="281"/>
      <c r="Q156" s="281"/>
      <c r="R156" s="281"/>
      <c r="S156" s="281"/>
      <c r="T156" s="28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3" t="s">
        <v>155</v>
      </c>
      <c r="AU156" s="283" t="s">
        <v>86</v>
      </c>
      <c r="AV156" s="15" t="s">
        <v>84</v>
      </c>
      <c r="AW156" s="15" t="s">
        <v>32</v>
      </c>
      <c r="AX156" s="15" t="s">
        <v>76</v>
      </c>
      <c r="AY156" s="283" t="s">
        <v>145</v>
      </c>
    </row>
    <row r="157" spans="1:51" s="13" customFormat="1" ht="12">
      <c r="A157" s="13"/>
      <c r="B157" s="237"/>
      <c r="C157" s="238"/>
      <c r="D157" s="232" t="s">
        <v>155</v>
      </c>
      <c r="E157" s="239" t="s">
        <v>1</v>
      </c>
      <c r="F157" s="240" t="s">
        <v>1020</v>
      </c>
      <c r="G157" s="238"/>
      <c r="H157" s="241">
        <v>326.7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155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145</v>
      </c>
    </row>
    <row r="158" spans="1:51" s="15" customFormat="1" ht="12">
      <c r="A158" s="15"/>
      <c r="B158" s="274"/>
      <c r="C158" s="275"/>
      <c r="D158" s="232" t="s">
        <v>155</v>
      </c>
      <c r="E158" s="276" t="s">
        <v>1</v>
      </c>
      <c r="F158" s="277" t="s">
        <v>1021</v>
      </c>
      <c r="G158" s="275"/>
      <c r="H158" s="276" t="s">
        <v>1</v>
      </c>
      <c r="I158" s="278"/>
      <c r="J158" s="275"/>
      <c r="K158" s="275"/>
      <c r="L158" s="279"/>
      <c r="M158" s="280"/>
      <c r="N158" s="281"/>
      <c r="O158" s="281"/>
      <c r="P158" s="281"/>
      <c r="Q158" s="281"/>
      <c r="R158" s="281"/>
      <c r="S158" s="281"/>
      <c r="T158" s="28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3" t="s">
        <v>155</v>
      </c>
      <c r="AU158" s="283" t="s">
        <v>86</v>
      </c>
      <c r="AV158" s="15" t="s">
        <v>84</v>
      </c>
      <c r="AW158" s="15" t="s">
        <v>32</v>
      </c>
      <c r="AX158" s="15" t="s">
        <v>76</v>
      </c>
      <c r="AY158" s="283" t="s">
        <v>145</v>
      </c>
    </row>
    <row r="159" spans="1:51" s="13" customFormat="1" ht="12">
      <c r="A159" s="13"/>
      <c r="B159" s="237"/>
      <c r="C159" s="238"/>
      <c r="D159" s="232" t="s">
        <v>155</v>
      </c>
      <c r="E159" s="239" t="s">
        <v>1</v>
      </c>
      <c r="F159" s="240" t="s">
        <v>1018</v>
      </c>
      <c r="G159" s="238"/>
      <c r="H159" s="241">
        <v>2.97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155</v>
      </c>
      <c r="AU159" s="247" t="s">
        <v>86</v>
      </c>
      <c r="AV159" s="13" t="s">
        <v>86</v>
      </c>
      <c r="AW159" s="13" t="s">
        <v>32</v>
      </c>
      <c r="AX159" s="13" t="s">
        <v>76</v>
      </c>
      <c r="AY159" s="247" t="s">
        <v>145</v>
      </c>
    </row>
    <row r="160" spans="1:51" s="15" customFormat="1" ht="12">
      <c r="A160" s="15"/>
      <c r="B160" s="274"/>
      <c r="C160" s="275"/>
      <c r="D160" s="232" t="s">
        <v>155</v>
      </c>
      <c r="E160" s="276" t="s">
        <v>1</v>
      </c>
      <c r="F160" s="277" t="s">
        <v>1022</v>
      </c>
      <c r="G160" s="275"/>
      <c r="H160" s="276" t="s">
        <v>1</v>
      </c>
      <c r="I160" s="278"/>
      <c r="J160" s="275"/>
      <c r="K160" s="275"/>
      <c r="L160" s="279"/>
      <c r="M160" s="280"/>
      <c r="N160" s="281"/>
      <c r="O160" s="281"/>
      <c r="P160" s="281"/>
      <c r="Q160" s="281"/>
      <c r="R160" s="281"/>
      <c r="S160" s="281"/>
      <c r="T160" s="28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3" t="s">
        <v>155</v>
      </c>
      <c r="AU160" s="283" t="s">
        <v>86</v>
      </c>
      <c r="AV160" s="15" t="s">
        <v>84</v>
      </c>
      <c r="AW160" s="15" t="s">
        <v>32</v>
      </c>
      <c r="AX160" s="15" t="s">
        <v>76</v>
      </c>
      <c r="AY160" s="283" t="s">
        <v>145</v>
      </c>
    </row>
    <row r="161" spans="1:51" s="13" customFormat="1" ht="12">
      <c r="A161" s="13"/>
      <c r="B161" s="237"/>
      <c r="C161" s="238"/>
      <c r="D161" s="232" t="s">
        <v>155</v>
      </c>
      <c r="E161" s="239" t="s">
        <v>1</v>
      </c>
      <c r="F161" s="240" t="s">
        <v>1023</v>
      </c>
      <c r="G161" s="238"/>
      <c r="H161" s="241">
        <v>171.864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155</v>
      </c>
      <c r="AU161" s="247" t="s">
        <v>86</v>
      </c>
      <c r="AV161" s="13" t="s">
        <v>86</v>
      </c>
      <c r="AW161" s="13" t="s">
        <v>32</v>
      </c>
      <c r="AX161" s="13" t="s">
        <v>76</v>
      </c>
      <c r="AY161" s="247" t="s">
        <v>145</v>
      </c>
    </row>
    <row r="162" spans="1:51" s="15" customFormat="1" ht="12">
      <c r="A162" s="15"/>
      <c r="B162" s="274"/>
      <c r="C162" s="275"/>
      <c r="D162" s="232" t="s">
        <v>155</v>
      </c>
      <c r="E162" s="276" t="s">
        <v>1</v>
      </c>
      <c r="F162" s="277" t="s">
        <v>1024</v>
      </c>
      <c r="G162" s="275"/>
      <c r="H162" s="276" t="s">
        <v>1</v>
      </c>
      <c r="I162" s="278"/>
      <c r="J162" s="275"/>
      <c r="K162" s="275"/>
      <c r="L162" s="279"/>
      <c r="M162" s="280"/>
      <c r="N162" s="281"/>
      <c r="O162" s="281"/>
      <c r="P162" s="281"/>
      <c r="Q162" s="281"/>
      <c r="R162" s="281"/>
      <c r="S162" s="281"/>
      <c r="T162" s="28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3" t="s">
        <v>155</v>
      </c>
      <c r="AU162" s="283" t="s">
        <v>86</v>
      </c>
      <c r="AV162" s="15" t="s">
        <v>84</v>
      </c>
      <c r="AW162" s="15" t="s">
        <v>32</v>
      </c>
      <c r="AX162" s="15" t="s">
        <v>76</v>
      </c>
      <c r="AY162" s="283" t="s">
        <v>145</v>
      </c>
    </row>
    <row r="163" spans="1:51" s="13" customFormat="1" ht="12">
      <c r="A163" s="13"/>
      <c r="B163" s="237"/>
      <c r="C163" s="238"/>
      <c r="D163" s="232" t="s">
        <v>155</v>
      </c>
      <c r="E163" s="239" t="s">
        <v>1</v>
      </c>
      <c r="F163" s="240" t="s">
        <v>1025</v>
      </c>
      <c r="G163" s="238"/>
      <c r="H163" s="241">
        <v>3.24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155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145</v>
      </c>
    </row>
    <row r="164" spans="1:51" s="15" customFormat="1" ht="12">
      <c r="A164" s="15"/>
      <c r="B164" s="274"/>
      <c r="C164" s="275"/>
      <c r="D164" s="232" t="s">
        <v>155</v>
      </c>
      <c r="E164" s="276" t="s">
        <v>1</v>
      </c>
      <c r="F164" s="277" t="s">
        <v>1026</v>
      </c>
      <c r="G164" s="275"/>
      <c r="H164" s="276" t="s">
        <v>1</v>
      </c>
      <c r="I164" s="278"/>
      <c r="J164" s="275"/>
      <c r="K164" s="275"/>
      <c r="L164" s="279"/>
      <c r="M164" s="280"/>
      <c r="N164" s="281"/>
      <c r="O164" s="281"/>
      <c r="P164" s="281"/>
      <c r="Q164" s="281"/>
      <c r="R164" s="281"/>
      <c r="S164" s="281"/>
      <c r="T164" s="28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3" t="s">
        <v>155</v>
      </c>
      <c r="AU164" s="283" t="s">
        <v>86</v>
      </c>
      <c r="AV164" s="15" t="s">
        <v>84</v>
      </c>
      <c r="AW164" s="15" t="s">
        <v>32</v>
      </c>
      <c r="AX164" s="15" t="s">
        <v>76</v>
      </c>
      <c r="AY164" s="283" t="s">
        <v>145</v>
      </c>
    </row>
    <row r="165" spans="1:51" s="13" customFormat="1" ht="12">
      <c r="A165" s="13"/>
      <c r="B165" s="237"/>
      <c r="C165" s="238"/>
      <c r="D165" s="232" t="s">
        <v>155</v>
      </c>
      <c r="E165" s="239" t="s">
        <v>1</v>
      </c>
      <c r="F165" s="240" t="s">
        <v>1018</v>
      </c>
      <c r="G165" s="238"/>
      <c r="H165" s="241">
        <v>2.97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155</v>
      </c>
      <c r="AU165" s="247" t="s">
        <v>86</v>
      </c>
      <c r="AV165" s="13" t="s">
        <v>86</v>
      </c>
      <c r="AW165" s="13" t="s">
        <v>32</v>
      </c>
      <c r="AX165" s="13" t="s">
        <v>76</v>
      </c>
      <c r="AY165" s="247" t="s">
        <v>145</v>
      </c>
    </row>
    <row r="166" spans="1:51" s="15" customFormat="1" ht="12">
      <c r="A166" s="15"/>
      <c r="B166" s="274"/>
      <c r="C166" s="275"/>
      <c r="D166" s="232" t="s">
        <v>155</v>
      </c>
      <c r="E166" s="276" t="s">
        <v>1</v>
      </c>
      <c r="F166" s="277" t="s">
        <v>1027</v>
      </c>
      <c r="G166" s="275"/>
      <c r="H166" s="276" t="s">
        <v>1</v>
      </c>
      <c r="I166" s="278"/>
      <c r="J166" s="275"/>
      <c r="K166" s="275"/>
      <c r="L166" s="279"/>
      <c r="M166" s="280"/>
      <c r="N166" s="281"/>
      <c r="O166" s="281"/>
      <c r="P166" s="281"/>
      <c r="Q166" s="281"/>
      <c r="R166" s="281"/>
      <c r="S166" s="281"/>
      <c r="T166" s="28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3" t="s">
        <v>155</v>
      </c>
      <c r="AU166" s="283" t="s">
        <v>86</v>
      </c>
      <c r="AV166" s="15" t="s">
        <v>84</v>
      </c>
      <c r="AW166" s="15" t="s">
        <v>32</v>
      </c>
      <c r="AX166" s="15" t="s">
        <v>76</v>
      </c>
      <c r="AY166" s="283" t="s">
        <v>145</v>
      </c>
    </row>
    <row r="167" spans="1:51" s="13" customFormat="1" ht="12">
      <c r="A167" s="13"/>
      <c r="B167" s="237"/>
      <c r="C167" s="238"/>
      <c r="D167" s="232" t="s">
        <v>155</v>
      </c>
      <c r="E167" s="239" t="s">
        <v>1</v>
      </c>
      <c r="F167" s="240" t="s">
        <v>1028</v>
      </c>
      <c r="G167" s="238"/>
      <c r="H167" s="241">
        <v>2.1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155</v>
      </c>
      <c r="AU167" s="247" t="s">
        <v>86</v>
      </c>
      <c r="AV167" s="13" t="s">
        <v>86</v>
      </c>
      <c r="AW167" s="13" t="s">
        <v>32</v>
      </c>
      <c r="AX167" s="13" t="s">
        <v>76</v>
      </c>
      <c r="AY167" s="247" t="s">
        <v>145</v>
      </c>
    </row>
    <row r="168" spans="1:51" s="13" customFormat="1" ht="12">
      <c r="A168" s="13"/>
      <c r="B168" s="237"/>
      <c r="C168" s="238"/>
      <c r="D168" s="232" t="s">
        <v>155</v>
      </c>
      <c r="E168" s="239" t="s">
        <v>1</v>
      </c>
      <c r="F168" s="240" t="s">
        <v>1029</v>
      </c>
      <c r="G168" s="238"/>
      <c r="H168" s="241">
        <v>2.6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155</v>
      </c>
      <c r="AU168" s="247" t="s">
        <v>86</v>
      </c>
      <c r="AV168" s="13" t="s">
        <v>86</v>
      </c>
      <c r="AW168" s="13" t="s">
        <v>32</v>
      </c>
      <c r="AX168" s="13" t="s">
        <v>76</v>
      </c>
      <c r="AY168" s="247" t="s">
        <v>145</v>
      </c>
    </row>
    <row r="169" spans="1:51" s="14" customFormat="1" ht="12">
      <c r="A169" s="14"/>
      <c r="B169" s="248"/>
      <c r="C169" s="249"/>
      <c r="D169" s="232" t="s">
        <v>155</v>
      </c>
      <c r="E169" s="250" t="s">
        <v>1</v>
      </c>
      <c r="F169" s="251" t="s">
        <v>159</v>
      </c>
      <c r="G169" s="249"/>
      <c r="H169" s="252">
        <v>837.7940000000001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8" t="s">
        <v>155</v>
      </c>
      <c r="AU169" s="258" t="s">
        <v>86</v>
      </c>
      <c r="AV169" s="14" t="s">
        <v>151</v>
      </c>
      <c r="AW169" s="14" t="s">
        <v>32</v>
      </c>
      <c r="AX169" s="14" t="s">
        <v>84</v>
      </c>
      <c r="AY169" s="258" t="s">
        <v>145</v>
      </c>
    </row>
    <row r="170" spans="1:65" s="2" customFormat="1" ht="62.7" customHeight="1">
      <c r="A170" s="38"/>
      <c r="B170" s="39"/>
      <c r="C170" s="219" t="s">
        <v>185</v>
      </c>
      <c r="D170" s="219" t="s">
        <v>147</v>
      </c>
      <c r="E170" s="220" t="s">
        <v>1030</v>
      </c>
      <c r="F170" s="221" t="s">
        <v>1031</v>
      </c>
      <c r="G170" s="222" t="s">
        <v>106</v>
      </c>
      <c r="H170" s="223">
        <v>90.217</v>
      </c>
      <c r="I170" s="224"/>
      <c r="J170" s="225">
        <f>ROUND(I170*H170,2)</f>
        <v>0</v>
      </c>
      <c r="K170" s="221" t="s">
        <v>683</v>
      </c>
      <c r="L170" s="44"/>
      <c r="M170" s="226" t="s">
        <v>1</v>
      </c>
      <c r="N170" s="227" t="s">
        <v>41</v>
      </c>
      <c r="O170" s="91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0" t="s">
        <v>151</v>
      </c>
      <c r="AT170" s="230" t="s">
        <v>147</v>
      </c>
      <c r="AU170" s="230" t="s">
        <v>86</v>
      </c>
      <c r="AY170" s="17" t="s">
        <v>145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7" t="s">
        <v>84</v>
      </c>
      <c r="BK170" s="231">
        <f>ROUND(I170*H170,2)</f>
        <v>0</v>
      </c>
      <c r="BL170" s="17" t="s">
        <v>151</v>
      </c>
      <c r="BM170" s="230" t="s">
        <v>1032</v>
      </c>
    </row>
    <row r="171" spans="1:51" s="13" customFormat="1" ht="12">
      <c r="A171" s="13"/>
      <c r="B171" s="237"/>
      <c r="C171" s="238"/>
      <c r="D171" s="232" t="s">
        <v>155</v>
      </c>
      <c r="E171" s="239" t="s">
        <v>1</v>
      </c>
      <c r="F171" s="240" t="s">
        <v>1033</v>
      </c>
      <c r="G171" s="238"/>
      <c r="H171" s="241">
        <v>1046.714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155</v>
      </c>
      <c r="AU171" s="247" t="s">
        <v>86</v>
      </c>
      <c r="AV171" s="13" t="s">
        <v>86</v>
      </c>
      <c r="AW171" s="13" t="s">
        <v>32</v>
      </c>
      <c r="AX171" s="13" t="s">
        <v>76</v>
      </c>
      <c r="AY171" s="247" t="s">
        <v>145</v>
      </c>
    </row>
    <row r="172" spans="1:51" s="15" customFormat="1" ht="12">
      <c r="A172" s="15"/>
      <c r="B172" s="274"/>
      <c r="C172" s="275"/>
      <c r="D172" s="232" t="s">
        <v>155</v>
      </c>
      <c r="E172" s="276" t="s">
        <v>1</v>
      </c>
      <c r="F172" s="277" t="s">
        <v>1034</v>
      </c>
      <c r="G172" s="275"/>
      <c r="H172" s="276" t="s">
        <v>1</v>
      </c>
      <c r="I172" s="278"/>
      <c r="J172" s="275"/>
      <c r="K172" s="275"/>
      <c r="L172" s="279"/>
      <c r="M172" s="280"/>
      <c r="N172" s="281"/>
      <c r="O172" s="281"/>
      <c r="P172" s="281"/>
      <c r="Q172" s="281"/>
      <c r="R172" s="281"/>
      <c r="S172" s="281"/>
      <c r="T172" s="28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3" t="s">
        <v>155</v>
      </c>
      <c r="AU172" s="283" t="s">
        <v>86</v>
      </c>
      <c r="AV172" s="15" t="s">
        <v>84</v>
      </c>
      <c r="AW172" s="15" t="s">
        <v>32</v>
      </c>
      <c r="AX172" s="15" t="s">
        <v>76</v>
      </c>
      <c r="AY172" s="283" t="s">
        <v>145</v>
      </c>
    </row>
    <row r="173" spans="1:51" s="13" customFormat="1" ht="12">
      <c r="A173" s="13"/>
      <c r="B173" s="237"/>
      <c r="C173" s="238"/>
      <c r="D173" s="232" t="s">
        <v>155</v>
      </c>
      <c r="E173" s="239" t="s">
        <v>1</v>
      </c>
      <c r="F173" s="240" t="s">
        <v>1035</v>
      </c>
      <c r="G173" s="238"/>
      <c r="H173" s="241">
        <v>-508.899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155</v>
      </c>
      <c r="AU173" s="247" t="s">
        <v>86</v>
      </c>
      <c r="AV173" s="13" t="s">
        <v>86</v>
      </c>
      <c r="AW173" s="13" t="s">
        <v>32</v>
      </c>
      <c r="AX173" s="13" t="s">
        <v>76</v>
      </c>
      <c r="AY173" s="247" t="s">
        <v>145</v>
      </c>
    </row>
    <row r="174" spans="1:51" s="15" customFormat="1" ht="12">
      <c r="A174" s="15"/>
      <c r="B174" s="274"/>
      <c r="C174" s="275"/>
      <c r="D174" s="232" t="s">
        <v>155</v>
      </c>
      <c r="E174" s="276" t="s">
        <v>1</v>
      </c>
      <c r="F174" s="277" t="s">
        <v>1036</v>
      </c>
      <c r="G174" s="275"/>
      <c r="H174" s="276" t="s">
        <v>1</v>
      </c>
      <c r="I174" s="278"/>
      <c r="J174" s="275"/>
      <c r="K174" s="275"/>
      <c r="L174" s="279"/>
      <c r="M174" s="280"/>
      <c r="N174" s="281"/>
      <c r="O174" s="281"/>
      <c r="P174" s="281"/>
      <c r="Q174" s="281"/>
      <c r="R174" s="281"/>
      <c r="S174" s="281"/>
      <c r="T174" s="282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3" t="s">
        <v>155</v>
      </c>
      <c r="AU174" s="283" t="s">
        <v>86</v>
      </c>
      <c r="AV174" s="15" t="s">
        <v>84</v>
      </c>
      <c r="AW174" s="15" t="s">
        <v>32</v>
      </c>
      <c r="AX174" s="15" t="s">
        <v>76</v>
      </c>
      <c r="AY174" s="283" t="s">
        <v>145</v>
      </c>
    </row>
    <row r="175" spans="1:51" s="13" customFormat="1" ht="12">
      <c r="A175" s="13"/>
      <c r="B175" s="237"/>
      <c r="C175" s="238"/>
      <c r="D175" s="232" t="s">
        <v>155</v>
      </c>
      <c r="E175" s="239" t="s">
        <v>1</v>
      </c>
      <c r="F175" s="240" t="s">
        <v>1037</v>
      </c>
      <c r="G175" s="238"/>
      <c r="H175" s="241">
        <v>-319.613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155</v>
      </c>
      <c r="AU175" s="247" t="s">
        <v>86</v>
      </c>
      <c r="AV175" s="13" t="s">
        <v>86</v>
      </c>
      <c r="AW175" s="13" t="s">
        <v>32</v>
      </c>
      <c r="AX175" s="13" t="s">
        <v>76</v>
      </c>
      <c r="AY175" s="247" t="s">
        <v>145</v>
      </c>
    </row>
    <row r="176" spans="1:51" s="15" customFormat="1" ht="12">
      <c r="A176" s="15"/>
      <c r="B176" s="274"/>
      <c r="C176" s="275"/>
      <c r="D176" s="232" t="s">
        <v>155</v>
      </c>
      <c r="E176" s="276" t="s">
        <v>1</v>
      </c>
      <c r="F176" s="277" t="s">
        <v>1038</v>
      </c>
      <c r="G176" s="275"/>
      <c r="H176" s="276" t="s">
        <v>1</v>
      </c>
      <c r="I176" s="278"/>
      <c r="J176" s="275"/>
      <c r="K176" s="275"/>
      <c r="L176" s="279"/>
      <c r="M176" s="280"/>
      <c r="N176" s="281"/>
      <c r="O176" s="281"/>
      <c r="P176" s="281"/>
      <c r="Q176" s="281"/>
      <c r="R176" s="281"/>
      <c r="S176" s="281"/>
      <c r="T176" s="28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3" t="s">
        <v>155</v>
      </c>
      <c r="AU176" s="283" t="s">
        <v>86</v>
      </c>
      <c r="AV176" s="15" t="s">
        <v>84</v>
      </c>
      <c r="AW176" s="15" t="s">
        <v>32</v>
      </c>
      <c r="AX176" s="15" t="s">
        <v>76</v>
      </c>
      <c r="AY176" s="283" t="s">
        <v>145</v>
      </c>
    </row>
    <row r="177" spans="1:51" s="13" customFormat="1" ht="12">
      <c r="A177" s="13"/>
      <c r="B177" s="237"/>
      <c r="C177" s="238"/>
      <c r="D177" s="232" t="s">
        <v>155</v>
      </c>
      <c r="E177" s="239" t="s">
        <v>1</v>
      </c>
      <c r="F177" s="240" t="s">
        <v>1039</v>
      </c>
      <c r="G177" s="238"/>
      <c r="H177" s="241">
        <v>-52.443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155</v>
      </c>
      <c r="AU177" s="247" t="s">
        <v>86</v>
      </c>
      <c r="AV177" s="13" t="s">
        <v>86</v>
      </c>
      <c r="AW177" s="13" t="s">
        <v>32</v>
      </c>
      <c r="AX177" s="13" t="s">
        <v>76</v>
      </c>
      <c r="AY177" s="247" t="s">
        <v>145</v>
      </c>
    </row>
    <row r="178" spans="1:51" s="15" customFormat="1" ht="12">
      <c r="A178" s="15"/>
      <c r="B178" s="274"/>
      <c r="C178" s="275"/>
      <c r="D178" s="232" t="s">
        <v>155</v>
      </c>
      <c r="E178" s="276" t="s">
        <v>1</v>
      </c>
      <c r="F178" s="277" t="s">
        <v>1040</v>
      </c>
      <c r="G178" s="275"/>
      <c r="H178" s="276" t="s">
        <v>1</v>
      </c>
      <c r="I178" s="278"/>
      <c r="J178" s="275"/>
      <c r="K178" s="275"/>
      <c r="L178" s="279"/>
      <c r="M178" s="280"/>
      <c r="N178" s="281"/>
      <c r="O178" s="281"/>
      <c r="P178" s="281"/>
      <c r="Q178" s="281"/>
      <c r="R178" s="281"/>
      <c r="S178" s="281"/>
      <c r="T178" s="282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3" t="s">
        <v>155</v>
      </c>
      <c r="AU178" s="283" t="s">
        <v>86</v>
      </c>
      <c r="AV178" s="15" t="s">
        <v>84</v>
      </c>
      <c r="AW178" s="15" t="s">
        <v>32</v>
      </c>
      <c r="AX178" s="15" t="s">
        <v>76</v>
      </c>
      <c r="AY178" s="283" t="s">
        <v>145</v>
      </c>
    </row>
    <row r="179" spans="1:51" s="13" customFormat="1" ht="12">
      <c r="A179" s="13"/>
      <c r="B179" s="237"/>
      <c r="C179" s="238"/>
      <c r="D179" s="232" t="s">
        <v>155</v>
      </c>
      <c r="E179" s="239" t="s">
        <v>1</v>
      </c>
      <c r="F179" s="240" t="s">
        <v>1041</v>
      </c>
      <c r="G179" s="238"/>
      <c r="H179" s="241">
        <v>-75.542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155</v>
      </c>
      <c r="AU179" s="247" t="s">
        <v>86</v>
      </c>
      <c r="AV179" s="13" t="s">
        <v>86</v>
      </c>
      <c r="AW179" s="13" t="s">
        <v>32</v>
      </c>
      <c r="AX179" s="13" t="s">
        <v>76</v>
      </c>
      <c r="AY179" s="247" t="s">
        <v>145</v>
      </c>
    </row>
    <row r="180" spans="1:51" s="14" customFormat="1" ht="12">
      <c r="A180" s="14"/>
      <c r="B180" s="248"/>
      <c r="C180" s="249"/>
      <c r="D180" s="232" t="s">
        <v>155</v>
      </c>
      <c r="E180" s="250" t="s">
        <v>1</v>
      </c>
      <c r="F180" s="251" t="s">
        <v>159</v>
      </c>
      <c r="G180" s="249"/>
      <c r="H180" s="252">
        <v>90.21699999999996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8" t="s">
        <v>155</v>
      </c>
      <c r="AU180" s="258" t="s">
        <v>86</v>
      </c>
      <c r="AV180" s="14" t="s">
        <v>151</v>
      </c>
      <c r="AW180" s="14" t="s">
        <v>32</v>
      </c>
      <c r="AX180" s="14" t="s">
        <v>84</v>
      </c>
      <c r="AY180" s="258" t="s">
        <v>145</v>
      </c>
    </row>
    <row r="181" spans="1:65" s="2" customFormat="1" ht="44.25" customHeight="1">
      <c r="A181" s="38"/>
      <c r="B181" s="39"/>
      <c r="C181" s="219" t="s">
        <v>192</v>
      </c>
      <c r="D181" s="219" t="s">
        <v>147</v>
      </c>
      <c r="E181" s="220" t="s">
        <v>1042</v>
      </c>
      <c r="F181" s="221" t="s">
        <v>1043</v>
      </c>
      <c r="G181" s="222" t="s">
        <v>106</v>
      </c>
      <c r="H181" s="223">
        <v>90.217</v>
      </c>
      <c r="I181" s="224"/>
      <c r="J181" s="225">
        <f>ROUND(I181*H181,2)</f>
        <v>0</v>
      </c>
      <c r="K181" s="221" t="s">
        <v>683</v>
      </c>
      <c r="L181" s="44"/>
      <c r="M181" s="226" t="s">
        <v>1</v>
      </c>
      <c r="N181" s="227" t="s">
        <v>41</v>
      </c>
      <c r="O181" s="91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151</v>
      </c>
      <c r="AT181" s="230" t="s">
        <v>147</v>
      </c>
      <c r="AU181" s="230" t="s">
        <v>86</v>
      </c>
      <c r="AY181" s="17" t="s">
        <v>145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84</v>
      </c>
      <c r="BK181" s="231">
        <f>ROUND(I181*H181,2)</f>
        <v>0</v>
      </c>
      <c r="BL181" s="17" t="s">
        <v>151</v>
      </c>
      <c r="BM181" s="230" t="s">
        <v>1044</v>
      </c>
    </row>
    <row r="182" spans="1:51" s="13" customFormat="1" ht="12">
      <c r="A182" s="13"/>
      <c r="B182" s="237"/>
      <c r="C182" s="238"/>
      <c r="D182" s="232" t="s">
        <v>155</v>
      </c>
      <c r="E182" s="239" t="s">
        <v>1</v>
      </c>
      <c r="F182" s="240" t="s">
        <v>1033</v>
      </c>
      <c r="G182" s="238"/>
      <c r="H182" s="241">
        <v>1046.714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155</v>
      </c>
      <c r="AU182" s="247" t="s">
        <v>86</v>
      </c>
      <c r="AV182" s="13" t="s">
        <v>86</v>
      </c>
      <c r="AW182" s="13" t="s">
        <v>32</v>
      </c>
      <c r="AX182" s="13" t="s">
        <v>76</v>
      </c>
      <c r="AY182" s="247" t="s">
        <v>145</v>
      </c>
    </row>
    <row r="183" spans="1:51" s="15" customFormat="1" ht="12">
      <c r="A183" s="15"/>
      <c r="B183" s="274"/>
      <c r="C183" s="275"/>
      <c r="D183" s="232" t="s">
        <v>155</v>
      </c>
      <c r="E183" s="276" t="s">
        <v>1</v>
      </c>
      <c r="F183" s="277" t="s">
        <v>1034</v>
      </c>
      <c r="G183" s="275"/>
      <c r="H183" s="276" t="s">
        <v>1</v>
      </c>
      <c r="I183" s="278"/>
      <c r="J183" s="275"/>
      <c r="K183" s="275"/>
      <c r="L183" s="279"/>
      <c r="M183" s="280"/>
      <c r="N183" s="281"/>
      <c r="O183" s="281"/>
      <c r="P183" s="281"/>
      <c r="Q183" s="281"/>
      <c r="R183" s="281"/>
      <c r="S183" s="281"/>
      <c r="T183" s="282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3" t="s">
        <v>155</v>
      </c>
      <c r="AU183" s="283" t="s">
        <v>86</v>
      </c>
      <c r="AV183" s="15" t="s">
        <v>84</v>
      </c>
      <c r="AW183" s="15" t="s">
        <v>32</v>
      </c>
      <c r="AX183" s="15" t="s">
        <v>76</v>
      </c>
      <c r="AY183" s="283" t="s">
        <v>145</v>
      </c>
    </row>
    <row r="184" spans="1:51" s="13" customFormat="1" ht="12">
      <c r="A184" s="13"/>
      <c r="B184" s="237"/>
      <c r="C184" s="238"/>
      <c r="D184" s="232" t="s">
        <v>155</v>
      </c>
      <c r="E184" s="239" t="s">
        <v>1</v>
      </c>
      <c r="F184" s="240" t="s">
        <v>1035</v>
      </c>
      <c r="G184" s="238"/>
      <c r="H184" s="241">
        <v>-508.899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155</v>
      </c>
      <c r="AU184" s="247" t="s">
        <v>86</v>
      </c>
      <c r="AV184" s="13" t="s">
        <v>86</v>
      </c>
      <c r="AW184" s="13" t="s">
        <v>32</v>
      </c>
      <c r="AX184" s="13" t="s">
        <v>76</v>
      </c>
      <c r="AY184" s="247" t="s">
        <v>145</v>
      </c>
    </row>
    <row r="185" spans="1:51" s="15" customFormat="1" ht="12">
      <c r="A185" s="15"/>
      <c r="B185" s="274"/>
      <c r="C185" s="275"/>
      <c r="D185" s="232" t="s">
        <v>155</v>
      </c>
      <c r="E185" s="276" t="s">
        <v>1</v>
      </c>
      <c r="F185" s="277" t="s">
        <v>1036</v>
      </c>
      <c r="G185" s="275"/>
      <c r="H185" s="276" t="s">
        <v>1</v>
      </c>
      <c r="I185" s="278"/>
      <c r="J185" s="275"/>
      <c r="K185" s="275"/>
      <c r="L185" s="279"/>
      <c r="M185" s="280"/>
      <c r="N185" s="281"/>
      <c r="O185" s="281"/>
      <c r="P185" s="281"/>
      <c r="Q185" s="281"/>
      <c r="R185" s="281"/>
      <c r="S185" s="281"/>
      <c r="T185" s="28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3" t="s">
        <v>155</v>
      </c>
      <c r="AU185" s="283" t="s">
        <v>86</v>
      </c>
      <c r="AV185" s="15" t="s">
        <v>84</v>
      </c>
      <c r="AW185" s="15" t="s">
        <v>32</v>
      </c>
      <c r="AX185" s="15" t="s">
        <v>76</v>
      </c>
      <c r="AY185" s="283" t="s">
        <v>145</v>
      </c>
    </row>
    <row r="186" spans="1:51" s="13" customFormat="1" ht="12">
      <c r="A186" s="13"/>
      <c r="B186" s="237"/>
      <c r="C186" s="238"/>
      <c r="D186" s="232" t="s">
        <v>155</v>
      </c>
      <c r="E186" s="239" t="s">
        <v>1</v>
      </c>
      <c r="F186" s="240" t="s">
        <v>1037</v>
      </c>
      <c r="G186" s="238"/>
      <c r="H186" s="241">
        <v>-319.613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155</v>
      </c>
      <c r="AU186" s="247" t="s">
        <v>86</v>
      </c>
      <c r="AV186" s="13" t="s">
        <v>86</v>
      </c>
      <c r="AW186" s="13" t="s">
        <v>32</v>
      </c>
      <c r="AX186" s="13" t="s">
        <v>76</v>
      </c>
      <c r="AY186" s="247" t="s">
        <v>145</v>
      </c>
    </row>
    <row r="187" spans="1:51" s="15" customFormat="1" ht="12">
      <c r="A187" s="15"/>
      <c r="B187" s="274"/>
      <c r="C187" s="275"/>
      <c r="D187" s="232" t="s">
        <v>155</v>
      </c>
      <c r="E187" s="276" t="s">
        <v>1</v>
      </c>
      <c r="F187" s="277" t="s">
        <v>1038</v>
      </c>
      <c r="G187" s="275"/>
      <c r="H187" s="276" t="s">
        <v>1</v>
      </c>
      <c r="I187" s="278"/>
      <c r="J187" s="275"/>
      <c r="K187" s="275"/>
      <c r="L187" s="279"/>
      <c r="M187" s="280"/>
      <c r="N187" s="281"/>
      <c r="O187" s="281"/>
      <c r="P187" s="281"/>
      <c r="Q187" s="281"/>
      <c r="R187" s="281"/>
      <c r="S187" s="281"/>
      <c r="T187" s="28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3" t="s">
        <v>155</v>
      </c>
      <c r="AU187" s="283" t="s">
        <v>86</v>
      </c>
      <c r="AV187" s="15" t="s">
        <v>84</v>
      </c>
      <c r="AW187" s="15" t="s">
        <v>32</v>
      </c>
      <c r="AX187" s="15" t="s">
        <v>76</v>
      </c>
      <c r="AY187" s="283" t="s">
        <v>145</v>
      </c>
    </row>
    <row r="188" spans="1:51" s="13" customFormat="1" ht="12">
      <c r="A188" s="13"/>
      <c r="B188" s="237"/>
      <c r="C188" s="238"/>
      <c r="D188" s="232" t="s">
        <v>155</v>
      </c>
      <c r="E188" s="239" t="s">
        <v>1</v>
      </c>
      <c r="F188" s="240" t="s">
        <v>1039</v>
      </c>
      <c r="G188" s="238"/>
      <c r="H188" s="241">
        <v>-52.443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7" t="s">
        <v>155</v>
      </c>
      <c r="AU188" s="247" t="s">
        <v>86</v>
      </c>
      <c r="AV188" s="13" t="s">
        <v>86</v>
      </c>
      <c r="AW188" s="13" t="s">
        <v>32</v>
      </c>
      <c r="AX188" s="13" t="s">
        <v>76</v>
      </c>
      <c r="AY188" s="247" t="s">
        <v>145</v>
      </c>
    </row>
    <row r="189" spans="1:51" s="15" customFormat="1" ht="12">
      <c r="A189" s="15"/>
      <c r="B189" s="274"/>
      <c r="C189" s="275"/>
      <c r="D189" s="232" t="s">
        <v>155</v>
      </c>
      <c r="E189" s="276" t="s">
        <v>1</v>
      </c>
      <c r="F189" s="277" t="s">
        <v>1040</v>
      </c>
      <c r="G189" s="275"/>
      <c r="H189" s="276" t="s">
        <v>1</v>
      </c>
      <c r="I189" s="278"/>
      <c r="J189" s="275"/>
      <c r="K189" s="275"/>
      <c r="L189" s="279"/>
      <c r="M189" s="280"/>
      <c r="N189" s="281"/>
      <c r="O189" s="281"/>
      <c r="P189" s="281"/>
      <c r="Q189" s="281"/>
      <c r="R189" s="281"/>
      <c r="S189" s="281"/>
      <c r="T189" s="28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3" t="s">
        <v>155</v>
      </c>
      <c r="AU189" s="283" t="s">
        <v>86</v>
      </c>
      <c r="AV189" s="15" t="s">
        <v>84</v>
      </c>
      <c r="AW189" s="15" t="s">
        <v>32</v>
      </c>
      <c r="AX189" s="15" t="s">
        <v>76</v>
      </c>
      <c r="AY189" s="283" t="s">
        <v>145</v>
      </c>
    </row>
    <row r="190" spans="1:51" s="13" customFormat="1" ht="12">
      <c r="A190" s="13"/>
      <c r="B190" s="237"/>
      <c r="C190" s="238"/>
      <c r="D190" s="232" t="s">
        <v>155</v>
      </c>
      <c r="E190" s="239" t="s">
        <v>1</v>
      </c>
      <c r="F190" s="240" t="s">
        <v>1041</v>
      </c>
      <c r="G190" s="238"/>
      <c r="H190" s="241">
        <v>-75.542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155</v>
      </c>
      <c r="AU190" s="247" t="s">
        <v>86</v>
      </c>
      <c r="AV190" s="13" t="s">
        <v>86</v>
      </c>
      <c r="AW190" s="13" t="s">
        <v>32</v>
      </c>
      <c r="AX190" s="13" t="s">
        <v>76</v>
      </c>
      <c r="AY190" s="247" t="s">
        <v>145</v>
      </c>
    </row>
    <row r="191" spans="1:51" s="14" customFormat="1" ht="12">
      <c r="A191" s="14"/>
      <c r="B191" s="248"/>
      <c r="C191" s="249"/>
      <c r="D191" s="232" t="s">
        <v>155</v>
      </c>
      <c r="E191" s="250" t="s">
        <v>1</v>
      </c>
      <c r="F191" s="251" t="s">
        <v>159</v>
      </c>
      <c r="G191" s="249"/>
      <c r="H191" s="252">
        <v>90.21699999999996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8" t="s">
        <v>155</v>
      </c>
      <c r="AU191" s="258" t="s">
        <v>86</v>
      </c>
      <c r="AV191" s="14" t="s">
        <v>151</v>
      </c>
      <c r="AW191" s="14" t="s">
        <v>32</v>
      </c>
      <c r="AX191" s="14" t="s">
        <v>84</v>
      </c>
      <c r="AY191" s="258" t="s">
        <v>145</v>
      </c>
    </row>
    <row r="192" spans="1:65" s="2" customFormat="1" ht="44.25" customHeight="1">
      <c r="A192" s="38"/>
      <c r="B192" s="39"/>
      <c r="C192" s="219" t="s">
        <v>199</v>
      </c>
      <c r="D192" s="219" t="s">
        <v>147</v>
      </c>
      <c r="E192" s="220" t="s">
        <v>1045</v>
      </c>
      <c r="F192" s="221" t="s">
        <v>1046</v>
      </c>
      <c r="G192" s="222" t="s">
        <v>106</v>
      </c>
      <c r="H192" s="223">
        <v>90.217</v>
      </c>
      <c r="I192" s="224"/>
      <c r="J192" s="225">
        <f>ROUND(I192*H192,2)</f>
        <v>0</v>
      </c>
      <c r="K192" s="221" t="s">
        <v>683</v>
      </c>
      <c r="L192" s="44"/>
      <c r="M192" s="226" t="s">
        <v>1</v>
      </c>
      <c r="N192" s="227" t="s">
        <v>41</v>
      </c>
      <c r="O192" s="91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151</v>
      </c>
      <c r="AT192" s="230" t="s">
        <v>147</v>
      </c>
      <c r="AU192" s="230" t="s">
        <v>86</v>
      </c>
      <c r="AY192" s="17" t="s">
        <v>145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151</v>
      </c>
      <c r="BM192" s="230" t="s">
        <v>1047</v>
      </c>
    </row>
    <row r="193" spans="1:51" s="13" customFormat="1" ht="12">
      <c r="A193" s="13"/>
      <c r="B193" s="237"/>
      <c r="C193" s="238"/>
      <c r="D193" s="232" t="s">
        <v>155</v>
      </c>
      <c r="E193" s="239" t="s">
        <v>1</v>
      </c>
      <c r="F193" s="240" t="s">
        <v>1033</v>
      </c>
      <c r="G193" s="238"/>
      <c r="H193" s="241">
        <v>1046.714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155</v>
      </c>
      <c r="AU193" s="247" t="s">
        <v>86</v>
      </c>
      <c r="AV193" s="13" t="s">
        <v>86</v>
      </c>
      <c r="AW193" s="13" t="s">
        <v>32</v>
      </c>
      <c r="AX193" s="13" t="s">
        <v>76</v>
      </c>
      <c r="AY193" s="247" t="s">
        <v>145</v>
      </c>
    </row>
    <row r="194" spans="1:51" s="15" customFormat="1" ht="12">
      <c r="A194" s="15"/>
      <c r="B194" s="274"/>
      <c r="C194" s="275"/>
      <c r="D194" s="232" t="s">
        <v>155</v>
      </c>
      <c r="E194" s="276" t="s">
        <v>1</v>
      </c>
      <c r="F194" s="277" t="s">
        <v>1034</v>
      </c>
      <c r="G194" s="275"/>
      <c r="H194" s="276" t="s">
        <v>1</v>
      </c>
      <c r="I194" s="278"/>
      <c r="J194" s="275"/>
      <c r="K194" s="275"/>
      <c r="L194" s="279"/>
      <c r="M194" s="280"/>
      <c r="N194" s="281"/>
      <c r="O194" s="281"/>
      <c r="P194" s="281"/>
      <c r="Q194" s="281"/>
      <c r="R194" s="281"/>
      <c r="S194" s="281"/>
      <c r="T194" s="28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3" t="s">
        <v>155</v>
      </c>
      <c r="AU194" s="283" t="s">
        <v>86</v>
      </c>
      <c r="AV194" s="15" t="s">
        <v>84</v>
      </c>
      <c r="AW194" s="15" t="s">
        <v>32</v>
      </c>
      <c r="AX194" s="15" t="s">
        <v>76</v>
      </c>
      <c r="AY194" s="283" t="s">
        <v>145</v>
      </c>
    </row>
    <row r="195" spans="1:51" s="13" customFormat="1" ht="12">
      <c r="A195" s="13"/>
      <c r="B195" s="237"/>
      <c r="C195" s="238"/>
      <c r="D195" s="232" t="s">
        <v>155</v>
      </c>
      <c r="E195" s="239" t="s">
        <v>1</v>
      </c>
      <c r="F195" s="240" t="s">
        <v>1035</v>
      </c>
      <c r="G195" s="238"/>
      <c r="H195" s="241">
        <v>-508.899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155</v>
      </c>
      <c r="AU195" s="247" t="s">
        <v>86</v>
      </c>
      <c r="AV195" s="13" t="s">
        <v>86</v>
      </c>
      <c r="AW195" s="13" t="s">
        <v>32</v>
      </c>
      <c r="AX195" s="13" t="s">
        <v>76</v>
      </c>
      <c r="AY195" s="247" t="s">
        <v>145</v>
      </c>
    </row>
    <row r="196" spans="1:51" s="15" customFormat="1" ht="12">
      <c r="A196" s="15"/>
      <c r="B196" s="274"/>
      <c r="C196" s="275"/>
      <c r="D196" s="232" t="s">
        <v>155</v>
      </c>
      <c r="E196" s="276" t="s">
        <v>1</v>
      </c>
      <c r="F196" s="277" t="s">
        <v>1036</v>
      </c>
      <c r="G196" s="275"/>
      <c r="H196" s="276" t="s">
        <v>1</v>
      </c>
      <c r="I196" s="278"/>
      <c r="J196" s="275"/>
      <c r="K196" s="275"/>
      <c r="L196" s="279"/>
      <c r="M196" s="280"/>
      <c r="N196" s="281"/>
      <c r="O196" s="281"/>
      <c r="P196" s="281"/>
      <c r="Q196" s="281"/>
      <c r="R196" s="281"/>
      <c r="S196" s="281"/>
      <c r="T196" s="282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3" t="s">
        <v>155</v>
      </c>
      <c r="AU196" s="283" t="s">
        <v>86</v>
      </c>
      <c r="AV196" s="15" t="s">
        <v>84</v>
      </c>
      <c r="AW196" s="15" t="s">
        <v>32</v>
      </c>
      <c r="AX196" s="15" t="s">
        <v>76</v>
      </c>
      <c r="AY196" s="283" t="s">
        <v>145</v>
      </c>
    </row>
    <row r="197" spans="1:51" s="13" customFormat="1" ht="12">
      <c r="A197" s="13"/>
      <c r="B197" s="237"/>
      <c r="C197" s="238"/>
      <c r="D197" s="232" t="s">
        <v>155</v>
      </c>
      <c r="E197" s="239" t="s">
        <v>1</v>
      </c>
      <c r="F197" s="240" t="s">
        <v>1037</v>
      </c>
      <c r="G197" s="238"/>
      <c r="H197" s="241">
        <v>-319.613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155</v>
      </c>
      <c r="AU197" s="247" t="s">
        <v>86</v>
      </c>
      <c r="AV197" s="13" t="s">
        <v>86</v>
      </c>
      <c r="AW197" s="13" t="s">
        <v>32</v>
      </c>
      <c r="AX197" s="13" t="s">
        <v>76</v>
      </c>
      <c r="AY197" s="247" t="s">
        <v>145</v>
      </c>
    </row>
    <row r="198" spans="1:51" s="15" customFormat="1" ht="12">
      <c r="A198" s="15"/>
      <c r="B198" s="274"/>
      <c r="C198" s="275"/>
      <c r="D198" s="232" t="s">
        <v>155</v>
      </c>
      <c r="E198" s="276" t="s">
        <v>1</v>
      </c>
      <c r="F198" s="277" t="s">
        <v>1038</v>
      </c>
      <c r="G198" s="275"/>
      <c r="H198" s="276" t="s">
        <v>1</v>
      </c>
      <c r="I198" s="278"/>
      <c r="J198" s="275"/>
      <c r="K198" s="275"/>
      <c r="L198" s="279"/>
      <c r="M198" s="280"/>
      <c r="N198" s="281"/>
      <c r="O198" s="281"/>
      <c r="P198" s="281"/>
      <c r="Q198" s="281"/>
      <c r="R198" s="281"/>
      <c r="S198" s="281"/>
      <c r="T198" s="282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3" t="s">
        <v>155</v>
      </c>
      <c r="AU198" s="283" t="s">
        <v>86</v>
      </c>
      <c r="AV198" s="15" t="s">
        <v>84</v>
      </c>
      <c r="AW198" s="15" t="s">
        <v>32</v>
      </c>
      <c r="AX198" s="15" t="s">
        <v>76</v>
      </c>
      <c r="AY198" s="283" t="s">
        <v>145</v>
      </c>
    </row>
    <row r="199" spans="1:51" s="13" customFormat="1" ht="12">
      <c r="A199" s="13"/>
      <c r="B199" s="237"/>
      <c r="C199" s="238"/>
      <c r="D199" s="232" t="s">
        <v>155</v>
      </c>
      <c r="E199" s="239" t="s">
        <v>1</v>
      </c>
      <c r="F199" s="240" t="s">
        <v>1039</v>
      </c>
      <c r="G199" s="238"/>
      <c r="H199" s="241">
        <v>-52.443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155</v>
      </c>
      <c r="AU199" s="247" t="s">
        <v>86</v>
      </c>
      <c r="AV199" s="13" t="s">
        <v>86</v>
      </c>
      <c r="AW199" s="13" t="s">
        <v>32</v>
      </c>
      <c r="AX199" s="13" t="s">
        <v>76</v>
      </c>
      <c r="AY199" s="247" t="s">
        <v>145</v>
      </c>
    </row>
    <row r="200" spans="1:51" s="15" customFormat="1" ht="12">
      <c r="A200" s="15"/>
      <c r="B200" s="274"/>
      <c r="C200" s="275"/>
      <c r="D200" s="232" t="s">
        <v>155</v>
      </c>
      <c r="E200" s="276" t="s">
        <v>1</v>
      </c>
      <c r="F200" s="277" t="s">
        <v>1040</v>
      </c>
      <c r="G200" s="275"/>
      <c r="H200" s="276" t="s">
        <v>1</v>
      </c>
      <c r="I200" s="278"/>
      <c r="J200" s="275"/>
      <c r="K200" s="275"/>
      <c r="L200" s="279"/>
      <c r="M200" s="280"/>
      <c r="N200" s="281"/>
      <c r="O200" s="281"/>
      <c r="P200" s="281"/>
      <c r="Q200" s="281"/>
      <c r="R200" s="281"/>
      <c r="S200" s="281"/>
      <c r="T200" s="28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3" t="s">
        <v>155</v>
      </c>
      <c r="AU200" s="283" t="s">
        <v>86</v>
      </c>
      <c r="AV200" s="15" t="s">
        <v>84</v>
      </c>
      <c r="AW200" s="15" t="s">
        <v>32</v>
      </c>
      <c r="AX200" s="15" t="s">
        <v>76</v>
      </c>
      <c r="AY200" s="283" t="s">
        <v>145</v>
      </c>
    </row>
    <row r="201" spans="1:51" s="13" customFormat="1" ht="12">
      <c r="A201" s="13"/>
      <c r="B201" s="237"/>
      <c r="C201" s="238"/>
      <c r="D201" s="232" t="s">
        <v>155</v>
      </c>
      <c r="E201" s="239" t="s">
        <v>1</v>
      </c>
      <c r="F201" s="240" t="s">
        <v>1041</v>
      </c>
      <c r="G201" s="238"/>
      <c r="H201" s="241">
        <v>-75.542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155</v>
      </c>
      <c r="AU201" s="247" t="s">
        <v>86</v>
      </c>
      <c r="AV201" s="13" t="s">
        <v>86</v>
      </c>
      <c r="AW201" s="13" t="s">
        <v>32</v>
      </c>
      <c r="AX201" s="13" t="s">
        <v>76</v>
      </c>
      <c r="AY201" s="247" t="s">
        <v>145</v>
      </c>
    </row>
    <row r="202" spans="1:51" s="14" customFormat="1" ht="12">
      <c r="A202" s="14"/>
      <c r="B202" s="248"/>
      <c r="C202" s="249"/>
      <c r="D202" s="232" t="s">
        <v>155</v>
      </c>
      <c r="E202" s="250" t="s">
        <v>1</v>
      </c>
      <c r="F202" s="251" t="s">
        <v>159</v>
      </c>
      <c r="G202" s="249"/>
      <c r="H202" s="252">
        <v>90.21699999999996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8" t="s">
        <v>155</v>
      </c>
      <c r="AU202" s="258" t="s">
        <v>86</v>
      </c>
      <c r="AV202" s="14" t="s">
        <v>151</v>
      </c>
      <c r="AW202" s="14" t="s">
        <v>32</v>
      </c>
      <c r="AX202" s="14" t="s">
        <v>84</v>
      </c>
      <c r="AY202" s="258" t="s">
        <v>145</v>
      </c>
    </row>
    <row r="203" spans="1:65" s="2" customFormat="1" ht="44.25" customHeight="1">
      <c r="A203" s="38"/>
      <c r="B203" s="39"/>
      <c r="C203" s="219" t="s">
        <v>203</v>
      </c>
      <c r="D203" s="219" t="s">
        <v>147</v>
      </c>
      <c r="E203" s="220" t="s">
        <v>698</v>
      </c>
      <c r="F203" s="221" t="s">
        <v>699</v>
      </c>
      <c r="G203" s="222" t="s">
        <v>106</v>
      </c>
      <c r="H203" s="223">
        <v>508.899</v>
      </c>
      <c r="I203" s="224"/>
      <c r="J203" s="225">
        <f>ROUND(I203*H203,2)</f>
        <v>0</v>
      </c>
      <c r="K203" s="221" t="s">
        <v>683</v>
      </c>
      <c r="L203" s="44"/>
      <c r="M203" s="226" t="s">
        <v>1</v>
      </c>
      <c r="N203" s="227" t="s">
        <v>41</v>
      </c>
      <c r="O203" s="91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151</v>
      </c>
      <c r="AT203" s="230" t="s">
        <v>147</v>
      </c>
      <c r="AU203" s="230" t="s">
        <v>86</v>
      </c>
      <c r="AY203" s="17" t="s">
        <v>145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84</v>
      </c>
      <c r="BK203" s="231">
        <f>ROUND(I203*H203,2)</f>
        <v>0</v>
      </c>
      <c r="BL203" s="17" t="s">
        <v>151</v>
      </c>
      <c r="BM203" s="230" t="s">
        <v>1048</v>
      </c>
    </row>
    <row r="204" spans="1:51" s="15" customFormat="1" ht="12">
      <c r="A204" s="15"/>
      <c r="B204" s="274"/>
      <c r="C204" s="275"/>
      <c r="D204" s="232" t="s">
        <v>155</v>
      </c>
      <c r="E204" s="276" t="s">
        <v>1</v>
      </c>
      <c r="F204" s="277" t="s">
        <v>1012</v>
      </c>
      <c r="G204" s="275"/>
      <c r="H204" s="276" t="s">
        <v>1</v>
      </c>
      <c r="I204" s="278"/>
      <c r="J204" s="275"/>
      <c r="K204" s="275"/>
      <c r="L204" s="279"/>
      <c r="M204" s="280"/>
      <c r="N204" s="281"/>
      <c r="O204" s="281"/>
      <c r="P204" s="281"/>
      <c r="Q204" s="281"/>
      <c r="R204" s="281"/>
      <c r="S204" s="281"/>
      <c r="T204" s="282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3" t="s">
        <v>155</v>
      </c>
      <c r="AU204" s="283" t="s">
        <v>86</v>
      </c>
      <c r="AV204" s="15" t="s">
        <v>84</v>
      </c>
      <c r="AW204" s="15" t="s">
        <v>32</v>
      </c>
      <c r="AX204" s="15" t="s">
        <v>76</v>
      </c>
      <c r="AY204" s="283" t="s">
        <v>145</v>
      </c>
    </row>
    <row r="205" spans="1:51" s="13" customFormat="1" ht="12">
      <c r="A205" s="13"/>
      <c r="B205" s="237"/>
      <c r="C205" s="238"/>
      <c r="D205" s="232" t="s">
        <v>155</v>
      </c>
      <c r="E205" s="239" t="s">
        <v>1</v>
      </c>
      <c r="F205" s="240" t="s">
        <v>1049</v>
      </c>
      <c r="G205" s="238"/>
      <c r="H205" s="241">
        <v>98.175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155</v>
      </c>
      <c r="AU205" s="247" t="s">
        <v>86</v>
      </c>
      <c r="AV205" s="13" t="s">
        <v>86</v>
      </c>
      <c r="AW205" s="13" t="s">
        <v>32</v>
      </c>
      <c r="AX205" s="13" t="s">
        <v>76</v>
      </c>
      <c r="AY205" s="247" t="s">
        <v>145</v>
      </c>
    </row>
    <row r="206" spans="1:51" s="13" customFormat="1" ht="12">
      <c r="A206" s="13"/>
      <c r="B206" s="237"/>
      <c r="C206" s="238"/>
      <c r="D206" s="232" t="s">
        <v>155</v>
      </c>
      <c r="E206" s="239" t="s">
        <v>1</v>
      </c>
      <c r="F206" s="240" t="s">
        <v>1050</v>
      </c>
      <c r="G206" s="238"/>
      <c r="H206" s="241">
        <v>15.048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155</v>
      </c>
      <c r="AU206" s="247" t="s">
        <v>86</v>
      </c>
      <c r="AV206" s="13" t="s">
        <v>86</v>
      </c>
      <c r="AW206" s="13" t="s">
        <v>32</v>
      </c>
      <c r="AX206" s="13" t="s">
        <v>76</v>
      </c>
      <c r="AY206" s="247" t="s">
        <v>145</v>
      </c>
    </row>
    <row r="207" spans="1:51" s="13" customFormat="1" ht="12">
      <c r="A207" s="13"/>
      <c r="B207" s="237"/>
      <c r="C207" s="238"/>
      <c r="D207" s="232" t="s">
        <v>155</v>
      </c>
      <c r="E207" s="239" t="s">
        <v>1</v>
      </c>
      <c r="F207" s="240" t="s">
        <v>1051</v>
      </c>
      <c r="G207" s="238"/>
      <c r="H207" s="241">
        <v>11.592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155</v>
      </c>
      <c r="AU207" s="247" t="s">
        <v>86</v>
      </c>
      <c r="AV207" s="13" t="s">
        <v>86</v>
      </c>
      <c r="AW207" s="13" t="s">
        <v>32</v>
      </c>
      <c r="AX207" s="13" t="s">
        <v>76</v>
      </c>
      <c r="AY207" s="247" t="s">
        <v>145</v>
      </c>
    </row>
    <row r="208" spans="1:51" s="13" customFormat="1" ht="12">
      <c r="A208" s="13"/>
      <c r="B208" s="237"/>
      <c r="C208" s="238"/>
      <c r="D208" s="232" t="s">
        <v>155</v>
      </c>
      <c r="E208" s="239" t="s">
        <v>1</v>
      </c>
      <c r="F208" s="240" t="s">
        <v>1052</v>
      </c>
      <c r="G208" s="238"/>
      <c r="H208" s="241">
        <v>81.776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155</v>
      </c>
      <c r="AU208" s="247" t="s">
        <v>86</v>
      </c>
      <c r="AV208" s="13" t="s">
        <v>86</v>
      </c>
      <c r="AW208" s="13" t="s">
        <v>32</v>
      </c>
      <c r="AX208" s="13" t="s">
        <v>76</v>
      </c>
      <c r="AY208" s="247" t="s">
        <v>145</v>
      </c>
    </row>
    <row r="209" spans="1:51" s="15" customFormat="1" ht="12">
      <c r="A209" s="15"/>
      <c r="B209" s="274"/>
      <c r="C209" s="275"/>
      <c r="D209" s="232" t="s">
        <v>155</v>
      </c>
      <c r="E209" s="276" t="s">
        <v>1</v>
      </c>
      <c r="F209" s="277" t="s">
        <v>1017</v>
      </c>
      <c r="G209" s="275"/>
      <c r="H209" s="276" t="s">
        <v>1</v>
      </c>
      <c r="I209" s="278"/>
      <c r="J209" s="275"/>
      <c r="K209" s="275"/>
      <c r="L209" s="279"/>
      <c r="M209" s="280"/>
      <c r="N209" s="281"/>
      <c r="O209" s="281"/>
      <c r="P209" s="281"/>
      <c r="Q209" s="281"/>
      <c r="R209" s="281"/>
      <c r="S209" s="281"/>
      <c r="T209" s="28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3" t="s">
        <v>155</v>
      </c>
      <c r="AU209" s="283" t="s">
        <v>86</v>
      </c>
      <c r="AV209" s="15" t="s">
        <v>84</v>
      </c>
      <c r="AW209" s="15" t="s">
        <v>32</v>
      </c>
      <c r="AX209" s="15" t="s">
        <v>76</v>
      </c>
      <c r="AY209" s="283" t="s">
        <v>145</v>
      </c>
    </row>
    <row r="210" spans="1:51" s="13" customFormat="1" ht="12">
      <c r="A210" s="13"/>
      <c r="B210" s="237"/>
      <c r="C210" s="238"/>
      <c r="D210" s="232" t="s">
        <v>155</v>
      </c>
      <c r="E210" s="239" t="s">
        <v>1</v>
      </c>
      <c r="F210" s="240" t="s">
        <v>1053</v>
      </c>
      <c r="G210" s="238"/>
      <c r="H210" s="241">
        <v>2.475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155</v>
      </c>
      <c r="AU210" s="247" t="s">
        <v>86</v>
      </c>
      <c r="AV210" s="13" t="s">
        <v>86</v>
      </c>
      <c r="AW210" s="13" t="s">
        <v>32</v>
      </c>
      <c r="AX210" s="13" t="s">
        <v>76</v>
      </c>
      <c r="AY210" s="247" t="s">
        <v>145</v>
      </c>
    </row>
    <row r="211" spans="1:51" s="13" customFormat="1" ht="12">
      <c r="A211" s="13"/>
      <c r="B211" s="237"/>
      <c r="C211" s="238"/>
      <c r="D211" s="232" t="s">
        <v>155</v>
      </c>
      <c r="E211" s="239" t="s">
        <v>1</v>
      </c>
      <c r="F211" s="240" t="s">
        <v>1054</v>
      </c>
      <c r="G211" s="238"/>
      <c r="H211" s="241">
        <v>1.568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155</v>
      </c>
      <c r="AU211" s="247" t="s">
        <v>86</v>
      </c>
      <c r="AV211" s="13" t="s">
        <v>86</v>
      </c>
      <c r="AW211" s="13" t="s">
        <v>32</v>
      </c>
      <c r="AX211" s="13" t="s">
        <v>76</v>
      </c>
      <c r="AY211" s="247" t="s">
        <v>145</v>
      </c>
    </row>
    <row r="212" spans="1:51" s="15" customFormat="1" ht="12">
      <c r="A212" s="15"/>
      <c r="B212" s="274"/>
      <c r="C212" s="275"/>
      <c r="D212" s="232" t="s">
        <v>155</v>
      </c>
      <c r="E212" s="276" t="s">
        <v>1</v>
      </c>
      <c r="F212" s="277" t="s">
        <v>1019</v>
      </c>
      <c r="G212" s="275"/>
      <c r="H212" s="276" t="s">
        <v>1</v>
      </c>
      <c r="I212" s="278"/>
      <c r="J212" s="275"/>
      <c r="K212" s="275"/>
      <c r="L212" s="279"/>
      <c r="M212" s="280"/>
      <c r="N212" s="281"/>
      <c r="O212" s="281"/>
      <c r="P212" s="281"/>
      <c r="Q212" s="281"/>
      <c r="R212" s="281"/>
      <c r="S212" s="281"/>
      <c r="T212" s="282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83" t="s">
        <v>155</v>
      </c>
      <c r="AU212" s="283" t="s">
        <v>86</v>
      </c>
      <c r="AV212" s="15" t="s">
        <v>84</v>
      </c>
      <c r="AW212" s="15" t="s">
        <v>32</v>
      </c>
      <c r="AX212" s="15" t="s">
        <v>76</v>
      </c>
      <c r="AY212" s="283" t="s">
        <v>145</v>
      </c>
    </row>
    <row r="213" spans="1:51" s="13" customFormat="1" ht="12">
      <c r="A213" s="13"/>
      <c r="B213" s="237"/>
      <c r="C213" s="238"/>
      <c r="D213" s="232" t="s">
        <v>155</v>
      </c>
      <c r="E213" s="239" t="s">
        <v>1</v>
      </c>
      <c r="F213" s="240" t="s">
        <v>1055</v>
      </c>
      <c r="G213" s="238"/>
      <c r="H213" s="241">
        <v>272.25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155</v>
      </c>
      <c r="AU213" s="247" t="s">
        <v>86</v>
      </c>
      <c r="AV213" s="13" t="s">
        <v>86</v>
      </c>
      <c r="AW213" s="13" t="s">
        <v>32</v>
      </c>
      <c r="AX213" s="13" t="s">
        <v>76</v>
      </c>
      <c r="AY213" s="247" t="s">
        <v>145</v>
      </c>
    </row>
    <row r="214" spans="1:51" s="15" customFormat="1" ht="12">
      <c r="A214" s="15"/>
      <c r="B214" s="274"/>
      <c r="C214" s="275"/>
      <c r="D214" s="232" t="s">
        <v>155</v>
      </c>
      <c r="E214" s="276" t="s">
        <v>1</v>
      </c>
      <c r="F214" s="277" t="s">
        <v>1021</v>
      </c>
      <c r="G214" s="275"/>
      <c r="H214" s="276" t="s">
        <v>1</v>
      </c>
      <c r="I214" s="278"/>
      <c r="J214" s="275"/>
      <c r="K214" s="275"/>
      <c r="L214" s="279"/>
      <c r="M214" s="280"/>
      <c r="N214" s="281"/>
      <c r="O214" s="281"/>
      <c r="P214" s="281"/>
      <c r="Q214" s="281"/>
      <c r="R214" s="281"/>
      <c r="S214" s="281"/>
      <c r="T214" s="282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3" t="s">
        <v>155</v>
      </c>
      <c r="AU214" s="283" t="s">
        <v>86</v>
      </c>
      <c r="AV214" s="15" t="s">
        <v>84</v>
      </c>
      <c r="AW214" s="15" t="s">
        <v>32</v>
      </c>
      <c r="AX214" s="15" t="s">
        <v>76</v>
      </c>
      <c r="AY214" s="283" t="s">
        <v>145</v>
      </c>
    </row>
    <row r="215" spans="1:51" s="13" customFormat="1" ht="12">
      <c r="A215" s="13"/>
      <c r="B215" s="237"/>
      <c r="C215" s="238"/>
      <c r="D215" s="232" t="s">
        <v>155</v>
      </c>
      <c r="E215" s="239" t="s">
        <v>1</v>
      </c>
      <c r="F215" s="240" t="s">
        <v>1053</v>
      </c>
      <c r="G215" s="238"/>
      <c r="H215" s="241">
        <v>2.475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155</v>
      </c>
      <c r="AU215" s="247" t="s">
        <v>86</v>
      </c>
      <c r="AV215" s="13" t="s">
        <v>86</v>
      </c>
      <c r="AW215" s="13" t="s">
        <v>32</v>
      </c>
      <c r="AX215" s="13" t="s">
        <v>76</v>
      </c>
      <c r="AY215" s="247" t="s">
        <v>145</v>
      </c>
    </row>
    <row r="216" spans="1:51" s="15" customFormat="1" ht="12">
      <c r="A216" s="15"/>
      <c r="B216" s="274"/>
      <c r="C216" s="275"/>
      <c r="D216" s="232" t="s">
        <v>155</v>
      </c>
      <c r="E216" s="276" t="s">
        <v>1</v>
      </c>
      <c r="F216" s="277" t="s">
        <v>1022</v>
      </c>
      <c r="G216" s="275"/>
      <c r="H216" s="276" t="s">
        <v>1</v>
      </c>
      <c r="I216" s="278"/>
      <c r="J216" s="275"/>
      <c r="K216" s="275"/>
      <c r="L216" s="279"/>
      <c r="M216" s="280"/>
      <c r="N216" s="281"/>
      <c r="O216" s="281"/>
      <c r="P216" s="281"/>
      <c r="Q216" s="281"/>
      <c r="R216" s="281"/>
      <c r="S216" s="281"/>
      <c r="T216" s="28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3" t="s">
        <v>155</v>
      </c>
      <c r="AU216" s="283" t="s">
        <v>86</v>
      </c>
      <c r="AV216" s="15" t="s">
        <v>84</v>
      </c>
      <c r="AW216" s="15" t="s">
        <v>32</v>
      </c>
      <c r="AX216" s="15" t="s">
        <v>76</v>
      </c>
      <c r="AY216" s="283" t="s">
        <v>145</v>
      </c>
    </row>
    <row r="217" spans="1:51" s="13" customFormat="1" ht="12">
      <c r="A217" s="13"/>
      <c r="B217" s="237"/>
      <c r="C217" s="238"/>
      <c r="D217" s="232" t="s">
        <v>155</v>
      </c>
      <c r="E217" s="239" t="s">
        <v>1</v>
      </c>
      <c r="F217" s="240" t="s">
        <v>1056</v>
      </c>
      <c r="G217" s="238"/>
      <c r="H217" s="241">
        <v>143.22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155</v>
      </c>
      <c r="AU217" s="247" t="s">
        <v>86</v>
      </c>
      <c r="AV217" s="13" t="s">
        <v>86</v>
      </c>
      <c r="AW217" s="13" t="s">
        <v>32</v>
      </c>
      <c r="AX217" s="13" t="s">
        <v>76</v>
      </c>
      <c r="AY217" s="247" t="s">
        <v>145</v>
      </c>
    </row>
    <row r="218" spans="1:51" s="15" customFormat="1" ht="12">
      <c r="A218" s="15"/>
      <c r="B218" s="274"/>
      <c r="C218" s="275"/>
      <c r="D218" s="232" t="s">
        <v>155</v>
      </c>
      <c r="E218" s="276" t="s">
        <v>1</v>
      </c>
      <c r="F218" s="277" t="s">
        <v>1024</v>
      </c>
      <c r="G218" s="275"/>
      <c r="H218" s="276" t="s">
        <v>1</v>
      </c>
      <c r="I218" s="278"/>
      <c r="J218" s="275"/>
      <c r="K218" s="275"/>
      <c r="L218" s="279"/>
      <c r="M218" s="280"/>
      <c r="N218" s="281"/>
      <c r="O218" s="281"/>
      <c r="P218" s="281"/>
      <c r="Q218" s="281"/>
      <c r="R218" s="281"/>
      <c r="S218" s="281"/>
      <c r="T218" s="28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3" t="s">
        <v>155</v>
      </c>
      <c r="AU218" s="283" t="s">
        <v>86</v>
      </c>
      <c r="AV218" s="15" t="s">
        <v>84</v>
      </c>
      <c r="AW218" s="15" t="s">
        <v>32</v>
      </c>
      <c r="AX218" s="15" t="s">
        <v>76</v>
      </c>
      <c r="AY218" s="283" t="s">
        <v>145</v>
      </c>
    </row>
    <row r="219" spans="1:51" s="13" customFormat="1" ht="12">
      <c r="A219" s="13"/>
      <c r="B219" s="237"/>
      <c r="C219" s="238"/>
      <c r="D219" s="232" t="s">
        <v>155</v>
      </c>
      <c r="E219" s="239" t="s">
        <v>1</v>
      </c>
      <c r="F219" s="240" t="s">
        <v>1057</v>
      </c>
      <c r="G219" s="238"/>
      <c r="H219" s="241">
        <v>2.07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155</v>
      </c>
      <c r="AU219" s="247" t="s">
        <v>86</v>
      </c>
      <c r="AV219" s="13" t="s">
        <v>86</v>
      </c>
      <c r="AW219" s="13" t="s">
        <v>32</v>
      </c>
      <c r="AX219" s="13" t="s">
        <v>76</v>
      </c>
      <c r="AY219" s="247" t="s">
        <v>145</v>
      </c>
    </row>
    <row r="220" spans="1:51" s="15" customFormat="1" ht="12">
      <c r="A220" s="15"/>
      <c r="B220" s="274"/>
      <c r="C220" s="275"/>
      <c r="D220" s="232" t="s">
        <v>155</v>
      </c>
      <c r="E220" s="276" t="s">
        <v>1</v>
      </c>
      <c r="F220" s="277" t="s">
        <v>1026</v>
      </c>
      <c r="G220" s="275"/>
      <c r="H220" s="276" t="s">
        <v>1</v>
      </c>
      <c r="I220" s="278"/>
      <c r="J220" s="275"/>
      <c r="K220" s="275"/>
      <c r="L220" s="279"/>
      <c r="M220" s="280"/>
      <c r="N220" s="281"/>
      <c r="O220" s="281"/>
      <c r="P220" s="281"/>
      <c r="Q220" s="281"/>
      <c r="R220" s="281"/>
      <c r="S220" s="281"/>
      <c r="T220" s="28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83" t="s">
        <v>155</v>
      </c>
      <c r="AU220" s="283" t="s">
        <v>86</v>
      </c>
      <c r="AV220" s="15" t="s">
        <v>84</v>
      </c>
      <c r="AW220" s="15" t="s">
        <v>32</v>
      </c>
      <c r="AX220" s="15" t="s">
        <v>76</v>
      </c>
      <c r="AY220" s="283" t="s">
        <v>145</v>
      </c>
    </row>
    <row r="221" spans="1:51" s="13" customFormat="1" ht="12">
      <c r="A221" s="13"/>
      <c r="B221" s="237"/>
      <c r="C221" s="238"/>
      <c r="D221" s="232" t="s">
        <v>155</v>
      </c>
      <c r="E221" s="239" t="s">
        <v>1</v>
      </c>
      <c r="F221" s="240" t="s">
        <v>1053</v>
      </c>
      <c r="G221" s="238"/>
      <c r="H221" s="241">
        <v>2.475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155</v>
      </c>
      <c r="AU221" s="247" t="s">
        <v>86</v>
      </c>
      <c r="AV221" s="13" t="s">
        <v>86</v>
      </c>
      <c r="AW221" s="13" t="s">
        <v>32</v>
      </c>
      <c r="AX221" s="13" t="s">
        <v>76</v>
      </c>
      <c r="AY221" s="247" t="s">
        <v>145</v>
      </c>
    </row>
    <row r="222" spans="1:51" s="15" customFormat="1" ht="12">
      <c r="A222" s="15"/>
      <c r="B222" s="274"/>
      <c r="C222" s="275"/>
      <c r="D222" s="232" t="s">
        <v>155</v>
      </c>
      <c r="E222" s="276" t="s">
        <v>1</v>
      </c>
      <c r="F222" s="277" t="s">
        <v>1027</v>
      </c>
      <c r="G222" s="275"/>
      <c r="H222" s="276" t="s">
        <v>1</v>
      </c>
      <c r="I222" s="278"/>
      <c r="J222" s="275"/>
      <c r="K222" s="275"/>
      <c r="L222" s="279"/>
      <c r="M222" s="280"/>
      <c r="N222" s="281"/>
      <c r="O222" s="281"/>
      <c r="P222" s="281"/>
      <c r="Q222" s="281"/>
      <c r="R222" s="281"/>
      <c r="S222" s="281"/>
      <c r="T222" s="282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3" t="s">
        <v>155</v>
      </c>
      <c r="AU222" s="283" t="s">
        <v>86</v>
      </c>
      <c r="AV222" s="15" t="s">
        <v>84</v>
      </c>
      <c r="AW222" s="15" t="s">
        <v>32</v>
      </c>
      <c r="AX222" s="15" t="s">
        <v>76</v>
      </c>
      <c r="AY222" s="283" t="s">
        <v>145</v>
      </c>
    </row>
    <row r="223" spans="1:51" s="13" customFormat="1" ht="12">
      <c r="A223" s="13"/>
      <c r="B223" s="237"/>
      <c r="C223" s="238"/>
      <c r="D223" s="232" t="s">
        <v>155</v>
      </c>
      <c r="E223" s="239" t="s">
        <v>1</v>
      </c>
      <c r="F223" s="240" t="s">
        <v>1058</v>
      </c>
      <c r="G223" s="238"/>
      <c r="H223" s="241">
        <v>1.68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155</v>
      </c>
      <c r="AU223" s="247" t="s">
        <v>86</v>
      </c>
      <c r="AV223" s="13" t="s">
        <v>86</v>
      </c>
      <c r="AW223" s="13" t="s">
        <v>32</v>
      </c>
      <c r="AX223" s="13" t="s">
        <v>76</v>
      </c>
      <c r="AY223" s="247" t="s">
        <v>145</v>
      </c>
    </row>
    <row r="224" spans="1:51" s="13" customFormat="1" ht="12">
      <c r="A224" s="13"/>
      <c r="B224" s="237"/>
      <c r="C224" s="238"/>
      <c r="D224" s="232" t="s">
        <v>155</v>
      </c>
      <c r="E224" s="239" t="s">
        <v>1</v>
      </c>
      <c r="F224" s="240" t="s">
        <v>1059</v>
      </c>
      <c r="G224" s="238"/>
      <c r="H224" s="241">
        <v>2.08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155</v>
      </c>
      <c r="AU224" s="247" t="s">
        <v>86</v>
      </c>
      <c r="AV224" s="13" t="s">
        <v>86</v>
      </c>
      <c r="AW224" s="13" t="s">
        <v>32</v>
      </c>
      <c r="AX224" s="13" t="s">
        <v>76</v>
      </c>
      <c r="AY224" s="247" t="s">
        <v>145</v>
      </c>
    </row>
    <row r="225" spans="1:51" s="15" customFormat="1" ht="12">
      <c r="A225" s="15"/>
      <c r="B225" s="274"/>
      <c r="C225" s="275"/>
      <c r="D225" s="232" t="s">
        <v>155</v>
      </c>
      <c r="E225" s="276" t="s">
        <v>1</v>
      </c>
      <c r="F225" s="277" t="s">
        <v>1060</v>
      </c>
      <c r="G225" s="275"/>
      <c r="H225" s="276" t="s">
        <v>1</v>
      </c>
      <c r="I225" s="278"/>
      <c r="J225" s="275"/>
      <c r="K225" s="275"/>
      <c r="L225" s="279"/>
      <c r="M225" s="280"/>
      <c r="N225" s="281"/>
      <c r="O225" s="281"/>
      <c r="P225" s="281"/>
      <c r="Q225" s="281"/>
      <c r="R225" s="281"/>
      <c r="S225" s="281"/>
      <c r="T225" s="28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3" t="s">
        <v>155</v>
      </c>
      <c r="AU225" s="283" t="s">
        <v>86</v>
      </c>
      <c r="AV225" s="15" t="s">
        <v>84</v>
      </c>
      <c r="AW225" s="15" t="s">
        <v>32</v>
      </c>
      <c r="AX225" s="15" t="s">
        <v>76</v>
      </c>
      <c r="AY225" s="283" t="s">
        <v>145</v>
      </c>
    </row>
    <row r="226" spans="1:51" s="13" customFormat="1" ht="12">
      <c r="A226" s="13"/>
      <c r="B226" s="237"/>
      <c r="C226" s="238"/>
      <c r="D226" s="232" t="s">
        <v>155</v>
      </c>
      <c r="E226" s="239" t="s">
        <v>1</v>
      </c>
      <c r="F226" s="240" t="s">
        <v>1039</v>
      </c>
      <c r="G226" s="238"/>
      <c r="H226" s="241">
        <v>-52.443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155</v>
      </c>
      <c r="AU226" s="247" t="s">
        <v>86</v>
      </c>
      <c r="AV226" s="13" t="s">
        <v>86</v>
      </c>
      <c r="AW226" s="13" t="s">
        <v>32</v>
      </c>
      <c r="AX226" s="13" t="s">
        <v>76</v>
      </c>
      <c r="AY226" s="247" t="s">
        <v>145</v>
      </c>
    </row>
    <row r="227" spans="1:51" s="15" customFormat="1" ht="12">
      <c r="A227" s="15"/>
      <c r="B227" s="274"/>
      <c r="C227" s="275"/>
      <c r="D227" s="232" t="s">
        <v>155</v>
      </c>
      <c r="E227" s="276" t="s">
        <v>1</v>
      </c>
      <c r="F227" s="277" t="s">
        <v>1061</v>
      </c>
      <c r="G227" s="275"/>
      <c r="H227" s="276" t="s">
        <v>1</v>
      </c>
      <c r="I227" s="278"/>
      <c r="J227" s="275"/>
      <c r="K227" s="275"/>
      <c r="L227" s="279"/>
      <c r="M227" s="280"/>
      <c r="N227" s="281"/>
      <c r="O227" s="281"/>
      <c r="P227" s="281"/>
      <c r="Q227" s="281"/>
      <c r="R227" s="281"/>
      <c r="S227" s="281"/>
      <c r="T227" s="282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83" t="s">
        <v>155</v>
      </c>
      <c r="AU227" s="283" t="s">
        <v>86</v>
      </c>
      <c r="AV227" s="15" t="s">
        <v>84</v>
      </c>
      <c r="AW227" s="15" t="s">
        <v>32</v>
      </c>
      <c r="AX227" s="15" t="s">
        <v>76</v>
      </c>
      <c r="AY227" s="283" t="s">
        <v>145</v>
      </c>
    </row>
    <row r="228" spans="1:51" s="13" customFormat="1" ht="12">
      <c r="A228" s="13"/>
      <c r="B228" s="237"/>
      <c r="C228" s="238"/>
      <c r="D228" s="232" t="s">
        <v>155</v>
      </c>
      <c r="E228" s="239" t="s">
        <v>1</v>
      </c>
      <c r="F228" s="240" t="s">
        <v>1041</v>
      </c>
      <c r="G228" s="238"/>
      <c r="H228" s="241">
        <v>-75.542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155</v>
      </c>
      <c r="AU228" s="247" t="s">
        <v>86</v>
      </c>
      <c r="AV228" s="13" t="s">
        <v>86</v>
      </c>
      <c r="AW228" s="13" t="s">
        <v>32</v>
      </c>
      <c r="AX228" s="13" t="s">
        <v>76</v>
      </c>
      <c r="AY228" s="247" t="s">
        <v>145</v>
      </c>
    </row>
    <row r="229" spans="1:51" s="14" customFormat="1" ht="12">
      <c r="A229" s="14"/>
      <c r="B229" s="248"/>
      <c r="C229" s="249"/>
      <c r="D229" s="232" t="s">
        <v>155</v>
      </c>
      <c r="E229" s="250" t="s">
        <v>1</v>
      </c>
      <c r="F229" s="251" t="s">
        <v>159</v>
      </c>
      <c r="G229" s="249"/>
      <c r="H229" s="252">
        <v>508.8990000000001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8" t="s">
        <v>155</v>
      </c>
      <c r="AU229" s="258" t="s">
        <v>86</v>
      </c>
      <c r="AV229" s="14" t="s">
        <v>151</v>
      </c>
      <c r="AW229" s="14" t="s">
        <v>32</v>
      </c>
      <c r="AX229" s="14" t="s">
        <v>84</v>
      </c>
      <c r="AY229" s="258" t="s">
        <v>145</v>
      </c>
    </row>
    <row r="230" spans="1:65" s="2" customFormat="1" ht="66.75" customHeight="1">
      <c r="A230" s="38"/>
      <c r="B230" s="39"/>
      <c r="C230" s="219" t="s">
        <v>209</v>
      </c>
      <c r="D230" s="219" t="s">
        <v>147</v>
      </c>
      <c r="E230" s="220" t="s">
        <v>1062</v>
      </c>
      <c r="F230" s="221" t="s">
        <v>1063</v>
      </c>
      <c r="G230" s="222" t="s">
        <v>106</v>
      </c>
      <c r="H230" s="223">
        <v>319.613</v>
      </c>
      <c r="I230" s="224"/>
      <c r="J230" s="225">
        <f>ROUND(I230*H230,2)</f>
        <v>0</v>
      </c>
      <c r="K230" s="221" t="s">
        <v>683</v>
      </c>
      <c r="L230" s="44"/>
      <c r="M230" s="226" t="s">
        <v>1</v>
      </c>
      <c r="N230" s="227" t="s">
        <v>41</v>
      </c>
      <c r="O230" s="91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0" t="s">
        <v>151</v>
      </c>
      <c r="AT230" s="230" t="s">
        <v>147</v>
      </c>
      <c r="AU230" s="230" t="s">
        <v>86</v>
      </c>
      <c r="AY230" s="17" t="s">
        <v>145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7" t="s">
        <v>84</v>
      </c>
      <c r="BK230" s="231">
        <f>ROUND(I230*H230,2)</f>
        <v>0</v>
      </c>
      <c r="BL230" s="17" t="s">
        <v>151</v>
      </c>
      <c r="BM230" s="230" t="s">
        <v>1064</v>
      </c>
    </row>
    <row r="231" spans="1:51" s="15" customFormat="1" ht="12">
      <c r="A231" s="15"/>
      <c r="B231" s="274"/>
      <c r="C231" s="275"/>
      <c r="D231" s="232" t="s">
        <v>155</v>
      </c>
      <c r="E231" s="276" t="s">
        <v>1</v>
      </c>
      <c r="F231" s="277" t="s">
        <v>1012</v>
      </c>
      <c r="G231" s="275"/>
      <c r="H231" s="276" t="s">
        <v>1</v>
      </c>
      <c r="I231" s="278"/>
      <c r="J231" s="275"/>
      <c r="K231" s="275"/>
      <c r="L231" s="279"/>
      <c r="M231" s="280"/>
      <c r="N231" s="281"/>
      <c r="O231" s="281"/>
      <c r="P231" s="281"/>
      <c r="Q231" s="281"/>
      <c r="R231" s="281"/>
      <c r="S231" s="281"/>
      <c r="T231" s="28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83" t="s">
        <v>155</v>
      </c>
      <c r="AU231" s="283" t="s">
        <v>86</v>
      </c>
      <c r="AV231" s="15" t="s">
        <v>84</v>
      </c>
      <c r="AW231" s="15" t="s">
        <v>32</v>
      </c>
      <c r="AX231" s="15" t="s">
        <v>76</v>
      </c>
      <c r="AY231" s="283" t="s">
        <v>145</v>
      </c>
    </row>
    <row r="232" spans="1:51" s="13" customFormat="1" ht="12">
      <c r="A232" s="13"/>
      <c r="B232" s="237"/>
      <c r="C232" s="238"/>
      <c r="D232" s="232" t="s">
        <v>155</v>
      </c>
      <c r="E232" s="239" t="s">
        <v>1</v>
      </c>
      <c r="F232" s="240" t="s">
        <v>1065</v>
      </c>
      <c r="G232" s="238"/>
      <c r="H232" s="241">
        <v>42.84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155</v>
      </c>
      <c r="AU232" s="247" t="s">
        <v>86</v>
      </c>
      <c r="AV232" s="13" t="s">
        <v>86</v>
      </c>
      <c r="AW232" s="13" t="s">
        <v>32</v>
      </c>
      <c r="AX232" s="13" t="s">
        <v>76</v>
      </c>
      <c r="AY232" s="247" t="s">
        <v>145</v>
      </c>
    </row>
    <row r="233" spans="1:51" s="13" customFormat="1" ht="12">
      <c r="A233" s="13"/>
      <c r="B233" s="237"/>
      <c r="C233" s="238"/>
      <c r="D233" s="232" t="s">
        <v>155</v>
      </c>
      <c r="E233" s="239" t="s">
        <v>1</v>
      </c>
      <c r="F233" s="240" t="s">
        <v>1066</v>
      </c>
      <c r="G233" s="238"/>
      <c r="H233" s="241">
        <v>12.474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155</v>
      </c>
      <c r="AU233" s="247" t="s">
        <v>86</v>
      </c>
      <c r="AV233" s="13" t="s">
        <v>86</v>
      </c>
      <c r="AW233" s="13" t="s">
        <v>32</v>
      </c>
      <c r="AX233" s="13" t="s">
        <v>76</v>
      </c>
      <c r="AY233" s="247" t="s">
        <v>145</v>
      </c>
    </row>
    <row r="234" spans="1:51" s="13" customFormat="1" ht="12">
      <c r="A234" s="13"/>
      <c r="B234" s="237"/>
      <c r="C234" s="238"/>
      <c r="D234" s="232" t="s">
        <v>155</v>
      </c>
      <c r="E234" s="239" t="s">
        <v>1</v>
      </c>
      <c r="F234" s="240" t="s">
        <v>1067</v>
      </c>
      <c r="G234" s="238"/>
      <c r="H234" s="241">
        <v>7.56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155</v>
      </c>
      <c r="AU234" s="247" t="s">
        <v>86</v>
      </c>
      <c r="AV234" s="13" t="s">
        <v>86</v>
      </c>
      <c r="AW234" s="13" t="s">
        <v>32</v>
      </c>
      <c r="AX234" s="13" t="s">
        <v>76</v>
      </c>
      <c r="AY234" s="247" t="s">
        <v>145</v>
      </c>
    </row>
    <row r="235" spans="1:51" s="13" customFormat="1" ht="12">
      <c r="A235" s="13"/>
      <c r="B235" s="237"/>
      <c r="C235" s="238"/>
      <c r="D235" s="232" t="s">
        <v>155</v>
      </c>
      <c r="E235" s="239" t="s">
        <v>1</v>
      </c>
      <c r="F235" s="240" t="s">
        <v>1068</v>
      </c>
      <c r="G235" s="238"/>
      <c r="H235" s="241">
        <v>67.788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155</v>
      </c>
      <c r="AU235" s="247" t="s">
        <v>86</v>
      </c>
      <c r="AV235" s="13" t="s">
        <v>86</v>
      </c>
      <c r="AW235" s="13" t="s">
        <v>32</v>
      </c>
      <c r="AX235" s="13" t="s">
        <v>76</v>
      </c>
      <c r="AY235" s="247" t="s">
        <v>145</v>
      </c>
    </row>
    <row r="236" spans="1:51" s="15" customFormat="1" ht="12">
      <c r="A236" s="15"/>
      <c r="B236" s="274"/>
      <c r="C236" s="275"/>
      <c r="D236" s="232" t="s">
        <v>155</v>
      </c>
      <c r="E236" s="276" t="s">
        <v>1</v>
      </c>
      <c r="F236" s="277" t="s">
        <v>1017</v>
      </c>
      <c r="G236" s="275"/>
      <c r="H236" s="276" t="s">
        <v>1</v>
      </c>
      <c r="I236" s="278"/>
      <c r="J236" s="275"/>
      <c r="K236" s="275"/>
      <c r="L236" s="279"/>
      <c r="M236" s="280"/>
      <c r="N236" s="281"/>
      <c r="O236" s="281"/>
      <c r="P236" s="281"/>
      <c r="Q236" s="281"/>
      <c r="R236" s="281"/>
      <c r="S236" s="281"/>
      <c r="T236" s="282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3" t="s">
        <v>155</v>
      </c>
      <c r="AU236" s="283" t="s">
        <v>86</v>
      </c>
      <c r="AV236" s="15" t="s">
        <v>84</v>
      </c>
      <c r="AW236" s="15" t="s">
        <v>32</v>
      </c>
      <c r="AX236" s="15" t="s">
        <v>76</v>
      </c>
      <c r="AY236" s="283" t="s">
        <v>145</v>
      </c>
    </row>
    <row r="237" spans="1:51" s="13" customFormat="1" ht="12">
      <c r="A237" s="13"/>
      <c r="B237" s="237"/>
      <c r="C237" s="238"/>
      <c r="D237" s="232" t="s">
        <v>155</v>
      </c>
      <c r="E237" s="239" t="s">
        <v>1</v>
      </c>
      <c r="F237" s="240" t="s">
        <v>1069</v>
      </c>
      <c r="G237" s="238"/>
      <c r="H237" s="241">
        <v>1.89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155</v>
      </c>
      <c r="AU237" s="247" t="s">
        <v>86</v>
      </c>
      <c r="AV237" s="13" t="s">
        <v>86</v>
      </c>
      <c r="AW237" s="13" t="s">
        <v>32</v>
      </c>
      <c r="AX237" s="13" t="s">
        <v>76</v>
      </c>
      <c r="AY237" s="247" t="s">
        <v>145</v>
      </c>
    </row>
    <row r="238" spans="1:51" s="13" customFormat="1" ht="12">
      <c r="A238" s="13"/>
      <c r="B238" s="237"/>
      <c r="C238" s="238"/>
      <c r="D238" s="232" t="s">
        <v>155</v>
      </c>
      <c r="E238" s="239" t="s">
        <v>1</v>
      </c>
      <c r="F238" s="240" t="s">
        <v>1070</v>
      </c>
      <c r="G238" s="238"/>
      <c r="H238" s="241">
        <v>1.08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155</v>
      </c>
      <c r="AU238" s="247" t="s">
        <v>86</v>
      </c>
      <c r="AV238" s="13" t="s">
        <v>86</v>
      </c>
      <c r="AW238" s="13" t="s">
        <v>32</v>
      </c>
      <c r="AX238" s="13" t="s">
        <v>76</v>
      </c>
      <c r="AY238" s="247" t="s">
        <v>145</v>
      </c>
    </row>
    <row r="239" spans="1:51" s="15" customFormat="1" ht="12">
      <c r="A239" s="15"/>
      <c r="B239" s="274"/>
      <c r="C239" s="275"/>
      <c r="D239" s="232" t="s">
        <v>155</v>
      </c>
      <c r="E239" s="276" t="s">
        <v>1</v>
      </c>
      <c r="F239" s="277" t="s">
        <v>1019</v>
      </c>
      <c r="G239" s="275"/>
      <c r="H239" s="276" t="s">
        <v>1</v>
      </c>
      <c r="I239" s="278"/>
      <c r="J239" s="275"/>
      <c r="K239" s="275"/>
      <c r="L239" s="279"/>
      <c r="M239" s="280"/>
      <c r="N239" s="281"/>
      <c r="O239" s="281"/>
      <c r="P239" s="281"/>
      <c r="Q239" s="281"/>
      <c r="R239" s="281"/>
      <c r="S239" s="281"/>
      <c r="T239" s="28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3" t="s">
        <v>155</v>
      </c>
      <c r="AU239" s="283" t="s">
        <v>86</v>
      </c>
      <c r="AV239" s="15" t="s">
        <v>84</v>
      </c>
      <c r="AW239" s="15" t="s">
        <v>32</v>
      </c>
      <c r="AX239" s="15" t="s">
        <v>76</v>
      </c>
      <c r="AY239" s="283" t="s">
        <v>145</v>
      </c>
    </row>
    <row r="240" spans="1:51" s="13" customFormat="1" ht="12">
      <c r="A240" s="13"/>
      <c r="B240" s="237"/>
      <c r="C240" s="238"/>
      <c r="D240" s="232" t="s">
        <v>155</v>
      </c>
      <c r="E240" s="239" t="s">
        <v>1</v>
      </c>
      <c r="F240" s="240" t="s">
        <v>1071</v>
      </c>
      <c r="G240" s="238"/>
      <c r="H240" s="241">
        <v>118.8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7" t="s">
        <v>155</v>
      </c>
      <c r="AU240" s="247" t="s">
        <v>86</v>
      </c>
      <c r="AV240" s="13" t="s">
        <v>86</v>
      </c>
      <c r="AW240" s="13" t="s">
        <v>32</v>
      </c>
      <c r="AX240" s="13" t="s">
        <v>76</v>
      </c>
      <c r="AY240" s="247" t="s">
        <v>145</v>
      </c>
    </row>
    <row r="241" spans="1:51" s="15" customFormat="1" ht="12">
      <c r="A241" s="15"/>
      <c r="B241" s="274"/>
      <c r="C241" s="275"/>
      <c r="D241" s="232" t="s">
        <v>155</v>
      </c>
      <c r="E241" s="276" t="s">
        <v>1</v>
      </c>
      <c r="F241" s="277" t="s">
        <v>1021</v>
      </c>
      <c r="G241" s="275"/>
      <c r="H241" s="276" t="s">
        <v>1</v>
      </c>
      <c r="I241" s="278"/>
      <c r="J241" s="275"/>
      <c r="K241" s="275"/>
      <c r="L241" s="279"/>
      <c r="M241" s="280"/>
      <c r="N241" s="281"/>
      <c r="O241" s="281"/>
      <c r="P241" s="281"/>
      <c r="Q241" s="281"/>
      <c r="R241" s="281"/>
      <c r="S241" s="281"/>
      <c r="T241" s="28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3" t="s">
        <v>155</v>
      </c>
      <c r="AU241" s="283" t="s">
        <v>86</v>
      </c>
      <c r="AV241" s="15" t="s">
        <v>84</v>
      </c>
      <c r="AW241" s="15" t="s">
        <v>32</v>
      </c>
      <c r="AX241" s="15" t="s">
        <v>76</v>
      </c>
      <c r="AY241" s="283" t="s">
        <v>145</v>
      </c>
    </row>
    <row r="242" spans="1:51" s="13" customFormat="1" ht="12">
      <c r="A242" s="13"/>
      <c r="B242" s="237"/>
      <c r="C242" s="238"/>
      <c r="D242" s="232" t="s">
        <v>155</v>
      </c>
      <c r="E242" s="239" t="s">
        <v>1</v>
      </c>
      <c r="F242" s="240" t="s">
        <v>1070</v>
      </c>
      <c r="G242" s="238"/>
      <c r="H242" s="241">
        <v>1.08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155</v>
      </c>
      <c r="AU242" s="247" t="s">
        <v>86</v>
      </c>
      <c r="AV242" s="13" t="s">
        <v>86</v>
      </c>
      <c r="AW242" s="13" t="s">
        <v>32</v>
      </c>
      <c r="AX242" s="13" t="s">
        <v>76</v>
      </c>
      <c r="AY242" s="247" t="s">
        <v>145</v>
      </c>
    </row>
    <row r="243" spans="1:51" s="15" customFormat="1" ht="12">
      <c r="A243" s="15"/>
      <c r="B243" s="274"/>
      <c r="C243" s="275"/>
      <c r="D243" s="232" t="s">
        <v>155</v>
      </c>
      <c r="E243" s="276" t="s">
        <v>1</v>
      </c>
      <c r="F243" s="277" t="s">
        <v>1022</v>
      </c>
      <c r="G243" s="275"/>
      <c r="H243" s="276" t="s">
        <v>1</v>
      </c>
      <c r="I243" s="278"/>
      <c r="J243" s="275"/>
      <c r="K243" s="275"/>
      <c r="L243" s="279"/>
      <c r="M243" s="280"/>
      <c r="N243" s="281"/>
      <c r="O243" s="281"/>
      <c r="P243" s="281"/>
      <c r="Q243" s="281"/>
      <c r="R243" s="281"/>
      <c r="S243" s="281"/>
      <c r="T243" s="28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83" t="s">
        <v>155</v>
      </c>
      <c r="AU243" s="283" t="s">
        <v>86</v>
      </c>
      <c r="AV243" s="15" t="s">
        <v>84</v>
      </c>
      <c r="AW243" s="15" t="s">
        <v>32</v>
      </c>
      <c r="AX243" s="15" t="s">
        <v>76</v>
      </c>
      <c r="AY243" s="283" t="s">
        <v>145</v>
      </c>
    </row>
    <row r="244" spans="1:51" s="13" customFormat="1" ht="12">
      <c r="A244" s="13"/>
      <c r="B244" s="237"/>
      <c r="C244" s="238"/>
      <c r="D244" s="232" t="s">
        <v>155</v>
      </c>
      <c r="E244" s="239" t="s">
        <v>1</v>
      </c>
      <c r="F244" s="240" t="s">
        <v>1072</v>
      </c>
      <c r="G244" s="238"/>
      <c r="H244" s="241">
        <v>62.496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155</v>
      </c>
      <c r="AU244" s="247" t="s">
        <v>86</v>
      </c>
      <c r="AV244" s="13" t="s">
        <v>86</v>
      </c>
      <c r="AW244" s="13" t="s">
        <v>32</v>
      </c>
      <c r="AX244" s="13" t="s">
        <v>76</v>
      </c>
      <c r="AY244" s="247" t="s">
        <v>145</v>
      </c>
    </row>
    <row r="245" spans="1:51" s="15" customFormat="1" ht="12">
      <c r="A245" s="15"/>
      <c r="B245" s="274"/>
      <c r="C245" s="275"/>
      <c r="D245" s="232" t="s">
        <v>155</v>
      </c>
      <c r="E245" s="276" t="s">
        <v>1</v>
      </c>
      <c r="F245" s="277" t="s">
        <v>1024</v>
      </c>
      <c r="G245" s="275"/>
      <c r="H245" s="276" t="s">
        <v>1</v>
      </c>
      <c r="I245" s="278"/>
      <c r="J245" s="275"/>
      <c r="K245" s="275"/>
      <c r="L245" s="279"/>
      <c r="M245" s="280"/>
      <c r="N245" s="281"/>
      <c r="O245" s="281"/>
      <c r="P245" s="281"/>
      <c r="Q245" s="281"/>
      <c r="R245" s="281"/>
      <c r="S245" s="281"/>
      <c r="T245" s="28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3" t="s">
        <v>155</v>
      </c>
      <c r="AU245" s="283" t="s">
        <v>86</v>
      </c>
      <c r="AV245" s="15" t="s">
        <v>84</v>
      </c>
      <c r="AW245" s="15" t="s">
        <v>32</v>
      </c>
      <c r="AX245" s="15" t="s">
        <v>76</v>
      </c>
      <c r="AY245" s="283" t="s">
        <v>145</v>
      </c>
    </row>
    <row r="246" spans="1:51" s="13" customFormat="1" ht="12">
      <c r="A246" s="13"/>
      <c r="B246" s="237"/>
      <c r="C246" s="238"/>
      <c r="D246" s="232" t="s">
        <v>155</v>
      </c>
      <c r="E246" s="239" t="s">
        <v>1</v>
      </c>
      <c r="F246" s="240" t="s">
        <v>1073</v>
      </c>
      <c r="G246" s="238"/>
      <c r="H246" s="241">
        <v>1.35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155</v>
      </c>
      <c r="AU246" s="247" t="s">
        <v>86</v>
      </c>
      <c r="AV246" s="13" t="s">
        <v>86</v>
      </c>
      <c r="AW246" s="13" t="s">
        <v>32</v>
      </c>
      <c r="AX246" s="13" t="s">
        <v>76</v>
      </c>
      <c r="AY246" s="247" t="s">
        <v>145</v>
      </c>
    </row>
    <row r="247" spans="1:51" s="15" customFormat="1" ht="12">
      <c r="A247" s="15"/>
      <c r="B247" s="274"/>
      <c r="C247" s="275"/>
      <c r="D247" s="232" t="s">
        <v>155</v>
      </c>
      <c r="E247" s="276" t="s">
        <v>1</v>
      </c>
      <c r="F247" s="277" t="s">
        <v>1026</v>
      </c>
      <c r="G247" s="275"/>
      <c r="H247" s="276" t="s">
        <v>1</v>
      </c>
      <c r="I247" s="278"/>
      <c r="J247" s="275"/>
      <c r="K247" s="275"/>
      <c r="L247" s="279"/>
      <c r="M247" s="280"/>
      <c r="N247" s="281"/>
      <c r="O247" s="281"/>
      <c r="P247" s="281"/>
      <c r="Q247" s="281"/>
      <c r="R247" s="281"/>
      <c r="S247" s="281"/>
      <c r="T247" s="28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83" t="s">
        <v>155</v>
      </c>
      <c r="AU247" s="283" t="s">
        <v>86</v>
      </c>
      <c r="AV247" s="15" t="s">
        <v>84</v>
      </c>
      <c r="AW247" s="15" t="s">
        <v>32</v>
      </c>
      <c r="AX247" s="15" t="s">
        <v>76</v>
      </c>
      <c r="AY247" s="283" t="s">
        <v>145</v>
      </c>
    </row>
    <row r="248" spans="1:51" s="13" customFormat="1" ht="12">
      <c r="A248" s="13"/>
      <c r="B248" s="237"/>
      <c r="C248" s="238"/>
      <c r="D248" s="232" t="s">
        <v>155</v>
      </c>
      <c r="E248" s="239" t="s">
        <v>1</v>
      </c>
      <c r="F248" s="240" t="s">
        <v>1070</v>
      </c>
      <c r="G248" s="238"/>
      <c r="H248" s="241">
        <v>1.08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155</v>
      </c>
      <c r="AU248" s="247" t="s">
        <v>86</v>
      </c>
      <c r="AV248" s="13" t="s">
        <v>86</v>
      </c>
      <c r="AW248" s="13" t="s">
        <v>32</v>
      </c>
      <c r="AX248" s="13" t="s">
        <v>76</v>
      </c>
      <c r="AY248" s="247" t="s">
        <v>145</v>
      </c>
    </row>
    <row r="249" spans="1:51" s="15" customFormat="1" ht="12">
      <c r="A249" s="15"/>
      <c r="B249" s="274"/>
      <c r="C249" s="275"/>
      <c r="D249" s="232" t="s">
        <v>155</v>
      </c>
      <c r="E249" s="276" t="s">
        <v>1</v>
      </c>
      <c r="F249" s="277" t="s">
        <v>1027</v>
      </c>
      <c r="G249" s="275"/>
      <c r="H249" s="276" t="s">
        <v>1</v>
      </c>
      <c r="I249" s="278"/>
      <c r="J249" s="275"/>
      <c r="K249" s="275"/>
      <c r="L249" s="279"/>
      <c r="M249" s="280"/>
      <c r="N249" s="281"/>
      <c r="O249" s="281"/>
      <c r="P249" s="281"/>
      <c r="Q249" s="281"/>
      <c r="R249" s="281"/>
      <c r="S249" s="281"/>
      <c r="T249" s="28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3" t="s">
        <v>155</v>
      </c>
      <c r="AU249" s="283" t="s">
        <v>86</v>
      </c>
      <c r="AV249" s="15" t="s">
        <v>84</v>
      </c>
      <c r="AW249" s="15" t="s">
        <v>32</v>
      </c>
      <c r="AX249" s="15" t="s">
        <v>76</v>
      </c>
      <c r="AY249" s="283" t="s">
        <v>145</v>
      </c>
    </row>
    <row r="250" spans="1:51" s="13" customFormat="1" ht="12">
      <c r="A250" s="13"/>
      <c r="B250" s="237"/>
      <c r="C250" s="238"/>
      <c r="D250" s="232" t="s">
        <v>155</v>
      </c>
      <c r="E250" s="239" t="s">
        <v>1</v>
      </c>
      <c r="F250" s="240" t="s">
        <v>1074</v>
      </c>
      <c r="G250" s="238"/>
      <c r="H250" s="241">
        <v>0.525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155</v>
      </c>
      <c r="AU250" s="247" t="s">
        <v>86</v>
      </c>
      <c r="AV250" s="13" t="s">
        <v>86</v>
      </c>
      <c r="AW250" s="13" t="s">
        <v>32</v>
      </c>
      <c r="AX250" s="13" t="s">
        <v>76</v>
      </c>
      <c r="AY250" s="247" t="s">
        <v>145</v>
      </c>
    </row>
    <row r="251" spans="1:51" s="13" customFormat="1" ht="12">
      <c r="A251" s="13"/>
      <c r="B251" s="237"/>
      <c r="C251" s="238"/>
      <c r="D251" s="232" t="s">
        <v>155</v>
      </c>
      <c r="E251" s="239" t="s">
        <v>1</v>
      </c>
      <c r="F251" s="240" t="s">
        <v>1075</v>
      </c>
      <c r="G251" s="238"/>
      <c r="H251" s="241">
        <v>0.65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155</v>
      </c>
      <c r="AU251" s="247" t="s">
        <v>86</v>
      </c>
      <c r="AV251" s="13" t="s">
        <v>86</v>
      </c>
      <c r="AW251" s="13" t="s">
        <v>32</v>
      </c>
      <c r="AX251" s="13" t="s">
        <v>76</v>
      </c>
      <c r="AY251" s="247" t="s">
        <v>145</v>
      </c>
    </row>
    <row r="252" spans="1:51" s="14" customFormat="1" ht="12">
      <c r="A252" s="14"/>
      <c r="B252" s="248"/>
      <c r="C252" s="249"/>
      <c r="D252" s="232" t="s">
        <v>155</v>
      </c>
      <c r="E252" s="250" t="s">
        <v>1</v>
      </c>
      <c r="F252" s="251" t="s">
        <v>159</v>
      </c>
      <c r="G252" s="249"/>
      <c r="H252" s="252">
        <v>319.613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8" t="s">
        <v>155</v>
      </c>
      <c r="AU252" s="258" t="s">
        <v>86</v>
      </c>
      <c r="AV252" s="14" t="s">
        <v>151</v>
      </c>
      <c r="AW252" s="14" t="s">
        <v>32</v>
      </c>
      <c r="AX252" s="14" t="s">
        <v>84</v>
      </c>
      <c r="AY252" s="258" t="s">
        <v>145</v>
      </c>
    </row>
    <row r="253" spans="1:65" s="2" customFormat="1" ht="16.5" customHeight="1">
      <c r="A253" s="38"/>
      <c r="B253" s="39"/>
      <c r="C253" s="259" t="s">
        <v>8</v>
      </c>
      <c r="D253" s="259" t="s">
        <v>238</v>
      </c>
      <c r="E253" s="260" t="s">
        <v>1076</v>
      </c>
      <c r="F253" s="261" t="s">
        <v>1077</v>
      </c>
      <c r="G253" s="262" t="s">
        <v>371</v>
      </c>
      <c r="H253" s="263">
        <v>639.226</v>
      </c>
      <c r="I253" s="264"/>
      <c r="J253" s="265">
        <f>ROUND(I253*H253,2)</f>
        <v>0</v>
      </c>
      <c r="K253" s="261" t="s">
        <v>683</v>
      </c>
      <c r="L253" s="266"/>
      <c r="M253" s="267" t="s">
        <v>1</v>
      </c>
      <c r="N253" s="268" t="s">
        <v>41</v>
      </c>
      <c r="O253" s="91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0" t="s">
        <v>192</v>
      </c>
      <c r="AT253" s="230" t="s">
        <v>238</v>
      </c>
      <c r="AU253" s="230" t="s">
        <v>86</v>
      </c>
      <c r="AY253" s="17" t="s">
        <v>145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7" t="s">
        <v>84</v>
      </c>
      <c r="BK253" s="231">
        <f>ROUND(I253*H253,2)</f>
        <v>0</v>
      </c>
      <c r="BL253" s="17" t="s">
        <v>151</v>
      </c>
      <c r="BM253" s="230" t="s">
        <v>1078</v>
      </c>
    </row>
    <row r="254" spans="1:51" s="13" customFormat="1" ht="12">
      <c r="A254" s="13"/>
      <c r="B254" s="237"/>
      <c r="C254" s="238"/>
      <c r="D254" s="232" t="s">
        <v>155</v>
      </c>
      <c r="E254" s="239" t="s">
        <v>1</v>
      </c>
      <c r="F254" s="240" t="s">
        <v>1079</v>
      </c>
      <c r="G254" s="238"/>
      <c r="H254" s="241">
        <v>639.226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155</v>
      </c>
      <c r="AU254" s="247" t="s">
        <v>86</v>
      </c>
      <c r="AV254" s="13" t="s">
        <v>86</v>
      </c>
      <c r="AW254" s="13" t="s">
        <v>32</v>
      </c>
      <c r="AX254" s="13" t="s">
        <v>84</v>
      </c>
      <c r="AY254" s="247" t="s">
        <v>145</v>
      </c>
    </row>
    <row r="255" spans="1:63" s="12" customFormat="1" ht="22.8" customHeight="1">
      <c r="A255" s="12"/>
      <c r="B255" s="203"/>
      <c r="C255" s="204"/>
      <c r="D255" s="205" t="s">
        <v>75</v>
      </c>
      <c r="E255" s="217" t="s">
        <v>163</v>
      </c>
      <c r="F255" s="217" t="s">
        <v>734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SUM(P256:P259)</f>
        <v>0</v>
      </c>
      <c r="Q255" s="211"/>
      <c r="R255" s="212">
        <f>SUM(R256:R259)</f>
        <v>0</v>
      </c>
      <c r="S255" s="211"/>
      <c r="T255" s="213">
        <f>SUM(T256:T259)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4" t="s">
        <v>84</v>
      </c>
      <c r="AT255" s="215" t="s">
        <v>75</v>
      </c>
      <c r="AU255" s="215" t="s">
        <v>84</v>
      </c>
      <c r="AY255" s="214" t="s">
        <v>145</v>
      </c>
      <c r="BK255" s="216">
        <f>SUM(BK256:BK259)</f>
        <v>0</v>
      </c>
    </row>
    <row r="256" spans="1:65" s="2" customFormat="1" ht="24.15" customHeight="1">
      <c r="A256" s="38"/>
      <c r="B256" s="39"/>
      <c r="C256" s="219" t="s">
        <v>216</v>
      </c>
      <c r="D256" s="219" t="s">
        <v>147</v>
      </c>
      <c r="E256" s="220" t="s">
        <v>1080</v>
      </c>
      <c r="F256" s="221" t="s">
        <v>1081</v>
      </c>
      <c r="G256" s="222" t="s">
        <v>234</v>
      </c>
      <c r="H256" s="223">
        <v>390.9</v>
      </c>
      <c r="I256" s="224"/>
      <c r="J256" s="225">
        <f>ROUND(I256*H256,2)</f>
        <v>0</v>
      </c>
      <c r="K256" s="221" t="s">
        <v>683</v>
      </c>
      <c r="L256" s="44"/>
      <c r="M256" s="226" t="s">
        <v>1</v>
      </c>
      <c r="N256" s="227" t="s">
        <v>41</v>
      </c>
      <c r="O256" s="91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151</v>
      </c>
      <c r="AT256" s="230" t="s">
        <v>147</v>
      </c>
      <c r="AU256" s="230" t="s">
        <v>86</v>
      </c>
      <c r="AY256" s="17" t="s">
        <v>145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84</v>
      </c>
      <c r="BK256" s="231">
        <f>ROUND(I256*H256,2)</f>
        <v>0</v>
      </c>
      <c r="BL256" s="17" t="s">
        <v>151</v>
      </c>
      <c r="BM256" s="230" t="s">
        <v>1082</v>
      </c>
    </row>
    <row r="257" spans="1:51" s="13" customFormat="1" ht="12">
      <c r="A257" s="13"/>
      <c r="B257" s="237"/>
      <c r="C257" s="238"/>
      <c r="D257" s="232" t="s">
        <v>155</v>
      </c>
      <c r="E257" s="239" t="s">
        <v>1</v>
      </c>
      <c r="F257" s="240" t="s">
        <v>1083</v>
      </c>
      <c r="G257" s="238"/>
      <c r="H257" s="241">
        <v>315.8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155</v>
      </c>
      <c r="AU257" s="247" t="s">
        <v>86</v>
      </c>
      <c r="AV257" s="13" t="s">
        <v>86</v>
      </c>
      <c r="AW257" s="13" t="s">
        <v>32</v>
      </c>
      <c r="AX257" s="13" t="s">
        <v>76</v>
      </c>
      <c r="AY257" s="247" t="s">
        <v>145</v>
      </c>
    </row>
    <row r="258" spans="1:51" s="13" customFormat="1" ht="12">
      <c r="A258" s="13"/>
      <c r="B258" s="237"/>
      <c r="C258" s="238"/>
      <c r="D258" s="232" t="s">
        <v>155</v>
      </c>
      <c r="E258" s="239" t="s">
        <v>1</v>
      </c>
      <c r="F258" s="240" t="s">
        <v>1084</v>
      </c>
      <c r="G258" s="238"/>
      <c r="H258" s="241">
        <v>75.1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155</v>
      </c>
      <c r="AU258" s="247" t="s">
        <v>86</v>
      </c>
      <c r="AV258" s="13" t="s">
        <v>86</v>
      </c>
      <c r="AW258" s="13" t="s">
        <v>32</v>
      </c>
      <c r="AX258" s="13" t="s">
        <v>76</v>
      </c>
      <c r="AY258" s="247" t="s">
        <v>145</v>
      </c>
    </row>
    <row r="259" spans="1:51" s="14" customFormat="1" ht="12">
      <c r="A259" s="14"/>
      <c r="B259" s="248"/>
      <c r="C259" s="249"/>
      <c r="D259" s="232" t="s">
        <v>155</v>
      </c>
      <c r="E259" s="250" t="s">
        <v>1</v>
      </c>
      <c r="F259" s="251" t="s">
        <v>159</v>
      </c>
      <c r="G259" s="249"/>
      <c r="H259" s="252">
        <v>390.9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8" t="s">
        <v>155</v>
      </c>
      <c r="AU259" s="258" t="s">
        <v>86</v>
      </c>
      <c r="AV259" s="14" t="s">
        <v>151</v>
      </c>
      <c r="AW259" s="14" t="s">
        <v>32</v>
      </c>
      <c r="AX259" s="14" t="s">
        <v>84</v>
      </c>
      <c r="AY259" s="258" t="s">
        <v>145</v>
      </c>
    </row>
    <row r="260" spans="1:63" s="12" customFormat="1" ht="22.8" customHeight="1">
      <c r="A260" s="12"/>
      <c r="B260" s="203"/>
      <c r="C260" s="204"/>
      <c r="D260" s="205" t="s">
        <v>75</v>
      </c>
      <c r="E260" s="217" t="s">
        <v>151</v>
      </c>
      <c r="F260" s="217" t="s">
        <v>184</v>
      </c>
      <c r="G260" s="204"/>
      <c r="H260" s="204"/>
      <c r="I260" s="207"/>
      <c r="J260" s="218">
        <f>BK260</f>
        <v>0</v>
      </c>
      <c r="K260" s="204"/>
      <c r="L260" s="209"/>
      <c r="M260" s="210"/>
      <c r="N260" s="211"/>
      <c r="O260" s="211"/>
      <c r="P260" s="212">
        <f>SUM(P261:P287)</f>
        <v>0</v>
      </c>
      <c r="Q260" s="211"/>
      <c r="R260" s="212">
        <f>SUM(R261:R287)</f>
        <v>2.60208</v>
      </c>
      <c r="S260" s="211"/>
      <c r="T260" s="213">
        <f>SUM(T261:T287)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4" t="s">
        <v>84</v>
      </c>
      <c r="AT260" s="215" t="s">
        <v>75</v>
      </c>
      <c r="AU260" s="215" t="s">
        <v>84</v>
      </c>
      <c r="AY260" s="214" t="s">
        <v>145</v>
      </c>
      <c r="BK260" s="216">
        <f>SUM(BK261:BK287)</f>
        <v>0</v>
      </c>
    </row>
    <row r="261" spans="1:65" s="2" customFormat="1" ht="33" customHeight="1">
      <c r="A261" s="38"/>
      <c r="B261" s="39"/>
      <c r="C261" s="219" t="s">
        <v>220</v>
      </c>
      <c r="D261" s="219" t="s">
        <v>147</v>
      </c>
      <c r="E261" s="220" t="s">
        <v>1085</v>
      </c>
      <c r="F261" s="221" t="s">
        <v>1086</v>
      </c>
      <c r="G261" s="222" t="s">
        <v>106</v>
      </c>
      <c r="H261" s="223">
        <v>52.443</v>
      </c>
      <c r="I261" s="224"/>
      <c r="J261" s="225">
        <f>ROUND(I261*H261,2)</f>
        <v>0</v>
      </c>
      <c r="K261" s="221" t="s">
        <v>683</v>
      </c>
      <c r="L261" s="44"/>
      <c r="M261" s="226" t="s">
        <v>1</v>
      </c>
      <c r="N261" s="227" t="s">
        <v>41</v>
      </c>
      <c r="O261" s="91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0" t="s">
        <v>151</v>
      </c>
      <c r="AT261" s="230" t="s">
        <v>147</v>
      </c>
      <c r="AU261" s="230" t="s">
        <v>86</v>
      </c>
      <c r="AY261" s="17" t="s">
        <v>145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7" t="s">
        <v>84</v>
      </c>
      <c r="BK261" s="231">
        <f>ROUND(I261*H261,2)</f>
        <v>0</v>
      </c>
      <c r="BL261" s="17" t="s">
        <v>151</v>
      </c>
      <c r="BM261" s="230" t="s">
        <v>1087</v>
      </c>
    </row>
    <row r="262" spans="1:51" s="15" customFormat="1" ht="12">
      <c r="A262" s="15"/>
      <c r="B262" s="274"/>
      <c r="C262" s="275"/>
      <c r="D262" s="232" t="s">
        <v>155</v>
      </c>
      <c r="E262" s="276" t="s">
        <v>1</v>
      </c>
      <c r="F262" s="277" t="s">
        <v>1012</v>
      </c>
      <c r="G262" s="275"/>
      <c r="H262" s="276" t="s">
        <v>1</v>
      </c>
      <c r="I262" s="278"/>
      <c r="J262" s="275"/>
      <c r="K262" s="275"/>
      <c r="L262" s="279"/>
      <c r="M262" s="280"/>
      <c r="N262" s="281"/>
      <c r="O262" s="281"/>
      <c r="P262" s="281"/>
      <c r="Q262" s="281"/>
      <c r="R262" s="281"/>
      <c r="S262" s="281"/>
      <c r="T262" s="282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3" t="s">
        <v>155</v>
      </c>
      <c r="AU262" s="283" t="s">
        <v>86</v>
      </c>
      <c r="AV262" s="15" t="s">
        <v>84</v>
      </c>
      <c r="AW262" s="15" t="s">
        <v>32</v>
      </c>
      <c r="AX262" s="15" t="s">
        <v>76</v>
      </c>
      <c r="AY262" s="283" t="s">
        <v>145</v>
      </c>
    </row>
    <row r="263" spans="1:51" s="13" customFormat="1" ht="12">
      <c r="A263" s="13"/>
      <c r="B263" s="237"/>
      <c r="C263" s="238"/>
      <c r="D263" s="232" t="s">
        <v>155</v>
      </c>
      <c r="E263" s="239" t="s">
        <v>1</v>
      </c>
      <c r="F263" s="240" t="s">
        <v>1088</v>
      </c>
      <c r="G263" s="238"/>
      <c r="H263" s="241">
        <v>6.545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155</v>
      </c>
      <c r="AU263" s="247" t="s">
        <v>86</v>
      </c>
      <c r="AV263" s="13" t="s">
        <v>86</v>
      </c>
      <c r="AW263" s="13" t="s">
        <v>32</v>
      </c>
      <c r="AX263" s="13" t="s">
        <v>76</v>
      </c>
      <c r="AY263" s="247" t="s">
        <v>145</v>
      </c>
    </row>
    <row r="264" spans="1:51" s="13" customFormat="1" ht="12">
      <c r="A264" s="13"/>
      <c r="B264" s="237"/>
      <c r="C264" s="238"/>
      <c r="D264" s="232" t="s">
        <v>155</v>
      </c>
      <c r="E264" s="239" t="s">
        <v>1</v>
      </c>
      <c r="F264" s="240" t="s">
        <v>1089</v>
      </c>
      <c r="G264" s="238"/>
      <c r="H264" s="241">
        <v>2.376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155</v>
      </c>
      <c r="AU264" s="247" t="s">
        <v>86</v>
      </c>
      <c r="AV264" s="13" t="s">
        <v>86</v>
      </c>
      <c r="AW264" s="13" t="s">
        <v>32</v>
      </c>
      <c r="AX264" s="13" t="s">
        <v>76</v>
      </c>
      <c r="AY264" s="247" t="s">
        <v>145</v>
      </c>
    </row>
    <row r="265" spans="1:51" s="13" customFormat="1" ht="12">
      <c r="A265" s="13"/>
      <c r="B265" s="237"/>
      <c r="C265" s="238"/>
      <c r="D265" s="232" t="s">
        <v>155</v>
      </c>
      <c r="E265" s="239" t="s">
        <v>1</v>
      </c>
      <c r="F265" s="240" t="s">
        <v>1090</v>
      </c>
      <c r="G265" s="238"/>
      <c r="H265" s="241">
        <v>1.512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155</v>
      </c>
      <c r="AU265" s="247" t="s">
        <v>86</v>
      </c>
      <c r="AV265" s="13" t="s">
        <v>86</v>
      </c>
      <c r="AW265" s="13" t="s">
        <v>32</v>
      </c>
      <c r="AX265" s="13" t="s">
        <v>76</v>
      </c>
      <c r="AY265" s="247" t="s">
        <v>145</v>
      </c>
    </row>
    <row r="266" spans="1:51" s="13" customFormat="1" ht="12">
      <c r="A266" s="13"/>
      <c r="B266" s="237"/>
      <c r="C266" s="238"/>
      <c r="D266" s="232" t="s">
        <v>155</v>
      </c>
      <c r="E266" s="239" t="s">
        <v>1</v>
      </c>
      <c r="F266" s="240" t="s">
        <v>1091</v>
      </c>
      <c r="G266" s="238"/>
      <c r="H266" s="241">
        <v>12.912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155</v>
      </c>
      <c r="AU266" s="247" t="s">
        <v>86</v>
      </c>
      <c r="AV266" s="13" t="s">
        <v>86</v>
      </c>
      <c r="AW266" s="13" t="s">
        <v>32</v>
      </c>
      <c r="AX266" s="13" t="s">
        <v>76</v>
      </c>
      <c r="AY266" s="247" t="s">
        <v>145</v>
      </c>
    </row>
    <row r="267" spans="1:51" s="15" customFormat="1" ht="12">
      <c r="A267" s="15"/>
      <c r="B267" s="274"/>
      <c r="C267" s="275"/>
      <c r="D267" s="232" t="s">
        <v>155</v>
      </c>
      <c r="E267" s="276" t="s">
        <v>1</v>
      </c>
      <c r="F267" s="277" t="s">
        <v>1017</v>
      </c>
      <c r="G267" s="275"/>
      <c r="H267" s="276" t="s">
        <v>1</v>
      </c>
      <c r="I267" s="278"/>
      <c r="J267" s="275"/>
      <c r="K267" s="275"/>
      <c r="L267" s="279"/>
      <c r="M267" s="280"/>
      <c r="N267" s="281"/>
      <c r="O267" s="281"/>
      <c r="P267" s="281"/>
      <c r="Q267" s="281"/>
      <c r="R267" s="281"/>
      <c r="S267" s="281"/>
      <c r="T267" s="282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83" t="s">
        <v>155</v>
      </c>
      <c r="AU267" s="283" t="s">
        <v>86</v>
      </c>
      <c r="AV267" s="15" t="s">
        <v>84</v>
      </c>
      <c r="AW267" s="15" t="s">
        <v>32</v>
      </c>
      <c r="AX267" s="15" t="s">
        <v>76</v>
      </c>
      <c r="AY267" s="283" t="s">
        <v>145</v>
      </c>
    </row>
    <row r="268" spans="1:51" s="13" customFormat="1" ht="12">
      <c r="A268" s="13"/>
      <c r="B268" s="237"/>
      <c r="C268" s="238"/>
      <c r="D268" s="232" t="s">
        <v>155</v>
      </c>
      <c r="E268" s="239" t="s">
        <v>1</v>
      </c>
      <c r="F268" s="240" t="s">
        <v>1092</v>
      </c>
      <c r="G268" s="238"/>
      <c r="H268" s="241">
        <v>0.165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7" t="s">
        <v>155</v>
      </c>
      <c r="AU268" s="247" t="s">
        <v>86</v>
      </c>
      <c r="AV268" s="13" t="s">
        <v>86</v>
      </c>
      <c r="AW268" s="13" t="s">
        <v>32</v>
      </c>
      <c r="AX268" s="13" t="s">
        <v>76</v>
      </c>
      <c r="AY268" s="247" t="s">
        <v>145</v>
      </c>
    </row>
    <row r="269" spans="1:51" s="13" customFormat="1" ht="12">
      <c r="A269" s="13"/>
      <c r="B269" s="237"/>
      <c r="C269" s="238"/>
      <c r="D269" s="232" t="s">
        <v>155</v>
      </c>
      <c r="E269" s="239" t="s">
        <v>1</v>
      </c>
      <c r="F269" s="240" t="s">
        <v>1092</v>
      </c>
      <c r="G269" s="238"/>
      <c r="H269" s="241">
        <v>0.165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155</v>
      </c>
      <c r="AU269" s="247" t="s">
        <v>86</v>
      </c>
      <c r="AV269" s="13" t="s">
        <v>86</v>
      </c>
      <c r="AW269" s="13" t="s">
        <v>32</v>
      </c>
      <c r="AX269" s="13" t="s">
        <v>76</v>
      </c>
      <c r="AY269" s="247" t="s">
        <v>145</v>
      </c>
    </row>
    <row r="270" spans="1:51" s="15" customFormat="1" ht="12">
      <c r="A270" s="15"/>
      <c r="B270" s="274"/>
      <c r="C270" s="275"/>
      <c r="D270" s="232" t="s">
        <v>155</v>
      </c>
      <c r="E270" s="276" t="s">
        <v>1</v>
      </c>
      <c r="F270" s="277" t="s">
        <v>1019</v>
      </c>
      <c r="G270" s="275"/>
      <c r="H270" s="276" t="s">
        <v>1</v>
      </c>
      <c r="I270" s="278"/>
      <c r="J270" s="275"/>
      <c r="K270" s="275"/>
      <c r="L270" s="279"/>
      <c r="M270" s="280"/>
      <c r="N270" s="281"/>
      <c r="O270" s="281"/>
      <c r="P270" s="281"/>
      <c r="Q270" s="281"/>
      <c r="R270" s="281"/>
      <c r="S270" s="281"/>
      <c r="T270" s="282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83" t="s">
        <v>155</v>
      </c>
      <c r="AU270" s="283" t="s">
        <v>86</v>
      </c>
      <c r="AV270" s="15" t="s">
        <v>84</v>
      </c>
      <c r="AW270" s="15" t="s">
        <v>32</v>
      </c>
      <c r="AX270" s="15" t="s">
        <v>76</v>
      </c>
      <c r="AY270" s="283" t="s">
        <v>145</v>
      </c>
    </row>
    <row r="271" spans="1:51" s="13" customFormat="1" ht="12">
      <c r="A271" s="13"/>
      <c r="B271" s="237"/>
      <c r="C271" s="238"/>
      <c r="D271" s="232" t="s">
        <v>155</v>
      </c>
      <c r="E271" s="239" t="s">
        <v>1</v>
      </c>
      <c r="F271" s="240" t="s">
        <v>1093</v>
      </c>
      <c r="G271" s="238"/>
      <c r="H271" s="241">
        <v>18.15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7" t="s">
        <v>155</v>
      </c>
      <c r="AU271" s="247" t="s">
        <v>86</v>
      </c>
      <c r="AV271" s="13" t="s">
        <v>86</v>
      </c>
      <c r="AW271" s="13" t="s">
        <v>32</v>
      </c>
      <c r="AX271" s="13" t="s">
        <v>76</v>
      </c>
      <c r="AY271" s="247" t="s">
        <v>145</v>
      </c>
    </row>
    <row r="272" spans="1:51" s="15" customFormat="1" ht="12">
      <c r="A272" s="15"/>
      <c r="B272" s="274"/>
      <c r="C272" s="275"/>
      <c r="D272" s="232" t="s">
        <v>155</v>
      </c>
      <c r="E272" s="276" t="s">
        <v>1</v>
      </c>
      <c r="F272" s="277" t="s">
        <v>1021</v>
      </c>
      <c r="G272" s="275"/>
      <c r="H272" s="276" t="s">
        <v>1</v>
      </c>
      <c r="I272" s="278"/>
      <c r="J272" s="275"/>
      <c r="K272" s="275"/>
      <c r="L272" s="279"/>
      <c r="M272" s="280"/>
      <c r="N272" s="281"/>
      <c r="O272" s="281"/>
      <c r="P272" s="281"/>
      <c r="Q272" s="281"/>
      <c r="R272" s="281"/>
      <c r="S272" s="281"/>
      <c r="T272" s="28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83" t="s">
        <v>155</v>
      </c>
      <c r="AU272" s="283" t="s">
        <v>86</v>
      </c>
      <c r="AV272" s="15" t="s">
        <v>84</v>
      </c>
      <c r="AW272" s="15" t="s">
        <v>32</v>
      </c>
      <c r="AX272" s="15" t="s">
        <v>76</v>
      </c>
      <c r="AY272" s="283" t="s">
        <v>145</v>
      </c>
    </row>
    <row r="273" spans="1:51" s="13" customFormat="1" ht="12">
      <c r="A273" s="13"/>
      <c r="B273" s="237"/>
      <c r="C273" s="238"/>
      <c r="D273" s="232" t="s">
        <v>155</v>
      </c>
      <c r="E273" s="239" t="s">
        <v>1</v>
      </c>
      <c r="F273" s="240" t="s">
        <v>1092</v>
      </c>
      <c r="G273" s="238"/>
      <c r="H273" s="241">
        <v>0.165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155</v>
      </c>
      <c r="AU273" s="247" t="s">
        <v>86</v>
      </c>
      <c r="AV273" s="13" t="s">
        <v>86</v>
      </c>
      <c r="AW273" s="13" t="s">
        <v>32</v>
      </c>
      <c r="AX273" s="13" t="s">
        <v>76</v>
      </c>
      <c r="AY273" s="247" t="s">
        <v>145</v>
      </c>
    </row>
    <row r="274" spans="1:51" s="15" customFormat="1" ht="12">
      <c r="A274" s="15"/>
      <c r="B274" s="274"/>
      <c r="C274" s="275"/>
      <c r="D274" s="232" t="s">
        <v>155</v>
      </c>
      <c r="E274" s="276" t="s">
        <v>1</v>
      </c>
      <c r="F274" s="277" t="s">
        <v>1022</v>
      </c>
      <c r="G274" s="275"/>
      <c r="H274" s="276" t="s">
        <v>1</v>
      </c>
      <c r="I274" s="278"/>
      <c r="J274" s="275"/>
      <c r="K274" s="275"/>
      <c r="L274" s="279"/>
      <c r="M274" s="280"/>
      <c r="N274" s="281"/>
      <c r="O274" s="281"/>
      <c r="P274" s="281"/>
      <c r="Q274" s="281"/>
      <c r="R274" s="281"/>
      <c r="S274" s="281"/>
      <c r="T274" s="28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83" t="s">
        <v>155</v>
      </c>
      <c r="AU274" s="283" t="s">
        <v>86</v>
      </c>
      <c r="AV274" s="15" t="s">
        <v>84</v>
      </c>
      <c r="AW274" s="15" t="s">
        <v>32</v>
      </c>
      <c r="AX274" s="15" t="s">
        <v>76</v>
      </c>
      <c r="AY274" s="283" t="s">
        <v>145</v>
      </c>
    </row>
    <row r="275" spans="1:51" s="13" customFormat="1" ht="12">
      <c r="A275" s="13"/>
      <c r="B275" s="237"/>
      <c r="C275" s="238"/>
      <c r="D275" s="232" t="s">
        <v>155</v>
      </c>
      <c r="E275" s="239" t="s">
        <v>1</v>
      </c>
      <c r="F275" s="240" t="s">
        <v>1094</v>
      </c>
      <c r="G275" s="238"/>
      <c r="H275" s="241">
        <v>9.548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7" t="s">
        <v>155</v>
      </c>
      <c r="AU275" s="247" t="s">
        <v>86</v>
      </c>
      <c r="AV275" s="13" t="s">
        <v>86</v>
      </c>
      <c r="AW275" s="13" t="s">
        <v>32</v>
      </c>
      <c r="AX275" s="13" t="s">
        <v>76</v>
      </c>
      <c r="AY275" s="247" t="s">
        <v>145</v>
      </c>
    </row>
    <row r="276" spans="1:51" s="15" customFormat="1" ht="12">
      <c r="A276" s="15"/>
      <c r="B276" s="274"/>
      <c r="C276" s="275"/>
      <c r="D276" s="232" t="s">
        <v>155</v>
      </c>
      <c r="E276" s="276" t="s">
        <v>1</v>
      </c>
      <c r="F276" s="277" t="s">
        <v>1024</v>
      </c>
      <c r="G276" s="275"/>
      <c r="H276" s="276" t="s">
        <v>1</v>
      </c>
      <c r="I276" s="278"/>
      <c r="J276" s="275"/>
      <c r="K276" s="275"/>
      <c r="L276" s="279"/>
      <c r="M276" s="280"/>
      <c r="N276" s="281"/>
      <c r="O276" s="281"/>
      <c r="P276" s="281"/>
      <c r="Q276" s="281"/>
      <c r="R276" s="281"/>
      <c r="S276" s="281"/>
      <c r="T276" s="282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83" t="s">
        <v>155</v>
      </c>
      <c r="AU276" s="283" t="s">
        <v>86</v>
      </c>
      <c r="AV276" s="15" t="s">
        <v>84</v>
      </c>
      <c r="AW276" s="15" t="s">
        <v>32</v>
      </c>
      <c r="AX276" s="15" t="s">
        <v>76</v>
      </c>
      <c r="AY276" s="283" t="s">
        <v>145</v>
      </c>
    </row>
    <row r="277" spans="1:51" s="13" customFormat="1" ht="12">
      <c r="A277" s="13"/>
      <c r="B277" s="237"/>
      <c r="C277" s="238"/>
      <c r="D277" s="232" t="s">
        <v>155</v>
      </c>
      <c r="E277" s="239" t="s">
        <v>1</v>
      </c>
      <c r="F277" s="240" t="s">
        <v>1095</v>
      </c>
      <c r="G277" s="238"/>
      <c r="H277" s="241">
        <v>0.27</v>
      </c>
      <c r="I277" s="242"/>
      <c r="J277" s="238"/>
      <c r="K277" s="238"/>
      <c r="L277" s="243"/>
      <c r="M277" s="244"/>
      <c r="N277" s="245"/>
      <c r="O277" s="245"/>
      <c r="P277" s="245"/>
      <c r="Q277" s="245"/>
      <c r="R277" s="245"/>
      <c r="S277" s="245"/>
      <c r="T277" s="24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7" t="s">
        <v>155</v>
      </c>
      <c r="AU277" s="247" t="s">
        <v>86</v>
      </c>
      <c r="AV277" s="13" t="s">
        <v>86</v>
      </c>
      <c r="AW277" s="13" t="s">
        <v>32</v>
      </c>
      <c r="AX277" s="13" t="s">
        <v>76</v>
      </c>
      <c r="AY277" s="247" t="s">
        <v>145</v>
      </c>
    </row>
    <row r="278" spans="1:51" s="15" customFormat="1" ht="12">
      <c r="A278" s="15"/>
      <c r="B278" s="274"/>
      <c r="C278" s="275"/>
      <c r="D278" s="232" t="s">
        <v>155</v>
      </c>
      <c r="E278" s="276" t="s">
        <v>1</v>
      </c>
      <c r="F278" s="277" t="s">
        <v>1026</v>
      </c>
      <c r="G278" s="275"/>
      <c r="H278" s="276" t="s">
        <v>1</v>
      </c>
      <c r="I278" s="278"/>
      <c r="J278" s="275"/>
      <c r="K278" s="275"/>
      <c r="L278" s="279"/>
      <c r="M278" s="280"/>
      <c r="N278" s="281"/>
      <c r="O278" s="281"/>
      <c r="P278" s="281"/>
      <c r="Q278" s="281"/>
      <c r="R278" s="281"/>
      <c r="S278" s="281"/>
      <c r="T278" s="282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83" t="s">
        <v>155</v>
      </c>
      <c r="AU278" s="283" t="s">
        <v>86</v>
      </c>
      <c r="AV278" s="15" t="s">
        <v>84</v>
      </c>
      <c r="AW278" s="15" t="s">
        <v>32</v>
      </c>
      <c r="AX278" s="15" t="s">
        <v>76</v>
      </c>
      <c r="AY278" s="283" t="s">
        <v>145</v>
      </c>
    </row>
    <row r="279" spans="1:51" s="13" customFormat="1" ht="12">
      <c r="A279" s="13"/>
      <c r="B279" s="237"/>
      <c r="C279" s="238"/>
      <c r="D279" s="232" t="s">
        <v>155</v>
      </c>
      <c r="E279" s="239" t="s">
        <v>1</v>
      </c>
      <c r="F279" s="240" t="s">
        <v>1092</v>
      </c>
      <c r="G279" s="238"/>
      <c r="H279" s="241">
        <v>0.165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155</v>
      </c>
      <c r="AU279" s="247" t="s">
        <v>86</v>
      </c>
      <c r="AV279" s="13" t="s">
        <v>86</v>
      </c>
      <c r="AW279" s="13" t="s">
        <v>32</v>
      </c>
      <c r="AX279" s="13" t="s">
        <v>76</v>
      </c>
      <c r="AY279" s="247" t="s">
        <v>145</v>
      </c>
    </row>
    <row r="280" spans="1:51" s="15" customFormat="1" ht="12">
      <c r="A280" s="15"/>
      <c r="B280" s="274"/>
      <c r="C280" s="275"/>
      <c r="D280" s="232" t="s">
        <v>155</v>
      </c>
      <c r="E280" s="276" t="s">
        <v>1</v>
      </c>
      <c r="F280" s="277" t="s">
        <v>1027</v>
      </c>
      <c r="G280" s="275"/>
      <c r="H280" s="276" t="s">
        <v>1</v>
      </c>
      <c r="I280" s="278"/>
      <c r="J280" s="275"/>
      <c r="K280" s="275"/>
      <c r="L280" s="279"/>
      <c r="M280" s="280"/>
      <c r="N280" s="281"/>
      <c r="O280" s="281"/>
      <c r="P280" s="281"/>
      <c r="Q280" s="281"/>
      <c r="R280" s="281"/>
      <c r="S280" s="281"/>
      <c r="T280" s="28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83" t="s">
        <v>155</v>
      </c>
      <c r="AU280" s="283" t="s">
        <v>86</v>
      </c>
      <c r="AV280" s="15" t="s">
        <v>84</v>
      </c>
      <c r="AW280" s="15" t="s">
        <v>32</v>
      </c>
      <c r="AX280" s="15" t="s">
        <v>76</v>
      </c>
      <c r="AY280" s="283" t="s">
        <v>145</v>
      </c>
    </row>
    <row r="281" spans="1:51" s="13" customFormat="1" ht="12">
      <c r="A281" s="13"/>
      <c r="B281" s="237"/>
      <c r="C281" s="238"/>
      <c r="D281" s="232" t="s">
        <v>155</v>
      </c>
      <c r="E281" s="239" t="s">
        <v>1</v>
      </c>
      <c r="F281" s="240" t="s">
        <v>1096</v>
      </c>
      <c r="G281" s="238"/>
      <c r="H281" s="241">
        <v>0.21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7" t="s">
        <v>155</v>
      </c>
      <c r="AU281" s="247" t="s">
        <v>86</v>
      </c>
      <c r="AV281" s="13" t="s">
        <v>86</v>
      </c>
      <c r="AW281" s="13" t="s">
        <v>32</v>
      </c>
      <c r="AX281" s="13" t="s">
        <v>76</v>
      </c>
      <c r="AY281" s="247" t="s">
        <v>145</v>
      </c>
    </row>
    <row r="282" spans="1:51" s="13" customFormat="1" ht="12">
      <c r="A282" s="13"/>
      <c r="B282" s="237"/>
      <c r="C282" s="238"/>
      <c r="D282" s="232" t="s">
        <v>155</v>
      </c>
      <c r="E282" s="239" t="s">
        <v>1</v>
      </c>
      <c r="F282" s="240" t="s">
        <v>1097</v>
      </c>
      <c r="G282" s="238"/>
      <c r="H282" s="241">
        <v>0.26</v>
      </c>
      <c r="I282" s="242"/>
      <c r="J282" s="238"/>
      <c r="K282" s="238"/>
      <c r="L282" s="243"/>
      <c r="M282" s="244"/>
      <c r="N282" s="245"/>
      <c r="O282" s="245"/>
      <c r="P282" s="245"/>
      <c r="Q282" s="245"/>
      <c r="R282" s="245"/>
      <c r="S282" s="245"/>
      <c r="T282" s="24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7" t="s">
        <v>155</v>
      </c>
      <c r="AU282" s="247" t="s">
        <v>86</v>
      </c>
      <c r="AV282" s="13" t="s">
        <v>86</v>
      </c>
      <c r="AW282" s="13" t="s">
        <v>32</v>
      </c>
      <c r="AX282" s="13" t="s">
        <v>76</v>
      </c>
      <c r="AY282" s="247" t="s">
        <v>145</v>
      </c>
    </row>
    <row r="283" spans="1:51" s="14" customFormat="1" ht="12">
      <c r="A283" s="14"/>
      <c r="B283" s="248"/>
      <c r="C283" s="249"/>
      <c r="D283" s="232" t="s">
        <v>155</v>
      </c>
      <c r="E283" s="250" t="s">
        <v>1</v>
      </c>
      <c r="F283" s="251" t="s">
        <v>159</v>
      </c>
      <c r="G283" s="249"/>
      <c r="H283" s="252">
        <v>52.443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8" t="s">
        <v>155</v>
      </c>
      <c r="AU283" s="258" t="s">
        <v>86</v>
      </c>
      <c r="AV283" s="14" t="s">
        <v>151</v>
      </c>
      <c r="AW283" s="14" t="s">
        <v>32</v>
      </c>
      <c r="AX283" s="14" t="s">
        <v>84</v>
      </c>
      <c r="AY283" s="258" t="s">
        <v>145</v>
      </c>
    </row>
    <row r="284" spans="1:65" s="2" customFormat="1" ht="24.15" customHeight="1">
      <c r="A284" s="38"/>
      <c r="B284" s="39"/>
      <c r="C284" s="219" t="s">
        <v>226</v>
      </c>
      <c r="D284" s="219" t="s">
        <v>147</v>
      </c>
      <c r="E284" s="220" t="s">
        <v>905</v>
      </c>
      <c r="F284" s="221" t="s">
        <v>906</v>
      </c>
      <c r="G284" s="222" t="s">
        <v>229</v>
      </c>
      <c r="H284" s="223">
        <v>24</v>
      </c>
      <c r="I284" s="224"/>
      <c r="J284" s="225">
        <f>ROUND(I284*H284,2)</f>
        <v>0</v>
      </c>
      <c r="K284" s="221" t="s">
        <v>683</v>
      </c>
      <c r="L284" s="44"/>
      <c r="M284" s="226" t="s">
        <v>1</v>
      </c>
      <c r="N284" s="227" t="s">
        <v>41</v>
      </c>
      <c r="O284" s="91"/>
      <c r="P284" s="228">
        <f>O284*H284</f>
        <v>0</v>
      </c>
      <c r="Q284" s="228">
        <v>0.08742</v>
      </c>
      <c r="R284" s="228">
        <f>Q284*H284</f>
        <v>2.09808</v>
      </c>
      <c r="S284" s="228">
        <v>0</v>
      </c>
      <c r="T284" s="229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0" t="s">
        <v>151</v>
      </c>
      <c r="AT284" s="230" t="s">
        <v>147</v>
      </c>
      <c r="AU284" s="230" t="s">
        <v>86</v>
      </c>
      <c r="AY284" s="17" t="s">
        <v>145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7" t="s">
        <v>84</v>
      </c>
      <c r="BK284" s="231">
        <f>ROUND(I284*H284,2)</f>
        <v>0</v>
      </c>
      <c r="BL284" s="17" t="s">
        <v>151</v>
      </c>
      <c r="BM284" s="230" t="s">
        <v>1098</v>
      </c>
    </row>
    <row r="285" spans="1:51" s="15" customFormat="1" ht="12">
      <c r="A285" s="15"/>
      <c r="B285" s="274"/>
      <c r="C285" s="275"/>
      <c r="D285" s="232" t="s">
        <v>155</v>
      </c>
      <c r="E285" s="276" t="s">
        <v>1</v>
      </c>
      <c r="F285" s="277" t="s">
        <v>1099</v>
      </c>
      <c r="G285" s="275"/>
      <c r="H285" s="276" t="s">
        <v>1</v>
      </c>
      <c r="I285" s="278"/>
      <c r="J285" s="275"/>
      <c r="K285" s="275"/>
      <c r="L285" s="279"/>
      <c r="M285" s="280"/>
      <c r="N285" s="281"/>
      <c r="O285" s="281"/>
      <c r="P285" s="281"/>
      <c r="Q285" s="281"/>
      <c r="R285" s="281"/>
      <c r="S285" s="281"/>
      <c r="T285" s="28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83" t="s">
        <v>155</v>
      </c>
      <c r="AU285" s="283" t="s">
        <v>86</v>
      </c>
      <c r="AV285" s="15" t="s">
        <v>84</v>
      </c>
      <c r="AW285" s="15" t="s">
        <v>32</v>
      </c>
      <c r="AX285" s="15" t="s">
        <v>76</v>
      </c>
      <c r="AY285" s="283" t="s">
        <v>145</v>
      </c>
    </row>
    <row r="286" spans="1:51" s="13" customFormat="1" ht="12">
      <c r="A286" s="13"/>
      <c r="B286" s="237"/>
      <c r="C286" s="238"/>
      <c r="D286" s="232" t="s">
        <v>155</v>
      </c>
      <c r="E286" s="239" t="s">
        <v>1</v>
      </c>
      <c r="F286" s="240" t="s">
        <v>280</v>
      </c>
      <c r="G286" s="238"/>
      <c r="H286" s="241">
        <v>24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7" t="s">
        <v>155</v>
      </c>
      <c r="AU286" s="247" t="s">
        <v>86</v>
      </c>
      <c r="AV286" s="13" t="s">
        <v>86</v>
      </c>
      <c r="AW286" s="13" t="s">
        <v>32</v>
      </c>
      <c r="AX286" s="13" t="s">
        <v>84</v>
      </c>
      <c r="AY286" s="247" t="s">
        <v>145</v>
      </c>
    </row>
    <row r="287" spans="1:65" s="2" customFormat="1" ht="24.15" customHeight="1">
      <c r="A287" s="38"/>
      <c r="B287" s="39"/>
      <c r="C287" s="259" t="s">
        <v>231</v>
      </c>
      <c r="D287" s="259" t="s">
        <v>238</v>
      </c>
      <c r="E287" s="260" t="s">
        <v>1100</v>
      </c>
      <c r="F287" s="261" t="s">
        <v>1101</v>
      </c>
      <c r="G287" s="262" t="s">
        <v>229</v>
      </c>
      <c r="H287" s="263">
        <v>24</v>
      </c>
      <c r="I287" s="264"/>
      <c r="J287" s="265">
        <f>ROUND(I287*H287,2)</f>
        <v>0</v>
      </c>
      <c r="K287" s="261" t="s">
        <v>683</v>
      </c>
      <c r="L287" s="266"/>
      <c r="M287" s="267" t="s">
        <v>1</v>
      </c>
      <c r="N287" s="268" t="s">
        <v>41</v>
      </c>
      <c r="O287" s="91"/>
      <c r="P287" s="228">
        <f>O287*H287</f>
        <v>0</v>
      </c>
      <c r="Q287" s="228">
        <v>0.021</v>
      </c>
      <c r="R287" s="228">
        <f>Q287*H287</f>
        <v>0.504</v>
      </c>
      <c r="S287" s="228">
        <v>0</v>
      </c>
      <c r="T287" s="229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0" t="s">
        <v>192</v>
      </c>
      <c r="AT287" s="230" t="s">
        <v>238</v>
      </c>
      <c r="AU287" s="230" t="s">
        <v>86</v>
      </c>
      <c r="AY287" s="17" t="s">
        <v>145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7" t="s">
        <v>84</v>
      </c>
      <c r="BK287" s="231">
        <f>ROUND(I287*H287,2)</f>
        <v>0</v>
      </c>
      <c r="BL287" s="17" t="s">
        <v>151</v>
      </c>
      <c r="BM287" s="230" t="s">
        <v>1102</v>
      </c>
    </row>
    <row r="288" spans="1:63" s="12" customFormat="1" ht="22.8" customHeight="1">
      <c r="A288" s="12"/>
      <c r="B288" s="203"/>
      <c r="C288" s="204"/>
      <c r="D288" s="205" t="s">
        <v>75</v>
      </c>
      <c r="E288" s="217" t="s">
        <v>174</v>
      </c>
      <c r="F288" s="217" t="s">
        <v>191</v>
      </c>
      <c r="G288" s="204"/>
      <c r="H288" s="204"/>
      <c r="I288" s="207"/>
      <c r="J288" s="218">
        <f>BK288</f>
        <v>0</v>
      </c>
      <c r="K288" s="204"/>
      <c r="L288" s="209"/>
      <c r="M288" s="210"/>
      <c r="N288" s="211"/>
      <c r="O288" s="211"/>
      <c r="P288" s="212">
        <f>SUM(P289:P314)</f>
        <v>0</v>
      </c>
      <c r="Q288" s="211"/>
      <c r="R288" s="212">
        <f>SUM(R289:R314)</f>
        <v>0</v>
      </c>
      <c r="S288" s="211"/>
      <c r="T288" s="213">
        <f>SUM(T289:T314)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4" t="s">
        <v>84</v>
      </c>
      <c r="AT288" s="215" t="s">
        <v>75</v>
      </c>
      <c r="AU288" s="215" t="s">
        <v>84</v>
      </c>
      <c r="AY288" s="214" t="s">
        <v>145</v>
      </c>
      <c r="BK288" s="216">
        <f>SUM(BK289:BK314)</f>
        <v>0</v>
      </c>
    </row>
    <row r="289" spans="1:65" s="2" customFormat="1" ht="33" customHeight="1">
      <c r="A289" s="38"/>
      <c r="B289" s="39"/>
      <c r="C289" s="219" t="s">
        <v>237</v>
      </c>
      <c r="D289" s="219" t="s">
        <v>147</v>
      </c>
      <c r="E289" s="220" t="s">
        <v>1103</v>
      </c>
      <c r="F289" s="221" t="s">
        <v>1104</v>
      </c>
      <c r="G289" s="222" t="s">
        <v>103</v>
      </c>
      <c r="H289" s="223">
        <v>419.68</v>
      </c>
      <c r="I289" s="224"/>
      <c r="J289" s="225">
        <f>ROUND(I289*H289,2)</f>
        <v>0</v>
      </c>
      <c r="K289" s="221" t="s">
        <v>683</v>
      </c>
      <c r="L289" s="44"/>
      <c r="M289" s="226" t="s">
        <v>1</v>
      </c>
      <c r="N289" s="227" t="s">
        <v>41</v>
      </c>
      <c r="O289" s="91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0" t="s">
        <v>151</v>
      </c>
      <c r="AT289" s="230" t="s">
        <v>147</v>
      </c>
      <c r="AU289" s="230" t="s">
        <v>86</v>
      </c>
      <c r="AY289" s="17" t="s">
        <v>145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7" t="s">
        <v>84</v>
      </c>
      <c r="BK289" s="231">
        <f>ROUND(I289*H289,2)</f>
        <v>0</v>
      </c>
      <c r="BL289" s="17" t="s">
        <v>151</v>
      </c>
      <c r="BM289" s="230" t="s">
        <v>1105</v>
      </c>
    </row>
    <row r="290" spans="1:51" s="15" customFormat="1" ht="12">
      <c r="A290" s="15"/>
      <c r="B290" s="274"/>
      <c r="C290" s="275"/>
      <c r="D290" s="232" t="s">
        <v>155</v>
      </c>
      <c r="E290" s="276" t="s">
        <v>1</v>
      </c>
      <c r="F290" s="277" t="s">
        <v>1106</v>
      </c>
      <c r="G290" s="275"/>
      <c r="H290" s="276" t="s">
        <v>1</v>
      </c>
      <c r="I290" s="278"/>
      <c r="J290" s="275"/>
      <c r="K290" s="275"/>
      <c r="L290" s="279"/>
      <c r="M290" s="280"/>
      <c r="N290" s="281"/>
      <c r="O290" s="281"/>
      <c r="P290" s="281"/>
      <c r="Q290" s="281"/>
      <c r="R290" s="281"/>
      <c r="S290" s="281"/>
      <c r="T290" s="282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83" t="s">
        <v>155</v>
      </c>
      <c r="AU290" s="283" t="s">
        <v>86</v>
      </c>
      <c r="AV290" s="15" t="s">
        <v>84</v>
      </c>
      <c r="AW290" s="15" t="s">
        <v>32</v>
      </c>
      <c r="AX290" s="15" t="s">
        <v>76</v>
      </c>
      <c r="AY290" s="283" t="s">
        <v>145</v>
      </c>
    </row>
    <row r="291" spans="1:51" s="15" customFormat="1" ht="12">
      <c r="A291" s="15"/>
      <c r="B291" s="274"/>
      <c r="C291" s="275"/>
      <c r="D291" s="232" t="s">
        <v>155</v>
      </c>
      <c r="E291" s="276" t="s">
        <v>1</v>
      </c>
      <c r="F291" s="277" t="s">
        <v>1012</v>
      </c>
      <c r="G291" s="275"/>
      <c r="H291" s="276" t="s">
        <v>1</v>
      </c>
      <c r="I291" s="278"/>
      <c r="J291" s="275"/>
      <c r="K291" s="275"/>
      <c r="L291" s="279"/>
      <c r="M291" s="280"/>
      <c r="N291" s="281"/>
      <c r="O291" s="281"/>
      <c r="P291" s="281"/>
      <c r="Q291" s="281"/>
      <c r="R291" s="281"/>
      <c r="S291" s="281"/>
      <c r="T291" s="282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83" t="s">
        <v>155</v>
      </c>
      <c r="AU291" s="283" t="s">
        <v>86</v>
      </c>
      <c r="AV291" s="15" t="s">
        <v>84</v>
      </c>
      <c r="AW291" s="15" t="s">
        <v>32</v>
      </c>
      <c r="AX291" s="15" t="s">
        <v>76</v>
      </c>
      <c r="AY291" s="283" t="s">
        <v>145</v>
      </c>
    </row>
    <row r="292" spans="1:51" s="13" customFormat="1" ht="12">
      <c r="A292" s="13"/>
      <c r="B292" s="237"/>
      <c r="C292" s="238"/>
      <c r="D292" s="232" t="s">
        <v>155</v>
      </c>
      <c r="E292" s="239" t="s">
        <v>1</v>
      </c>
      <c r="F292" s="240" t="s">
        <v>1107</v>
      </c>
      <c r="G292" s="238"/>
      <c r="H292" s="241">
        <v>65.45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7" t="s">
        <v>155</v>
      </c>
      <c r="AU292" s="247" t="s">
        <v>86</v>
      </c>
      <c r="AV292" s="13" t="s">
        <v>86</v>
      </c>
      <c r="AW292" s="13" t="s">
        <v>32</v>
      </c>
      <c r="AX292" s="13" t="s">
        <v>76</v>
      </c>
      <c r="AY292" s="247" t="s">
        <v>145</v>
      </c>
    </row>
    <row r="293" spans="1:51" s="13" customFormat="1" ht="12">
      <c r="A293" s="13"/>
      <c r="B293" s="237"/>
      <c r="C293" s="238"/>
      <c r="D293" s="232" t="s">
        <v>155</v>
      </c>
      <c r="E293" s="239" t="s">
        <v>1</v>
      </c>
      <c r="F293" s="240" t="s">
        <v>1108</v>
      </c>
      <c r="G293" s="238"/>
      <c r="H293" s="241">
        <v>15.84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155</v>
      </c>
      <c r="AU293" s="247" t="s">
        <v>86</v>
      </c>
      <c r="AV293" s="13" t="s">
        <v>86</v>
      </c>
      <c r="AW293" s="13" t="s">
        <v>32</v>
      </c>
      <c r="AX293" s="13" t="s">
        <v>76</v>
      </c>
      <c r="AY293" s="247" t="s">
        <v>145</v>
      </c>
    </row>
    <row r="294" spans="1:51" s="13" customFormat="1" ht="12">
      <c r="A294" s="13"/>
      <c r="B294" s="237"/>
      <c r="C294" s="238"/>
      <c r="D294" s="232" t="s">
        <v>155</v>
      </c>
      <c r="E294" s="239" t="s">
        <v>1</v>
      </c>
      <c r="F294" s="240" t="s">
        <v>1109</v>
      </c>
      <c r="G294" s="238"/>
      <c r="H294" s="241">
        <v>10.08</v>
      </c>
      <c r="I294" s="242"/>
      <c r="J294" s="238"/>
      <c r="K294" s="238"/>
      <c r="L294" s="243"/>
      <c r="M294" s="244"/>
      <c r="N294" s="245"/>
      <c r="O294" s="245"/>
      <c r="P294" s="245"/>
      <c r="Q294" s="245"/>
      <c r="R294" s="245"/>
      <c r="S294" s="245"/>
      <c r="T294" s="24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7" t="s">
        <v>155</v>
      </c>
      <c r="AU294" s="247" t="s">
        <v>86</v>
      </c>
      <c r="AV294" s="13" t="s">
        <v>86</v>
      </c>
      <c r="AW294" s="13" t="s">
        <v>32</v>
      </c>
      <c r="AX294" s="13" t="s">
        <v>76</v>
      </c>
      <c r="AY294" s="247" t="s">
        <v>145</v>
      </c>
    </row>
    <row r="295" spans="1:51" s="13" customFormat="1" ht="12">
      <c r="A295" s="13"/>
      <c r="B295" s="237"/>
      <c r="C295" s="238"/>
      <c r="D295" s="232" t="s">
        <v>155</v>
      </c>
      <c r="E295" s="239" t="s">
        <v>1</v>
      </c>
      <c r="F295" s="240" t="s">
        <v>1110</v>
      </c>
      <c r="G295" s="238"/>
      <c r="H295" s="241">
        <v>86.08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7" t="s">
        <v>155</v>
      </c>
      <c r="AU295" s="247" t="s">
        <v>86</v>
      </c>
      <c r="AV295" s="13" t="s">
        <v>86</v>
      </c>
      <c r="AW295" s="13" t="s">
        <v>32</v>
      </c>
      <c r="AX295" s="13" t="s">
        <v>76</v>
      </c>
      <c r="AY295" s="247" t="s">
        <v>145</v>
      </c>
    </row>
    <row r="296" spans="1:51" s="15" customFormat="1" ht="12">
      <c r="A296" s="15"/>
      <c r="B296" s="274"/>
      <c r="C296" s="275"/>
      <c r="D296" s="232" t="s">
        <v>155</v>
      </c>
      <c r="E296" s="276" t="s">
        <v>1</v>
      </c>
      <c r="F296" s="277" t="s">
        <v>1017</v>
      </c>
      <c r="G296" s="275"/>
      <c r="H296" s="276" t="s">
        <v>1</v>
      </c>
      <c r="I296" s="278"/>
      <c r="J296" s="275"/>
      <c r="K296" s="275"/>
      <c r="L296" s="279"/>
      <c r="M296" s="280"/>
      <c r="N296" s="281"/>
      <c r="O296" s="281"/>
      <c r="P296" s="281"/>
      <c r="Q296" s="281"/>
      <c r="R296" s="281"/>
      <c r="S296" s="281"/>
      <c r="T296" s="282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83" t="s">
        <v>155</v>
      </c>
      <c r="AU296" s="283" t="s">
        <v>86</v>
      </c>
      <c r="AV296" s="15" t="s">
        <v>84</v>
      </c>
      <c r="AW296" s="15" t="s">
        <v>32</v>
      </c>
      <c r="AX296" s="15" t="s">
        <v>76</v>
      </c>
      <c r="AY296" s="283" t="s">
        <v>145</v>
      </c>
    </row>
    <row r="297" spans="1:51" s="13" customFormat="1" ht="12">
      <c r="A297" s="13"/>
      <c r="B297" s="237"/>
      <c r="C297" s="238"/>
      <c r="D297" s="232" t="s">
        <v>155</v>
      </c>
      <c r="E297" s="239" t="s">
        <v>1</v>
      </c>
      <c r="F297" s="240" t="s">
        <v>1111</v>
      </c>
      <c r="G297" s="238"/>
      <c r="H297" s="241">
        <v>1.65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7" t="s">
        <v>155</v>
      </c>
      <c r="AU297" s="247" t="s">
        <v>86</v>
      </c>
      <c r="AV297" s="13" t="s">
        <v>86</v>
      </c>
      <c r="AW297" s="13" t="s">
        <v>32</v>
      </c>
      <c r="AX297" s="13" t="s">
        <v>76</v>
      </c>
      <c r="AY297" s="247" t="s">
        <v>145</v>
      </c>
    </row>
    <row r="298" spans="1:51" s="13" customFormat="1" ht="12">
      <c r="A298" s="13"/>
      <c r="B298" s="237"/>
      <c r="C298" s="238"/>
      <c r="D298" s="232" t="s">
        <v>155</v>
      </c>
      <c r="E298" s="239" t="s">
        <v>1</v>
      </c>
      <c r="F298" s="240" t="s">
        <v>1111</v>
      </c>
      <c r="G298" s="238"/>
      <c r="H298" s="241">
        <v>1.65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7" t="s">
        <v>155</v>
      </c>
      <c r="AU298" s="247" t="s">
        <v>86</v>
      </c>
      <c r="AV298" s="13" t="s">
        <v>86</v>
      </c>
      <c r="AW298" s="13" t="s">
        <v>32</v>
      </c>
      <c r="AX298" s="13" t="s">
        <v>76</v>
      </c>
      <c r="AY298" s="247" t="s">
        <v>145</v>
      </c>
    </row>
    <row r="299" spans="1:51" s="15" customFormat="1" ht="12">
      <c r="A299" s="15"/>
      <c r="B299" s="274"/>
      <c r="C299" s="275"/>
      <c r="D299" s="232" t="s">
        <v>155</v>
      </c>
      <c r="E299" s="276" t="s">
        <v>1</v>
      </c>
      <c r="F299" s="277" t="s">
        <v>1019</v>
      </c>
      <c r="G299" s="275"/>
      <c r="H299" s="276" t="s">
        <v>1</v>
      </c>
      <c r="I299" s="278"/>
      <c r="J299" s="275"/>
      <c r="K299" s="275"/>
      <c r="L299" s="279"/>
      <c r="M299" s="280"/>
      <c r="N299" s="281"/>
      <c r="O299" s="281"/>
      <c r="P299" s="281"/>
      <c r="Q299" s="281"/>
      <c r="R299" s="281"/>
      <c r="S299" s="281"/>
      <c r="T299" s="282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83" t="s">
        <v>155</v>
      </c>
      <c r="AU299" s="283" t="s">
        <v>86</v>
      </c>
      <c r="AV299" s="15" t="s">
        <v>84</v>
      </c>
      <c r="AW299" s="15" t="s">
        <v>32</v>
      </c>
      <c r="AX299" s="15" t="s">
        <v>76</v>
      </c>
      <c r="AY299" s="283" t="s">
        <v>145</v>
      </c>
    </row>
    <row r="300" spans="1:51" s="13" customFormat="1" ht="12">
      <c r="A300" s="13"/>
      <c r="B300" s="237"/>
      <c r="C300" s="238"/>
      <c r="D300" s="232" t="s">
        <v>155</v>
      </c>
      <c r="E300" s="239" t="s">
        <v>1</v>
      </c>
      <c r="F300" s="240" t="s">
        <v>1112</v>
      </c>
      <c r="G300" s="238"/>
      <c r="H300" s="241">
        <v>181.5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7" t="s">
        <v>155</v>
      </c>
      <c r="AU300" s="247" t="s">
        <v>86</v>
      </c>
      <c r="AV300" s="13" t="s">
        <v>86</v>
      </c>
      <c r="AW300" s="13" t="s">
        <v>32</v>
      </c>
      <c r="AX300" s="13" t="s">
        <v>76</v>
      </c>
      <c r="AY300" s="247" t="s">
        <v>145</v>
      </c>
    </row>
    <row r="301" spans="1:51" s="15" customFormat="1" ht="12">
      <c r="A301" s="15"/>
      <c r="B301" s="274"/>
      <c r="C301" s="275"/>
      <c r="D301" s="232" t="s">
        <v>155</v>
      </c>
      <c r="E301" s="276" t="s">
        <v>1</v>
      </c>
      <c r="F301" s="277" t="s">
        <v>1113</v>
      </c>
      <c r="G301" s="275"/>
      <c r="H301" s="276" t="s">
        <v>1</v>
      </c>
      <c r="I301" s="278"/>
      <c r="J301" s="275"/>
      <c r="K301" s="275"/>
      <c r="L301" s="279"/>
      <c r="M301" s="280"/>
      <c r="N301" s="281"/>
      <c r="O301" s="281"/>
      <c r="P301" s="281"/>
      <c r="Q301" s="281"/>
      <c r="R301" s="281"/>
      <c r="S301" s="281"/>
      <c r="T301" s="282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83" t="s">
        <v>155</v>
      </c>
      <c r="AU301" s="283" t="s">
        <v>86</v>
      </c>
      <c r="AV301" s="15" t="s">
        <v>84</v>
      </c>
      <c r="AW301" s="15" t="s">
        <v>32</v>
      </c>
      <c r="AX301" s="15" t="s">
        <v>76</v>
      </c>
      <c r="AY301" s="283" t="s">
        <v>145</v>
      </c>
    </row>
    <row r="302" spans="1:51" s="13" customFormat="1" ht="12">
      <c r="A302" s="13"/>
      <c r="B302" s="237"/>
      <c r="C302" s="238"/>
      <c r="D302" s="232" t="s">
        <v>155</v>
      </c>
      <c r="E302" s="239" t="s">
        <v>1</v>
      </c>
      <c r="F302" s="240" t="s">
        <v>1114</v>
      </c>
      <c r="G302" s="238"/>
      <c r="H302" s="241">
        <v>-47.85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7" t="s">
        <v>155</v>
      </c>
      <c r="AU302" s="247" t="s">
        <v>86</v>
      </c>
      <c r="AV302" s="13" t="s">
        <v>86</v>
      </c>
      <c r="AW302" s="13" t="s">
        <v>32</v>
      </c>
      <c r="AX302" s="13" t="s">
        <v>76</v>
      </c>
      <c r="AY302" s="247" t="s">
        <v>145</v>
      </c>
    </row>
    <row r="303" spans="1:51" s="15" customFormat="1" ht="12">
      <c r="A303" s="15"/>
      <c r="B303" s="274"/>
      <c r="C303" s="275"/>
      <c r="D303" s="232" t="s">
        <v>155</v>
      </c>
      <c r="E303" s="276" t="s">
        <v>1</v>
      </c>
      <c r="F303" s="277" t="s">
        <v>1021</v>
      </c>
      <c r="G303" s="275"/>
      <c r="H303" s="276" t="s">
        <v>1</v>
      </c>
      <c r="I303" s="278"/>
      <c r="J303" s="275"/>
      <c r="K303" s="275"/>
      <c r="L303" s="279"/>
      <c r="M303" s="280"/>
      <c r="N303" s="281"/>
      <c r="O303" s="281"/>
      <c r="P303" s="281"/>
      <c r="Q303" s="281"/>
      <c r="R303" s="281"/>
      <c r="S303" s="281"/>
      <c r="T303" s="28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3" t="s">
        <v>155</v>
      </c>
      <c r="AU303" s="283" t="s">
        <v>86</v>
      </c>
      <c r="AV303" s="15" t="s">
        <v>84</v>
      </c>
      <c r="AW303" s="15" t="s">
        <v>32</v>
      </c>
      <c r="AX303" s="15" t="s">
        <v>76</v>
      </c>
      <c r="AY303" s="283" t="s">
        <v>145</v>
      </c>
    </row>
    <row r="304" spans="1:51" s="13" customFormat="1" ht="12">
      <c r="A304" s="13"/>
      <c r="B304" s="237"/>
      <c r="C304" s="238"/>
      <c r="D304" s="232" t="s">
        <v>155</v>
      </c>
      <c r="E304" s="239" t="s">
        <v>1</v>
      </c>
      <c r="F304" s="240" t="s">
        <v>1111</v>
      </c>
      <c r="G304" s="238"/>
      <c r="H304" s="241">
        <v>1.65</v>
      </c>
      <c r="I304" s="242"/>
      <c r="J304" s="238"/>
      <c r="K304" s="238"/>
      <c r="L304" s="243"/>
      <c r="M304" s="244"/>
      <c r="N304" s="245"/>
      <c r="O304" s="245"/>
      <c r="P304" s="245"/>
      <c r="Q304" s="245"/>
      <c r="R304" s="245"/>
      <c r="S304" s="245"/>
      <c r="T304" s="24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7" t="s">
        <v>155</v>
      </c>
      <c r="AU304" s="247" t="s">
        <v>86</v>
      </c>
      <c r="AV304" s="13" t="s">
        <v>86</v>
      </c>
      <c r="AW304" s="13" t="s">
        <v>32</v>
      </c>
      <c r="AX304" s="13" t="s">
        <v>76</v>
      </c>
      <c r="AY304" s="247" t="s">
        <v>145</v>
      </c>
    </row>
    <row r="305" spans="1:51" s="15" customFormat="1" ht="12">
      <c r="A305" s="15"/>
      <c r="B305" s="274"/>
      <c r="C305" s="275"/>
      <c r="D305" s="232" t="s">
        <v>155</v>
      </c>
      <c r="E305" s="276" t="s">
        <v>1</v>
      </c>
      <c r="F305" s="277" t="s">
        <v>1022</v>
      </c>
      <c r="G305" s="275"/>
      <c r="H305" s="276" t="s">
        <v>1</v>
      </c>
      <c r="I305" s="278"/>
      <c r="J305" s="275"/>
      <c r="K305" s="275"/>
      <c r="L305" s="279"/>
      <c r="M305" s="280"/>
      <c r="N305" s="281"/>
      <c r="O305" s="281"/>
      <c r="P305" s="281"/>
      <c r="Q305" s="281"/>
      <c r="R305" s="281"/>
      <c r="S305" s="281"/>
      <c r="T305" s="28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83" t="s">
        <v>155</v>
      </c>
      <c r="AU305" s="283" t="s">
        <v>86</v>
      </c>
      <c r="AV305" s="15" t="s">
        <v>84</v>
      </c>
      <c r="AW305" s="15" t="s">
        <v>32</v>
      </c>
      <c r="AX305" s="15" t="s">
        <v>76</v>
      </c>
      <c r="AY305" s="283" t="s">
        <v>145</v>
      </c>
    </row>
    <row r="306" spans="1:51" s="13" customFormat="1" ht="12">
      <c r="A306" s="13"/>
      <c r="B306" s="237"/>
      <c r="C306" s="238"/>
      <c r="D306" s="232" t="s">
        <v>155</v>
      </c>
      <c r="E306" s="239" t="s">
        <v>1</v>
      </c>
      <c r="F306" s="240" t="s">
        <v>1115</v>
      </c>
      <c r="G306" s="238"/>
      <c r="H306" s="241">
        <v>95.48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7" t="s">
        <v>155</v>
      </c>
      <c r="AU306" s="247" t="s">
        <v>86</v>
      </c>
      <c r="AV306" s="13" t="s">
        <v>86</v>
      </c>
      <c r="AW306" s="13" t="s">
        <v>32</v>
      </c>
      <c r="AX306" s="13" t="s">
        <v>76</v>
      </c>
      <c r="AY306" s="247" t="s">
        <v>145</v>
      </c>
    </row>
    <row r="307" spans="1:51" s="15" customFormat="1" ht="12">
      <c r="A307" s="15"/>
      <c r="B307" s="274"/>
      <c r="C307" s="275"/>
      <c r="D307" s="232" t="s">
        <v>155</v>
      </c>
      <c r="E307" s="276" t="s">
        <v>1</v>
      </c>
      <c r="F307" s="277" t="s">
        <v>1024</v>
      </c>
      <c r="G307" s="275"/>
      <c r="H307" s="276" t="s">
        <v>1</v>
      </c>
      <c r="I307" s="278"/>
      <c r="J307" s="275"/>
      <c r="K307" s="275"/>
      <c r="L307" s="279"/>
      <c r="M307" s="280"/>
      <c r="N307" s="281"/>
      <c r="O307" s="281"/>
      <c r="P307" s="281"/>
      <c r="Q307" s="281"/>
      <c r="R307" s="281"/>
      <c r="S307" s="281"/>
      <c r="T307" s="282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83" t="s">
        <v>155</v>
      </c>
      <c r="AU307" s="283" t="s">
        <v>86</v>
      </c>
      <c r="AV307" s="15" t="s">
        <v>84</v>
      </c>
      <c r="AW307" s="15" t="s">
        <v>32</v>
      </c>
      <c r="AX307" s="15" t="s">
        <v>76</v>
      </c>
      <c r="AY307" s="283" t="s">
        <v>145</v>
      </c>
    </row>
    <row r="308" spans="1:51" s="13" customFormat="1" ht="12">
      <c r="A308" s="13"/>
      <c r="B308" s="237"/>
      <c r="C308" s="238"/>
      <c r="D308" s="232" t="s">
        <v>155</v>
      </c>
      <c r="E308" s="239" t="s">
        <v>1</v>
      </c>
      <c r="F308" s="240" t="s">
        <v>1116</v>
      </c>
      <c r="G308" s="238"/>
      <c r="H308" s="241">
        <v>1.8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155</v>
      </c>
      <c r="AU308" s="247" t="s">
        <v>86</v>
      </c>
      <c r="AV308" s="13" t="s">
        <v>86</v>
      </c>
      <c r="AW308" s="13" t="s">
        <v>32</v>
      </c>
      <c r="AX308" s="13" t="s">
        <v>76</v>
      </c>
      <c r="AY308" s="247" t="s">
        <v>145</v>
      </c>
    </row>
    <row r="309" spans="1:51" s="15" customFormat="1" ht="12">
      <c r="A309" s="15"/>
      <c r="B309" s="274"/>
      <c r="C309" s="275"/>
      <c r="D309" s="232" t="s">
        <v>155</v>
      </c>
      <c r="E309" s="276" t="s">
        <v>1</v>
      </c>
      <c r="F309" s="277" t="s">
        <v>1026</v>
      </c>
      <c r="G309" s="275"/>
      <c r="H309" s="276" t="s">
        <v>1</v>
      </c>
      <c r="I309" s="278"/>
      <c r="J309" s="275"/>
      <c r="K309" s="275"/>
      <c r="L309" s="279"/>
      <c r="M309" s="280"/>
      <c r="N309" s="281"/>
      <c r="O309" s="281"/>
      <c r="P309" s="281"/>
      <c r="Q309" s="281"/>
      <c r="R309" s="281"/>
      <c r="S309" s="281"/>
      <c r="T309" s="282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83" t="s">
        <v>155</v>
      </c>
      <c r="AU309" s="283" t="s">
        <v>86</v>
      </c>
      <c r="AV309" s="15" t="s">
        <v>84</v>
      </c>
      <c r="AW309" s="15" t="s">
        <v>32</v>
      </c>
      <c r="AX309" s="15" t="s">
        <v>76</v>
      </c>
      <c r="AY309" s="283" t="s">
        <v>145</v>
      </c>
    </row>
    <row r="310" spans="1:51" s="13" customFormat="1" ht="12">
      <c r="A310" s="13"/>
      <c r="B310" s="237"/>
      <c r="C310" s="238"/>
      <c r="D310" s="232" t="s">
        <v>155</v>
      </c>
      <c r="E310" s="239" t="s">
        <v>1</v>
      </c>
      <c r="F310" s="240" t="s">
        <v>1111</v>
      </c>
      <c r="G310" s="238"/>
      <c r="H310" s="241">
        <v>1.65</v>
      </c>
      <c r="I310" s="242"/>
      <c r="J310" s="238"/>
      <c r="K310" s="238"/>
      <c r="L310" s="243"/>
      <c r="M310" s="244"/>
      <c r="N310" s="245"/>
      <c r="O310" s="245"/>
      <c r="P310" s="245"/>
      <c r="Q310" s="245"/>
      <c r="R310" s="245"/>
      <c r="S310" s="245"/>
      <c r="T310" s="24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7" t="s">
        <v>155</v>
      </c>
      <c r="AU310" s="247" t="s">
        <v>86</v>
      </c>
      <c r="AV310" s="13" t="s">
        <v>86</v>
      </c>
      <c r="AW310" s="13" t="s">
        <v>32</v>
      </c>
      <c r="AX310" s="13" t="s">
        <v>76</v>
      </c>
      <c r="AY310" s="247" t="s">
        <v>145</v>
      </c>
    </row>
    <row r="311" spans="1:51" s="15" customFormat="1" ht="12">
      <c r="A311" s="15"/>
      <c r="B311" s="274"/>
      <c r="C311" s="275"/>
      <c r="D311" s="232" t="s">
        <v>155</v>
      </c>
      <c r="E311" s="276" t="s">
        <v>1</v>
      </c>
      <c r="F311" s="277" t="s">
        <v>1027</v>
      </c>
      <c r="G311" s="275"/>
      <c r="H311" s="276" t="s">
        <v>1</v>
      </c>
      <c r="I311" s="278"/>
      <c r="J311" s="275"/>
      <c r="K311" s="275"/>
      <c r="L311" s="279"/>
      <c r="M311" s="280"/>
      <c r="N311" s="281"/>
      <c r="O311" s="281"/>
      <c r="P311" s="281"/>
      <c r="Q311" s="281"/>
      <c r="R311" s="281"/>
      <c r="S311" s="281"/>
      <c r="T311" s="282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83" t="s">
        <v>155</v>
      </c>
      <c r="AU311" s="283" t="s">
        <v>86</v>
      </c>
      <c r="AV311" s="15" t="s">
        <v>84</v>
      </c>
      <c r="AW311" s="15" t="s">
        <v>32</v>
      </c>
      <c r="AX311" s="15" t="s">
        <v>76</v>
      </c>
      <c r="AY311" s="283" t="s">
        <v>145</v>
      </c>
    </row>
    <row r="312" spans="1:51" s="13" customFormat="1" ht="12">
      <c r="A312" s="13"/>
      <c r="B312" s="237"/>
      <c r="C312" s="238"/>
      <c r="D312" s="232" t="s">
        <v>155</v>
      </c>
      <c r="E312" s="239" t="s">
        <v>1</v>
      </c>
      <c r="F312" s="240" t="s">
        <v>1117</v>
      </c>
      <c r="G312" s="238"/>
      <c r="H312" s="241">
        <v>2.1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7" t="s">
        <v>155</v>
      </c>
      <c r="AU312" s="247" t="s">
        <v>86</v>
      </c>
      <c r="AV312" s="13" t="s">
        <v>86</v>
      </c>
      <c r="AW312" s="13" t="s">
        <v>32</v>
      </c>
      <c r="AX312" s="13" t="s">
        <v>76</v>
      </c>
      <c r="AY312" s="247" t="s">
        <v>145</v>
      </c>
    </row>
    <row r="313" spans="1:51" s="13" customFormat="1" ht="12">
      <c r="A313" s="13"/>
      <c r="B313" s="237"/>
      <c r="C313" s="238"/>
      <c r="D313" s="232" t="s">
        <v>155</v>
      </c>
      <c r="E313" s="239" t="s">
        <v>1</v>
      </c>
      <c r="F313" s="240" t="s">
        <v>1118</v>
      </c>
      <c r="G313" s="238"/>
      <c r="H313" s="241">
        <v>2.6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7" t="s">
        <v>155</v>
      </c>
      <c r="AU313" s="247" t="s">
        <v>86</v>
      </c>
      <c r="AV313" s="13" t="s">
        <v>86</v>
      </c>
      <c r="AW313" s="13" t="s">
        <v>32</v>
      </c>
      <c r="AX313" s="13" t="s">
        <v>76</v>
      </c>
      <c r="AY313" s="247" t="s">
        <v>145</v>
      </c>
    </row>
    <row r="314" spans="1:51" s="14" customFormat="1" ht="12">
      <c r="A314" s="14"/>
      <c r="B314" s="248"/>
      <c r="C314" s="249"/>
      <c r="D314" s="232" t="s">
        <v>155</v>
      </c>
      <c r="E314" s="250" t="s">
        <v>1</v>
      </c>
      <c r="F314" s="251" t="s">
        <v>159</v>
      </c>
      <c r="G314" s="249"/>
      <c r="H314" s="252">
        <v>419.68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8" t="s">
        <v>155</v>
      </c>
      <c r="AU314" s="258" t="s">
        <v>86</v>
      </c>
      <c r="AV314" s="14" t="s">
        <v>151</v>
      </c>
      <c r="AW314" s="14" t="s">
        <v>32</v>
      </c>
      <c r="AX314" s="14" t="s">
        <v>84</v>
      </c>
      <c r="AY314" s="258" t="s">
        <v>145</v>
      </c>
    </row>
    <row r="315" spans="1:63" s="12" customFormat="1" ht="22.8" customHeight="1">
      <c r="A315" s="12"/>
      <c r="B315" s="203"/>
      <c r="C315" s="204"/>
      <c r="D315" s="205" t="s">
        <v>75</v>
      </c>
      <c r="E315" s="217" t="s">
        <v>192</v>
      </c>
      <c r="F315" s="217" t="s">
        <v>225</v>
      </c>
      <c r="G315" s="204"/>
      <c r="H315" s="204"/>
      <c r="I315" s="207"/>
      <c r="J315" s="218">
        <f>BK315</f>
        <v>0</v>
      </c>
      <c r="K315" s="204"/>
      <c r="L315" s="209"/>
      <c r="M315" s="210"/>
      <c r="N315" s="211"/>
      <c r="O315" s="211"/>
      <c r="P315" s="212">
        <f>SUM(P316:P405)</f>
        <v>0</v>
      </c>
      <c r="Q315" s="211"/>
      <c r="R315" s="212">
        <f>SUM(R316:R405)</f>
        <v>89.97588326000002</v>
      </c>
      <c r="S315" s="211"/>
      <c r="T315" s="213">
        <f>SUM(T316:T405)</f>
        <v>20.759999999999998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4" t="s">
        <v>84</v>
      </c>
      <c r="AT315" s="215" t="s">
        <v>75</v>
      </c>
      <c r="AU315" s="215" t="s">
        <v>84</v>
      </c>
      <c r="AY315" s="214" t="s">
        <v>145</v>
      </c>
      <c r="BK315" s="216">
        <f>SUM(BK316:BK405)</f>
        <v>0</v>
      </c>
    </row>
    <row r="316" spans="1:65" s="2" customFormat="1" ht="24.15" customHeight="1">
      <c r="A316" s="38"/>
      <c r="B316" s="39"/>
      <c r="C316" s="219" t="s">
        <v>242</v>
      </c>
      <c r="D316" s="219" t="s">
        <v>147</v>
      </c>
      <c r="E316" s="220" t="s">
        <v>1119</v>
      </c>
      <c r="F316" s="221" t="s">
        <v>1120</v>
      </c>
      <c r="G316" s="222" t="s">
        <v>234</v>
      </c>
      <c r="H316" s="223">
        <v>46</v>
      </c>
      <c r="I316" s="224"/>
      <c r="J316" s="225">
        <f>ROUND(I316*H316,2)</f>
        <v>0</v>
      </c>
      <c r="K316" s="221" t="s">
        <v>683</v>
      </c>
      <c r="L316" s="44"/>
      <c r="M316" s="226" t="s">
        <v>1</v>
      </c>
      <c r="N316" s="227" t="s">
        <v>41</v>
      </c>
      <c r="O316" s="91"/>
      <c r="P316" s="228">
        <f>O316*H316</f>
        <v>0</v>
      </c>
      <c r="Q316" s="228">
        <v>0</v>
      </c>
      <c r="R316" s="228">
        <f>Q316*H316</f>
        <v>0</v>
      </c>
      <c r="S316" s="228">
        <v>0.36</v>
      </c>
      <c r="T316" s="229">
        <f>S316*H316</f>
        <v>16.56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0" t="s">
        <v>151</v>
      </c>
      <c r="AT316" s="230" t="s">
        <v>147</v>
      </c>
      <c r="AU316" s="230" t="s">
        <v>86</v>
      </c>
      <c r="AY316" s="17" t="s">
        <v>145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7" t="s">
        <v>84</v>
      </c>
      <c r="BK316" s="231">
        <f>ROUND(I316*H316,2)</f>
        <v>0</v>
      </c>
      <c r="BL316" s="17" t="s">
        <v>151</v>
      </c>
      <c r="BM316" s="230" t="s">
        <v>1121</v>
      </c>
    </row>
    <row r="317" spans="1:51" s="15" customFormat="1" ht="12">
      <c r="A317" s="15"/>
      <c r="B317" s="274"/>
      <c r="C317" s="275"/>
      <c r="D317" s="232" t="s">
        <v>155</v>
      </c>
      <c r="E317" s="276" t="s">
        <v>1</v>
      </c>
      <c r="F317" s="277" t="s">
        <v>1122</v>
      </c>
      <c r="G317" s="275"/>
      <c r="H317" s="276" t="s">
        <v>1</v>
      </c>
      <c r="I317" s="278"/>
      <c r="J317" s="275"/>
      <c r="K317" s="275"/>
      <c r="L317" s="279"/>
      <c r="M317" s="280"/>
      <c r="N317" s="281"/>
      <c r="O317" s="281"/>
      <c r="P317" s="281"/>
      <c r="Q317" s="281"/>
      <c r="R317" s="281"/>
      <c r="S317" s="281"/>
      <c r="T317" s="282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83" t="s">
        <v>155</v>
      </c>
      <c r="AU317" s="283" t="s">
        <v>86</v>
      </c>
      <c r="AV317" s="15" t="s">
        <v>84</v>
      </c>
      <c r="AW317" s="15" t="s">
        <v>32</v>
      </c>
      <c r="AX317" s="15" t="s">
        <v>76</v>
      </c>
      <c r="AY317" s="283" t="s">
        <v>145</v>
      </c>
    </row>
    <row r="318" spans="1:51" s="15" customFormat="1" ht="12">
      <c r="A318" s="15"/>
      <c r="B318" s="274"/>
      <c r="C318" s="275"/>
      <c r="D318" s="232" t="s">
        <v>155</v>
      </c>
      <c r="E318" s="276" t="s">
        <v>1</v>
      </c>
      <c r="F318" s="277" t="s">
        <v>1123</v>
      </c>
      <c r="G318" s="275"/>
      <c r="H318" s="276" t="s">
        <v>1</v>
      </c>
      <c r="I318" s="278"/>
      <c r="J318" s="275"/>
      <c r="K318" s="275"/>
      <c r="L318" s="279"/>
      <c r="M318" s="280"/>
      <c r="N318" s="281"/>
      <c r="O318" s="281"/>
      <c r="P318" s="281"/>
      <c r="Q318" s="281"/>
      <c r="R318" s="281"/>
      <c r="S318" s="281"/>
      <c r="T318" s="282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83" t="s">
        <v>155</v>
      </c>
      <c r="AU318" s="283" t="s">
        <v>86</v>
      </c>
      <c r="AV318" s="15" t="s">
        <v>84</v>
      </c>
      <c r="AW318" s="15" t="s">
        <v>32</v>
      </c>
      <c r="AX318" s="15" t="s">
        <v>76</v>
      </c>
      <c r="AY318" s="283" t="s">
        <v>145</v>
      </c>
    </row>
    <row r="319" spans="1:51" s="13" customFormat="1" ht="12">
      <c r="A319" s="13"/>
      <c r="B319" s="237"/>
      <c r="C319" s="238"/>
      <c r="D319" s="232" t="s">
        <v>155</v>
      </c>
      <c r="E319" s="239" t="s">
        <v>1</v>
      </c>
      <c r="F319" s="240" t="s">
        <v>275</v>
      </c>
      <c r="G319" s="238"/>
      <c r="H319" s="241">
        <v>23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7" t="s">
        <v>155</v>
      </c>
      <c r="AU319" s="247" t="s">
        <v>86</v>
      </c>
      <c r="AV319" s="13" t="s">
        <v>86</v>
      </c>
      <c r="AW319" s="13" t="s">
        <v>32</v>
      </c>
      <c r="AX319" s="13" t="s">
        <v>76</v>
      </c>
      <c r="AY319" s="247" t="s">
        <v>145</v>
      </c>
    </row>
    <row r="320" spans="1:51" s="15" customFormat="1" ht="12">
      <c r="A320" s="15"/>
      <c r="B320" s="274"/>
      <c r="C320" s="275"/>
      <c r="D320" s="232" t="s">
        <v>155</v>
      </c>
      <c r="E320" s="276" t="s">
        <v>1</v>
      </c>
      <c r="F320" s="277" t="s">
        <v>1124</v>
      </c>
      <c r="G320" s="275"/>
      <c r="H320" s="276" t="s">
        <v>1</v>
      </c>
      <c r="I320" s="278"/>
      <c r="J320" s="275"/>
      <c r="K320" s="275"/>
      <c r="L320" s="279"/>
      <c r="M320" s="280"/>
      <c r="N320" s="281"/>
      <c r="O320" s="281"/>
      <c r="P320" s="281"/>
      <c r="Q320" s="281"/>
      <c r="R320" s="281"/>
      <c r="S320" s="281"/>
      <c r="T320" s="282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83" t="s">
        <v>155</v>
      </c>
      <c r="AU320" s="283" t="s">
        <v>86</v>
      </c>
      <c r="AV320" s="15" t="s">
        <v>84</v>
      </c>
      <c r="AW320" s="15" t="s">
        <v>32</v>
      </c>
      <c r="AX320" s="15" t="s">
        <v>76</v>
      </c>
      <c r="AY320" s="283" t="s">
        <v>145</v>
      </c>
    </row>
    <row r="321" spans="1:51" s="13" customFormat="1" ht="12">
      <c r="A321" s="13"/>
      <c r="B321" s="237"/>
      <c r="C321" s="238"/>
      <c r="D321" s="232" t="s">
        <v>155</v>
      </c>
      <c r="E321" s="239" t="s">
        <v>1</v>
      </c>
      <c r="F321" s="240" t="s">
        <v>275</v>
      </c>
      <c r="G321" s="238"/>
      <c r="H321" s="241">
        <v>23</v>
      </c>
      <c r="I321" s="242"/>
      <c r="J321" s="238"/>
      <c r="K321" s="238"/>
      <c r="L321" s="243"/>
      <c r="M321" s="244"/>
      <c r="N321" s="245"/>
      <c r="O321" s="245"/>
      <c r="P321" s="245"/>
      <c r="Q321" s="245"/>
      <c r="R321" s="245"/>
      <c r="S321" s="245"/>
      <c r="T321" s="24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7" t="s">
        <v>155</v>
      </c>
      <c r="AU321" s="247" t="s">
        <v>86</v>
      </c>
      <c r="AV321" s="13" t="s">
        <v>86</v>
      </c>
      <c r="AW321" s="13" t="s">
        <v>32</v>
      </c>
      <c r="AX321" s="13" t="s">
        <v>76</v>
      </c>
      <c r="AY321" s="247" t="s">
        <v>145</v>
      </c>
    </row>
    <row r="322" spans="1:51" s="14" customFormat="1" ht="12">
      <c r="A322" s="14"/>
      <c r="B322" s="248"/>
      <c r="C322" s="249"/>
      <c r="D322" s="232" t="s">
        <v>155</v>
      </c>
      <c r="E322" s="250" t="s">
        <v>1</v>
      </c>
      <c r="F322" s="251" t="s">
        <v>159</v>
      </c>
      <c r="G322" s="249"/>
      <c r="H322" s="252">
        <v>46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8" t="s">
        <v>155</v>
      </c>
      <c r="AU322" s="258" t="s">
        <v>86</v>
      </c>
      <c r="AV322" s="14" t="s">
        <v>151</v>
      </c>
      <c r="AW322" s="14" t="s">
        <v>32</v>
      </c>
      <c r="AX322" s="14" t="s">
        <v>84</v>
      </c>
      <c r="AY322" s="258" t="s">
        <v>145</v>
      </c>
    </row>
    <row r="323" spans="1:65" s="2" customFormat="1" ht="24.15" customHeight="1">
      <c r="A323" s="38"/>
      <c r="B323" s="39"/>
      <c r="C323" s="219" t="s">
        <v>257</v>
      </c>
      <c r="D323" s="219" t="s">
        <v>147</v>
      </c>
      <c r="E323" s="220" t="s">
        <v>1125</v>
      </c>
      <c r="F323" s="221" t="s">
        <v>1126</v>
      </c>
      <c r="G323" s="222" t="s">
        <v>234</v>
      </c>
      <c r="H323" s="223">
        <v>5</v>
      </c>
      <c r="I323" s="224"/>
      <c r="J323" s="225">
        <f>ROUND(I323*H323,2)</f>
        <v>0</v>
      </c>
      <c r="K323" s="221" t="s">
        <v>683</v>
      </c>
      <c r="L323" s="44"/>
      <c r="M323" s="226" t="s">
        <v>1</v>
      </c>
      <c r="N323" s="227" t="s">
        <v>41</v>
      </c>
      <c r="O323" s="91"/>
      <c r="P323" s="228">
        <f>O323*H323</f>
        <v>0</v>
      </c>
      <c r="Q323" s="228">
        <v>0</v>
      </c>
      <c r="R323" s="228">
        <f>Q323*H323</f>
        <v>0</v>
      </c>
      <c r="S323" s="228">
        <v>0.84</v>
      </c>
      <c r="T323" s="229">
        <f>S323*H323</f>
        <v>4.2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0" t="s">
        <v>151</v>
      </c>
      <c r="AT323" s="230" t="s">
        <v>147</v>
      </c>
      <c r="AU323" s="230" t="s">
        <v>86</v>
      </c>
      <c r="AY323" s="17" t="s">
        <v>145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7" t="s">
        <v>84</v>
      </c>
      <c r="BK323" s="231">
        <f>ROUND(I323*H323,2)</f>
        <v>0</v>
      </c>
      <c r="BL323" s="17" t="s">
        <v>151</v>
      </c>
      <c r="BM323" s="230" t="s">
        <v>1127</v>
      </c>
    </row>
    <row r="324" spans="1:51" s="15" customFormat="1" ht="12">
      <c r="A324" s="15"/>
      <c r="B324" s="274"/>
      <c r="C324" s="275"/>
      <c r="D324" s="232" t="s">
        <v>155</v>
      </c>
      <c r="E324" s="276" t="s">
        <v>1</v>
      </c>
      <c r="F324" s="277" t="s">
        <v>1128</v>
      </c>
      <c r="G324" s="275"/>
      <c r="H324" s="276" t="s">
        <v>1</v>
      </c>
      <c r="I324" s="278"/>
      <c r="J324" s="275"/>
      <c r="K324" s="275"/>
      <c r="L324" s="279"/>
      <c r="M324" s="280"/>
      <c r="N324" s="281"/>
      <c r="O324" s="281"/>
      <c r="P324" s="281"/>
      <c r="Q324" s="281"/>
      <c r="R324" s="281"/>
      <c r="S324" s="281"/>
      <c r="T324" s="282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83" t="s">
        <v>155</v>
      </c>
      <c r="AU324" s="283" t="s">
        <v>86</v>
      </c>
      <c r="AV324" s="15" t="s">
        <v>84</v>
      </c>
      <c r="AW324" s="15" t="s">
        <v>32</v>
      </c>
      <c r="AX324" s="15" t="s">
        <v>76</v>
      </c>
      <c r="AY324" s="283" t="s">
        <v>145</v>
      </c>
    </row>
    <row r="325" spans="1:51" s="15" customFormat="1" ht="12">
      <c r="A325" s="15"/>
      <c r="B325" s="274"/>
      <c r="C325" s="275"/>
      <c r="D325" s="232" t="s">
        <v>155</v>
      </c>
      <c r="E325" s="276" t="s">
        <v>1</v>
      </c>
      <c r="F325" s="277" t="s">
        <v>1129</v>
      </c>
      <c r="G325" s="275"/>
      <c r="H325" s="276" t="s">
        <v>1</v>
      </c>
      <c r="I325" s="278"/>
      <c r="J325" s="275"/>
      <c r="K325" s="275"/>
      <c r="L325" s="279"/>
      <c r="M325" s="280"/>
      <c r="N325" s="281"/>
      <c r="O325" s="281"/>
      <c r="P325" s="281"/>
      <c r="Q325" s="281"/>
      <c r="R325" s="281"/>
      <c r="S325" s="281"/>
      <c r="T325" s="282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83" t="s">
        <v>155</v>
      </c>
      <c r="AU325" s="283" t="s">
        <v>86</v>
      </c>
      <c r="AV325" s="15" t="s">
        <v>84</v>
      </c>
      <c r="AW325" s="15" t="s">
        <v>32</v>
      </c>
      <c r="AX325" s="15" t="s">
        <v>76</v>
      </c>
      <c r="AY325" s="283" t="s">
        <v>145</v>
      </c>
    </row>
    <row r="326" spans="1:51" s="13" customFormat="1" ht="12">
      <c r="A326" s="13"/>
      <c r="B326" s="237"/>
      <c r="C326" s="238"/>
      <c r="D326" s="232" t="s">
        <v>155</v>
      </c>
      <c r="E326" s="239" t="s">
        <v>1</v>
      </c>
      <c r="F326" s="240" t="s">
        <v>174</v>
      </c>
      <c r="G326" s="238"/>
      <c r="H326" s="241">
        <v>5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155</v>
      </c>
      <c r="AU326" s="247" t="s">
        <v>86</v>
      </c>
      <c r="AV326" s="13" t="s">
        <v>86</v>
      </c>
      <c r="AW326" s="13" t="s">
        <v>32</v>
      </c>
      <c r="AX326" s="13" t="s">
        <v>76</v>
      </c>
      <c r="AY326" s="247" t="s">
        <v>145</v>
      </c>
    </row>
    <row r="327" spans="1:51" s="14" customFormat="1" ht="12">
      <c r="A327" s="14"/>
      <c r="B327" s="248"/>
      <c r="C327" s="249"/>
      <c r="D327" s="232" t="s">
        <v>155</v>
      </c>
      <c r="E327" s="250" t="s">
        <v>1</v>
      </c>
      <c r="F327" s="251" t="s">
        <v>159</v>
      </c>
      <c r="G327" s="249"/>
      <c r="H327" s="252">
        <v>5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8" t="s">
        <v>155</v>
      </c>
      <c r="AU327" s="258" t="s">
        <v>86</v>
      </c>
      <c r="AV327" s="14" t="s">
        <v>151</v>
      </c>
      <c r="AW327" s="14" t="s">
        <v>32</v>
      </c>
      <c r="AX327" s="14" t="s">
        <v>84</v>
      </c>
      <c r="AY327" s="258" t="s">
        <v>145</v>
      </c>
    </row>
    <row r="328" spans="1:65" s="2" customFormat="1" ht="24.15" customHeight="1">
      <c r="A328" s="38"/>
      <c r="B328" s="39"/>
      <c r="C328" s="219" t="s">
        <v>262</v>
      </c>
      <c r="D328" s="219" t="s">
        <v>147</v>
      </c>
      <c r="E328" s="220" t="s">
        <v>1130</v>
      </c>
      <c r="F328" s="221" t="s">
        <v>1131</v>
      </c>
      <c r="G328" s="222" t="s">
        <v>234</v>
      </c>
      <c r="H328" s="223">
        <v>66.6</v>
      </c>
      <c r="I328" s="224"/>
      <c r="J328" s="225">
        <f>ROUND(I328*H328,2)</f>
        <v>0</v>
      </c>
      <c r="K328" s="221" t="s">
        <v>683</v>
      </c>
      <c r="L328" s="44"/>
      <c r="M328" s="226" t="s">
        <v>1</v>
      </c>
      <c r="N328" s="227" t="s">
        <v>41</v>
      </c>
      <c r="O328" s="91"/>
      <c r="P328" s="228">
        <f>O328*H328</f>
        <v>0</v>
      </c>
      <c r="Q328" s="228">
        <v>1E-05</v>
      </c>
      <c r="R328" s="228">
        <f>Q328*H328</f>
        <v>0.000666</v>
      </c>
      <c r="S328" s="228">
        <v>0</v>
      </c>
      <c r="T328" s="229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0" t="s">
        <v>151</v>
      </c>
      <c r="AT328" s="230" t="s">
        <v>147</v>
      </c>
      <c r="AU328" s="230" t="s">
        <v>86</v>
      </c>
      <c r="AY328" s="17" t="s">
        <v>145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7" t="s">
        <v>84</v>
      </c>
      <c r="BK328" s="231">
        <f>ROUND(I328*H328,2)</f>
        <v>0</v>
      </c>
      <c r="BL328" s="17" t="s">
        <v>151</v>
      </c>
      <c r="BM328" s="230" t="s">
        <v>1132</v>
      </c>
    </row>
    <row r="329" spans="1:51" s="15" customFormat="1" ht="12">
      <c r="A329" s="15"/>
      <c r="B329" s="274"/>
      <c r="C329" s="275"/>
      <c r="D329" s="232" t="s">
        <v>155</v>
      </c>
      <c r="E329" s="276" t="s">
        <v>1</v>
      </c>
      <c r="F329" s="277" t="s">
        <v>1133</v>
      </c>
      <c r="G329" s="275"/>
      <c r="H329" s="276" t="s">
        <v>1</v>
      </c>
      <c r="I329" s="278"/>
      <c r="J329" s="275"/>
      <c r="K329" s="275"/>
      <c r="L329" s="279"/>
      <c r="M329" s="280"/>
      <c r="N329" s="281"/>
      <c r="O329" s="281"/>
      <c r="P329" s="281"/>
      <c r="Q329" s="281"/>
      <c r="R329" s="281"/>
      <c r="S329" s="281"/>
      <c r="T329" s="282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83" t="s">
        <v>155</v>
      </c>
      <c r="AU329" s="283" t="s">
        <v>86</v>
      </c>
      <c r="AV329" s="15" t="s">
        <v>84</v>
      </c>
      <c r="AW329" s="15" t="s">
        <v>32</v>
      </c>
      <c r="AX329" s="15" t="s">
        <v>76</v>
      </c>
      <c r="AY329" s="283" t="s">
        <v>145</v>
      </c>
    </row>
    <row r="330" spans="1:51" s="13" customFormat="1" ht="12">
      <c r="A330" s="13"/>
      <c r="B330" s="237"/>
      <c r="C330" s="238"/>
      <c r="D330" s="232" t="s">
        <v>155</v>
      </c>
      <c r="E330" s="239" t="s">
        <v>1</v>
      </c>
      <c r="F330" s="240" t="s">
        <v>1134</v>
      </c>
      <c r="G330" s="238"/>
      <c r="H330" s="241">
        <v>23.6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7" t="s">
        <v>155</v>
      </c>
      <c r="AU330" s="247" t="s">
        <v>86</v>
      </c>
      <c r="AV330" s="13" t="s">
        <v>86</v>
      </c>
      <c r="AW330" s="13" t="s">
        <v>32</v>
      </c>
      <c r="AX330" s="13" t="s">
        <v>76</v>
      </c>
      <c r="AY330" s="247" t="s">
        <v>145</v>
      </c>
    </row>
    <row r="331" spans="1:51" s="15" customFormat="1" ht="12">
      <c r="A331" s="15"/>
      <c r="B331" s="274"/>
      <c r="C331" s="275"/>
      <c r="D331" s="232" t="s">
        <v>155</v>
      </c>
      <c r="E331" s="276" t="s">
        <v>1</v>
      </c>
      <c r="F331" s="277" t="s">
        <v>1135</v>
      </c>
      <c r="G331" s="275"/>
      <c r="H331" s="276" t="s">
        <v>1</v>
      </c>
      <c r="I331" s="278"/>
      <c r="J331" s="275"/>
      <c r="K331" s="275"/>
      <c r="L331" s="279"/>
      <c r="M331" s="280"/>
      <c r="N331" s="281"/>
      <c r="O331" s="281"/>
      <c r="P331" s="281"/>
      <c r="Q331" s="281"/>
      <c r="R331" s="281"/>
      <c r="S331" s="281"/>
      <c r="T331" s="282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83" t="s">
        <v>155</v>
      </c>
      <c r="AU331" s="283" t="s">
        <v>86</v>
      </c>
      <c r="AV331" s="15" t="s">
        <v>84</v>
      </c>
      <c r="AW331" s="15" t="s">
        <v>32</v>
      </c>
      <c r="AX331" s="15" t="s">
        <v>76</v>
      </c>
      <c r="AY331" s="283" t="s">
        <v>145</v>
      </c>
    </row>
    <row r="332" spans="1:51" s="13" customFormat="1" ht="12">
      <c r="A332" s="13"/>
      <c r="B332" s="237"/>
      <c r="C332" s="238"/>
      <c r="D332" s="232" t="s">
        <v>155</v>
      </c>
      <c r="E332" s="239" t="s">
        <v>1</v>
      </c>
      <c r="F332" s="240" t="s">
        <v>375</v>
      </c>
      <c r="G332" s="238"/>
      <c r="H332" s="241">
        <v>43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7" t="s">
        <v>155</v>
      </c>
      <c r="AU332" s="247" t="s">
        <v>86</v>
      </c>
      <c r="AV332" s="13" t="s">
        <v>86</v>
      </c>
      <c r="AW332" s="13" t="s">
        <v>32</v>
      </c>
      <c r="AX332" s="13" t="s">
        <v>76</v>
      </c>
      <c r="AY332" s="247" t="s">
        <v>145</v>
      </c>
    </row>
    <row r="333" spans="1:51" s="14" customFormat="1" ht="12">
      <c r="A333" s="14"/>
      <c r="B333" s="248"/>
      <c r="C333" s="249"/>
      <c r="D333" s="232" t="s">
        <v>155</v>
      </c>
      <c r="E333" s="250" t="s">
        <v>1</v>
      </c>
      <c r="F333" s="251" t="s">
        <v>159</v>
      </c>
      <c r="G333" s="249"/>
      <c r="H333" s="252">
        <v>66.6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8" t="s">
        <v>155</v>
      </c>
      <c r="AU333" s="258" t="s">
        <v>86</v>
      </c>
      <c r="AV333" s="14" t="s">
        <v>151</v>
      </c>
      <c r="AW333" s="14" t="s">
        <v>32</v>
      </c>
      <c r="AX333" s="14" t="s">
        <v>84</v>
      </c>
      <c r="AY333" s="258" t="s">
        <v>145</v>
      </c>
    </row>
    <row r="334" spans="1:65" s="2" customFormat="1" ht="24.15" customHeight="1">
      <c r="A334" s="38"/>
      <c r="B334" s="39"/>
      <c r="C334" s="259" t="s">
        <v>7</v>
      </c>
      <c r="D334" s="259" t="s">
        <v>238</v>
      </c>
      <c r="E334" s="260" t="s">
        <v>1136</v>
      </c>
      <c r="F334" s="261" t="s">
        <v>1137</v>
      </c>
      <c r="G334" s="262" t="s">
        <v>234</v>
      </c>
      <c r="H334" s="263">
        <v>68.598</v>
      </c>
      <c r="I334" s="264"/>
      <c r="J334" s="265">
        <f>ROUND(I334*H334,2)</f>
        <v>0</v>
      </c>
      <c r="K334" s="261" t="s">
        <v>683</v>
      </c>
      <c r="L334" s="266"/>
      <c r="M334" s="267" t="s">
        <v>1</v>
      </c>
      <c r="N334" s="268" t="s">
        <v>41</v>
      </c>
      <c r="O334" s="91"/>
      <c r="P334" s="228">
        <f>O334*H334</f>
        <v>0</v>
      </c>
      <c r="Q334" s="228">
        <v>0.00267</v>
      </c>
      <c r="R334" s="228">
        <f>Q334*H334</f>
        <v>0.18315666</v>
      </c>
      <c r="S334" s="228">
        <v>0</v>
      </c>
      <c r="T334" s="22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0" t="s">
        <v>192</v>
      </c>
      <c r="AT334" s="230" t="s">
        <v>238</v>
      </c>
      <c r="AU334" s="230" t="s">
        <v>86</v>
      </c>
      <c r="AY334" s="17" t="s">
        <v>145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7" t="s">
        <v>84</v>
      </c>
      <c r="BK334" s="231">
        <f>ROUND(I334*H334,2)</f>
        <v>0</v>
      </c>
      <c r="BL334" s="17" t="s">
        <v>151</v>
      </c>
      <c r="BM334" s="230" t="s">
        <v>1138</v>
      </c>
    </row>
    <row r="335" spans="1:51" s="13" customFormat="1" ht="12">
      <c r="A335" s="13"/>
      <c r="B335" s="237"/>
      <c r="C335" s="238"/>
      <c r="D335" s="232" t="s">
        <v>155</v>
      </c>
      <c r="E335" s="239" t="s">
        <v>1</v>
      </c>
      <c r="F335" s="240" t="s">
        <v>1139</v>
      </c>
      <c r="G335" s="238"/>
      <c r="H335" s="241">
        <v>68.598</v>
      </c>
      <c r="I335" s="242"/>
      <c r="J335" s="238"/>
      <c r="K335" s="238"/>
      <c r="L335" s="243"/>
      <c r="M335" s="244"/>
      <c r="N335" s="245"/>
      <c r="O335" s="245"/>
      <c r="P335" s="245"/>
      <c r="Q335" s="245"/>
      <c r="R335" s="245"/>
      <c r="S335" s="245"/>
      <c r="T335" s="24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7" t="s">
        <v>155</v>
      </c>
      <c r="AU335" s="247" t="s">
        <v>86</v>
      </c>
      <c r="AV335" s="13" t="s">
        <v>86</v>
      </c>
      <c r="AW335" s="13" t="s">
        <v>32</v>
      </c>
      <c r="AX335" s="13" t="s">
        <v>84</v>
      </c>
      <c r="AY335" s="247" t="s">
        <v>145</v>
      </c>
    </row>
    <row r="336" spans="1:65" s="2" customFormat="1" ht="24.15" customHeight="1">
      <c r="A336" s="38"/>
      <c r="B336" s="39"/>
      <c r="C336" s="219" t="s">
        <v>270</v>
      </c>
      <c r="D336" s="219" t="s">
        <v>147</v>
      </c>
      <c r="E336" s="220" t="s">
        <v>1140</v>
      </c>
      <c r="F336" s="221" t="s">
        <v>1141</v>
      </c>
      <c r="G336" s="222" t="s">
        <v>234</v>
      </c>
      <c r="H336" s="223">
        <v>320.2</v>
      </c>
      <c r="I336" s="224"/>
      <c r="J336" s="225">
        <f>ROUND(I336*H336,2)</f>
        <v>0</v>
      </c>
      <c r="K336" s="221" t="s">
        <v>683</v>
      </c>
      <c r="L336" s="44"/>
      <c r="M336" s="226" t="s">
        <v>1</v>
      </c>
      <c r="N336" s="227" t="s">
        <v>41</v>
      </c>
      <c r="O336" s="91"/>
      <c r="P336" s="228">
        <f>O336*H336</f>
        <v>0</v>
      </c>
      <c r="Q336" s="228">
        <v>2E-05</v>
      </c>
      <c r="R336" s="228">
        <f>Q336*H336</f>
        <v>0.006404</v>
      </c>
      <c r="S336" s="228">
        <v>0</v>
      </c>
      <c r="T336" s="229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0" t="s">
        <v>151</v>
      </c>
      <c r="AT336" s="230" t="s">
        <v>147</v>
      </c>
      <c r="AU336" s="230" t="s">
        <v>86</v>
      </c>
      <c r="AY336" s="17" t="s">
        <v>145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7" t="s">
        <v>84</v>
      </c>
      <c r="BK336" s="231">
        <f>ROUND(I336*H336,2)</f>
        <v>0</v>
      </c>
      <c r="BL336" s="17" t="s">
        <v>151</v>
      </c>
      <c r="BM336" s="230" t="s">
        <v>1142</v>
      </c>
    </row>
    <row r="337" spans="1:51" s="15" customFormat="1" ht="12">
      <c r="A337" s="15"/>
      <c r="B337" s="274"/>
      <c r="C337" s="275"/>
      <c r="D337" s="232" t="s">
        <v>155</v>
      </c>
      <c r="E337" s="276" t="s">
        <v>1</v>
      </c>
      <c r="F337" s="277" t="s">
        <v>1143</v>
      </c>
      <c r="G337" s="275"/>
      <c r="H337" s="276" t="s">
        <v>1</v>
      </c>
      <c r="I337" s="278"/>
      <c r="J337" s="275"/>
      <c r="K337" s="275"/>
      <c r="L337" s="279"/>
      <c r="M337" s="280"/>
      <c r="N337" s="281"/>
      <c r="O337" s="281"/>
      <c r="P337" s="281"/>
      <c r="Q337" s="281"/>
      <c r="R337" s="281"/>
      <c r="S337" s="281"/>
      <c r="T337" s="282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83" t="s">
        <v>155</v>
      </c>
      <c r="AU337" s="283" t="s">
        <v>86</v>
      </c>
      <c r="AV337" s="15" t="s">
        <v>84</v>
      </c>
      <c r="AW337" s="15" t="s">
        <v>32</v>
      </c>
      <c r="AX337" s="15" t="s">
        <v>76</v>
      </c>
      <c r="AY337" s="283" t="s">
        <v>145</v>
      </c>
    </row>
    <row r="338" spans="1:51" s="13" customFormat="1" ht="12">
      <c r="A338" s="13"/>
      <c r="B338" s="237"/>
      <c r="C338" s="238"/>
      <c r="D338" s="232" t="s">
        <v>155</v>
      </c>
      <c r="E338" s="239" t="s">
        <v>1</v>
      </c>
      <c r="F338" s="240" t="s">
        <v>1144</v>
      </c>
      <c r="G338" s="238"/>
      <c r="H338" s="241">
        <v>59.2</v>
      </c>
      <c r="I338" s="242"/>
      <c r="J338" s="238"/>
      <c r="K338" s="238"/>
      <c r="L338" s="243"/>
      <c r="M338" s="244"/>
      <c r="N338" s="245"/>
      <c r="O338" s="245"/>
      <c r="P338" s="245"/>
      <c r="Q338" s="245"/>
      <c r="R338" s="245"/>
      <c r="S338" s="245"/>
      <c r="T338" s="24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7" t="s">
        <v>155</v>
      </c>
      <c r="AU338" s="247" t="s">
        <v>86</v>
      </c>
      <c r="AV338" s="13" t="s">
        <v>86</v>
      </c>
      <c r="AW338" s="13" t="s">
        <v>32</v>
      </c>
      <c r="AX338" s="13" t="s">
        <v>76</v>
      </c>
      <c r="AY338" s="247" t="s">
        <v>145</v>
      </c>
    </row>
    <row r="339" spans="1:51" s="15" customFormat="1" ht="12">
      <c r="A339" s="15"/>
      <c r="B339" s="274"/>
      <c r="C339" s="275"/>
      <c r="D339" s="232" t="s">
        <v>155</v>
      </c>
      <c r="E339" s="276" t="s">
        <v>1</v>
      </c>
      <c r="F339" s="277" t="s">
        <v>1145</v>
      </c>
      <c r="G339" s="275"/>
      <c r="H339" s="276" t="s">
        <v>1</v>
      </c>
      <c r="I339" s="278"/>
      <c r="J339" s="275"/>
      <c r="K339" s="275"/>
      <c r="L339" s="279"/>
      <c r="M339" s="280"/>
      <c r="N339" s="281"/>
      <c r="O339" s="281"/>
      <c r="P339" s="281"/>
      <c r="Q339" s="281"/>
      <c r="R339" s="281"/>
      <c r="S339" s="281"/>
      <c r="T339" s="28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83" t="s">
        <v>155</v>
      </c>
      <c r="AU339" s="283" t="s">
        <v>86</v>
      </c>
      <c r="AV339" s="15" t="s">
        <v>84</v>
      </c>
      <c r="AW339" s="15" t="s">
        <v>32</v>
      </c>
      <c r="AX339" s="15" t="s">
        <v>76</v>
      </c>
      <c r="AY339" s="283" t="s">
        <v>145</v>
      </c>
    </row>
    <row r="340" spans="1:51" s="13" customFormat="1" ht="12">
      <c r="A340" s="13"/>
      <c r="B340" s="237"/>
      <c r="C340" s="238"/>
      <c r="D340" s="232" t="s">
        <v>155</v>
      </c>
      <c r="E340" s="239" t="s">
        <v>1</v>
      </c>
      <c r="F340" s="240" t="s">
        <v>1146</v>
      </c>
      <c r="G340" s="238"/>
      <c r="H340" s="241">
        <v>1.5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7" t="s">
        <v>155</v>
      </c>
      <c r="AU340" s="247" t="s">
        <v>86</v>
      </c>
      <c r="AV340" s="13" t="s">
        <v>86</v>
      </c>
      <c r="AW340" s="13" t="s">
        <v>32</v>
      </c>
      <c r="AX340" s="13" t="s">
        <v>76</v>
      </c>
      <c r="AY340" s="247" t="s">
        <v>145</v>
      </c>
    </row>
    <row r="341" spans="1:51" s="15" customFormat="1" ht="12">
      <c r="A341" s="15"/>
      <c r="B341" s="274"/>
      <c r="C341" s="275"/>
      <c r="D341" s="232" t="s">
        <v>155</v>
      </c>
      <c r="E341" s="276" t="s">
        <v>1</v>
      </c>
      <c r="F341" s="277" t="s">
        <v>1019</v>
      </c>
      <c r="G341" s="275"/>
      <c r="H341" s="276" t="s">
        <v>1</v>
      </c>
      <c r="I341" s="278"/>
      <c r="J341" s="275"/>
      <c r="K341" s="275"/>
      <c r="L341" s="279"/>
      <c r="M341" s="280"/>
      <c r="N341" s="281"/>
      <c r="O341" s="281"/>
      <c r="P341" s="281"/>
      <c r="Q341" s="281"/>
      <c r="R341" s="281"/>
      <c r="S341" s="281"/>
      <c r="T341" s="282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83" t="s">
        <v>155</v>
      </c>
      <c r="AU341" s="283" t="s">
        <v>86</v>
      </c>
      <c r="AV341" s="15" t="s">
        <v>84</v>
      </c>
      <c r="AW341" s="15" t="s">
        <v>32</v>
      </c>
      <c r="AX341" s="15" t="s">
        <v>76</v>
      </c>
      <c r="AY341" s="283" t="s">
        <v>145</v>
      </c>
    </row>
    <row r="342" spans="1:51" s="13" customFormat="1" ht="12">
      <c r="A342" s="13"/>
      <c r="B342" s="237"/>
      <c r="C342" s="238"/>
      <c r="D342" s="232" t="s">
        <v>155</v>
      </c>
      <c r="E342" s="239" t="s">
        <v>1</v>
      </c>
      <c r="F342" s="240" t="s">
        <v>1147</v>
      </c>
      <c r="G342" s="238"/>
      <c r="H342" s="241">
        <v>165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7" t="s">
        <v>155</v>
      </c>
      <c r="AU342" s="247" t="s">
        <v>86</v>
      </c>
      <c r="AV342" s="13" t="s">
        <v>86</v>
      </c>
      <c r="AW342" s="13" t="s">
        <v>32</v>
      </c>
      <c r="AX342" s="13" t="s">
        <v>76</v>
      </c>
      <c r="AY342" s="247" t="s">
        <v>145</v>
      </c>
    </row>
    <row r="343" spans="1:51" s="15" customFormat="1" ht="12">
      <c r="A343" s="15"/>
      <c r="B343" s="274"/>
      <c r="C343" s="275"/>
      <c r="D343" s="232" t="s">
        <v>155</v>
      </c>
      <c r="E343" s="276" t="s">
        <v>1</v>
      </c>
      <c r="F343" s="277" t="s">
        <v>1021</v>
      </c>
      <c r="G343" s="275"/>
      <c r="H343" s="276" t="s">
        <v>1</v>
      </c>
      <c r="I343" s="278"/>
      <c r="J343" s="275"/>
      <c r="K343" s="275"/>
      <c r="L343" s="279"/>
      <c r="M343" s="280"/>
      <c r="N343" s="281"/>
      <c r="O343" s="281"/>
      <c r="P343" s="281"/>
      <c r="Q343" s="281"/>
      <c r="R343" s="281"/>
      <c r="S343" s="281"/>
      <c r="T343" s="28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83" t="s">
        <v>155</v>
      </c>
      <c r="AU343" s="283" t="s">
        <v>86</v>
      </c>
      <c r="AV343" s="15" t="s">
        <v>84</v>
      </c>
      <c r="AW343" s="15" t="s">
        <v>32</v>
      </c>
      <c r="AX343" s="15" t="s">
        <v>76</v>
      </c>
      <c r="AY343" s="283" t="s">
        <v>145</v>
      </c>
    </row>
    <row r="344" spans="1:51" s="13" customFormat="1" ht="12">
      <c r="A344" s="13"/>
      <c r="B344" s="237"/>
      <c r="C344" s="238"/>
      <c r="D344" s="232" t="s">
        <v>155</v>
      </c>
      <c r="E344" s="239" t="s">
        <v>1</v>
      </c>
      <c r="F344" s="240" t="s">
        <v>1146</v>
      </c>
      <c r="G344" s="238"/>
      <c r="H344" s="241">
        <v>1.5</v>
      </c>
      <c r="I344" s="242"/>
      <c r="J344" s="238"/>
      <c r="K344" s="238"/>
      <c r="L344" s="243"/>
      <c r="M344" s="244"/>
      <c r="N344" s="245"/>
      <c r="O344" s="245"/>
      <c r="P344" s="245"/>
      <c r="Q344" s="245"/>
      <c r="R344" s="245"/>
      <c r="S344" s="245"/>
      <c r="T344" s="24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7" t="s">
        <v>155</v>
      </c>
      <c r="AU344" s="247" t="s">
        <v>86</v>
      </c>
      <c r="AV344" s="13" t="s">
        <v>86</v>
      </c>
      <c r="AW344" s="13" t="s">
        <v>32</v>
      </c>
      <c r="AX344" s="13" t="s">
        <v>76</v>
      </c>
      <c r="AY344" s="247" t="s">
        <v>145</v>
      </c>
    </row>
    <row r="345" spans="1:51" s="15" customFormat="1" ht="12">
      <c r="A345" s="15"/>
      <c r="B345" s="274"/>
      <c r="C345" s="275"/>
      <c r="D345" s="232" t="s">
        <v>155</v>
      </c>
      <c r="E345" s="276" t="s">
        <v>1</v>
      </c>
      <c r="F345" s="277" t="s">
        <v>1022</v>
      </c>
      <c r="G345" s="275"/>
      <c r="H345" s="276" t="s">
        <v>1</v>
      </c>
      <c r="I345" s="278"/>
      <c r="J345" s="275"/>
      <c r="K345" s="275"/>
      <c r="L345" s="279"/>
      <c r="M345" s="280"/>
      <c r="N345" s="281"/>
      <c r="O345" s="281"/>
      <c r="P345" s="281"/>
      <c r="Q345" s="281"/>
      <c r="R345" s="281"/>
      <c r="S345" s="281"/>
      <c r="T345" s="282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3" t="s">
        <v>155</v>
      </c>
      <c r="AU345" s="283" t="s">
        <v>86</v>
      </c>
      <c r="AV345" s="15" t="s">
        <v>84</v>
      </c>
      <c r="AW345" s="15" t="s">
        <v>32</v>
      </c>
      <c r="AX345" s="15" t="s">
        <v>76</v>
      </c>
      <c r="AY345" s="283" t="s">
        <v>145</v>
      </c>
    </row>
    <row r="346" spans="1:51" s="13" customFormat="1" ht="12">
      <c r="A346" s="13"/>
      <c r="B346" s="237"/>
      <c r="C346" s="238"/>
      <c r="D346" s="232" t="s">
        <v>155</v>
      </c>
      <c r="E346" s="239" t="s">
        <v>1</v>
      </c>
      <c r="F346" s="240" t="s">
        <v>1148</v>
      </c>
      <c r="G346" s="238"/>
      <c r="H346" s="241">
        <v>86.8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7" t="s">
        <v>155</v>
      </c>
      <c r="AU346" s="247" t="s">
        <v>86</v>
      </c>
      <c r="AV346" s="13" t="s">
        <v>86</v>
      </c>
      <c r="AW346" s="13" t="s">
        <v>32</v>
      </c>
      <c r="AX346" s="13" t="s">
        <v>76</v>
      </c>
      <c r="AY346" s="247" t="s">
        <v>145</v>
      </c>
    </row>
    <row r="347" spans="1:51" s="15" customFormat="1" ht="12">
      <c r="A347" s="15"/>
      <c r="B347" s="274"/>
      <c r="C347" s="275"/>
      <c r="D347" s="232" t="s">
        <v>155</v>
      </c>
      <c r="E347" s="276" t="s">
        <v>1</v>
      </c>
      <c r="F347" s="277" t="s">
        <v>1026</v>
      </c>
      <c r="G347" s="275"/>
      <c r="H347" s="276" t="s">
        <v>1</v>
      </c>
      <c r="I347" s="278"/>
      <c r="J347" s="275"/>
      <c r="K347" s="275"/>
      <c r="L347" s="279"/>
      <c r="M347" s="280"/>
      <c r="N347" s="281"/>
      <c r="O347" s="281"/>
      <c r="P347" s="281"/>
      <c r="Q347" s="281"/>
      <c r="R347" s="281"/>
      <c r="S347" s="281"/>
      <c r="T347" s="282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83" t="s">
        <v>155</v>
      </c>
      <c r="AU347" s="283" t="s">
        <v>86</v>
      </c>
      <c r="AV347" s="15" t="s">
        <v>84</v>
      </c>
      <c r="AW347" s="15" t="s">
        <v>32</v>
      </c>
      <c r="AX347" s="15" t="s">
        <v>76</v>
      </c>
      <c r="AY347" s="283" t="s">
        <v>145</v>
      </c>
    </row>
    <row r="348" spans="1:51" s="13" customFormat="1" ht="12">
      <c r="A348" s="13"/>
      <c r="B348" s="237"/>
      <c r="C348" s="238"/>
      <c r="D348" s="232" t="s">
        <v>155</v>
      </c>
      <c r="E348" s="239" t="s">
        <v>1</v>
      </c>
      <c r="F348" s="240" t="s">
        <v>1146</v>
      </c>
      <c r="G348" s="238"/>
      <c r="H348" s="241">
        <v>1.5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7" t="s">
        <v>155</v>
      </c>
      <c r="AU348" s="247" t="s">
        <v>86</v>
      </c>
      <c r="AV348" s="13" t="s">
        <v>86</v>
      </c>
      <c r="AW348" s="13" t="s">
        <v>32</v>
      </c>
      <c r="AX348" s="13" t="s">
        <v>76</v>
      </c>
      <c r="AY348" s="247" t="s">
        <v>145</v>
      </c>
    </row>
    <row r="349" spans="1:51" s="15" customFormat="1" ht="12">
      <c r="A349" s="15"/>
      <c r="B349" s="274"/>
      <c r="C349" s="275"/>
      <c r="D349" s="232" t="s">
        <v>155</v>
      </c>
      <c r="E349" s="276" t="s">
        <v>1</v>
      </c>
      <c r="F349" s="277" t="s">
        <v>1027</v>
      </c>
      <c r="G349" s="275"/>
      <c r="H349" s="276" t="s">
        <v>1</v>
      </c>
      <c r="I349" s="278"/>
      <c r="J349" s="275"/>
      <c r="K349" s="275"/>
      <c r="L349" s="279"/>
      <c r="M349" s="280"/>
      <c r="N349" s="281"/>
      <c r="O349" s="281"/>
      <c r="P349" s="281"/>
      <c r="Q349" s="281"/>
      <c r="R349" s="281"/>
      <c r="S349" s="281"/>
      <c r="T349" s="282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3" t="s">
        <v>155</v>
      </c>
      <c r="AU349" s="283" t="s">
        <v>86</v>
      </c>
      <c r="AV349" s="15" t="s">
        <v>84</v>
      </c>
      <c r="AW349" s="15" t="s">
        <v>32</v>
      </c>
      <c r="AX349" s="15" t="s">
        <v>76</v>
      </c>
      <c r="AY349" s="283" t="s">
        <v>145</v>
      </c>
    </row>
    <row r="350" spans="1:51" s="13" customFormat="1" ht="12">
      <c r="A350" s="13"/>
      <c r="B350" s="237"/>
      <c r="C350" s="238"/>
      <c r="D350" s="232" t="s">
        <v>155</v>
      </c>
      <c r="E350" s="239" t="s">
        <v>1</v>
      </c>
      <c r="F350" s="240" t="s">
        <v>1149</v>
      </c>
      <c r="G350" s="238"/>
      <c r="H350" s="241">
        <v>4.7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7" t="s">
        <v>155</v>
      </c>
      <c r="AU350" s="247" t="s">
        <v>86</v>
      </c>
      <c r="AV350" s="13" t="s">
        <v>86</v>
      </c>
      <c r="AW350" s="13" t="s">
        <v>32</v>
      </c>
      <c r="AX350" s="13" t="s">
        <v>76</v>
      </c>
      <c r="AY350" s="247" t="s">
        <v>145</v>
      </c>
    </row>
    <row r="351" spans="1:51" s="14" customFormat="1" ht="12">
      <c r="A351" s="14"/>
      <c r="B351" s="248"/>
      <c r="C351" s="249"/>
      <c r="D351" s="232" t="s">
        <v>155</v>
      </c>
      <c r="E351" s="250" t="s">
        <v>1</v>
      </c>
      <c r="F351" s="251" t="s">
        <v>159</v>
      </c>
      <c r="G351" s="249"/>
      <c r="H351" s="252">
        <v>320.2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8" t="s">
        <v>155</v>
      </c>
      <c r="AU351" s="258" t="s">
        <v>86</v>
      </c>
      <c r="AV351" s="14" t="s">
        <v>151</v>
      </c>
      <c r="AW351" s="14" t="s">
        <v>32</v>
      </c>
      <c r="AX351" s="14" t="s">
        <v>84</v>
      </c>
      <c r="AY351" s="258" t="s">
        <v>145</v>
      </c>
    </row>
    <row r="352" spans="1:65" s="2" customFormat="1" ht="24.15" customHeight="1">
      <c r="A352" s="38"/>
      <c r="B352" s="39"/>
      <c r="C352" s="259" t="s">
        <v>275</v>
      </c>
      <c r="D352" s="259" t="s">
        <v>238</v>
      </c>
      <c r="E352" s="260" t="s">
        <v>1150</v>
      </c>
      <c r="F352" s="261" t="s">
        <v>1151</v>
      </c>
      <c r="G352" s="262" t="s">
        <v>234</v>
      </c>
      <c r="H352" s="263">
        <v>329.806</v>
      </c>
      <c r="I352" s="264"/>
      <c r="J352" s="265">
        <f>ROUND(I352*H352,2)</f>
        <v>0</v>
      </c>
      <c r="K352" s="261" t="s">
        <v>683</v>
      </c>
      <c r="L352" s="266"/>
      <c r="M352" s="267" t="s">
        <v>1</v>
      </c>
      <c r="N352" s="268" t="s">
        <v>41</v>
      </c>
      <c r="O352" s="91"/>
      <c r="P352" s="228">
        <f>O352*H352</f>
        <v>0</v>
      </c>
      <c r="Q352" s="228">
        <v>0.015</v>
      </c>
      <c r="R352" s="228">
        <f>Q352*H352</f>
        <v>4.947089999999999</v>
      </c>
      <c r="S352" s="228">
        <v>0</v>
      </c>
      <c r="T352" s="229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0" t="s">
        <v>192</v>
      </c>
      <c r="AT352" s="230" t="s">
        <v>238</v>
      </c>
      <c r="AU352" s="230" t="s">
        <v>86</v>
      </c>
      <c r="AY352" s="17" t="s">
        <v>145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7" t="s">
        <v>84</v>
      </c>
      <c r="BK352" s="231">
        <f>ROUND(I352*H352,2)</f>
        <v>0</v>
      </c>
      <c r="BL352" s="17" t="s">
        <v>151</v>
      </c>
      <c r="BM352" s="230" t="s">
        <v>1152</v>
      </c>
    </row>
    <row r="353" spans="1:51" s="13" customFormat="1" ht="12">
      <c r="A353" s="13"/>
      <c r="B353" s="237"/>
      <c r="C353" s="238"/>
      <c r="D353" s="232" t="s">
        <v>155</v>
      </c>
      <c r="E353" s="239" t="s">
        <v>1</v>
      </c>
      <c r="F353" s="240" t="s">
        <v>1153</v>
      </c>
      <c r="G353" s="238"/>
      <c r="H353" s="241">
        <v>329.806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7" t="s">
        <v>155</v>
      </c>
      <c r="AU353" s="247" t="s">
        <v>86</v>
      </c>
      <c r="AV353" s="13" t="s">
        <v>86</v>
      </c>
      <c r="AW353" s="13" t="s">
        <v>32</v>
      </c>
      <c r="AX353" s="13" t="s">
        <v>84</v>
      </c>
      <c r="AY353" s="247" t="s">
        <v>145</v>
      </c>
    </row>
    <row r="354" spans="1:65" s="2" customFormat="1" ht="24.15" customHeight="1">
      <c r="A354" s="38"/>
      <c r="B354" s="39"/>
      <c r="C354" s="219" t="s">
        <v>280</v>
      </c>
      <c r="D354" s="219" t="s">
        <v>147</v>
      </c>
      <c r="E354" s="220" t="s">
        <v>1154</v>
      </c>
      <c r="F354" s="221" t="s">
        <v>1155</v>
      </c>
      <c r="G354" s="222" t="s">
        <v>234</v>
      </c>
      <c r="H354" s="223">
        <v>9.9</v>
      </c>
      <c r="I354" s="224"/>
      <c r="J354" s="225">
        <f>ROUND(I354*H354,2)</f>
        <v>0</v>
      </c>
      <c r="K354" s="221" t="s">
        <v>683</v>
      </c>
      <c r="L354" s="44"/>
      <c r="M354" s="226" t="s">
        <v>1</v>
      </c>
      <c r="N354" s="227" t="s">
        <v>41</v>
      </c>
      <c r="O354" s="91"/>
      <c r="P354" s="228">
        <f>O354*H354</f>
        <v>0</v>
      </c>
      <c r="Q354" s="228">
        <v>3E-05</v>
      </c>
      <c r="R354" s="228">
        <f>Q354*H354</f>
        <v>0.000297</v>
      </c>
      <c r="S354" s="228">
        <v>0</v>
      </c>
      <c r="T354" s="229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0" t="s">
        <v>151</v>
      </c>
      <c r="AT354" s="230" t="s">
        <v>147</v>
      </c>
      <c r="AU354" s="230" t="s">
        <v>86</v>
      </c>
      <c r="AY354" s="17" t="s">
        <v>145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7" t="s">
        <v>84</v>
      </c>
      <c r="BK354" s="231">
        <f>ROUND(I354*H354,2)</f>
        <v>0</v>
      </c>
      <c r="BL354" s="17" t="s">
        <v>151</v>
      </c>
      <c r="BM354" s="230" t="s">
        <v>1156</v>
      </c>
    </row>
    <row r="355" spans="1:51" s="15" customFormat="1" ht="12">
      <c r="A355" s="15"/>
      <c r="B355" s="274"/>
      <c r="C355" s="275"/>
      <c r="D355" s="232" t="s">
        <v>155</v>
      </c>
      <c r="E355" s="276" t="s">
        <v>1</v>
      </c>
      <c r="F355" s="277" t="s">
        <v>1157</v>
      </c>
      <c r="G355" s="275"/>
      <c r="H355" s="276" t="s">
        <v>1</v>
      </c>
      <c r="I355" s="278"/>
      <c r="J355" s="275"/>
      <c r="K355" s="275"/>
      <c r="L355" s="279"/>
      <c r="M355" s="280"/>
      <c r="N355" s="281"/>
      <c r="O355" s="281"/>
      <c r="P355" s="281"/>
      <c r="Q355" s="281"/>
      <c r="R355" s="281"/>
      <c r="S355" s="281"/>
      <c r="T355" s="28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3" t="s">
        <v>155</v>
      </c>
      <c r="AU355" s="283" t="s">
        <v>86</v>
      </c>
      <c r="AV355" s="15" t="s">
        <v>84</v>
      </c>
      <c r="AW355" s="15" t="s">
        <v>32</v>
      </c>
      <c r="AX355" s="15" t="s">
        <v>76</v>
      </c>
      <c r="AY355" s="283" t="s">
        <v>145</v>
      </c>
    </row>
    <row r="356" spans="1:51" s="13" customFormat="1" ht="12">
      <c r="A356" s="13"/>
      <c r="B356" s="237"/>
      <c r="C356" s="238"/>
      <c r="D356" s="232" t="s">
        <v>155</v>
      </c>
      <c r="E356" s="239" t="s">
        <v>1</v>
      </c>
      <c r="F356" s="240" t="s">
        <v>1158</v>
      </c>
      <c r="G356" s="238"/>
      <c r="H356" s="241">
        <v>8.4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7" t="s">
        <v>155</v>
      </c>
      <c r="AU356" s="247" t="s">
        <v>86</v>
      </c>
      <c r="AV356" s="13" t="s">
        <v>86</v>
      </c>
      <c r="AW356" s="13" t="s">
        <v>32</v>
      </c>
      <c r="AX356" s="13" t="s">
        <v>76</v>
      </c>
      <c r="AY356" s="247" t="s">
        <v>145</v>
      </c>
    </row>
    <row r="357" spans="1:51" s="15" customFormat="1" ht="12">
      <c r="A357" s="15"/>
      <c r="B357" s="274"/>
      <c r="C357" s="275"/>
      <c r="D357" s="232" t="s">
        <v>155</v>
      </c>
      <c r="E357" s="276" t="s">
        <v>1</v>
      </c>
      <c r="F357" s="277" t="s">
        <v>1024</v>
      </c>
      <c r="G357" s="275"/>
      <c r="H357" s="276" t="s">
        <v>1</v>
      </c>
      <c r="I357" s="278"/>
      <c r="J357" s="275"/>
      <c r="K357" s="275"/>
      <c r="L357" s="279"/>
      <c r="M357" s="280"/>
      <c r="N357" s="281"/>
      <c r="O357" s="281"/>
      <c r="P357" s="281"/>
      <c r="Q357" s="281"/>
      <c r="R357" s="281"/>
      <c r="S357" s="281"/>
      <c r="T357" s="282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83" t="s">
        <v>155</v>
      </c>
      <c r="AU357" s="283" t="s">
        <v>86</v>
      </c>
      <c r="AV357" s="15" t="s">
        <v>84</v>
      </c>
      <c r="AW357" s="15" t="s">
        <v>32</v>
      </c>
      <c r="AX357" s="15" t="s">
        <v>76</v>
      </c>
      <c r="AY357" s="283" t="s">
        <v>145</v>
      </c>
    </row>
    <row r="358" spans="1:51" s="13" customFormat="1" ht="12">
      <c r="A358" s="13"/>
      <c r="B358" s="237"/>
      <c r="C358" s="238"/>
      <c r="D358" s="232" t="s">
        <v>155</v>
      </c>
      <c r="E358" s="239" t="s">
        <v>1</v>
      </c>
      <c r="F358" s="240" t="s">
        <v>1146</v>
      </c>
      <c r="G358" s="238"/>
      <c r="H358" s="241">
        <v>1.5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7" t="s">
        <v>155</v>
      </c>
      <c r="AU358" s="247" t="s">
        <v>86</v>
      </c>
      <c r="AV358" s="13" t="s">
        <v>86</v>
      </c>
      <c r="AW358" s="13" t="s">
        <v>32</v>
      </c>
      <c r="AX358" s="13" t="s">
        <v>76</v>
      </c>
      <c r="AY358" s="247" t="s">
        <v>145</v>
      </c>
    </row>
    <row r="359" spans="1:51" s="14" customFormat="1" ht="12">
      <c r="A359" s="14"/>
      <c r="B359" s="248"/>
      <c r="C359" s="249"/>
      <c r="D359" s="232" t="s">
        <v>155</v>
      </c>
      <c r="E359" s="250" t="s">
        <v>1</v>
      </c>
      <c r="F359" s="251" t="s">
        <v>159</v>
      </c>
      <c r="G359" s="249"/>
      <c r="H359" s="252">
        <v>9.9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8" t="s">
        <v>155</v>
      </c>
      <c r="AU359" s="258" t="s">
        <v>86</v>
      </c>
      <c r="AV359" s="14" t="s">
        <v>151</v>
      </c>
      <c r="AW359" s="14" t="s">
        <v>32</v>
      </c>
      <c r="AX359" s="14" t="s">
        <v>84</v>
      </c>
      <c r="AY359" s="258" t="s">
        <v>145</v>
      </c>
    </row>
    <row r="360" spans="1:65" s="2" customFormat="1" ht="24.15" customHeight="1">
      <c r="A360" s="38"/>
      <c r="B360" s="39"/>
      <c r="C360" s="259" t="s">
        <v>286</v>
      </c>
      <c r="D360" s="259" t="s">
        <v>238</v>
      </c>
      <c r="E360" s="260" t="s">
        <v>1159</v>
      </c>
      <c r="F360" s="261" t="s">
        <v>1160</v>
      </c>
      <c r="G360" s="262" t="s">
        <v>234</v>
      </c>
      <c r="H360" s="263">
        <v>10.197</v>
      </c>
      <c r="I360" s="264"/>
      <c r="J360" s="265">
        <f>ROUND(I360*H360,2)</f>
        <v>0</v>
      </c>
      <c r="K360" s="261" t="s">
        <v>683</v>
      </c>
      <c r="L360" s="266"/>
      <c r="M360" s="267" t="s">
        <v>1</v>
      </c>
      <c r="N360" s="268" t="s">
        <v>41</v>
      </c>
      <c r="O360" s="91"/>
      <c r="P360" s="228">
        <f>O360*H360</f>
        <v>0</v>
      </c>
      <c r="Q360" s="228">
        <v>0.0248</v>
      </c>
      <c r="R360" s="228">
        <f>Q360*H360</f>
        <v>0.2528856</v>
      </c>
      <c r="S360" s="228">
        <v>0</v>
      </c>
      <c r="T360" s="229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0" t="s">
        <v>192</v>
      </c>
      <c r="AT360" s="230" t="s">
        <v>238</v>
      </c>
      <c r="AU360" s="230" t="s">
        <v>86</v>
      </c>
      <c r="AY360" s="17" t="s">
        <v>145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7" t="s">
        <v>84</v>
      </c>
      <c r="BK360" s="231">
        <f>ROUND(I360*H360,2)</f>
        <v>0</v>
      </c>
      <c r="BL360" s="17" t="s">
        <v>151</v>
      </c>
      <c r="BM360" s="230" t="s">
        <v>1161</v>
      </c>
    </row>
    <row r="361" spans="1:51" s="13" customFormat="1" ht="12">
      <c r="A361" s="13"/>
      <c r="B361" s="237"/>
      <c r="C361" s="238"/>
      <c r="D361" s="232" t="s">
        <v>155</v>
      </c>
      <c r="E361" s="239" t="s">
        <v>1</v>
      </c>
      <c r="F361" s="240" t="s">
        <v>1162</v>
      </c>
      <c r="G361" s="238"/>
      <c r="H361" s="241">
        <v>10.197</v>
      </c>
      <c r="I361" s="242"/>
      <c r="J361" s="238"/>
      <c r="K361" s="238"/>
      <c r="L361" s="243"/>
      <c r="M361" s="244"/>
      <c r="N361" s="245"/>
      <c r="O361" s="245"/>
      <c r="P361" s="245"/>
      <c r="Q361" s="245"/>
      <c r="R361" s="245"/>
      <c r="S361" s="245"/>
      <c r="T361" s="24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7" t="s">
        <v>155</v>
      </c>
      <c r="AU361" s="247" t="s">
        <v>86</v>
      </c>
      <c r="AV361" s="13" t="s">
        <v>86</v>
      </c>
      <c r="AW361" s="13" t="s">
        <v>32</v>
      </c>
      <c r="AX361" s="13" t="s">
        <v>84</v>
      </c>
      <c r="AY361" s="247" t="s">
        <v>145</v>
      </c>
    </row>
    <row r="362" spans="1:65" s="2" customFormat="1" ht="24.15" customHeight="1">
      <c r="A362" s="38"/>
      <c r="B362" s="39"/>
      <c r="C362" s="219" t="s">
        <v>291</v>
      </c>
      <c r="D362" s="219" t="s">
        <v>147</v>
      </c>
      <c r="E362" s="220" t="s">
        <v>1163</v>
      </c>
      <c r="F362" s="221" t="s">
        <v>1164</v>
      </c>
      <c r="G362" s="222" t="s">
        <v>234</v>
      </c>
      <c r="H362" s="223">
        <v>65.2</v>
      </c>
      <c r="I362" s="224"/>
      <c r="J362" s="225">
        <f>ROUND(I362*H362,2)</f>
        <v>0</v>
      </c>
      <c r="K362" s="221" t="s">
        <v>683</v>
      </c>
      <c r="L362" s="44"/>
      <c r="M362" s="226" t="s">
        <v>1</v>
      </c>
      <c r="N362" s="227" t="s">
        <v>41</v>
      </c>
      <c r="O362" s="91"/>
      <c r="P362" s="228">
        <f>O362*H362</f>
        <v>0</v>
      </c>
      <c r="Q362" s="228">
        <v>4E-05</v>
      </c>
      <c r="R362" s="228">
        <f>Q362*H362</f>
        <v>0.0026080000000000005</v>
      </c>
      <c r="S362" s="228">
        <v>0</v>
      </c>
      <c r="T362" s="229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0" t="s">
        <v>151</v>
      </c>
      <c r="AT362" s="230" t="s">
        <v>147</v>
      </c>
      <c r="AU362" s="230" t="s">
        <v>86</v>
      </c>
      <c r="AY362" s="17" t="s">
        <v>145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7" t="s">
        <v>84</v>
      </c>
      <c r="BK362" s="231">
        <f>ROUND(I362*H362,2)</f>
        <v>0</v>
      </c>
      <c r="BL362" s="17" t="s">
        <v>151</v>
      </c>
      <c r="BM362" s="230" t="s">
        <v>1165</v>
      </c>
    </row>
    <row r="363" spans="1:51" s="15" customFormat="1" ht="12">
      <c r="A363" s="15"/>
      <c r="B363" s="274"/>
      <c r="C363" s="275"/>
      <c r="D363" s="232" t="s">
        <v>155</v>
      </c>
      <c r="E363" s="276" t="s">
        <v>1</v>
      </c>
      <c r="F363" s="277" t="s">
        <v>1157</v>
      </c>
      <c r="G363" s="275"/>
      <c r="H363" s="276" t="s">
        <v>1</v>
      </c>
      <c r="I363" s="278"/>
      <c r="J363" s="275"/>
      <c r="K363" s="275"/>
      <c r="L363" s="279"/>
      <c r="M363" s="280"/>
      <c r="N363" s="281"/>
      <c r="O363" s="281"/>
      <c r="P363" s="281"/>
      <c r="Q363" s="281"/>
      <c r="R363" s="281"/>
      <c r="S363" s="281"/>
      <c r="T363" s="28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3" t="s">
        <v>155</v>
      </c>
      <c r="AU363" s="283" t="s">
        <v>86</v>
      </c>
      <c r="AV363" s="15" t="s">
        <v>84</v>
      </c>
      <c r="AW363" s="15" t="s">
        <v>32</v>
      </c>
      <c r="AX363" s="15" t="s">
        <v>76</v>
      </c>
      <c r="AY363" s="283" t="s">
        <v>145</v>
      </c>
    </row>
    <row r="364" spans="1:51" s="13" customFormat="1" ht="12">
      <c r="A364" s="13"/>
      <c r="B364" s="237"/>
      <c r="C364" s="238"/>
      <c r="D364" s="232" t="s">
        <v>155</v>
      </c>
      <c r="E364" s="239" t="s">
        <v>1</v>
      </c>
      <c r="F364" s="240" t="s">
        <v>1166</v>
      </c>
      <c r="G364" s="238"/>
      <c r="H364" s="241">
        <v>9.9</v>
      </c>
      <c r="I364" s="242"/>
      <c r="J364" s="238"/>
      <c r="K364" s="238"/>
      <c r="L364" s="243"/>
      <c r="M364" s="244"/>
      <c r="N364" s="245"/>
      <c r="O364" s="245"/>
      <c r="P364" s="245"/>
      <c r="Q364" s="245"/>
      <c r="R364" s="245"/>
      <c r="S364" s="245"/>
      <c r="T364" s="24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7" t="s">
        <v>155</v>
      </c>
      <c r="AU364" s="247" t="s">
        <v>86</v>
      </c>
      <c r="AV364" s="13" t="s">
        <v>86</v>
      </c>
      <c r="AW364" s="13" t="s">
        <v>32</v>
      </c>
      <c r="AX364" s="13" t="s">
        <v>76</v>
      </c>
      <c r="AY364" s="247" t="s">
        <v>145</v>
      </c>
    </row>
    <row r="365" spans="1:51" s="13" customFormat="1" ht="12">
      <c r="A365" s="13"/>
      <c r="B365" s="237"/>
      <c r="C365" s="238"/>
      <c r="D365" s="232" t="s">
        <v>155</v>
      </c>
      <c r="E365" s="239" t="s">
        <v>1</v>
      </c>
      <c r="F365" s="240" t="s">
        <v>1167</v>
      </c>
      <c r="G365" s="238"/>
      <c r="H365" s="241">
        <v>53.8</v>
      </c>
      <c r="I365" s="242"/>
      <c r="J365" s="238"/>
      <c r="K365" s="238"/>
      <c r="L365" s="243"/>
      <c r="M365" s="244"/>
      <c r="N365" s="245"/>
      <c r="O365" s="245"/>
      <c r="P365" s="245"/>
      <c r="Q365" s="245"/>
      <c r="R365" s="245"/>
      <c r="S365" s="245"/>
      <c r="T365" s="24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7" t="s">
        <v>155</v>
      </c>
      <c r="AU365" s="247" t="s">
        <v>86</v>
      </c>
      <c r="AV365" s="13" t="s">
        <v>86</v>
      </c>
      <c r="AW365" s="13" t="s">
        <v>32</v>
      </c>
      <c r="AX365" s="13" t="s">
        <v>76</v>
      </c>
      <c r="AY365" s="247" t="s">
        <v>145</v>
      </c>
    </row>
    <row r="366" spans="1:51" s="15" customFormat="1" ht="12">
      <c r="A366" s="15"/>
      <c r="B366" s="274"/>
      <c r="C366" s="275"/>
      <c r="D366" s="232" t="s">
        <v>155</v>
      </c>
      <c r="E366" s="276" t="s">
        <v>1</v>
      </c>
      <c r="F366" s="277" t="s">
        <v>1168</v>
      </c>
      <c r="G366" s="275"/>
      <c r="H366" s="276" t="s">
        <v>1</v>
      </c>
      <c r="I366" s="278"/>
      <c r="J366" s="275"/>
      <c r="K366" s="275"/>
      <c r="L366" s="279"/>
      <c r="M366" s="280"/>
      <c r="N366" s="281"/>
      <c r="O366" s="281"/>
      <c r="P366" s="281"/>
      <c r="Q366" s="281"/>
      <c r="R366" s="281"/>
      <c r="S366" s="281"/>
      <c r="T366" s="282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83" t="s">
        <v>155</v>
      </c>
      <c r="AU366" s="283" t="s">
        <v>86</v>
      </c>
      <c r="AV366" s="15" t="s">
        <v>84</v>
      </c>
      <c r="AW366" s="15" t="s">
        <v>32</v>
      </c>
      <c r="AX366" s="15" t="s">
        <v>76</v>
      </c>
      <c r="AY366" s="283" t="s">
        <v>145</v>
      </c>
    </row>
    <row r="367" spans="1:51" s="13" customFormat="1" ht="12">
      <c r="A367" s="13"/>
      <c r="B367" s="237"/>
      <c r="C367" s="238"/>
      <c r="D367" s="232" t="s">
        <v>155</v>
      </c>
      <c r="E367" s="239" t="s">
        <v>1</v>
      </c>
      <c r="F367" s="240" t="s">
        <v>1146</v>
      </c>
      <c r="G367" s="238"/>
      <c r="H367" s="241">
        <v>1.5</v>
      </c>
      <c r="I367" s="242"/>
      <c r="J367" s="238"/>
      <c r="K367" s="238"/>
      <c r="L367" s="243"/>
      <c r="M367" s="244"/>
      <c r="N367" s="245"/>
      <c r="O367" s="245"/>
      <c r="P367" s="245"/>
      <c r="Q367" s="245"/>
      <c r="R367" s="245"/>
      <c r="S367" s="245"/>
      <c r="T367" s="24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7" t="s">
        <v>155</v>
      </c>
      <c r="AU367" s="247" t="s">
        <v>86</v>
      </c>
      <c r="AV367" s="13" t="s">
        <v>86</v>
      </c>
      <c r="AW367" s="13" t="s">
        <v>32</v>
      </c>
      <c r="AX367" s="13" t="s">
        <v>76</v>
      </c>
      <c r="AY367" s="247" t="s">
        <v>145</v>
      </c>
    </row>
    <row r="368" spans="1:51" s="14" customFormat="1" ht="12">
      <c r="A368" s="14"/>
      <c r="B368" s="248"/>
      <c r="C368" s="249"/>
      <c r="D368" s="232" t="s">
        <v>155</v>
      </c>
      <c r="E368" s="250" t="s">
        <v>1</v>
      </c>
      <c r="F368" s="251" t="s">
        <v>159</v>
      </c>
      <c r="G368" s="249"/>
      <c r="H368" s="252">
        <v>65.19999999999999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8" t="s">
        <v>155</v>
      </c>
      <c r="AU368" s="258" t="s">
        <v>86</v>
      </c>
      <c r="AV368" s="14" t="s">
        <v>151</v>
      </c>
      <c r="AW368" s="14" t="s">
        <v>32</v>
      </c>
      <c r="AX368" s="14" t="s">
        <v>84</v>
      </c>
      <c r="AY368" s="258" t="s">
        <v>145</v>
      </c>
    </row>
    <row r="369" spans="1:65" s="2" customFormat="1" ht="24.15" customHeight="1">
      <c r="A369" s="38"/>
      <c r="B369" s="39"/>
      <c r="C369" s="259" t="s">
        <v>297</v>
      </c>
      <c r="D369" s="259" t="s">
        <v>238</v>
      </c>
      <c r="E369" s="260" t="s">
        <v>1169</v>
      </c>
      <c r="F369" s="261" t="s">
        <v>1170</v>
      </c>
      <c r="G369" s="262" t="s">
        <v>234</v>
      </c>
      <c r="H369" s="263">
        <v>67.156</v>
      </c>
      <c r="I369" s="264"/>
      <c r="J369" s="265">
        <f>ROUND(I369*H369,2)</f>
        <v>0</v>
      </c>
      <c r="K369" s="261" t="s">
        <v>683</v>
      </c>
      <c r="L369" s="266"/>
      <c r="M369" s="267" t="s">
        <v>1</v>
      </c>
      <c r="N369" s="268" t="s">
        <v>41</v>
      </c>
      <c r="O369" s="91"/>
      <c r="P369" s="228">
        <f>O369*H369</f>
        <v>0</v>
      </c>
      <c r="Q369" s="228">
        <v>0.082</v>
      </c>
      <c r="R369" s="228">
        <f>Q369*H369</f>
        <v>5.506792000000001</v>
      </c>
      <c r="S369" s="228">
        <v>0</v>
      </c>
      <c r="T369" s="229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0" t="s">
        <v>192</v>
      </c>
      <c r="AT369" s="230" t="s">
        <v>238</v>
      </c>
      <c r="AU369" s="230" t="s">
        <v>86</v>
      </c>
      <c r="AY369" s="17" t="s">
        <v>145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7" t="s">
        <v>84</v>
      </c>
      <c r="BK369" s="231">
        <f>ROUND(I369*H369,2)</f>
        <v>0</v>
      </c>
      <c r="BL369" s="17" t="s">
        <v>151</v>
      </c>
      <c r="BM369" s="230" t="s">
        <v>1171</v>
      </c>
    </row>
    <row r="370" spans="1:51" s="13" customFormat="1" ht="12">
      <c r="A370" s="13"/>
      <c r="B370" s="237"/>
      <c r="C370" s="238"/>
      <c r="D370" s="232" t="s">
        <v>155</v>
      </c>
      <c r="E370" s="239" t="s">
        <v>1</v>
      </c>
      <c r="F370" s="240" t="s">
        <v>1172</v>
      </c>
      <c r="G370" s="238"/>
      <c r="H370" s="241">
        <v>67.156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7" t="s">
        <v>155</v>
      </c>
      <c r="AU370" s="247" t="s">
        <v>86</v>
      </c>
      <c r="AV370" s="13" t="s">
        <v>86</v>
      </c>
      <c r="AW370" s="13" t="s">
        <v>32</v>
      </c>
      <c r="AX370" s="13" t="s">
        <v>84</v>
      </c>
      <c r="AY370" s="247" t="s">
        <v>145</v>
      </c>
    </row>
    <row r="371" spans="1:65" s="2" customFormat="1" ht="37.8" customHeight="1">
      <c r="A371" s="38"/>
      <c r="B371" s="39"/>
      <c r="C371" s="219" t="s">
        <v>303</v>
      </c>
      <c r="D371" s="219" t="s">
        <v>147</v>
      </c>
      <c r="E371" s="220" t="s">
        <v>1173</v>
      </c>
      <c r="F371" s="221" t="s">
        <v>1174</v>
      </c>
      <c r="G371" s="222" t="s">
        <v>229</v>
      </c>
      <c r="H371" s="223">
        <v>3</v>
      </c>
      <c r="I371" s="224"/>
      <c r="J371" s="225">
        <f>ROUND(I371*H371,2)</f>
        <v>0</v>
      </c>
      <c r="K371" s="221" t="s">
        <v>683</v>
      </c>
      <c r="L371" s="44"/>
      <c r="M371" s="226" t="s">
        <v>1</v>
      </c>
      <c r="N371" s="227" t="s">
        <v>41</v>
      </c>
      <c r="O371" s="91"/>
      <c r="P371" s="228">
        <f>O371*H371</f>
        <v>0</v>
      </c>
      <c r="Q371" s="228">
        <v>0</v>
      </c>
      <c r="R371" s="228">
        <f>Q371*H371</f>
        <v>0</v>
      </c>
      <c r="S371" s="228">
        <v>0</v>
      </c>
      <c r="T371" s="229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0" t="s">
        <v>151</v>
      </c>
      <c r="AT371" s="230" t="s">
        <v>147</v>
      </c>
      <c r="AU371" s="230" t="s">
        <v>86</v>
      </c>
      <c r="AY371" s="17" t="s">
        <v>145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7" t="s">
        <v>84</v>
      </c>
      <c r="BK371" s="231">
        <f>ROUND(I371*H371,2)</f>
        <v>0</v>
      </c>
      <c r="BL371" s="17" t="s">
        <v>151</v>
      </c>
      <c r="BM371" s="230" t="s">
        <v>1175</v>
      </c>
    </row>
    <row r="372" spans="1:65" s="2" customFormat="1" ht="21.75" customHeight="1">
      <c r="A372" s="38"/>
      <c r="B372" s="39"/>
      <c r="C372" s="259" t="s">
        <v>307</v>
      </c>
      <c r="D372" s="259" t="s">
        <v>238</v>
      </c>
      <c r="E372" s="260" t="s">
        <v>1176</v>
      </c>
      <c r="F372" s="261" t="s">
        <v>1177</v>
      </c>
      <c r="G372" s="262" t="s">
        <v>229</v>
      </c>
      <c r="H372" s="263">
        <v>3</v>
      </c>
      <c r="I372" s="264"/>
      <c r="J372" s="265">
        <f>ROUND(I372*H372,2)</f>
        <v>0</v>
      </c>
      <c r="K372" s="261" t="s">
        <v>1</v>
      </c>
      <c r="L372" s="266"/>
      <c r="M372" s="267" t="s">
        <v>1</v>
      </c>
      <c r="N372" s="268" t="s">
        <v>41</v>
      </c>
      <c r="O372" s="91"/>
      <c r="P372" s="228">
        <f>O372*H372</f>
        <v>0</v>
      </c>
      <c r="Q372" s="228">
        <v>0.0042</v>
      </c>
      <c r="R372" s="228">
        <f>Q372*H372</f>
        <v>0.0126</v>
      </c>
      <c r="S372" s="228">
        <v>0</v>
      </c>
      <c r="T372" s="229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0" t="s">
        <v>192</v>
      </c>
      <c r="AT372" s="230" t="s">
        <v>238</v>
      </c>
      <c r="AU372" s="230" t="s">
        <v>86</v>
      </c>
      <c r="AY372" s="17" t="s">
        <v>145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7" t="s">
        <v>84</v>
      </c>
      <c r="BK372" s="231">
        <f>ROUND(I372*H372,2)</f>
        <v>0</v>
      </c>
      <c r="BL372" s="17" t="s">
        <v>151</v>
      </c>
      <c r="BM372" s="230" t="s">
        <v>1178</v>
      </c>
    </row>
    <row r="373" spans="1:65" s="2" customFormat="1" ht="37.8" customHeight="1">
      <c r="A373" s="38"/>
      <c r="B373" s="39"/>
      <c r="C373" s="219" t="s">
        <v>311</v>
      </c>
      <c r="D373" s="219" t="s">
        <v>147</v>
      </c>
      <c r="E373" s="220" t="s">
        <v>1179</v>
      </c>
      <c r="F373" s="221" t="s">
        <v>1180</v>
      </c>
      <c r="G373" s="222" t="s">
        <v>229</v>
      </c>
      <c r="H373" s="223">
        <v>2</v>
      </c>
      <c r="I373" s="224"/>
      <c r="J373" s="225">
        <f>ROUND(I373*H373,2)</f>
        <v>0</v>
      </c>
      <c r="K373" s="221" t="s">
        <v>683</v>
      </c>
      <c r="L373" s="44"/>
      <c r="M373" s="226" t="s">
        <v>1</v>
      </c>
      <c r="N373" s="227" t="s">
        <v>41</v>
      </c>
      <c r="O373" s="91"/>
      <c r="P373" s="228">
        <f>O373*H373</f>
        <v>0</v>
      </c>
      <c r="Q373" s="228">
        <v>0</v>
      </c>
      <c r="R373" s="228">
        <f>Q373*H373</f>
        <v>0</v>
      </c>
      <c r="S373" s="228">
        <v>0</v>
      </c>
      <c r="T373" s="229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0" t="s">
        <v>151</v>
      </c>
      <c r="AT373" s="230" t="s">
        <v>147</v>
      </c>
      <c r="AU373" s="230" t="s">
        <v>86</v>
      </c>
      <c r="AY373" s="17" t="s">
        <v>145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7" t="s">
        <v>84</v>
      </c>
      <c r="BK373" s="231">
        <f>ROUND(I373*H373,2)</f>
        <v>0</v>
      </c>
      <c r="BL373" s="17" t="s">
        <v>151</v>
      </c>
      <c r="BM373" s="230" t="s">
        <v>1181</v>
      </c>
    </row>
    <row r="374" spans="1:65" s="2" customFormat="1" ht="21.75" customHeight="1">
      <c r="A374" s="38"/>
      <c r="B374" s="39"/>
      <c r="C374" s="259" t="s">
        <v>316</v>
      </c>
      <c r="D374" s="259" t="s">
        <v>238</v>
      </c>
      <c r="E374" s="260" t="s">
        <v>1182</v>
      </c>
      <c r="F374" s="261" t="s">
        <v>1183</v>
      </c>
      <c r="G374" s="262" t="s">
        <v>229</v>
      </c>
      <c r="H374" s="263">
        <v>2</v>
      </c>
      <c r="I374" s="264"/>
      <c r="J374" s="265">
        <f>ROUND(I374*H374,2)</f>
        <v>0</v>
      </c>
      <c r="K374" s="261" t="s">
        <v>1</v>
      </c>
      <c r="L374" s="266"/>
      <c r="M374" s="267" t="s">
        <v>1</v>
      </c>
      <c r="N374" s="268" t="s">
        <v>41</v>
      </c>
      <c r="O374" s="91"/>
      <c r="P374" s="228">
        <f>O374*H374</f>
        <v>0</v>
      </c>
      <c r="Q374" s="228">
        <v>0.0085</v>
      </c>
      <c r="R374" s="228">
        <f>Q374*H374</f>
        <v>0.017</v>
      </c>
      <c r="S374" s="228">
        <v>0</v>
      </c>
      <c r="T374" s="229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0" t="s">
        <v>192</v>
      </c>
      <c r="AT374" s="230" t="s">
        <v>238</v>
      </c>
      <c r="AU374" s="230" t="s">
        <v>86</v>
      </c>
      <c r="AY374" s="17" t="s">
        <v>145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7" t="s">
        <v>84</v>
      </c>
      <c r="BK374" s="231">
        <f>ROUND(I374*H374,2)</f>
        <v>0</v>
      </c>
      <c r="BL374" s="17" t="s">
        <v>151</v>
      </c>
      <c r="BM374" s="230" t="s">
        <v>1184</v>
      </c>
    </row>
    <row r="375" spans="1:65" s="2" customFormat="1" ht="37.8" customHeight="1">
      <c r="A375" s="38"/>
      <c r="B375" s="39"/>
      <c r="C375" s="219" t="s">
        <v>320</v>
      </c>
      <c r="D375" s="219" t="s">
        <v>147</v>
      </c>
      <c r="E375" s="220" t="s">
        <v>1185</v>
      </c>
      <c r="F375" s="221" t="s">
        <v>1186</v>
      </c>
      <c r="G375" s="222" t="s">
        <v>229</v>
      </c>
      <c r="H375" s="223">
        <v>2</v>
      </c>
      <c r="I375" s="224"/>
      <c r="J375" s="225">
        <f>ROUND(I375*H375,2)</f>
        <v>0</v>
      </c>
      <c r="K375" s="221" t="s">
        <v>683</v>
      </c>
      <c r="L375" s="44"/>
      <c r="M375" s="226" t="s">
        <v>1</v>
      </c>
      <c r="N375" s="227" t="s">
        <v>41</v>
      </c>
      <c r="O375" s="91"/>
      <c r="P375" s="228">
        <f>O375*H375</f>
        <v>0</v>
      </c>
      <c r="Q375" s="228">
        <v>1E-05</v>
      </c>
      <c r="R375" s="228">
        <f>Q375*H375</f>
        <v>2E-05</v>
      </c>
      <c r="S375" s="228">
        <v>0</v>
      </c>
      <c r="T375" s="22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0" t="s">
        <v>151</v>
      </c>
      <c r="AT375" s="230" t="s">
        <v>147</v>
      </c>
      <c r="AU375" s="230" t="s">
        <v>86</v>
      </c>
      <c r="AY375" s="17" t="s">
        <v>145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7" t="s">
        <v>84</v>
      </c>
      <c r="BK375" s="231">
        <f>ROUND(I375*H375,2)</f>
        <v>0</v>
      </c>
      <c r="BL375" s="17" t="s">
        <v>151</v>
      </c>
      <c r="BM375" s="230" t="s">
        <v>1187</v>
      </c>
    </row>
    <row r="376" spans="1:65" s="2" customFormat="1" ht="21.75" customHeight="1">
      <c r="A376" s="38"/>
      <c r="B376" s="39"/>
      <c r="C376" s="259" t="s">
        <v>325</v>
      </c>
      <c r="D376" s="259" t="s">
        <v>238</v>
      </c>
      <c r="E376" s="260" t="s">
        <v>1188</v>
      </c>
      <c r="F376" s="261" t="s">
        <v>1189</v>
      </c>
      <c r="G376" s="262" t="s">
        <v>229</v>
      </c>
      <c r="H376" s="263">
        <v>2</v>
      </c>
      <c r="I376" s="264"/>
      <c r="J376" s="265">
        <f>ROUND(I376*H376,2)</f>
        <v>0</v>
      </c>
      <c r="K376" s="261" t="s">
        <v>1</v>
      </c>
      <c r="L376" s="266"/>
      <c r="M376" s="267" t="s">
        <v>1</v>
      </c>
      <c r="N376" s="268" t="s">
        <v>41</v>
      </c>
      <c r="O376" s="91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0" t="s">
        <v>192</v>
      </c>
      <c r="AT376" s="230" t="s">
        <v>238</v>
      </c>
      <c r="AU376" s="230" t="s">
        <v>86</v>
      </c>
      <c r="AY376" s="17" t="s">
        <v>145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7" t="s">
        <v>84</v>
      </c>
      <c r="BK376" s="231">
        <f>ROUND(I376*H376,2)</f>
        <v>0</v>
      </c>
      <c r="BL376" s="17" t="s">
        <v>151</v>
      </c>
      <c r="BM376" s="230" t="s">
        <v>1190</v>
      </c>
    </row>
    <row r="377" spans="1:65" s="2" customFormat="1" ht="24.15" customHeight="1">
      <c r="A377" s="38"/>
      <c r="B377" s="39"/>
      <c r="C377" s="219" t="s">
        <v>330</v>
      </c>
      <c r="D377" s="219" t="s">
        <v>147</v>
      </c>
      <c r="E377" s="220" t="s">
        <v>1191</v>
      </c>
      <c r="F377" s="221" t="s">
        <v>1192</v>
      </c>
      <c r="G377" s="222" t="s">
        <v>1193</v>
      </c>
      <c r="H377" s="223">
        <v>8</v>
      </c>
      <c r="I377" s="224"/>
      <c r="J377" s="225">
        <f>ROUND(I377*H377,2)</f>
        <v>0</v>
      </c>
      <c r="K377" s="221" t="s">
        <v>683</v>
      </c>
      <c r="L377" s="44"/>
      <c r="M377" s="226" t="s">
        <v>1</v>
      </c>
      <c r="N377" s="227" t="s">
        <v>41</v>
      </c>
      <c r="O377" s="91"/>
      <c r="P377" s="228">
        <f>O377*H377</f>
        <v>0</v>
      </c>
      <c r="Q377" s="228">
        <v>0.00031</v>
      </c>
      <c r="R377" s="228">
        <f>Q377*H377</f>
        <v>0.00248</v>
      </c>
      <c r="S377" s="228">
        <v>0</v>
      </c>
      <c r="T377" s="229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0" t="s">
        <v>151</v>
      </c>
      <c r="AT377" s="230" t="s">
        <v>147</v>
      </c>
      <c r="AU377" s="230" t="s">
        <v>86</v>
      </c>
      <c r="AY377" s="17" t="s">
        <v>145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7" t="s">
        <v>84</v>
      </c>
      <c r="BK377" s="231">
        <f>ROUND(I377*H377,2)</f>
        <v>0</v>
      </c>
      <c r="BL377" s="17" t="s">
        <v>151</v>
      </c>
      <c r="BM377" s="230" t="s">
        <v>1194</v>
      </c>
    </row>
    <row r="378" spans="1:65" s="2" customFormat="1" ht="24.15" customHeight="1">
      <c r="A378" s="38"/>
      <c r="B378" s="39"/>
      <c r="C378" s="219" t="s">
        <v>335</v>
      </c>
      <c r="D378" s="219" t="s">
        <v>147</v>
      </c>
      <c r="E378" s="220" t="s">
        <v>1195</v>
      </c>
      <c r="F378" s="221" t="s">
        <v>1196</v>
      </c>
      <c r="G378" s="222" t="s">
        <v>1193</v>
      </c>
      <c r="H378" s="223">
        <v>5</v>
      </c>
      <c r="I378" s="224"/>
      <c r="J378" s="225">
        <f>ROUND(I378*H378,2)</f>
        <v>0</v>
      </c>
      <c r="K378" s="221" t="s">
        <v>683</v>
      </c>
      <c r="L378" s="44"/>
      <c r="M378" s="226" t="s">
        <v>1</v>
      </c>
      <c r="N378" s="227" t="s">
        <v>41</v>
      </c>
      <c r="O378" s="91"/>
      <c r="P378" s="228">
        <f>O378*H378</f>
        <v>0</v>
      </c>
      <c r="Q378" s="228">
        <v>0.00025</v>
      </c>
      <c r="R378" s="228">
        <f>Q378*H378</f>
        <v>0.00125</v>
      </c>
      <c r="S378" s="228">
        <v>0</v>
      </c>
      <c r="T378" s="229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0" t="s">
        <v>151</v>
      </c>
      <c r="AT378" s="230" t="s">
        <v>147</v>
      </c>
      <c r="AU378" s="230" t="s">
        <v>86</v>
      </c>
      <c r="AY378" s="17" t="s">
        <v>145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7" t="s">
        <v>84</v>
      </c>
      <c r="BK378" s="231">
        <f>ROUND(I378*H378,2)</f>
        <v>0</v>
      </c>
      <c r="BL378" s="17" t="s">
        <v>151</v>
      </c>
      <c r="BM378" s="230" t="s">
        <v>1197</v>
      </c>
    </row>
    <row r="379" spans="1:65" s="2" customFormat="1" ht="24.15" customHeight="1">
      <c r="A379" s="38"/>
      <c r="B379" s="39"/>
      <c r="C379" s="219" t="s">
        <v>341</v>
      </c>
      <c r="D379" s="219" t="s">
        <v>147</v>
      </c>
      <c r="E379" s="220" t="s">
        <v>1198</v>
      </c>
      <c r="F379" s="221" t="s">
        <v>1199</v>
      </c>
      <c r="G379" s="222" t="s">
        <v>229</v>
      </c>
      <c r="H379" s="223">
        <v>18</v>
      </c>
      <c r="I379" s="224"/>
      <c r="J379" s="225">
        <f>ROUND(I379*H379,2)</f>
        <v>0</v>
      </c>
      <c r="K379" s="221" t="s">
        <v>683</v>
      </c>
      <c r="L379" s="44"/>
      <c r="M379" s="226" t="s">
        <v>1</v>
      </c>
      <c r="N379" s="227" t="s">
        <v>41</v>
      </c>
      <c r="O379" s="91"/>
      <c r="P379" s="228">
        <f>O379*H379</f>
        <v>0</v>
      </c>
      <c r="Q379" s="228">
        <v>0.41948</v>
      </c>
      <c r="R379" s="228">
        <f>Q379*H379</f>
        <v>7.5506400000000005</v>
      </c>
      <c r="S379" s="228">
        <v>0</v>
      </c>
      <c r="T379" s="229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0" t="s">
        <v>151</v>
      </c>
      <c r="AT379" s="230" t="s">
        <v>147</v>
      </c>
      <c r="AU379" s="230" t="s">
        <v>86</v>
      </c>
      <c r="AY379" s="17" t="s">
        <v>145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7" t="s">
        <v>84</v>
      </c>
      <c r="BK379" s="231">
        <f>ROUND(I379*H379,2)</f>
        <v>0</v>
      </c>
      <c r="BL379" s="17" t="s">
        <v>151</v>
      </c>
      <c r="BM379" s="230" t="s">
        <v>1200</v>
      </c>
    </row>
    <row r="380" spans="1:65" s="2" customFormat="1" ht="21.75" customHeight="1">
      <c r="A380" s="38"/>
      <c r="B380" s="39"/>
      <c r="C380" s="259" t="s">
        <v>345</v>
      </c>
      <c r="D380" s="259" t="s">
        <v>238</v>
      </c>
      <c r="E380" s="260" t="s">
        <v>1201</v>
      </c>
      <c r="F380" s="261" t="s">
        <v>1202</v>
      </c>
      <c r="G380" s="262" t="s">
        <v>229</v>
      </c>
      <c r="H380" s="263">
        <v>18</v>
      </c>
      <c r="I380" s="264"/>
      <c r="J380" s="265">
        <f>ROUND(I380*H380,2)</f>
        <v>0</v>
      </c>
      <c r="K380" s="261" t="s">
        <v>683</v>
      </c>
      <c r="L380" s="266"/>
      <c r="M380" s="267" t="s">
        <v>1</v>
      </c>
      <c r="N380" s="268" t="s">
        <v>41</v>
      </c>
      <c r="O380" s="91"/>
      <c r="P380" s="228">
        <f>O380*H380</f>
        <v>0</v>
      </c>
      <c r="Q380" s="228">
        <v>1.87</v>
      </c>
      <c r="R380" s="228">
        <f>Q380*H380</f>
        <v>33.660000000000004</v>
      </c>
      <c r="S380" s="228">
        <v>0</v>
      </c>
      <c r="T380" s="229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0" t="s">
        <v>192</v>
      </c>
      <c r="AT380" s="230" t="s">
        <v>238</v>
      </c>
      <c r="AU380" s="230" t="s">
        <v>86</v>
      </c>
      <c r="AY380" s="17" t="s">
        <v>145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7" t="s">
        <v>84</v>
      </c>
      <c r="BK380" s="231">
        <f>ROUND(I380*H380,2)</f>
        <v>0</v>
      </c>
      <c r="BL380" s="17" t="s">
        <v>151</v>
      </c>
      <c r="BM380" s="230" t="s">
        <v>1203</v>
      </c>
    </row>
    <row r="381" spans="1:65" s="2" customFormat="1" ht="24.15" customHeight="1">
      <c r="A381" s="38"/>
      <c r="B381" s="39"/>
      <c r="C381" s="219" t="s">
        <v>349</v>
      </c>
      <c r="D381" s="219" t="s">
        <v>147</v>
      </c>
      <c r="E381" s="220" t="s">
        <v>1204</v>
      </c>
      <c r="F381" s="221" t="s">
        <v>1205</v>
      </c>
      <c r="G381" s="222" t="s">
        <v>229</v>
      </c>
      <c r="H381" s="223">
        <v>6</v>
      </c>
      <c r="I381" s="224"/>
      <c r="J381" s="225">
        <f>ROUND(I381*H381,2)</f>
        <v>0</v>
      </c>
      <c r="K381" s="221" t="s">
        <v>683</v>
      </c>
      <c r="L381" s="44"/>
      <c r="M381" s="226" t="s">
        <v>1</v>
      </c>
      <c r="N381" s="227" t="s">
        <v>41</v>
      </c>
      <c r="O381" s="91"/>
      <c r="P381" s="228">
        <f>O381*H381</f>
        <v>0</v>
      </c>
      <c r="Q381" s="228">
        <v>0.41948</v>
      </c>
      <c r="R381" s="228">
        <f>Q381*H381</f>
        <v>2.51688</v>
      </c>
      <c r="S381" s="228">
        <v>0</v>
      </c>
      <c r="T381" s="229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0" t="s">
        <v>151</v>
      </c>
      <c r="AT381" s="230" t="s">
        <v>147</v>
      </c>
      <c r="AU381" s="230" t="s">
        <v>86</v>
      </c>
      <c r="AY381" s="17" t="s">
        <v>145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7" t="s">
        <v>84</v>
      </c>
      <c r="BK381" s="231">
        <f>ROUND(I381*H381,2)</f>
        <v>0</v>
      </c>
      <c r="BL381" s="17" t="s">
        <v>151</v>
      </c>
      <c r="BM381" s="230" t="s">
        <v>1206</v>
      </c>
    </row>
    <row r="382" spans="1:65" s="2" customFormat="1" ht="21.75" customHeight="1">
      <c r="A382" s="38"/>
      <c r="B382" s="39"/>
      <c r="C382" s="259" t="s">
        <v>353</v>
      </c>
      <c r="D382" s="259" t="s">
        <v>238</v>
      </c>
      <c r="E382" s="260" t="s">
        <v>1207</v>
      </c>
      <c r="F382" s="261" t="s">
        <v>1208</v>
      </c>
      <c r="G382" s="262" t="s">
        <v>229</v>
      </c>
      <c r="H382" s="263">
        <v>6</v>
      </c>
      <c r="I382" s="264"/>
      <c r="J382" s="265">
        <f>ROUND(I382*H382,2)</f>
        <v>0</v>
      </c>
      <c r="K382" s="261" t="s">
        <v>683</v>
      </c>
      <c r="L382" s="266"/>
      <c r="M382" s="267" t="s">
        <v>1</v>
      </c>
      <c r="N382" s="268" t="s">
        <v>41</v>
      </c>
      <c r="O382" s="91"/>
      <c r="P382" s="228">
        <f>O382*H382</f>
        <v>0</v>
      </c>
      <c r="Q382" s="228">
        <v>2.1</v>
      </c>
      <c r="R382" s="228">
        <f>Q382*H382</f>
        <v>12.600000000000001</v>
      </c>
      <c r="S382" s="228">
        <v>0</v>
      </c>
      <c r="T382" s="229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0" t="s">
        <v>192</v>
      </c>
      <c r="AT382" s="230" t="s">
        <v>238</v>
      </c>
      <c r="AU382" s="230" t="s">
        <v>86</v>
      </c>
      <c r="AY382" s="17" t="s">
        <v>145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7" t="s">
        <v>84</v>
      </c>
      <c r="BK382" s="231">
        <f>ROUND(I382*H382,2)</f>
        <v>0</v>
      </c>
      <c r="BL382" s="17" t="s">
        <v>151</v>
      </c>
      <c r="BM382" s="230" t="s">
        <v>1209</v>
      </c>
    </row>
    <row r="383" spans="1:65" s="2" customFormat="1" ht="24.15" customHeight="1">
      <c r="A383" s="38"/>
      <c r="B383" s="39"/>
      <c r="C383" s="219" t="s">
        <v>357</v>
      </c>
      <c r="D383" s="219" t="s">
        <v>147</v>
      </c>
      <c r="E383" s="220" t="s">
        <v>1210</v>
      </c>
      <c r="F383" s="221" t="s">
        <v>1211</v>
      </c>
      <c r="G383" s="222" t="s">
        <v>229</v>
      </c>
      <c r="H383" s="223">
        <v>6</v>
      </c>
      <c r="I383" s="224"/>
      <c r="J383" s="225">
        <f>ROUND(I383*H383,2)</f>
        <v>0</v>
      </c>
      <c r="K383" s="221" t="s">
        <v>683</v>
      </c>
      <c r="L383" s="44"/>
      <c r="M383" s="226" t="s">
        <v>1</v>
      </c>
      <c r="N383" s="227" t="s">
        <v>41</v>
      </c>
      <c r="O383" s="91"/>
      <c r="P383" s="228">
        <f>O383*H383</f>
        <v>0</v>
      </c>
      <c r="Q383" s="228">
        <v>0.00989</v>
      </c>
      <c r="R383" s="228">
        <f>Q383*H383</f>
        <v>0.05934</v>
      </c>
      <c r="S383" s="228">
        <v>0</v>
      </c>
      <c r="T383" s="229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0" t="s">
        <v>151</v>
      </c>
      <c r="AT383" s="230" t="s">
        <v>147</v>
      </c>
      <c r="AU383" s="230" t="s">
        <v>86</v>
      </c>
      <c r="AY383" s="17" t="s">
        <v>145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7" t="s">
        <v>84</v>
      </c>
      <c r="BK383" s="231">
        <f>ROUND(I383*H383,2)</f>
        <v>0</v>
      </c>
      <c r="BL383" s="17" t="s">
        <v>151</v>
      </c>
      <c r="BM383" s="230" t="s">
        <v>1212</v>
      </c>
    </row>
    <row r="384" spans="1:65" s="2" customFormat="1" ht="16.5" customHeight="1">
      <c r="A384" s="38"/>
      <c r="B384" s="39"/>
      <c r="C384" s="259" t="s">
        <v>362</v>
      </c>
      <c r="D384" s="259" t="s">
        <v>238</v>
      </c>
      <c r="E384" s="260" t="s">
        <v>1213</v>
      </c>
      <c r="F384" s="261" t="s">
        <v>1214</v>
      </c>
      <c r="G384" s="262" t="s">
        <v>229</v>
      </c>
      <c r="H384" s="263">
        <v>6</v>
      </c>
      <c r="I384" s="264"/>
      <c r="J384" s="265">
        <f>ROUND(I384*H384,2)</f>
        <v>0</v>
      </c>
      <c r="K384" s="261" t="s">
        <v>683</v>
      </c>
      <c r="L384" s="266"/>
      <c r="M384" s="267" t="s">
        <v>1</v>
      </c>
      <c r="N384" s="268" t="s">
        <v>41</v>
      </c>
      <c r="O384" s="91"/>
      <c r="P384" s="228">
        <f>O384*H384</f>
        <v>0</v>
      </c>
      <c r="Q384" s="228">
        <v>0.262</v>
      </c>
      <c r="R384" s="228">
        <f>Q384*H384</f>
        <v>1.572</v>
      </c>
      <c r="S384" s="228">
        <v>0</v>
      </c>
      <c r="T384" s="229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0" t="s">
        <v>192</v>
      </c>
      <c r="AT384" s="230" t="s">
        <v>238</v>
      </c>
      <c r="AU384" s="230" t="s">
        <v>86</v>
      </c>
      <c r="AY384" s="17" t="s">
        <v>145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7" t="s">
        <v>84</v>
      </c>
      <c r="BK384" s="231">
        <f>ROUND(I384*H384,2)</f>
        <v>0</v>
      </c>
      <c r="BL384" s="17" t="s">
        <v>151</v>
      </c>
      <c r="BM384" s="230" t="s">
        <v>1215</v>
      </c>
    </row>
    <row r="385" spans="1:65" s="2" customFormat="1" ht="24.15" customHeight="1">
      <c r="A385" s="38"/>
      <c r="B385" s="39"/>
      <c r="C385" s="219" t="s">
        <v>368</v>
      </c>
      <c r="D385" s="219" t="s">
        <v>147</v>
      </c>
      <c r="E385" s="220" t="s">
        <v>1216</v>
      </c>
      <c r="F385" s="221" t="s">
        <v>1217</v>
      </c>
      <c r="G385" s="222" t="s">
        <v>229</v>
      </c>
      <c r="H385" s="223">
        <v>24</v>
      </c>
      <c r="I385" s="224"/>
      <c r="J385" s="225">
        <f>ROUND(I385*H385,2)</f>
        <v>0</v>
      </c>
      <c r="K385" s="221" t="s">
        <v>683</v>
      </c>
      <c r="L385" s="44"/>
      <c r="M385" s="226" t="s">
        <v>1</v>
      </c>
      <c r="N385" s="227" t="s">
        <v>41</v>
      </c>
      <c r="O385" s="91"/>
      <c r="P385" s="228">
        <f>O385*H385</f>
        <v>0</v>
      </c>
      <c r="Q385" s="228">
        <v>0.01218</v>
      </c>
      <c r="R385" s="228">
        <f>Q385*H385</f>
        <v>0.29232</v>
      </c>
      <c r="S385" s="228">
        <v>0</v>
      </c>
      <c r="T385" s="229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0" t="s">
        <v>151</v>
      </c>
      <c r="AT385" s="230" t="s">
        <v>147</v>
      </c>
      <c r="AU385" s="230" t="s">
        <v>86</v>
      </c>
      <c r="AY385" s="17" t="s">
        <v>145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17" t="s">
        <v>84</v>
      </c>
      <c r="BK385" s="231">
        <f>ROUND(I385*H385,2)</f>
        <v>0</v>
      </c>
      <c r="BL385" s="17" t="s">
        <v>151</v>
      </c>
      <c r="BM385" s="230" t="s">
        <v>1218</v>
      </c>
    </row>
    <row r="386" spans="1:51" s="13" customFormat="1" ht="12">
      <c r="A386" s="13"/>
      <c r="B386" s="237"/>
      <c r="C386" s="238"/>
      <c r="D386" s="232" t="s">
        <v>155</v>
      </c>
      <c r="E386" s="239" t="s">
        <v>1</v>
      </c>
      <c r="F386" s="240" t="s">
        <v>1219</v>
      </c>
      <c r="G386" s="238"/>
      <c r="H386" s="241">
        <v>24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7" t="s">
        <v>155</v>
      </c>
      <c r="AU386" s="247" t="s">
        <v>86</v>
      </c>
      <c r="AV386" s="13" t="s">
        <v>86</v>
      </c>
      <c r="AW386" s="13" t="s">
        <v>32</v>
      </c>
      <c r="AX386" s="13" t="s">
        <v>84</v>
      </c>
      <c r="AY386" s="247" t="s">
        <v>145</v>
      </c>
    </row>
    <row r="387" spans="1:65" s="2" customFormat="1" ht="24.15" customHeight="1">
      <c r="A387" s="38"/>
      <c r="B387" s="39"/>
      <c r="C387" s="259" t="s">
        <v>375</v>
      </c>
      <c r="D387" s="259" t="s">
        <v>238</v>
      </c>
      <c r="E387" s="260" t="s">
        <v>1220</v>
      </c>
      <c r="F387" s="261" t="s">
        <v>1221</v>
      </c>
      <c r="G387" s="262" t="s">
        <v>229</v>
      </c>
      <c r="H387" s="263">
        <v>24</v>
      </c>
      <c r="I387" s="264"/>
      <c r="J387" s="265">
        <f>ROUND(I387*H387,2)</f>
        <v>0</v>
      </c>
      <c r="K387" s="261" t="s">
        <v>683</v>
      </c>
      <c r="L387" s="266"/>
      <c r="M387" s="267" t="s">
        <v>1</v>
      </c>
      <c r="N387" s="268" t="s">
        <v>41</v>
      </c>
      <c r="O387" s="91"/>
      <c r="P387" s="228">
        <f>O387*H387</f>
        <v>0</v>
      </c>
      <c r="Q387" s="228">
        <v>0.585</v>
      </c>
      <c r="R387" s="228">
        <f>Q387*H387</f>
        <v>14.04</v>
      </c>
      <c r="S387" s="228">
        <v>0</v>
      </c>
      <c r="T387" s="229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0" t="s">
        <v>192</v>
      </c>
      <c r="AT387" s="230" t="s">
        <v>238</v>
      </c>
      <c r="AU387" s="230" t="s">
        <v>86</v>
      </c>
      <c r="AY387" s="17" t="s">
        <v>145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7" t="s">
        <v>84</v>
      </c>
      <c r="BK387" s="231">
        <f>ROUND(I387*H387,2)</f>
        <v>0</v>
      </c>
      <c r="BL387" s="17" t="s">
        <v>151</v>
      </c>
      <c r="BM387" s="230" t="s">
        <v>1222</v>
      </c>
    </row>
    <row r="388" spans="1:65" s="2" customFormat="1" ht="37.8" customHeight="1">
      <c r="A388" s="38"/>
      <c r="B388" s="39"/>
      <c r="C388" s="219" t="s">
        <v>381</v>
      </c>
      <c r="D388" s="219" t="s">
        <v>147</v>
      </c>
      <c r="E388" s="220" t="s">
        <v>1223</v>
      </c>
      <c r="F388" s="221" t="s">
        <v>1224</v>
      </c>
      <c r="G388" s="222" t="s">
        <v>229</v>
      </c>
      <c r="H388" s="223">
        <v>1</v>
      </c>
      <c r="I388" s="224"/>
      <c r="J388" s="225">
        <f>ROUND(I388*H388,2)</f>
        <v>0</v>
      </c>
      <c r="K388" s="221" t="s">
        <v>683</v>
      </c>
      <c r="L388" s="44"/>
      <c r="M388" s="226" t="s">
        <v>1</v>
      </c>
      <c r="N388" s="227" t="s">
        <v>41</v>
      </c>
      <c r="O388" s="91"/>
      <c r="P388" s="228">
        <f>O388*H388</f>
        <v>0</v>
      </c>
      <c r="Q388" s="228">
        <v>0.09</v>
      </c>
      <c r="R388" s="228">
        <f>Q388*H388</f>
        <v>0.09</v>
      </c>
      <c r="S388" s="228">
        <v>0</v>
      </c>
      <c r="T388" s="22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0" t="s">
        <v>151</v>
      </c>
      <c r="AT388" s="230" t="s">
        <v>147</v>
      </c>
      <c r="AU388" s="230" t="s">
        <v>86</v>
      </c>
      <c r="AY388" s="17" t="s">
        <v>145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7" t="s">
        <v>84</v>
      </c>
      <c r="BK388" s="231">
        <f>ROUND(I388*H388,2)</f>
        <v>0</v>
      </c>
      <c r="BL388" s="17" t="s">
        <v>151</v>
      </c>
      <c r="BM388" s="230" t="s">
        <v>1225</v>
      </c>
    </row>
    <row r="389" spans="1:65" s="2" customFormat="1" ht="21.75" customHeight="1">
      <c r="A389" s="38"/>
      <c r="B389" s="39"/>
      <c r="C389" s="259" t="s">
        <v>110</v>
      </c>
      <c r="D389" s="259" t="s">
        <v>238</v>
      </c>
      <c r="E389" s="260" t="s">
        <v>1226</v>
      </c>
      <c r="F389" s="261" t="s">
        <v>1227</v>
      </c>
      <c r="G389" s="262" t="s">
        <v>229</v>
      </c>
      <c r="H389" s="263">
        <v>1</v>
      </c>
      <c r="I389" s="264"/>
      <c r="J389" s="265">
        <f>ROUND(I389*H389,2)</f>
        <v>0</v>
      </c>
      <c r="K389" s="261" t="s">
        <v>683</v>
      </c>
      <c r="L389" s="266"/>
      <c r="M389" s="267" t="s">
        <v>1</v>
      </c>
      <c r="N389" s="268" t="s">
        <v>41</v>
      </c>
      <c r="O389" s="91"/>
      <c r="P389" s="228">
        <f>O389*H389</f>
        <v>0</v>
      </c>
      <c r="Q389" s="228">
        <v>0.06</v>
      </c>
      <c r="R389" s="228">
        <f>Q389*H389</f>
        <v>0.06</v>
      </c>
      <c r="S389" s="228">
        <v>0</v>
      </c>
      <c r="T389" s="229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0" t="s">
        <v>192</v>
      </c>
      <c r="AT389" s="230" t="s">
        <v>238</v>
      </c>
      <c r="AU389" s="230" t="s">
        <v>86</v>
      </c>
      <c r="AY389" s="17" t="s">
        <v>145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7" t="s">
        <v>84</v>
      </c>
      <c r="BK389" s="231">
        <f>ROUND(I389*H389,2)</f>
        <v>0</v>
      </c>
      <c r="BL389" s="17" t="s">
        <v>151</v>
      </c>
      <c r="BM389" s="230" t="s">
        <v>1228</v>
      </c>
    </row>
    <row r="390" spans="1:65" s="2" customFormat="1" ht="37.8" customHeight="1">
      <c r="A390" s="38"/>
      <c r="B390" s="39"/>
      <c r="C390" s="219" t="s">
        <v>391</v>
      </c>
      <c r="D390" s="219" t="s">
        <v>147</v>
      </c>
      <c r="E390" s="220" t="s">
        <v>1229</v>
      </c>
      <c r="F390" s="221" t="s">
        <v>1230</v>
      </c>
      <c r="G390" s="222" t="s">
        <v>229</v>
      </c>
      <c r="H390" s="223">
        <v>23</v>
      </c>
      <c r="I390" s="224"/>
      <c r="J390" s="225">
        <f>ROUND(I390*H390,2)</f>
        <v>0</v>
      </c>
      <c r="K390" s="221" t="s">
        <v>683</v>
      </c>
      <c r="L390" s="44"/>
      <c r="M390" s="226" t="s">
        <v>1</v>
      </c>
      <c r="N390" s="227" t="s">
        <v>41</v>
      </c>
      <c r="O390" s="91"/>
      <c r="P390" s="228">
        <f>O390*H390</f>
        <v>0</v>
      </c>
      <c r="Q390" s="228">
        <v>0.09</v>
      </c>
      <c r="R390" s="228">
        <f>Q390*H390</f>
        <v>2.07</v>
      </c>
      <c r="S390" s="228">
        <v>0</v>
      </c>
      <c r="T390" s="22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0" t="s">
        <v>151</v>
      </c>
      <c r="AT390" s="230" t="s">
        <v>147</v>
      </c>
      <c r="AU390" s="230" t="s">
        <v>86</v>
      </c>
      <c r="AY390" s="17" t="s">
        <v>145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7" t="s">
        <v>84</v>
      </c>
      <c r="BK390" s="231">
        <f>ROUND(I390*H390,2)</f>
        <v>0</v>
      </c>
      <c r="BL390" s="17" t="s">
        <v>151</v>
      </c>
      <c r="BM390" s="230" t="s">
        <v>1231</v>
      </c>
    </row>
    <row r="391" spans="1:65" s="2" customFormat="1" ht="21.75" customHeight="1">
      <c r="A391" s="38"/>
      <c r="B391" s="39"/>
      <c r="C391" s="259" t="s">
        <v>399</v>
      </c>
      <c r="D391" s="259" t="s">
        <v>238</v>
      </c>
      <c r="E391" s="260" t="s">
        <v>1232</v>
      </c>
      <c r="F391" s="261" t="s">
        <v>1233</v>
      </c>
      <c r="G391" s="262" t="s">
        <v>229</v>
      </c>
      <c r="H391" s="263">
        <v>23</v>
      </c>
      <c r="I391" s="264"/>
      <c r="J391" s="265">
        <f>ROUND(I391*H391,2)</f>
        <v>0</v>
      </c>
      <c r="K391" s="261" t="s">
        <v>683</v>
      </c>
      <c r="L391" s="266"/>
      <c r="M391" s="267" t="s">
        <v>1</v>
      </c>
      <c r="N391" s="268" t="s">
        <v>41</v>
      </c>
      <c r="O391" s="91"/>
      <c r="P391" s="228">
        <f>O391*H391</f>
        <v>0</v>
      </c>
      <c r="Q391" s="228">
        <v>0.196</v>
      </c>
      <c r="R391" s="228">
        <f>Q391*H391</f>
        <v>4.508</v>
      </c>
      <c r="S391" s="228">
        <v>0</v>
      </c>
      <c r="T391" s="229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0" t="s">
        <v>192</v>
      </c>
      <c r="AT391" s="230" t="s">
        <v>238</v>
      </c>
      <c r="AU391" s="230" t="s">
        <v>86</v>
      </c>
      <c r="AY391" s="17" t="s">
        <v>145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7" t="s">
        <v>84</v>
      </c>
      <c r="BK391" s="231">
        <f>ROUND(I391*H391,2)</f>
        <v>0</v>
      </c>
      <c r="BL391" s="17" t="s">
        <v>151</v>
      </c>
      <c r="BM391" s="230" t="s">
        <v>1234</v>
      </c>
    </row>
    <row r="392" spans="1:65" s="2" customFormat="1" ht="24.15" customHeight="1">
      <c r="A392" s="38"/>
      <c r="B392" s="39"/>
      <c r="C392" s="219" t="s">
        <v>405</v>
      </c>
      <c r="D392" s="219" t="s">
        <v>147</v>
      </c>
      <c r="E392" s="220" t="s">
        <v>1235</v>
      </c>
      <c r="F392" s="221" t="s">
        <v>1236</v>
      </c>
      <c r="G392" s="222" t="s">
        <v>234</v>
      </c>
      <c r="H392" s="223">
        <v>390.9</v>
      </c>
      <c r="I392" s="224"/>
      <c r="J392" s="225">
        <f>ROUND(I392*H392,2)</f>
        <v>0</v>
      </c>
      <c r="K392" s="221" t="s">
        <v>683</v>
      </c>
      <c r="L392" s="44"/>
      <c r="M392" s="226" t="s">
        <v>1</v>
      </c>
      <c r="N392" s="227" t="s">
        <v>41</v>
      </c>
      <c r="O392" s="91"/>
      <c r="P392" s="228">
        <f>O392*H392</f>
        <v>0</v>
      </c>
      <c r="Q392" s="228">
        <v>6E-05</v>
      </c>
      <c r="R392" s="228">
        <f>Q392*H392</f>
        <v>0.023454</v>
      </c>
      <c r="S392" s="228">
        <v>0</v>
      </c>
      <c r="T392" s="229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0" t="s">
        <v>151</v>
      </c>
      <c r="AT392" s="230" t="s">
        <v>147</v>
      </c>
      <c r="AU392" s="230" t="s">
        <v>86</v>
      </c>
      <c r="AY392" s="17" t="s">
        <v>145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7" t="s">
        <v>84</v>
      </c>
      <c r="BK392" s="231">
        <f>ROUND(I392*H392,2)</f>
        <v>0</v>
      </c>
      <c r="BL392" s="17" t="s">
        <v>151</v>
      </c>
      <c r="BM392" s="230" t="s">
        <v>1237</v>
      </c>
    </row>
    <row r="393" spans="1:51" s="13" customFormat="1" ht="12">
      <c r="A393" s="13"/>
      <c r="B393" s="237"/>
      <c r="C393" s="238"/>
      <c r="D393" s="232" t="s">
        <v>155</v>
      </c>
      <c r="E393" s="239" t="s">
        <v>1</v>
      </c>
      <c r="F393" s="240" t="s">
        <v>1083</v>
      </c>
      <c r="G393" s="238"/>
      <c r="H393" s="241">
        <v>315.8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7" t="s">
        <v>155</v>
      </c>
      <c r="AU393" s="247" t="s">
        <v>86</v>
      </c>
      <c r="AV393" s="13" t="s">
        <v>86</v>
      </c>
      <c r="AW393" s="13" t="s">
        <v>32</v>
      </c>
      <c r="AX393" s="13" t="s">
        <v>76</v>
      </c>
      <c r="AY393" s="247" t="s">
        <v>145</v>
      </c>
    </row>
    <row r="394" spans="1:51" s="13" customFormat="1" ht="12">
      <c r="A394" s="13"/>
      <c r="B394" s="237"/>
      <c r="C394" s="238"/>
      <c r="D394" s="232" t="s">
        <v>155</v>
      </c>
      <c r="E394" s="239" t="s">
        <v>1</v>
      </c>
      <c r="F394" s="240" t="s">
        <v>1084</v>
      </c>
      <c r="G394" s="238"/>
      <c r="H394" s="241">
        <v>75.1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7" t="s">
        <v>155</v>
      </c>
      <c r="AU394" s="247" t="s">
        <v>86</v>
      </c>
      <c r="AV394" s="13" t="s">
        <v>86</v>
      </c>
      <c r="AW394" s="13" t="s">
        <v>32</v>
      </c>
      <c r="AX394" s="13" t="s">
        <v>76</v>
      </c>
      <c r="AY394" s="247" t="s">
        <v>145</v>
      </c>
    </row>
    <row r="395" spans="1:51" s="14" customFormat="1" ht="12">
      <c r="A395" s="14"/>
      <c r="B395" s="248"/>
      <c r="C395" s="249"/>
      <c r="D395" s="232" t="s">
        <v>155</v>
      </c>
      <c r="E395" s="250" t="s">
        <v>1</v>
      </c>
      <c r="F395" s="251" t="s">
        <v>159</v>
      </c>
      <c r="G395" s="249"/>
      <c r="H395" s="252">
        <v>390.9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8" t="s">
        <v>155</v>
      </c>
      <c r="AU395" s="258" t="s">
        <v>86</v>
      </c>
      <c r="AV395" s="14" t="s">
        <v>151</v>
      </c>
      <c r="AW395" s="14" t="s">
        <v>32</v>
      </c>
      <c r="AX395" s="14" t="s">
        <v>84</v>
      </c>
      <c r="AY395" s="258" t="s">
        <v>145</v>
      </c>
    </row>
    <row r="396" spans="1:65" s="2" customFormat="1" ht="37.8" customHeight="1">
      <c r="A396" s="38"/>
      <c r="B396" s="39"/>
      <c r="C396" s="219" t="s">
        <v>409</v>
      </c>
      <c r="D396" s="219" t="s">
        <v>147</v>
      </c>
      <c r="E396" s="220" t="s">
        <v>1238</v>
      </c>
      <c r="F396" s="221" t="s">
        <v>1239</v>
      </c>
      <c r="G396" s="222" t="s">
        <v>106</v>
      </c>
      <c r="H396" s="223">
        <v>13.847</v>
      </c>
      <c r="I396" s="224"/>
      <c r="J396" s="225">
        <f>ROUND(I396*H396,2)</f>
        <v>0</v>
      </c>
      <c r="K396" s="221" t="s">
        <v>683</v>
      </c>
      <c r="L396" s="44"/>
      <c r="M396" s="226" t="s">
        <v>1</v>
      </c>
      <c r="N396" s="227" t="s">
        <v>41</v>
      </c>
      <c r="O396" s="91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0" t="s">
        <v>151</v>
      </c>
      <c r="AT396" s="230" t="s">
        <v>147</v>
      </c>
      <c r="AU396" s="230" t="s">
        <v>86</v>
      </c>
      <c r="AY396" s="17" t="s">
        <v>145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7" t="s">
        <v>84</v>
      </c>
      <c r="BK396" s="231">
        <f>ROUND(I396*H396,2)</f>
        <v>0</v>
      </c>
      <c r="BL396" s="17" t="s">
        <v>151</v>
      </c>
      <c r="BM396" s="230" t="s">
        <v>1240</v>
      </c>
    </row>
    <row r="397" spans="1:51" s="15" customFormat="1" ht="12">
      <c r="A397" s="15"/>
      <c r="B397" s="274"/>
      <c r="C397" s="275"/>
      <c r="D397" s="232" t="s">
        <v>155</v>
      </c>
      <c r="E397" s="276" t="s">
        <v>1</v>
      </c>
      <c r="F397" s="277" t="s">
        <v>1241</v>
      </c>
      <c r="G397" s="275"/>
      <c r="H397" s="276" t="s">
        <v>1</v>
      </c>
      <c r="I397" s="278"/>
      <c r="J397" s="275"/>
      <c r="K397" s="275"/>
      <c r="L397" s="279"/>
      <c r="M397" s="280"/>
      <c r="N397" s="281"/>
      <c r="O397" s="281"/>
      <c r="P397" s="281"/>
      <c r="Q397" s="281"/>
      <c r="R397" s="281"/>
      <c r="S397" s="281"/>
      <c r="T397" s="282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83" t="s">
        <v>155</v>
      </c>
      <c r="AU397" s="283" t="s">
        <v>86</v>
      </c>
      <c r="AV397" s="15" t="s">
        <v>84</v>
      </c>
      <c r="AW397" s="15" t="s">
        <v>32</v>
      </c>
      <c r="AX397" s="15" t="s">
        <v>76</v>
      </c>
      <c r="AY397" s="283" t="s">
        <v>145</v>
      </c>
    </row>
    <row r="398" spans="1:51" s="13" customFormat="1" ht="12">
      <c r="A398" s="13"/>
      <c r="B398" s="237"/>
      <c r="C398" s="238"/>
      <c r="D398" s="232" t="s">
        <v>155</v>
      </c>
      <c r="E398" s="239" t="s">
        <v>1</v>
      </c>
      <c r="F398" s="240" t="s">
        <v>1242</v>
      </c>
      <c r="G398" s="238"/>
      <c r="H398" s="241">
        <v>13.847</v>
      </c>
      <c r="I398" s="242"/>
      <c r="J398" s="238"/>
      <c r="K398" s="238"/>
      <c r="L398" s="243"/>
      <c r="M398" s="244"/>
      <c r="N398" s="245"/>
      <c r="O398" s="245"/>
      <c r="P398" s="245"/>
      <c r="Q398" s="245"/>
      <c r="R398" s="245"/>
      <c r="S398" s="245"/>
      <c r="T398" s="24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7" t="s">
        <v>155</v>
      </c>
      <c r="AU398" s="247" t="s">
        <v>86</v>
      </c>
      <c r="AV398" s="13" t="s">
        <v>86</v>
      </c>
      <c r="AW398" s="13" t="s">
        <v>32</v>
      </c>
      <c r="AX398" s="13" t="s">
        <v>76</v>
      </c>
      <c r="AY398" s="247" t="s">
        <v>145</v>
      </c>
    </row>
    <row r="399" spans="1:51" s="14" customFormat="1" ht="12">
      <c r="A399" s="14"/>
      <c r="B399" s="248"/>
      <c r="C399" s="249"/>
      <c r="D399" s="232" t="s">
        <v>155</v>
      </c>
      <c r="E399" s="250" t="s">
        <v>1</v>
      </c>
      <c r="F399" s="251" t="s">
        <v>159</v>
      </c>
      <c r="G399" s="249"/>
      <c r="H399" s="252">
        <v>13.847</v>
      </c>
      <c r="I399" s="253"/>
      <c r="J399" s="249"/>
      <c r="K399" s="249"/>
      <c r="L399" s="254"/>
      <c r="M399" s="255"/>
      <c r="N399" s="256"/>
      <c r="O399" s="256"/>
      <c r="P399" s="256"/>
      <c r="Q399" s="256"/>
      <c r="R399" s="256"/>
      <c r="S399" s="256"/>
      <c r="T399" s="25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8" t="s">
        <v>155</v>
      </c>
      <c r="AU399" s="258" t="s">
        <v>86</v>
      </c>
      <c r="AV399" s="14" t="s">
        <v>151</v>
      </c>
      <c r="AW399" s="14" t="s">
        <v>32</v>
      </c>
      <c r="AX399" s="14" t="s">
        <v>84</v>
      </c>
      <c r="AY399" s="258" t="s">
        <v>145</v>
      </c>
    </row>
    <row r="400" spans="1:65" s="2" customFormat="1" ht="37.8" customHeight="1">
      <c r="A400" s="38"/>
      <c r="B400" s="39"/>
      <c r="C400" s="219" t="s">
        <v>413</v>
      </c>
      <c r="D400" s="219" t="s">
        <v>147</v>
      </c>
      <c r="E400" s="220" t="s">
        <v>1243</v>
      </c>
      <c r="F400" s="221" t="s">
        <v>1244</v>
      </c>
      <c r="G400" s="222" t="s">
        <v>106</v>
      </c>
      <c r="H400" s="223">
        <v>21.965</v>
      </c>
      <c r="I400" s="224"/>
      <c r="J400" s="225">
        <f>ROUND(I400*H400,2)</f>
        <v>0</v>
      </c>
      <c r="K400" s="221" t="s">
        <v>683</v>
      </c>
      <c r="L400" s="44"/>
      <c r="M400" s="226" t="s">
        <v>1</v>
      </c>
      <c r="N400" s="227" t="s">
        <v>41</v>
      </c>
      <c r="O400" s="91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0" t="s">
        <v>151</v>
      </c>
      <c r="AT400" s="230" t="s">
        <v>147</v>
      </c>
      <c r="AU400" s="230" t="s">
        <v>86</v>
      </c>
      <c r="AY400" s="17" t="s">
        <v>145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7" t="s">
        <v>84</v>
      </c>
      <c r="BK400" s="231">
        <f>ROUND(I400*H400,2)</f>
        <v>0</v>
      </c>
      <c r="BL400" s="17" t="s">
        <v>151</v>
      </c>
      <c r="BM400" s="230" t="s">
        <v>1245</v>
      </c>
    </row>
    <row r="401" spans="1:51" s="15" customFormat="1" ht="12">
      <c r="A401" s="15"/>
      <c r="B401" s="274"/>
      <c r="C401" s="275"/>
      <c r="D401" s="232" t="s">
        <v>155</v>
      </c>
      <c r="E401" s="276" t="s">
        <v>1</v>
      </c>
      <c r="F401" s="277" t="s">
        <v>1246</v>
      </c>
      <c r="G401" s="275"/>
      <c r="H401" s="276" t="s">
        <v>1</v>
      </c>
      <c r="I401" s="278"/>
      <c r="J401" s="275"/>
      <c r="K401" s="275"/>
      <c r="L401" s="279"/>
      <c r="M401" s="280"/>
      <c r="N401" s="281"/>
      <c r="O401" s="281"/>
      <c r="P401" s="281"/>
      <c r="Q401" s="281"/>
      <c r="R401" s="281"/>
      <c r="S401" s="281"/>
      <c r="T401" s="282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83" t="s">
        <v>155</v>
      </c>
      <c r="AU401" s="283" t="s">
        <v>86</v>
      </c>
      <c r="AV401" s="15" t="s">
        <v>84</v>
      </c>
      <c r="AW401" s="15" t="s">
        <v>32</v>
      </c>
      <c r="AX401" s="15" t="s">
        <v>76</v>
      </c>
      <c r="AY401" s="283" t="s">
        <v>145</v>
      </c>
    </row>
    <row r="402" spans="1:51" s="13" customFormat="1" ht="12">
      <c r="A402" s="13"/>
      <c r="B402" s="237"/>
      <c r="C402" s="238"/>
      <c r="D402" s="232" t="s">
        <v>155</v>
      </c>
      <c r="E402" s="239" t="s">
        <v>1</v>
      </c>
      <c r="F402" s="240" t="s">
        <v>1247</v>
      </c>
      <c r="G402" s="238"/>
      <c r="H402" s="241">
        <v>11.163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7" t="s">
        <v>155</v>
      </c>
      <c r="AU402" s="247" t="s">
        <v>86</v>
      </c>
      <c r="AV402" s="13" t="s">
        <v>86</v>
      </c>
      <c r="AW402" s="13" t="s">
        <v>32</v>
      </c>
      <c r="AX402" s="13" t="s">
        <v>76</v>
      </c>
      <c r="AY402" s="247" t="s">
        <v>145</v>
      </c>
    </row>
    <row r="403" spans="1:51" s="15" customFormat="1" ht="12">
      <c r="A403" s="15"/>
      <c r="B403" s="274"/>
      <c r="C403" s="275"/>
      <c r="D403" s="232" t="s">
        <v>155</v>
      </c>
      <c r="E403" s="276" t="s">
        <v>1</v>
      </c>
      <c r="F403" s="277" t="s">
        <v>1248</v>
      </c>
      <c r="G403" s="275"/>
      <c r="H403" s="276" t="s">
        <v>1</v>
      </c>
      <c r="I403" s="278"/>
      <c r="J403" s="275"/>
      <c r="K403" s="275"/>
      <c r="L403" s="279"/>
      <c r="M403" s="280"/>
      <c r="N403" s="281"/>
      <c r="O403" s="281"/>
      <c r="P403" s="281"/>
      <c r="Q403" s="281"/>
      <c r="R403" s="281"/>
      <c r="S403" s="281"/>
      <c r="T403" s="282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83" t="s">
        <v>155</v>
      </c>
      <c r="AU403" s="283" t="s">
        <v>86</v>
      </c>
      <c r="AV403" s="15" t="s">
        <v>84</v>
      </c>
      <c r="AW403" s="15" t="s">
        <v>32</v>
      </c>
      <c r="AX403" s="15" t="s">
        <v>76</v>
      </c>
      <c r="AY403" s="283" t="s">
        <v>145</v>
      </c>
    </row>
    <row r="404" spans="1:51" s="13" customFormat="1" ht="12">
      <c r="A404" s="13"/>
      <c r="B404" s="237"/>
      <c r="C404" s="238"/>
      <c r="D404" s="232" t="s">
        <v>155</v>
      </c>
      <c r="E404" s="239" t="s">
        <v>1</v>
      </c>
      <c r="F404" s="240" t="s">
        <v>1249</v>
      </c>
      <c r="G404" s="238"/>
      <c r="H404" s="241">
        <v>10.802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7" t="s">
        <v>155</v>
      </c>
      <c r="AU404" s="247" t="s">
        <v>86</v>
      </c>
      <c r="AV404" s="13" t="s">
        <v>86</v>
      </c>
      <c r="AW404" s="13" t="s">
        <v>32</v>
      </c>
      <c r="AX404" s="13" t="s">
        <v>76</v>
      </c>
      <c r="AY404" s="247" t="s">
        <v>145</v>
      </c>
    </row>
    <row r="405" spans="1:51" s="14" customFormat="1" ht="12">
      <c r="A405" s="14"/>
      <c r="B405" s="248"/>
      <c r="C405" s="249"/>
      <c r="D405" s="232" t="s">
        <v>155</v>
      </c>
      <c r="E405" s="250" t="s">
        <v>1</v>
      </c>
      <c r="F405" s="251" t="s">
        <v>159</v>
      </c>
      <c r="G405" s="249"/>
      <c r="H405" s="252">
        <v>21.965</v>
      </c>
      <c r="I405" s="253"/>
      <c r="J405" s="249"/>
      <c r="K405" s="249"/>
      <c r="L405" s="254"/>
      <c r="M405" s="255"/>
      <c r="N405" s="256"/>
      <c r="O405" s="256"/>
      <c r="P405" s="256"/>
      <c r="Q405" s="256"/>
      <c r="R405" s="256"/>
      <c r="S405" s="256"/>
      <c r="T405" s="25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8" t="s">
        <v>155</v>
      </c>
      <c r="AU405" s="258" t="s">
        <v>86</v>
      </c>
      <c r="AV405" s="14" t="s">
        <v>151</v>
      </c>
      <c r="AW405" s="14" t="s">
        <v>32</v>
      </c>
      <c r="AX405" s="14" t="s">
        <v>84</v>
      </c>
      <c r="AY405" s="258" t="s">
        <v>145</v>
      </c>
    </row>
    <row r="406" spans="1:63" s="12" customFormat="1" ht="22.8" customHeight="1">
      <c r="A406" s="12"/>
      <c r="B406" s="203"/>
      <c r="C406" s="204"/>
      <c r="D406" s="205" t="s">
        <v>75</v>
      </c>
      <c r="E406" s="217" t="s">
        <v>199</v>
      </c>
      <c r="F406" s="217" t="s">
        <v>256</v>
      </c>
      <c r="G406" s="204"/>
      <c r="H406" s="204"/>
      <c r="I406" s="207"/>
      <c r="J406" s="218">
        <f>BK406</f>
        <v>0</v>
      </c>
      <c r="K406" s="204"/>
      <c r="L406" s="209"/>
      <c r="M406" s="210"/>
      <c r="N406" s="211"/>
      <c r="O406" s="211"/>
      <c r="P406" s="212">
        <f>SUM(P407:P415)</f>
        <v>0</v>
      </c>
      <c r="Q406" s="211"/>
      <c r="R406" s="212">
        <f>SUM(R407:R415)</f>
        <v>0.0005076</v>
      </c>
      <c r="S406" s="211"/>
      <c r="T406" s="213">
        <f>SUM(T407:T415)</f>
        <v>1.4011999999999998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214" t="s">
        <v>84</v>
      </c>
      <c r="AT406" s="215" t="s">
        <v>75</v>
      </c>
      <c r="AU406" s="215" t="s">
        <v>84</v>
      </c>
      <c r="AY406" s="214" t="s">
        <v>145</v>
      </c>
      <c r="BK406" s="216">
        <f>SUM(BK407:BK415)</f>
        <v>0</v>
      </c>
    </row>
    <row r="407" spans="1:65" s="2" customFormat="1" ht="33" customHeight="1">
      <c r="A407" s="38"/>
      <c r="B407" s="39"/>
      <c r="C407" s="219" t="s">
        <v>420</v>
      </c>
      <c r="D407" s="219" t="s">
        <v>147</v>
      </c>
      <c r="E407" s="220" t="s">
        <v>1250</v>
      </c>
      <c r="F407" s="221" t="s">
        <v>1251</v>
      </c>
      <c r="G407" s="222" t="s">
        <v>229</v>
      </c>
      <c r="H407" s="223">
        <v>2</v>
      </c>
      <c r="I407" s="224"/>
      <c r="J407" s="225">
        <f>ROUND(I407*H407,2)</f>
        <v>0</v>
      </c>
      <c r="K407" s="221" t="s">
        <v>683</v>
      </c>
      <c r="L407" s="44"/>
      <c r="M407" s="226" t="s">
        <v>1</v>
      </c>
      <c r="N407" s="227" t="s">
        <v>41</v>
      </c>
      <c r="O407" s="91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30" t="s">
        <v>151</v>
      </c>
      <c r="AT407" s="230" t="s">
        <v>147</v>
      </c>
      <c r="AU407" s="230" t="s">
        <v>86</v>
      </c>
      <c r="AY407" s="17" t="s">
        <v>145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7" t="s">
        <v>84</v>
      </c>
      <c r="BK407" s="231">
        <f>ROUND(I407*H407,2)</f>
        <v>0</v>
      </c>
      <c r="BL407" s="17" t="s">
        <v>151</v>
      </c>
      <c r="BM407" s="230" t="s">
        <v>1252</v>
      </c>
    </row>
    <row r="408" spans="1:51" s="15" customFormat="1" ht="12">
      <c r="A408" s="15"/>
      <c r="B408" s="274"/>
      <c r="C408" s="275"/>
      <c r="D408" s="232" t="s">
        <v>155</v>
      </c>
      <c r="E408" s="276" t="s">
        <v>1</v>
      </c>
      <c r="F408" s="277" t="s">
        <v>1253</v>
      </c>
      <c r="G408" s="275"/>
      <c r="H408" s="276" t="s">
        <v>1</v>
      </c>
      <c r="I408" s="278"/>
      <c r="J408" s="275"/>
      <c r="K408" s="275"/>
      <c r="L408" s="279"/>
      <c r="M408" s="280"/>
      <c r="N408" s="281"/>
      <c r="O408" s="281"/>
      <c r="P408" s="281"/>
      <c r="Q408" s="281"/>
      <c r="R408" s="281"/>
      <c r="S408" s="281"/>
      <c r="T408" s="282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83" t="s">
        <v>155</v>
      </c>
      <c r="AU408" s="283" t="s">
        <v>86</v>
      </c>
      <c r="AV408" s="15" t="s">
        <v>84</v>
      </c>
      <c r="AW408" s="15" t="s">
        <v>32</v>
      </c>
      <c r="AX408" s="15" t="s">
        <v>76</v>
      </c>
      <c r="AY408" s="283" t="s">
        <v>145</v>
      </c>
    </row>
    <row r="409" spans="1:51" s="13" customFormat="1" ht="12">
      <c r="A409" s="13"/>
      <c r="B409" s="237"/>
      <c r="C409" s="238"/>
      <c r="D409" s="232" t="s">
        <v>155</v>
      </c>
      <c r="E409" s="239" t="s">
        <v>1</v>
      </c>
      <c r="F409" s="240" t="s">
        <v>1254</v>
      </c>
      <c r="G409" s="238"/>
      <c r="H409" s="241">
        <v>2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7" t="s">
        <v>155</v>
      </c>
      <c r="AU409" s="247" t="s">
        <v>86</v>
      </c>
      <c r="AV409" s="13" t="s">
        <v>86</v>
      </c>
      <c r="AW409" s="13" t="s">
        <v>32</v>
      </c>
      <c r="AX409" s="13" t="s">
        <v>76</v>
      </c>
      <c r="AY409" s="247" t="s">
        <v>145</v>
      </c>
    </row>
    <row r="410" spans="1:51" s="14" customFormat="1" ht="12">
      <c r="A410" s="14"/>
      <c r="B410" s="248"/>
      <c r="C410" s="249"/>
      <c r="D410" s="232" t="s">
        <v>155</v>
      </c>
      <c r="E410" s="250" t="s">
        <v>1</v>
      </c>
      <c r="F410" s="251" t="s">
        <v>159</v>
      </c>
      <c r="G410" s="249"/>
      <c r="H410" s="252">
        <v>2</v>
      </c>
      <c r="I410" s="253"/>
      <c r="J410" s="249"/>
      <c r="K410" s="249"/>
      <c r="L410" s="254"/>
      <c r="M410" s="255"/>
      <c r="N410" s="256"/>
      <c r="O410" s="256"/>
      <c r="P410" s="256"/>
      <c r="Q410" s="256"/>
      <c r="R410" s="256"/>
      <c r="S410" s="256"/>
      <c r="T410" s="25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8" t="s">
        <v>155</v>
      </c>
      <c r="AU410" s="258" t="s">
        <v>86</v>
      </c>
      <c r="AV410" s="14" t="s">
        <v>151</v>
      </c>
      <c r="AW410" s="14" t="s">
        <v>32</v>
      </c>
      <c r="AX410" s="14" t="s">
        <v>84</v>
      </c>
      <c r="AY410" s="258" t="s">
        <v>145</v>
      </c>
    </row>
    <row r="411" spans="1:65" s="2" customFormat="1" ht="66.75" customHeight="1">
      <c r="A411" s="38"/>
      <c r="B411" s="39"/>
      <c r="C411" s="219" t="s">
        <v>424</v>
      </c>
      <c r="D411" s="219" t="s">
        <v>147</v>
      </c>
      <c r="E411" s="220" t="s">
        <v>1255</v>
      </c>
      <c r="F411" s="221" t="s">
        <v>1256</v>
      </c>
      <c r="G411" s="222" t="s">
        <v>234</v>
      </c>
      <c r="H411" s="223">
        <v>8</v>
      </c>
      <c r="I411" s="224"/>
      <c r="J411" s="225">
        <f>ROUND(I411*H411,2)</f>
        <v>0</v>
      </c>
      <c r="K411" s="221" t="s">
        <v>683</v>
      </c>
      <c r="L411" s="44"/>
      <c r="M411" s="226" t="s">
        <v>1</v>
      </c>
      <c r="N411" s="227" t="s">
        <v>41</v>
      </c>
      <c r="O411" s="91"/>
      <c r="P411" s="228">
        <f>O411*H411</f>
        <v>0</v>
      </c>
      <c r="Q411" s="228">
        <v>0</v>
      </c>
      <c r="R411" s="228">
        <f>Q411*H411</f>
        <v>0</v>
      </c>
      <c r="S411" s="228">
        <v>0.172</v>
      </c>
      <c r="T411" s="229">
        <f>S411*H411</f>
        <v>1.376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0" t="s">
        <v>151</v>
      </c>
      <c r="AT411" s="230" t="s">
        <v>147</v>
      </c>
      <c r="AU411" s="230" t="s">
        <v>86</v>
      </c>
      <c r="AY411" s="17" t="s">
        <v>145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7" t="s">
        <v>84</v>
      </c>
      <c r="BK411" s="231">
        <f>ROUND(I411*H411,2)</f>
        <v>0</v>
      </c>
      <c r="BL411" s="17" t="s">
        <v>151</v>
      </c>
      <c r="BM411" s="230" t="s">
        <v>1257</v>
      </c>
    </row>
    <row r="412" spans="1:65" s="2" customFormat="1" ht="44.25" customHeight="1">
      <c r="A412" s="38"/>
      <c r="B412" s="39"/>
      <c r="C412" s="219" t="s">
        <v>430</v>
      </c>
      <c r="D412" s="219" t="s">
        <v>147</v>
      </c>
      <c r="E412" s="220" t="s">
        <v>1258</v>
      </c>
      <c r="F412" s="221" t="s">
        <v>1259</v>
      </c>
      <c r="G412" s="222" t="s">
        <v>234</v>
      </c>
      <c r="H412" s="223">
        <v>0.12</v>
      </c>
      <c r="I412" s="224"/>
      <c r="J412" s="225">
        <f>ROUND(I412*H412,2)</f>
        <v>0</v>
      </c>
      <c r="K412" s="221" t="s">
        <v>683</v>
      </c>
      <c r="L412" s="44"/>
      <c r="M412" s="226" t="s">
        <v>1</v>
      </c>
      <c r="N412" s="227" t="s">
        <v>41</v>
      </c>
      <c r="O412" s="91"/>
      <c r="P412" s="228">
        <f>O412*H412</f>
        <v>0</v>
      </c>
      <c r="Q412" s="228">
        <v>0.00423</v>
      </c>
      <c r="R412" s="228">
        <f>Q412*H412</f>
        <v>0.0005076</v>
      </c>
      <c r="S412" s="228">
        <v>0.21</v>
      </c>
      <c r="T412" s="229">
        <f>S412*H412</f>
        <v>0.025199999999999997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0" t="s">
        <v>151</v>
      </c>
      <c r="AT412" s="230" t="s">
        <v>147</v>
      </c>
      <c r="AU412" s="230" t="s">
        <v>86</v>
      </c>
      <c r="AY412" s="17" t="s">
        <v>145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7" t="s">
        <v>84</v>
      </c>
      <c r="BK412" s="231">
        <f>ROUND(I412*H412,2)</f>
        <v>0</v>
      </c>
      <c r="BL412" s="17" t="s">
        <v>151</v>
      </c>
      <c r="BM412" s="230" t="s">
        <v>1260</v>
      </c>
    </row>
    <row r="413" spans="1:51" s="15" customFormat="1" ht="12">
      <c r="A413" s="15"/>
      <c r="B413" s="274"/>
      <c r="C413" s="275"/>
      <c r="D413" s="232" t="s">
        <v>155</v>
      </c>
      <c r="E413" s="276" t="s">
        <v>1</v>
      </c>
      <c r="F413" s="277" t="s">
        <v>1261</v>
      </c>
      <c r="G413" s="275"/>
      <c r="H413" s="276" t="s">
        <v>1</v>
      </c>
      <c r="I413" s="278"/>
      <c r="J413" s="275"/>
      <c r="K413" s="275"/>
      <c r="L413" s="279"/>
      <c r="M413" s="280"/>
      <c r="N413" s="281"/>
      <c r="O413" s="281"/>
      <c r="P413" s="281"/>
      <c r="Q413" s="281"/>
      <c r="R413" s="281"/>
      <c r="S413" s="281"/>
      <c r="T413" s="282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83" t="s">
        <v>155</v>
      </c>
      <c r="AU413" s="283" t="s">
        <v>86</v>
      </c>
      <c r="AV413" s="15" t="s">
        <v>84</v>
      </c>
      <c r="AW413" s="15" t="s">
        <v>32</v>
      </c>
      <c r="AX413" s="15" t="s">
        <v>76</v>
      </c>
      <c r="AY413" s="283" t="s">
        <v>145</v>
      </c>
    </row>
    <row r="414" spans="1:51" s="13" customFormat="1" ht="12">
      <c r="A414" s="13"/>
      <c r="B414" s="237"/>
      <c r="C414" s="238"/>
      <c r="D414" s="232" t="s">
        <v>155</v>
      </c>
      <c r="E414" s="239" t="s">
        <v>1</v>
      </c>
      <c r="F414" s="240" t="s">
        <v>1262</v>
      </c>
      <c r="G414" s="238"/>
      <c r="H414" s="241">
        <v>0.12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7" t="s">
        <v>155</v>
      </c>
      <c r="AU414" s="247" t="s">
        <v>86</v>
      </c>
      <c r="AV414" s="13" t="s">
        <v>86</v>
      </c>
      <c r="AW414" s="13" t="s">
        <v>32</v>
      </c>
      <c r="AX414" s="13" t="s">
        <v>76</v>
      </c>
      <c r="AY414" s="247" t="s">
        <v>145</v>
      </c>
    </row>
    <row r="415" spans="1:51" s="14" customFormat="1" ht="12">
      <c r="A415" s="14"/>
      <c r="B415" s="248"/>
      <c r="C415" s="249"/>
      <c r="D415" s="232" t="s">
        <v>155</v>
      </c>
      <c r="E415" s="250" t="s">
        <v>1</v>
      </c>
      <c r="F415" s="251" t="s">
        <v>159</v>
      </c>
      <c r="G415" s="249"/>
      <c r="H415" s="252">
        <v>0.12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8" t="s">
        <v>155</v>
      </c>
      <c r="AU415" s="258" t="s">
        <v>86</v>
      </c>
      <c r="AV415" s="14" t="s">
        <v>151</v>
      </c>
      <c r="AW415" s="14" t="s">
        <v>32</v>
      </c>
      <c r="AX415" s="14" t="s">
        <v>84</v>
      </c>
      <c r="AY415" s="258" t="s">
        <v>145</v>
      </c>
    </row>
    <row r="416" spans="1:63" s="12" customFormat="1" ht="22.8" customHeight="1">
      <c r="A416" s="12"/>
      <c r="B416" s="203"/>
      <c r="C416" s="204"/>
      <c r="D416" s="205" t="s">
        <v>75</v>
      </c>
      <c r="E416" s="217" t="s">
        <v>366</v>
      </c>
      <c r="F416" s="217" t="s">
        <v>367</v>
      </c>
      <c r="G416" s="204"/>
      <c r="H416" s="204"/>
      <c r="I416" s="207"/>
      <c r="J416" s="218">
        <f>BK416</f>
        <v>0</v>
      </c>
      <c r="K416" s="204"/>
      <c r="L416" s="209"/>
      <c r="M416" s="210"/>
      <c r="N416" s="211"/>
      <c r="O416" s="211"/>
      <c r="P416" s="212">
        <f>SUM(P417:P418)</f>
        <v>0</v>
      </c>
      <c r="Q416" s="211"/>
      <c r="R416" s="212">
        <f>SUM(R417:R418)</f>
        <v>0</v>
      </c>
      <c r="S416" s="211"/>
      <c r="T416" s="213">
        <f>SUM(T417:T418)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4" t="s">
        <v>84</v>
      </c>
      <c r="AT416" s="215" t="s">
        <v>75</v>
      </c>
      <c r="AU416" s="215" t="s">
        <v>84</v>
      </c>
      <c r="AY416" s="214" t="s">
        <v>145</v>
      </c>
      <c r="BK416" s="216">
        <f>SUM(BK417:BK418)</f>
        <v>0</v>
      </c>
    </row>
    <row r="417" spans="1:65" s="2" customFormat="1" ht="37.8" customHeight="1">
      <c r="A417" s="38"/>
      <c r="B417" s="39"/>
      <c r="C417" s="219" t="s">
        <v>1263</v>
      </c>
      <c r="D417" s="219" t="s">
        <v>147</v>
      </c>
      <c r="E417" s="220" t="s">
        <v>1264</v>
      </c>
      <c r="F417" s="221" t="s">
        <v>1265</v>
      </c>
      <c r="G417" s="222" t="s">
        <v>371</v>
      </c>
      <c r="H417" s="223">
        <v>22.161</v>
      </c>
      <c r="I417" s="224"/>
      <c r="J417" s="225">
        <f>ROUND(I417*H417,2)</f>
        <v>0</v>
      </c>
      <c r="K417" s="221" t="s">
        <v>683</v>
      </c>
      <c r="L417" s="44"/>
      <c r="M417" s="226" t="s">
        <v>1</v>
      </c>
      <c r="N417" s="227" t="s">
        <v>41</v>
      </c>
      <c r="O417" s="91"/>
      <c r="P417" s="228">
        <f>O417*H417</f>
        <v>0</v>
      </c>
      <c r="Q417" s="228">
        <v>0</v>
      </c>
      <c r="R417" s="228">
        <f>Q417*H417</f>
        <v>0</v>
      </c>
      <c r="S417" s="228">
        <v>0</v>
      </c>
      <c r="T417" s="229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0" t="s">
        <v>151</v>
      </c>
      <c r="AT417" s="230" t="s">
        <v>147</v>
      </c>
      <c r="AU417" s="230" t="s">
        <v>86</v>
      </c>
      <c r="AY417" s="17" t="s">
        <v>145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7" t="s">
        <v>84</v>
      </c>
      <c r="BK417" s="231">
        <f>ROUND(I417*H417,2)</f>
        <v>0</v>
      </c>
      <c r="BL417" s="17" t="s">
        <v>151</v>
      </c>
      <c r="BM417" s="230" t="s">
        <v>1266</v>
      </c>
    </row>
    <row r="418" spans="1:65" s="2" customFormat="1" ht="24.15" customHeight="1">
      <c r="A418" s="38"/>
      <c r="B418" s="39"/>
      <c r="C418" s="219" t="s">
        <v>1267</v>
      </c>
      <c r="D418" s="219" t="s">
        <v>147</v>
      </c>
      <c r="E418" s="220" t="s">
        <v>1268</v>
      </c>
      <c r="F418" s="221" t="s">
        <v>1269</v>
      </c>
      <c r="G418" s="222" t="s">
        <v>371</v>
      </c>
      <c r="H418" s="223">
        <v>22.161</v>
      </c>
      <c r="I418" s="224"/>
      <c r="J418" s="225">
        <f>ROUND(I418*H418,2)</f>
        <v>0</v>
      </c>
      <c r="K418" s="221" t="s">
        <v>683</v>
      </c>
      <c r="L418" s="44"/>
      <c r="M418" s="226" t="s">
        <v>1</v>
      </c>
      <c r="N418" s="227" t="s">
        <v>41</v>
      </c>
      <c r="O418" s="91"/>
      <c r="P418" s="228">
        <f>O418*H418</f>
        <v>0</v>
      </c>
      <c r="Q418" s="228">
        <v>0</v>
      </c>
      <c r="R418" s="228">
        <f>Q418*H418</f>
        <v>0</v>
      </c>
      <c r="S418" s="228">
        <v>0</v>
      </c>
      <c r="T418" s="229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0" t="s">
        <v>151</v>
      </c>
      <c r="AT418" s="230" t="s">
        <v>147</v>
      </c>
      <c r="AU418" s="230" t="s">
        <v>86</v>
      </c>
      <c r="AY418" s="17" t="s">
        <v>145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7" t="s">
        <v>84</v>
      </c>
      <c r="BK418" s="231">
        <f>ROUND(I418*H418,2)</f>
        <v>0</v>
      </c>
      <c r="BL418" s="17" t="s">
        <v>151</v>
      </c>
      <c r="BM418" s="230" t="s">
        <v>1270</v>
      </c>
    </row>
    <row r="419" spans="1:63" s="12" customFormat="1" ht="22.8" customHeight="1">
      <c r="A419" s="12"/>
      <c r="B419" s="203"/>
      <c r="C419" s="204"/>
      <c r="D419" s="205" t="s">
        <v>75</v>
      </c>
      <c r="E419" s="217" t="s">
        <v>389</v>
      </c>
      <c r="F419" s="217" t="s">
        <v>390</v>
      </c>
      <c r="G419" s="204"/>
      <c r="H419" s="204"/>
      <c r="I419" s="207"/>
      <c r="J419" s="218">
        <f>BK419</f>
        <v>0</v>
      </c>
      <c r="K419" s="204"/>
      <c r="L419" s="209"/>
      <c r="M419" s="210"/>
      <c r="N419" s="211"/>
      <c r="O419" s="211"/>
      <c r="P419" s="212">
        <f>P420</f>
        <v>0</v>
      </c>
      <c r="Q419" s="211"/>
      <c r="R419" s="212">
        <f>R420</f>
        <v>0</v>
      </c>
      <c r="S419" s="211"/>
      <c r="T419" s="213">
        <f>T420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14" t="s">
        <v>84</v>
      </c>
      <c r="AT419" s="215" t="s">
        <v>75</v>
      </c>
      <c r="AU419" s="215" t="s">
        <v>84</v>
      </c>
      <c r="AY419" s="214" t="s">
        <v>145</v>
      </c>
      <c r="BK419" s="216">
        <f>BK420</f>
        <v>0</v>
      </c>
    </row>
    <row r="420" spans="1:65" s="2" customFormat="1" ht="49.05" customHeight="1">
      <c r="A420" s="38"/>
      <c r="B420" s="39"/>
      <c r="C420" s="219" t="s">
        <v>1271</v>
      </c>
      <c r="D420" s="219" t="s">
        <v>147</v>
      </c>
      <c r="E420" s="220" t="s">
        <v>1272</v>
      </c>
      <c r="F420" s="221" t="s">
        <v>1273</v>
      </c>
      <c r="G420" s="222" t="s">
        <v>371</v>
      </c>
      <c r="H420" s="223">
        <v>92.583</v>
      </c>
      <c r="I420" s="224"/>
      <c r="J420" s="225">
        <f>ROUND(I420*H420,2)</f>
        <v>0</v>
      </c>
      <c r="K420" s="221" t="s">
        <v>683</v>
      </c>
      <c r="L420" s="44"/>
      <c r="M420" s="226" t="s">
        <v>1</v>
      </c>
      <c r="N420" s="227" t="s">
        <v>41</v>
      </c>
      <c r="O420" s="91"/>
      <c r="P420" s="228">
        <f>O420*H420</f>
        <v>0</v>
      </c>
      <c r="Q420" s="228">
        <v>0</v>
      </c>
      <c r="R420" s="228">
        <f>Q420*H420</f>
        <v>0</v>
      </c>
      <c r="S420" s="228">
        <v>0</v>
      </c>
      <c r="T420" s="229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0" t="s">
        <v>151</v>
      </c>
      <c r="AT420" s="230" t="s">
        <v>147</v>
      </c>
      <c r="AU420" s="230" t="s">
        <v>86</v>
      </c>
      <c r="AY420" s="17" t="s">
        <v>145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7" t="s">
        <v>84</v>
      </c>
      <c r="BK420" s="231">
        <f>ROUND(I420*H420,2)</f>
        <v>0</v>
      </c>
      <c r="BL420" s="17" t="s">
        <v>151</v>
      </c>
      <c r="BM420" s="230" t="s">
        <v>1274</v>
      </c>
    </row>
    <row r="421" spans="1:63" s="12" customFormat="1" ht="25.9" customHeight="1">
      <c r="A421" s="12"/>
      <c r="B421" s="203"/>
      <c r="C421" s="204"/>
      <c r="D421" s="205" t="s">
        <v>75</v>
      </c>
      <c r="E421" s="206" t="s">
        <v>395</v>
      </c>
      <c r="F421" s="206" t="s">
        <v>396</v>
      </c>
      <c r="G421" s="204"/>
      <c r="H421" s="204"/>
      <c r="I421" s="207"/>
      <c r="J421" s="208">
        <f>BK421</f>
        <v>0</v>
      </c>
      <c r="K421" s="204"/>
      <c r="L421" s="209"/>
      <c r="M421" s="210"/>
      <c r="N421" s="211"/>
      <c r="O421" s="211"/>
      <c r="P421" s="212">
        <f>P422</f>
        <v>0</v>
      </c>
      <c r="Q421" s="211"/>
      <c r="R421" s="212">
        <f>R422</f>
        <v>0</v>
      </c>
      <c r="S421" s="211"/>
      <c r="T421" s="213">
        <f>T422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4" t="s">
        <v>174</v>
      </c>
      <c r="AT421" s="215" t="s">
        <v>75</v>
      </c>
      <c r="AU421" s="215" t="s">
        <v>76</v>
      </c>
      <c r="AY421" s="214" t="s">
        <v>145</v>
      </c>
      <c r="BK421" s="216">
        <f>BK422</f>
        <v>0</v>
      </c>
    </row>
    <row r="422" spans="1:63" s="12" customFormat="1" ht="22.8" customHeight="1">
      <c r="A422" s="12"/>
      <c r="B422" s="203"/>
      <c r="C422" s="204"/>
      <c r="D422" s="205" t="s">
        <v>75</v>
      </c>
      <c r="E422" s="217" t="s">
        <v>397</v>
      </c>
      <c r="F422" s="217" t="s">
        <v>398</v>
      </c>
      <c r="G422" s="204"/>
      <c r="H422" s="204"/>
      <c r="I422" s="207"/>
      <c r="J422" s="218">
        <f>BK422</f>
        <v>0</v>
      </c>
      <c r="K422" s="204"/>
      <c r="L422" s="209"/>
      <c r="M422" s="210"/>
      <c r="N422" s="211"/>
      <c r="O422" s="211"/>
      <c r="P422" s="212">
        <f>SUM(P423:P428)</f>
        <v>0</v>
      </c>
      <c r="Q422" s="211"/>
      <c r="R422" s="212">
        <f>SUM(R423:R428)</f>
        <v>0</v>
      </c>
      <c r="S422" s="211"/>
      <c r="T422" s="213">
        <f>SUM(T423:T428)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4" t="s">
        <v>174</v>
      </c>
      <c r="AT422" s="215" t="s">
        <v>75</v>
      </c>
      <c r="AU422" s="215" t="s">
        <v>84</v>
      </c>
      <c r="AY422" s="214" t="s">
        <v>145</v>
      </c>
      <c r="BK422" s="216">
        <f>SUM(BK423:BK428)</f>
        <v>0</v>
      </c>
    </row>
    <row r="423" spans="1:65" s="2" customFormat="1" ht="16.5" customHeight="1">
      <c r="A423" s="38"/>
      <c r="B423" s="39"/>
      <c r="C423" s="219" t="s">
        <v>1275</v>
      </c>
      <c r="D423" s="219" t="s">
        <v>147</v>
      </c>
      <c r="E423" s="220" t="s">
        <v>400</v>
      </c>
      <c r="F423" s="221" t="s">
        <v>1276</v>
      </c>
      <c r="G423" s="222" t="s">
        <v>402</v>
      </c>
      <c r="H423" s="223">
        <v>1</v>
      </c>
      <c r="I423" s="224"/>
      <c r="J423" s="225">
        <f>ROUND(I423*H423,2)</f>
        <v>0</v>
      </c>
      <c r="K423" s="221" t="s">
        <v>683</v>
      </c>
      <c r="L423" s="44"/>
      <c r="M423" s="226" t="s">
        <v>1</v>
      </c>
      <c r="N423" s="227" t="s">
        <v>41</v>
      </c>
      <c r="O423" s="91"/>
      <c r="P423" s="228">
        <f>O423*H423</f>
        <v>0</v>
      </c>
      <c r="Q423" s="228">
        <v>0</v>
      </c>
      <c r="R423" s="228">
        <f>Q423*H423</f>
        <v>0</v>
      </c>
      <c r="S423" s="228">
        <v>0</v>
      </c>
      <c r="T423" s="229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30" t="s">
        <v>403</v>
      </c>
      <c r="AT423" s="230" t="s">
        <v>147</v>
      </c>
      <c r="AU423" s="230" t="s">
        <v>86</v>
      </c>
      <c r="AY423" s="17" t="s">
        <v>145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7" t="s">
        <v>84</v>
      </c>
      <c r="BK423" s="231">
        <f>ROUND(I423*H423,2)</f>
        <v>0</v>
      </c>
      <c r="BL423" s="17" t="s">
        <v>403</v>
      </c>
      <c r="BM423" s="230" t="s">
        <v>1277</v>
      </c>
    </row>
    <row r="424" spans="1:65" s="2" customFormat="1" ht="16.5" customHeight="1">
      <c r="A424" s="38"/>
      <c r="B424" s="39"/>
      <c r="C424" s="219" t="s">
        <v>1278</v>
      </c>
      <c r="D424" s="219" t="s">
        <v>147</v>
      </c>
      <c r="E424" s="220" t="s">
        <v>406</v>
      </c>
      <c r="F424" s="221" t="s">
        <v>831</v>
      </c>
      <c r="G424" s="222" t="s">
        <v>402</v>
      </c>
      <c r="H424" s="223">
        <v>1</v>
      </c>
      <c r="I424" s="224"/>
      <c r="J424" s="225">
        <f>ROUND(I424*H424,2)</f>
        <v>0</v>
      </c>
      <c r="K424" s="221" t="s">
        <v>683</v>
      </c>
      <c r="L424" s="44"/>
      <c r="M424" s="226" t="s">
        <v>1</v>
      </c>
      <c r="N424" s="227" t="s">
        <v>41</v>
      </c>
      <c r="O424" s="91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0" t="s">
        <v>403</v>
      </c>
      <c r="AT424" s="230" t="s">
        <v>147</v>
      </c>
      <c r="AU424" s="230" t="s">
        <v>86</v>
      </c>
      <c r="AY424" s="17" t="s">
        <v>145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7" t="s">
        <v>84</v>
      </c>
      <c r="BK424" s="231">
        <f>ROUND(I424*H424,2)</f>
        <v>0</v>
      </c>
      <c r="BL424" s="17" t="s">
        <v>403</v>
      </c>
      <c r="BM424" s="230" t="s">
        <v>1279</v>
      </c>
    </row>
    <row r="425" spans="1:65" s="2" customFormat="1" ht="16.5" customHeight="1">
      <c r="A425" s="38"/>
      <c r="B425" s="39"/>
      <c r="C425" s="219" t="s">
        <v>1280</v>
      </c>
      <c r="D425" s="219" t="s">
        <v>147</v>
      </c>
      <c r="E425" s="220" t="s">
        <v>410</v>
      </c>
      <c r="F425" s="221" t="s">
        <v>833</v>
      </c>
      <c r="G425" s="222" t="s">
        <v>402</v>
      </c>
      <c r="H425" s="223">
        <v>1</v>
      </c>
      <c r="I425" s="224"/>
      <c r="J425" s="225">
        <f>ROUND(I425*H425,2)</f>
        <v>0</v>
      </c>
      <c r="K425" s="221" t="s">
        <v>683</v>
      </c>
      <c r="L425" s="44"/>
      <c r="M425" s="226" t="s">
        <v>1</v>
      </c>
      <c r="N425" s="227" t="s">
        <v>41</v>
      </c>
      <c r="O425" s="91"/>
      <c r="P425" s="228">
        <f>O425*H425</f>
        <v>0</v>
      </c>
      <c r="Q425" s="228">
        <v>0</v>
      </c>
      <c r="R425" s="228">
        <f>Q425*H425</f>
        <v>0</v>
      </c>
      <c r="S425" s="228">
        <v>0</v>
      </c>
      <c r="T425" s="229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0" t="s">
        <v>403</v>
      </c>
      <c r="AT425" s="230" t="s">
        <v>147</v>
      </c>
      <c r="AU425" s="230" t="s">
        <v>86</v>
      </c>
      <c r="AY425" s="17" t="s">
        <v>145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17" t="s">
        <v>84</v>
      </c>
      <c r="BK425" s="231">
        <f>ROUND(I425*H425,2)</f>
        <v>0</v>
      </c>
      <c r="BL425" s="17" t="s">
        <v>403</v>
      </c>
      <c r="BM425" s="230" t="s">
        <v>1281</v>
      </c>
    </row>
    <row r="426" spans="1:65" s="2" customFormat="1" ht="16.5" customHeight="1">
      <c r="A426" s="38"/>
      <c r="B426" s="39"/>
      <c r="C426" s="219" t="s">
        <v>1282</v>
      </c>
      <c r="D426" s="219" t="s">
        <v>147</v>
      </c>
      <c r="E426" s="220" t="s">
        <v>1283</v>
      </c>
      <c r="F426" s="221" t="s">
        <v>1284</v>
      </c>
      <c r="G426" s="222" t="s">
        <v>402</v>
      </c>
      <c r="H426" s="223">
        <v>1</v>
      </c>
      <c r="I426" s="224"/>
      <c r="J426" s="225">
        <f>ROUND(I426*H426,2)</f>
        <v>0</v>
      </c>
      <c r="K426" s="221" t="s">
        <v>683</v>
      </c>
      <c r="L426" s="44"/>
      <c r="M426" s="226" t="s">
        <v>1</v>
      </c>
      <c r="N426" s="227" t="s">
        <v>41</v>
      </c>
      <c r="O426" s="91"/>
      <c r="P426" s="228">
        <f>O426*H426</f>
        <v>0</v>
      </c>
      <c r="Q426" s="228">
        <v>0</v>
      </c>
      <c r="R426" s="228">
        <f>Q426*H426</f>
        <v>0</v>
      </c>
      <c r="S426" s="228">
        <v>0</v>
      </c>
      <c r="T426" s="229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0" t="s">
        <v>403</v>
      </c>
      <c r="AT426" s="230" t="s">
        <v>147</v>
      </c>
      <c r="AU426" s="230" t="s">
        <v>86</v>
      </c>
      <c r="AY426" s="17" t="s">
        <v>145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7" t="s">
        <v>84</v>
      </c>
      <c r="BK426" s="231">
        <f>ROUND(I426*H426,2)</f>
        <v>0</v>
      </c>
      <c r="BL426" s="17" t="s">
        <v>403</v>
      </c>
      <c r="BM426" s="230" t="s">
        <v>1285</v>
      </c>
    </row>
    <row r="427" spans="1:51" s="15" customFormat="1" ht="12">
      <c r="A427" s="15"/>
      <c r="B427" s="274"/>
      <c r="C427" s="275"/>
      <c r="D427" s="232" t="s">
        <v>155</v>
      </c>
      <c r="E427" s="276" t="s">
        <v>1</v>
      </c>
      <c r="F427" s="277" t="s">
        <v>1286</v>
      </c>
      <c r="G427" s="275"/>
      <c r="H427" s="276" t="s">
        <v>1</v>
      </c>
      <c r="I427" s="278"/>
      <c r="J427" s="275"/>
      <c r="K427" s="275"/>
      <c r="L427" s="279"/>
      <c r="M427" s="280"/>
      <c r="N427" s="281"/>
      <c r="O427" s="281"/>
      <c r="P427" s="281"/>
      <c r="Q427" s="281"/>
      <c r="R427" s="281"/>
      <c r="S427" s="281"/>
      <c r="T427" s="282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83" t="s">
        <v>155</v>
      </c>
      <c r="AU427" s="283" t="s">
        <v>86</v>
      </c>
      <c r="AV427" s="15" t="s">
        <v>84</v>
      </c>
      <c r="AW427" s="15" t="s">
        <v>32</v>
      </c>
      <c r="AX427" s="15" t="s">
        <v>76</v>
      </c>
      <c r="AY427" s="283" t="s">
        <v>145</v>
      </c>
    </row>
    <row r="428" spans="1:51" s="13" customFormat="1" ht="12">
      <c r="A428" s="13"/>
      <c r="B428" s="237"/>
      <c r="C428" s="238"/>
      <c r="D428" s="232" t="s">
        <v>155</v>
      </c>
      <c r="E428" s="239" t="s">
        <v>1</v>
      </c>
      <c r="F428" s="240" t="s">
        <v>84</v>
      </c>
      <c r="G428" s="238"/>
      <c r="H428" s="241">
        <v>1</v>
      </c>
      <c r="I428" s="242"/>
      <c r="J428" s="238"/>
      <c r="K428" s="238"/>
      <c r="L428" s="243"/>
      <c r="M428" s="284"/>
      <c r="N428" s="285"/>
      <c r="O428" s="285"/>
      <c r="P428" s="285"/>
      <c r="Q428" s="285"/>
      <c r="R428" s="285"/>
      <c r="S428" s="285"/>
      <c r="T428" s="28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7" t="s">
        <v>155</v>
      </c>
      <c r="AU428" s="247" t="s">
        <v>86</v>
      </c>
      <c r="AV428" s="13" t="s">
        <v>86</v>
      </c>
      <c r="AW428" s="13" t="s">
        <v>32</v>
      </c>
      <c r="AX428" s="13" t="s">
        <v>84</v>
      </c>
      <c r="AY428" s="247" t="s">
        <v>145</v>
      </c>
    </row>
    <row r="429" spans="1:31" s="2" customFormat="1" ht="6.95" customHeight="1">
      <c r="A429" s="38"/>
      <c r="B429" s="66"/>
      <c r="C429" s="67"/>
      <c r="D429" s="67"/>
      <c r="E429" s="67"/>
      <c r="F429" s="67"/>
      <c r="G429" s="67"/>
      <c r="H429" s="67"/>
      <c r="I429" s="67"/>
      <c r="J429" s="67"/>
      <c r="K429" s="67"/>
      <c r="L429" s="44"/>
      <c r="M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</row>
  </sheetData>
  <sheetProtection password="CC35" sheet="1" objects="1" scenarios="1" formatColumns="0" formatRows="0" autoFilter="0"/>
  <autoFilter ref="C126:K42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1287</v>
      </c>
      <c r="H4" s="20"/>
    </row>
    <row r="5" spans="2:8" s="1" customFormat="1" ht="12" customHeight="1">
      <c r="B5" s="20"/>
      <c r="C5" s="287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8" t="s">
        <v>16</v>
      </c>
      <c r="D6" s="289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7. 11. 2023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90"/>
      <c r="C9" s="291" t="s">
        <v>57</v>
      </c>
      <c r="D9" s="292" t="s">
        <v>58</v>
      </c>
      <c r="E9" s="292" t="s">
        <v>132</v>
      </c>
      <c r="F9" s="293" t="s">
        <v>1288</v>
      </c>
      <c r="G9" s="192"/>
      <c r="H9" s="290"/>
    </row>
    <row r="10" spans="1:8" s="2" customFormat="1" ht="26.4" customHeight="1">
      <c r="A10" s="38"/>
      <c r="B10" s="44"/>
      <c r="C10" s="294" t="s">
        <v>1289</v>
      </c>
      <c r="D10" s="294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5" t="s">
        <v>102</v>
      </c>
      <c r="D11" s="296" t="s">
        <v>102</v>
      </c>
      <c r="E11" s="297" t="s">
        <v>103</v>
      </c>
      <c r="F11" s="298">
        <v>23580</v>
      </c>
      <c r="G11" s="38"/>
      <c r="H11" s="44"/>
    </row>
    <row r="12" spans="1:8" s="2" customFormat="1" ht="16.8" customHeight="1">
      <c r="A12" s="38"/>
      <c r="B12" s="44"/>
      <c r="C12" s="299" t="s">
        <v>1</v>
      </c>
      <c r="D12" s="299" t="s">
        <v>156</v>
      </c>
      <c r="E12" s="17" t="s">
        <v>1</v>
      </c>
      <c r="F12" s="300">
        <v>17000</v>
      </c>
      <c r="G12" s="38"/>
      <c r="H12" s="44"/>
    </row>
    <row r="13" spans="1:8" s="2" customFormat="1" ht="16.8" customHeight="1">
      <c r="A13" s="38"/>
      <c r="B13" s="44"/>
      <c r="C13" s="299" t="s">
        <v>1</v>
      </c>
      <c r="D13" s="299" t="s">
        <v>157</v>
      </c>
      <c r="E13" s="17" t="s">
        <v>1</v>
      </c>
      <c r="F13" s="300">
        <v>4750</v>
      </c>
      <c r="G13" s="38"/>
      <c r="H13" s="44"/>
    </row>
    <row r="14" spans="1:8" s="2" customFormat="1" ht="16.8" customHeight="1">
      <c r="A14" s="38"/>
      <c r="B14" s="44"/>
      <c r="C14" s="299" t="s">
        <v>1</v>
      </c>
      <c r="D14" s="299" t="s">
        <v>158</v>
      </c>
      <c r="E14" s="17" t="s">
        <v>1</v>
      </c>
      <c r="F14" s="300">
        <v>1830</v>
      </c>
      <c r="G14" s="38"/>
      <c r="H14" s="44"/>
    </row>
    <row r="15" spans="1:8" s="2" customFormat="1" ht="16.8" customHeight="1">
      <c r="A15" s="38"/>
      <c r="B15" s="44"/>
      <c r="C15" s="299" t="s">
        <v>102</v>
      </c>
      <c r="D15" s="299" t="s">
        <v>159</v>
      </c>
      <c r="E15" s="17" t="s">
        <v>1</v>
      </c>
      <c r="F15" s="300">
        <v>23580</v>
      </c>
      <c r="G15" s="38"/>
      <c r="H15" s="44"/>
    </row>
    <row r="16" spans="1:8" s="2" customFormat="1" ht="16.8" customHeight="1">
      <c r="A16" s="38"/>
      <c r="B16" s="44"/>
      <c r="C16" s="301" t="s">
        <v>1290</v>
      </c>
      <c r="D16" s="38"/>
      <c r="E16" s="38"/>
      <c r="F16" s="38"/>
      <c r="G16" s="38"/>
      <c r="H16" s="44"/>
    </row>
    <row r="17" spans="1:8" s="2" customFormat="1" ht="12">
      <c r="A17" s="38"/>
      <c r="B17" s="44"/>
      <c r="C17" s="299" t="s">
        <v>148</v>
      </c>
      <c r="D17" s="299" t="s">
        <v>1291</v>
      </c>
      <c r="E17" s="17" t="s">
        <v>103</v>
      </c>
      <c r="F17" s="300">
        <v>23580</v>
      </c>
      <c r="G17" s="38"/>
      <c r="H17" s="44"/>
    </row>
    <row r="18" spans="1:8" s="2" customFormat="1" ht="12">
      <c r="A18" s="38"/>
      <c r="B18" s="44"/>
      <c r="C18" s="299" t="s">
        <v>148</v>
      </c>
      <c r="D18" s="299" t="s">
        <v>1291</v>
      </c>
      <c r="E18" s="17" t="s">
        <v>103</v>
      </c>
      <c r="F18" s="300">
        <v>4716</v>
      </c>
      <c r="G18" s="38"/>
      <c r="H18" s="44"/>
    </row>
    <row r="19" spans="1:8" s="2" customFormat="1" ht="16.8" customHeight="1">
      <c r="A19" s="38"/>
      <c r="B19" s="44"/>
      <c r="C19" s="295" t="s">
        <v>105</v>
      </c>
      <c r="D19" s="296" t="s">
        <v>105</v>
      </c>
      <c r="E19" s="297" t="s">
        <v>106</v>
      </c>
      <c r="F19" s="298">
        <v>133.5</v>
      </c>
      <c r="G19" s="38"/>
      <c r="H19" s="44"/>
    </row>
    <row r="20" spans="1:8" s="2" customFormat="1" ht="16.8" customHeight="1">
      <c r="A20" s="38"/>
      <c r="B20" s="44"/>
      <c r="C20" s="299" t="s">
        <v>1</v>
      </c>
      <c r="D20" s="299" t="s">
        <v>173</v>
      </c>
      <c r="E20" s="17" t="s">
        <v>1</v>
      </c>
      <c r="F20" s="300">
        <v>133.5</v>
      </c>
      <c r="G20" s="38"/>
      <c r="H20" s="44"/>
    </row>
    <row r="21" spans="1:8" s="2" customFormat="1" ht="16.8" customHeight="1">
      <c r="A21" s="38"/>
      <c r="B21" s="44"/>
      <c r="C21" s="299" t="s">
        <v>105</v>
      </c>
      <c r="D21" s="299" t="s">
        <v>159</v>
      </c>
      <c r="E21" s="17" t="s">
        <v>1</v>
      </c>
      <c r="F21" s="300">
        <v>133.5</v>
      </c>
      <c r="G21" s="38"/>
      <c r="H21" s="44"/>
    </row>
    <row r="22" spans="1:8" s="2" customFormat="1" ht="16.8" customHeight="1">
      <c r="A22" s="38"/>
      <c r="B22" s="44"/>
      <c r="C22" s="301" t="s">
        <v>1290</v>
      </c>
      <c r="D22" s="38"/>
      <c r="E22" s="38"/>
      <c r="F22" s="38"/>
      <c r="G22" s="38"/>
      <c r="H22" s="44"/>
    </row>
    <row r="23" spans="1:8" s="2" customFormat="1" ht="12">
      <c r="A23" s="38"/>
      <c r="B23" s="44"/>
      <c r="C23" s="299" t="s">
        <v>169</v>
      </c>
      <c r="D23" s="299" t="s">
        <v>1292</v>
      </c>
      <c r="E23" s="17" t="s">
        <v>106</v>
      </c>
      <c r="F23" s="300">
        <v>133.5</v>
      </c>
      <c r="G23" s="38"/>
      <c r="H23" s="44"/>
    </row>
    <row r="24" spans="1:8" s="2" customFormat="1" ht="12">
      <c r="A24" s="38"/>
      <c r="B24" s="44"/>
      <c r="C24" s="299" t="s">
        <v>175</v>
      </c>
      <c r="D24" s="299" t="s">
        <v>176</v>
      </c>
      <c r="E24" s="17" t="s">
        <v>106</v>
      </c>
      <c r="F24" s="300">
        <v>178.5</v>
      </c>
      <c r="G24" s="38"/>
      <c r="H24" s="44"/>
    </row>
    <row r="25" spans="1:8" s="2" customFormat="1" ht="16.8" customHeight="1">
      <c r="A25" s="38"/>
      <c r="B25" s="44"/>
      <c r="C25" s="295" t="s">
        <v>109</v>
      </c>
      <c r="D25" s="296" t="s">
        <v>109</v>
      </c>
      <c r="E25" s="297" t="s">
        <v>106</v>
      </c>
      <c r="F25" s="298">
        <v>45</v>
      </c>
      <c r="G25" s="38"/>
      <c r="H25" s="44"/>
    </row>
    <row r="26" spans="1:8" s="2" customFormat="1" ht="16.8" customHeight="1">
      <c r="A26" s="38"/>
      <c r="B26" s="44"/>
      <c r="C26" s="299" t="s">
        <v>1</v>
      </c>
      <c r="D26" s="299" t="s">
        <v>168</v>
      </c>
      <c r="E26" s="17" t="s">
        <v>1</v>
      </c>
      <c r="F26" s="300">
        <v>45</v>
      </c>
      <c r="G26" s="38"/>
      <c r="H26" s="44"/>
    </row>
    <row r="27" spans="1:8" s="2" customFormat="1" ht="16.8" customHeight="1">
      <c r="A27" s="38"/>
      <c r="B27" s="44"/>
      <c r="C27" s="299" t="s">
        <v>109</v>
      </c>
      <c r="D27" s="299" t="s">
        <v>159</v>
      </c>
      <c r="E27" s="17" t="s">
        <v>1</v>
      </c>
      <c r="F27" s="300">
        <v>45</v>
      </c>
      <c r="G27" s="38"/>
      <c r="H27" s="44"/>
    </row>
    <row r="28" spans="1:8" s="2" customFormat="1" ht="16.8" customHeight="1">
      <c r="A28" s="38"/>
      <c r="B28" s="44"/>
      <c r="C28" s="301" t="s">
        <v>1290</v>
      </c>
      <c r="D28" s="38"/>
      <c r="E28" s="38"/>
      <c r="F28" s="38"/>
      <c r="G28" s="38"/>
      <c r="H28" s="44"/>
    </row>
    <row r="29" spans="1:8" s="2" customFormat="1" ht="12">
      <c r="A29" s="38"/>
      <c r="B29" s="44"/>
      <c r="C29" s="299" t="s">
        <v>164</v>
      </c>
      <c r="D29" s="299" t="s">
        <v>1293</v>
      </c>
      <c r="E29" s="17" t="s">
        <v>106</v>
      </c>
      <c r="F29" s="300">
        <v>45</v>
      </c>
      <c r="G29" s="38"/>
      <c r="H29" s="44"/>
    </row>
    <row r="30" spans="1:8" s="2" customFormat="1" ht="12">
      <c r="A30" s="38"/>
      <c r="B30" s="44"/>
      <c r="C30" s="299" t="s">
        <v>175</v>
      </c>
      <c r="D30" s="299" t="s">
        <v>176</v>
      </c>
      <c r="E30" s="17" t="s">
        <v>106</v>
      </c>
      <c r="F30" s="300">
        <v>178.5</v>
      </c>
      <c r="G30" s="38"/>
      <c r="H30" s="44"/>
    </row>
    <row r="31" spans="1:8" s="2" customFormat="1" ht="26.4" customHeight="1">
      <c r="A31" s="38"/>
      <c r="B31" s="44"/>
      <c r="C31" s="294" t="s">
        <v>1294</v>
      </c>
      <c r="D31" s="294" t="s">
        <v>82</v>
      </c>
      <c r="E31" s="38"/>
      <c r="F31" s="38"/>
      <c r="G31" s="38"/>
      <c r="H31" s="44"/>
    </row>
    <row r="32" spans="1:8" s="2" customFormat="1" ht="16.8" customHeight="1">
      <c r="A32" s="38"/>
      <c r="B32" s="44"/>
      <c r="C32" s="295" t="s">
        <v>102</v>
      </c>
      <c r="D32" s="296" t="s">
        <v>102</v>
      </c>
      <c r="E32" s="297" t="s">
        <v>103</v>
      </c>
      <c r="F32" s="298">
        <v>13800</v>
      </c>
      <c r="G32" s="38"/>
      <c r="H32" s="44"/>
    </row>
    <row r="33" spans="1:8" s="2" customFormat="1" ht="16.8" customHeight="1">
      <c r="A33" s="38"/>
      <c r="B33" s="44"/>
      <c r="C33" s="299" t="s">
        <v>1</v>
      </c>
      <c r="D33" s="299" t="s">
        <v>438</v>
      </c>
      <c r="E33" s="17" t="s">
        <v>1</v>
      </c>
      <c r="F33" s="300">
        <v>13800</v>
      </c>
      <c r="G33" s="38"/>
      <c r="H33" s="44"/>
    </row>
    <row r="34" spans="1:8" s="2" customFormat="1" ht="16.8" customHeight="1">
      <c r="A34" s="38"/>
      <c r="B34" s="44"/>
      <c r="C34" s="299" t="s">
        <v>102</v>
      </c>
      <c r="D34" s="299" t="s">
        <v>159</v>
      </c>
      <c r="E34" s="17" t="s">
        <v>1</v>
      </c>
      <c r="F34" s="300">
        <v>13800</v>
      </c>
      <c r="G34" s="38"/>
      <c r="H34" s="44"/>
    </row>
    <row r="35" spans="1:8" s="2" customFormat="1" ht="16.8" customHeight="1">
      <c r="A35" s="38"/>
      <c r="B35" s="44"/>
      <c r="C35" s="301" t="s">
        <v>1290</v>
      </c>
      <c r="D35" s="38"/>
      <c r="E35" s="38"/>
      <c r="F35" s="38"/>
      <c r="G35" s="38"/>
      <c r="H35" s="44"/>
    </row>
    <row r="36" spans="1:8" s="2" customFormat="1" ht="12">
      <c r="A36" s="38"/>
      <c r="B36" s="44"/>
      <c r="C36" s="299" t="s">
        <v>148</v>
      </c>
      <c r="D36" s="299" t="s">
        <v>1291</v>
      </c>
      <c r="E36" s="17" t="s">
        <v>103</v>
      </c>
      <c r="F36" s="300">
        <v>13800</v>
      </c>
      <c r="G36" s="38"/>
      <c r="H36" s="44"/>
    </row>
    <row r="37" spans="1:8" s="2" customFormat="1" ht="12">
      <c r="A37" s="38"/>
      <c r="B37" s="44"/>
      <c r="C37" s="299" t="s">
        <v>148</v>
      </c>
      <c r="D37" s="299" t="s">
        <v>1291</v>
      </c>
      <c r="E37" s="17" t="s">
        <v>103</v>
      </c>
      <c r="F37" s="300">
        <v>2760</v>
      </c>
      <c r="G37" s="38"/>
      <c r="H37" s="44"/>
    </row>
    <row r="38" spans="1:8" s="2" customFormat="1" ht="16.8" customHeight="1">
      <c r="A38" s="38"/>
      <c r="B38" s="44"/>
      <c r="C38" s="295" t="s">
        <v>105</v>
      </c>
      <c r="D38" s="296" t="s">
        <v>105</v>
      </c>
      <c r="E38" s="297" t="s">
        <v>106</v>
      </c>
      <c r="F38" s="298">
        <v>45</v>
      </c>
      <c r="G38" s="38"/>
      <c r="H38" s="44"/>
    </row>
    <row r="39" spans="1:8" s="2" customFormat="1" ht="16.8" customHeight="1">
      <c r="A39" s="38"/>
      <c r="B39" s="44"/>
      <c r="C39" s="299" t="s">
        <v>1</v>
      </c>
      <c r="D39" s="299" t="s">
        <v>443</v>
      </c>
      <c r="E39" s="17" t="s">
        <v>1</v>
      </c>
      <c r="F39" s="300">
        <v>45</v>
      </c>
      <c r="G39" s="38"/>
      <c r="H39" s="44"/>
    </row>
    <row r="40" spans="1:8" s="2" customFormat="1" ht="16.8" customHeight="1">
      <c r="A40" s="38"/>
      <c r="B40" s="44"/>
      <c r="C40" s="299" t="s">
        <v>105</v>
      </c>
      <c r="D40" s="299" t="s">
        <v>159</v>
      </c>
      <c r="E40" s="17" t="s">
        <v>1</v>
      </c>
      <c r="F40" s="300">
        <v>45</v>
      </c>
      <c r="G40" s="38"/>
      <c r="H40" s="44"/>
    </row>
    <row r="41" spans="1:8" s="2" customFormat="1" ht="16.8" customHeight="1">
      <c r="A41" s="38"/>
      <c r="B41" s="44"/>
      <c r="C41" s="301" t="s">
        <v>1290</v>
      </c>
      <c r="D41" s="38"/>
      <c r="E41" s="38"/>
      <c r="F41" s="38"/>
      <c r="G41" s="38"/>
      <c r="H41" s="44"/>
    </row>
    <row r="42" spans="1:8" s="2" customFormat="1" ht="12">
      <c r="A42" s="38"/>
      <c r="B42" s="44"/>
      <c r="C42" s="299" t="s">
        <v>169</v>
      </c>
      <c r="D42" s="299" t="s">
        <v>1292</v>
      </c>
      <c r="E42" s="17" t="s">
        <v>106</v>
      </c>
      <c r="F42" s="300">
        <v>45</v>
      </c>
      <c r="G42" s="38"/>
      <c r="H42" s="44"/>
    </row>
    <row r="43" spans="1:8" s="2" customFormat="1" ht="12">
      <c r="A43" s="38"/>
      <c r="B43" s="44"/>
      <c r="C43" s="299" t="s">
        <v>175</v>
      </c>
      <c r="D43" s="299" t="s">
        <v>176</v>
      </c>
      <c r="E43" s="17" t="s">
        <v>106</v>
      </c>
      <c r="F43" s="300">
        <v>73.8</v>
      </c>
      <c r="G43" s="38"/>
      <c r="H43" s="44"/>
    </row>
    <row r="44" spans="1:8" s="2" customFormat="1" ht="16.8" customHeight="1">
      <c r="A44" s="38"/>
      <c r="B44" s="44"/>
      <c r="C44" s="295" t="s">
        <v>109</v>
      </c>
      <c r="D44" s="296" t="s">
        <v>109</v>
      </c>
      <c r="E44" s="297" t="s">
        <v>106</v>
      </c>
      <c r="F44" s="298">
        <v>28.8</v>
      </c>
      <c r="G44" s="38"/>
      <c r="H44" s="44"/>
    </row>
    <row r="45" spans="1:8" s="2" customFormat="1" ht="16.8" customHeight="1">
      <c r="A45" s="38"/>
      <c r="B45" s="44"/>
      <c r="C45" s="299" t="s">
        <v>1</v>
      </c>
      <c r="D45" s="299" t="s">
        <v>441</v>
      </c>
      <c r="E45" s="17" t="s">
        <v>1</v>
      </c>
      <c r="F45" s="300">
        <v>28.8</v>
      </c>
      <c r="G45" s="38"/>
      <c r="H45" s="44"/>
    </row>
    <row r="46" spans="1:8" s="2" customFormat="1" ht="16.8" customHeight="1">
      <c r="A46" s="38"/>
      <c r="B46" s="44"/>
      <c r="C46" s="299" t="s">
        <v>109</v>
      </c>
      <c r="D46" s="299" t="s">
        <v>159</v>
      </c>
      <c r="E46" s="17" t="s">
        <v>1</v>
      </c>
      <c r="F46" s="300">
        <v>28.8</v>
      </c>
      <c r="G46" s="38"/>
      <c r="H46" s="44"/>
    </row>
    <row r="47" spans="1:8" s="2" customFormat="1" ht="16.8" customHeight="1">
      <c r="A47" s="38"/>
      <c r="B47" s="44"/>
      <c r="C47" s="301" t="s">
        <v>1290</v>
      </c>
      <c r="D47" s="38"/>
      <c r="E47" s="38"/>
      <c r="F47" s="38"/>
      <c r="G47" s="38"/>
      <c r="H47" s="44"/>
    </row>
    <row r="48" spans="1:8" s="2" customFormat="1" ht="12">
      <c r="A48" s="38"/>
      <c r="B48" s="44"/>
      <c r="C48" s="299" t="s">
        <v>164</v>
      </c>
      <c r="D48" s="299" t="s">
        <v>1293</v>
      </c>
      <c r="E48" s="17" t="s">
        <v>106</v>
      </c>
      <c r="F48" s="300">
        <v>28.8</v>
      </c>
      <c r="G48" s="38"/>
      <c r="H48" s="44"/>
    </row>
    <row r="49" spans="1:8" s="2" customFormat="1" ht="12">
      <c r="A49" s="38"/>
      <c r="B49" s="44"/>
      <c r="C49" s="299" t="s">
        <v>175</v>
      </c>
      <c r="D49" s="299" t="s">
        <v>176</v>
      </c>
      <c r="E49" s="17" t="s">
        <v>106</v>
      </c>
      <c r="F49" s="300">
        <v>73.8</v>
      </c>
      <c r="G49" s="38"/>
      <c r="H49" s="44"/>
    </row>
    <row r="50" spans="1:8" s="2" customFormat="1" ht="26.4" customHeight="1">
      <c r="A50" s="38"/>
      <c r="B50" s="44"/>
      <c r="C50" s="294" t="s">
        <v>1295</v>
      </c>
      <c r="D50" s="294" t="s">
        <v>82</v>
      </c>
      <c r="E50" s="38"/>
      <c r="F50" s="38"/>
      <c r="G50" s="38"/>
      <c r="H50" s="44"/>
    </row>
    <row r="51" spans="1:8" s="2" customFormat="1" ht="16.8" customHeight="1">
      <c r="A51" s="38"/>
      <c r="B51" s="44"/>
      <c r="C51" s="295" t="s">
        <v>102</v>
      </c>
      <c r="D51" s="296" t="s">
        <v>102</v>
      </c>
      <c r="E51" s="297" t="s">
        <v>103</v>
      </c>
      <c r="F51" s="298">
        <v>4700</v>
      </c>
      <c r="G51" s="38"/>
      <c r="H51" s="44"/>
    </row>
    <row r="52" spans="1:8" s="2" customFormat="1" ht="16.8" customHeight="1">
      <c r="A52" s="38"/>
      <c r="B52" s="44"/>
      <c r="C52" s="299" t="s">
        <v>1</v>
      </c>
      <c r="D52" s="299" t="s">
        <v>524</v>
      </c>
      <c r="E52" s="17" t="s">
        <v>1</v>
      </c>
      <c r="F52" s="300">
        <v>4700</v>
      </c>
      <c r="G52" s="38"/>
      <c r="H52" s="44"/>
    </row>
    <row r="53" spans="1:8" s="2" customFormat="1" ht="16.8" customHeight="1">
      <c r="A53" s="38"/>
      <c r="B53" s="44"/>
      <c r="C53" s="299" t="s">
        <v>102</v>
      </c>
      <c r="D53" s="299" t="s">
        <v>159</v>
      </c>
      <c r="E53" s="17" t="s">
        <v>1</v>
      </c>
      <c r="F53" s="300">
        <v>4700</v>
      </c>
      <c r="G53" s="38"/>
      <c r="H53" s="44"/>
    </row>
    <row r="54" spans="1:8" s="2" customFormat="1" ht="16.8" customHeight="1">
      <c r="A54" s="38"/>
      <c r="B54" s="44"/>
      <c r="C54" s="301" t="s">
        <v>1290</v>
      </c>
      <c r="D54" s="38"/>
      <c r="E54" s="38"/>
      <c r="F54" s="38"/>
      <c r="G54" s="38"/>
      <c r="H54" s="44"/>
    </row>
    <row r="55" spans="1:8" s="2" customFormat="1" ht="12">
      <c r="A55" s="38"/>
      <c r="B55" s="44"/>
      <c r="C55" s="299" t="s">
        <v>148</v>
      </c>
      <c r="D55" s="299" t="s">
        <v>1291</v>
      </c>
      <c r="E55" s="17" t="s">
        <v>103</v>
      </c>
      <c r="F55" s="300">
        <v>4700</v>
      </c>
      <c r="G55" s="38"/>
      <c r="H55" s="44"/>
    </row>
    <row r="56" spans="1:8" s="2" customFormat="1" ht="12">
      <c r="A56" s="38"/>
      <c r="B56" s="44"/>
      <c r="C56" s="299" t="s">
        <v>148</v>
      </c>
      <c r="D56" s="299" t="s">
        <v>1291</v>
      </c>
      <c r="E56" s="17" t="s">
        <v>103</v>
      </c>
      <c r="F56" s="300">
        <v>940</v>
      </c>
      <c r="G56" s="38"/>
      <c r="H56" s="44"/>
    </row>
    <row r="57" spans="1:8" s="2" customFormat="1" ht="16.8" customHeight="1">
      <c r="A57" s="38"/>
      <c r="B57" s="44"/>
      <c r="C57" s="295" t="s">
        <v>105</v>
      </c>
      <c r="D57" s="296" t="s">
        <v>105</v>
      </c>
      <c r="E57" s="297" t="s">
        <v>106</v>
      </c>
      <c r="F57" s="298">
        <v>67.2</v>
      </c>
      <c r="G57" s="38"/>
      <c r="H57" s="44"/>
    </row>
    <row r="58" spans="1:8" s="2" customFormat="1" ht="16.8" customHeight="1">
      <c r="A58" s="38"/>
      <c r="B58" s="44"/>
      <c r="C58" s="299" t="s">
        <v>1</v>
      </c>
      <c r="D58" s="299" t="s">
        <v>530</v>
      </c>
      <c r="E58" s="17" t="s">
        <v>1</v>
      </c>
      <c r="F58" s="300">
        <v>67.2</v>
      </c>
      <c r="G58" s="38"/>
      <c r="H58" s="44"/>
    </row>
    <row r="59" spans="1:8" s="2" customFormat="1" ht="16.8" customHeight="1">
      <c r="A59" s="38"/>
      <c r="B59" s="44"/>
      <c r="C59" s="299" t="s">
        <v>105</v>
      </c>
      <c r="D59" s="299" t="s">
        <v>159</v>
      </c>
      <c r="E59" s="17" t="s">
        <v>1</v>
      </c>
      <c r="F59" s="300">
        <v>67.2</v>
      </c>
      <c r="G59" s="38"/>
      <c r="H59" s="44"/>
    </row>
    <row r="60" spans="1:8" s="2" customFormat="1" ht="16.8" customHeight="1">
      <c r="A60" s="38"/>
      <c r="B60" s="44"/>
      <c r="C60" s="301" t="s">
        <v>1290</v>
      </c>
      <c r="D60" s="38"/>
      <c r="E60" s="38"/>
      <c r="F60" s="38"/>
      <c r="G60" s="38"/>
      <c r="H60" s="44"/>
    </row>
    <row r="61" spans="1:8" s="2" customFormat="1" ht="12">
      <c r="A61" s="38"/>
      <c r="B61" s="44"/>
      <c r="C61" s="299" t="s">
        <v>169</v>
      </c>
      <c r="D61" s="299" t="s">
        <v>1292</v>
      </c>
      <c r="E61" s="17" t="s">
        <v>106</v>
      </c>
      <c r="F61" s="300">
        <v>67.2</v>
      </c>
      <c r="G61" s="38"/>
      <c r="H61" s="44"/>
    </row>
    <row r="62" spans="1:8" s="2" customFormat="1" ht="12">
      <c r="A62" s="38"/>
      <c r="B62" s="44"/>
      <c r="C62" s="299" t="s">
        <v>175</v>
      </c>
      <c r="D62" s="299" t="s">
        <v>176</v>
      </c>
      <c r="E62" s="17" t="s">
        <v>106</v>
      </c>
      <c r="F62" s="300">
        <v>89.2</v>
      </c>
      <c r="G62" s="38"/>
      <c r="H62" s="44"/>
    </row>
    <row r="63" spans="1:8" s="2" customFormat="1" ht="16.8" customHeight="1">
      <c r="A63" s="38"/>
      <c r="B63" s="44"/>
      <c r="C63" s="295" t="s">
        <v>109</v>
      </c>
      <c r="D63" s="296" t="s">
        <v>109</v>
      </c>
      <c r="E63" s="297" t="s">
        <v>106</v>
      </c>
      <c r="F63" s="298">
        <v>22</v>
      </c>
      <c r="G63" s="38"/>
      <c r="H63" s="44"/>
    </row>
    <row r="64" spans="1:8" s="2" customFormat="1" ht="16.8" customHeight="1">
      <c r="A64" s="38"/>
      <c r="B64" s="44"/>
      <c r="C64" s="299" t="s">
        <v>1</v>
      </c>
      <c r="D64" s="299" t="s">
        <v>527</v>
      </c>
      <c r="E64" s="17" t="s">
        <v>1</v>
      </c>
      <c r="F64" s="300">
        <v>22</v>
      </c>
      <c r="G64" s="38"/>
      <c r="H64" s="44"/>
    </row>
    <row r="65" spans="1:8" s="2" customFormat="1" ht="16.8" customHeight="1">
      <c r="A65" s="38"/>
      <c r="B65" s="44"/>
      <c r="C65" s="299" t="s">
        <v>109</v>
      </c>
      <c r="D65" s="299" t="s">
        <v>159</v>
      </c>
      <c r="E65" s="17" t="s">
        <v>1</v>
      </c>
      <c r="F65" s="300">
        <v>22</v>
      </c>
      <c r="G65" s="38"/>
      <c r="H65" s="44"/>
    </row>
    <row r="66" spans="1:8" s="2" customFormat="1" ht="16.8" customHeight="1">
      <c r="A66" s="38"/>
      <c r="B66" s="44"/>
      <c r="C66" s="301" t="s">
        <v>1290</v>
      </c>
      <c r="D66" s="38"/>
      <c r="E66" s="38"/>
      <c r="F66" s="38"/>
      <c r="G66" s="38"/>
      <c r="H66" s="44"/>
    </row>
    <row r="67" spans="1:8" s="2" customFormat="1" ht="12">
      <c r="A67" s="38"/>
      <c r="B67" s="44"/>
      <c r="C67" s="299" t="s">
        <v>164</v>
      </c>
      <c r="D67" s="299" t="s">
        <v>1293</v>
      </c>
      <c r="E67" s="17" t="s">
        <v>106</v>
      </c>
      <c r="F67" s="300">
        <v>22</v>
      </c>
      <c r="G67" s="38"/>
      <c r="H67" s="44"/>
    </row>
    <row r="68" spans="1:8" s="2" customFormat="1" ht="12">
      <c r="A68" s="38"/>
      <c r="B68" s="44"/>
      <c r="C68" s="299" t="s">
        <v>175</v>
      </c>
      <c r="D68" s="299" t="s">
        <v>176</v>
      </c>
      <c r="E68" s="17" t="s">
        <v>106</v>
      </c>
      <c r="F68" s="300">
        <v>89.2</v>
      </c>
      <c r="G68" s="38"/>
      <c r="H68" s="44"/>
    </row>
    <row r="69" spans="1:8" s="2" customFormat="1" ht="26.4" customHeight="1">
      <c r="A69" s="38"/>
      <c r="B69" s="44"/>
      <c r="C69" s="294" t="s">
        <v>1296</v>
      </c>
      <c r="D69" s="294" t="s">
        <v>82</v>
      </c>
      <c r="E69" s="38"/>
      <c r="F69" s="38"/>
      <c r="G69" s="38"/>
      <c r="H69" s="44"/>
    </row>
    <row r="70" spans="1:8" s="2" customFormat="1" ht="16.8" customHeight="1">
      <c r="A70" s="38"/>
      <c r="B70" s="44"/>
      <c r="C70" s="295" t="s">
        <v>102</v>
      </c>
      <c r="D70" s="296" t="s">
        <v>102</v>
      </c>
      <c r="E70" s="297" t="s">
        <v>106</v>
      </c>
      <c r="F70" s="298">
        <v>10250</v>
      </c>
      <c r="G70" s="38"/>
      <c r="H70" s="44"/>
    </row>
    <row r="71" spans="1:8" s="2" customFormat="1" ht="16.8" customHeight="1">
      <c r="A71" s="38"/>
      <c r="B71" s="44"/>
      <c r="C71" s="299" t="s">
        <v>1</v>
      </c>
      <c r="D71" s="299" t="s">
        <v>611</v>
      </c>
      <c r="E71" s="17" t="s">
        <v>1</v>
      </c>
      <c r="F71" s="300">
        <v>10250</v>
      </c>
      <c r="G71" s="38"/>
      <c r="H71" s="44"/>
    </row>
    <row r="72" spans="1:8" s="2" customFormat="1" ht="16.8" customHeight="1">
      <c r="A72" s="38"/>
      <c r="B72" s="44"/>
      <c r="C72" s="299" t="s">
        <v>102</v>
      </c>
      <c r="D72" s="299" t="s">
        <v>159</v>
      </c>
      <c r="E72" s="17" t="s">
        <v>1</v>
      </c>
      <c r="F72" s="300">
        <v>10250</v>
      </c>
      <c r="G72" s="38"/>
      <c r="H72" s="44"/>
    </row>
    <row r="73" spans="1:8" s="2" customFormat="1" ht="16.8" customHeight="1">
      <c r="A73" s="38"/>
      <c r="B73" s="44"/>
      <c r="C73" s="295" t="s">
        <v>105</v>
      </c>
      <c r="D73" s="296" t="s">
        <v>105</v>
      </c>
      <c r="E73" s="297" t="s">
        <v>106</v>
      </c>
      <c r="F73" s="298">
        <v>87</v>
      </c>
      <c r="G73" s="38"/>
      <c r="H73" s="44"/>
    </row>
    <row r="74" spans="1:8" s="2" customFormat="1" ht="16.8" customHeight="1">
      <c r="A74" s="38"/>
      <c r="B74" s="44"/>
      <c r="C74" s="299" t="s">
        <v>1</v>
      </c>
      <c r="D74" s="299" t="s">
        <v>594</v>
      </c>
      <c r="E74" s="17" t="s">
        <v>1</v>
      </c>
      <c r="F74" s="300">
        <v>87</v>
      </c>
      <c r="G74" s="38"/>
      <c r="H74" s="44"/>
    </row>
    <row r="75" spans="1:8" s="2" customFormat="1" ht="16.8" customHeight="1">
      <c r="A75" s="38"/>
      <c r="B75" s="44"/>
      <c r="C75" s="299" t="s">
        <v>105</v>
      </c>
      <c r="D75" s="299" t="s">
        <v>159</v>
      </c>
      <c r="E75" s="17" t="s">
        <v>1</v>
      </c>
      <c r="F75" s="300">
        <v>87</v>
      </c>
      <c r="G75" s="38"/>
      <c r="H75" s="44"/>
    </row>
    <row r="76" spans="1:8" s="2" customFormat="1" ht="16.8" customHeight="1">
      <c r="A76" s="38"/>
      <c r="B76" s="44"/>
      <c r="C76" s="301" t="s">
        <v>1290</v>
      </c>
      <c r="D76" s="38"/>
      <c r="E76" s="38"/>
      <c r="F76" s="38"/>
      <c r="G76" s="38"/>
      <c r="H76" s="44"/>
    </row>
    <row r="77" spans="1:8" s="2" customFormat="1" ht="12">
      <c r="A77" s="38"/>
      <c r="B77" s="44"/>
      <c r="C77" s="299" t="s">
        <v>169</v>
      </c>
      <c r="D77" s="299" t="s">
        <v>1292</v>
      </c>
      <c r="E77" s="17" t="s">
        <v>106</v>
      </c>
      <c r="F77" s="300">
        <v>87</v>
      </c>
      <c r="G77" s="38"/>
      <c r="H77" s="44"/>
    </row>
    <row r="78" spans="1:8" s="2" customFormat="1" ht="12">
      <c r="A78" s="38"/>
      <c r="B78" s="44"/>
      <c r="C78" s="299" t="s">
        <v>175</v>
      </c>
      <c r="D78" s="299" t="s">
        <v>176</v>
      </c>
      <c r="E78" s="17" t="s">
        <v>106</v>
      </c>
      <c r="F78" s="300">
        <v>104.2</v>
      </c>
      <c r="G78" s="38"/>
      <c r="H78" s="44"/>
    </row>
    <row r="79" spans="1:8" s="2" customFormat="1" ht="16.8" customHeight="1">
      <c r="A79" s="38"/>
      <c r="B79" s="44"/>
      <c r="C79" s="295" t="s">
        <v>109</v>
      </c>
      <c r="D79" s="296" t="s">
        <v>109</v>
      </c>
      <c r="E79" s="297" t="s">
        <v>106</v>
      </c>
      <c r="F79" s="298">
        <v>17.2</v>
      </c>
      <c r="G79" s="38"/>
      <c r="H79" s="44"/>
    </row>
    <row r="80" spans="1:8" s="2" customFormat="1" ht="16.8" customHeight="1">
      <c r="A80" s="38"/>
      <c r="B80" s="44"/>
      <c r="C80" s="299" t="s">
        <v>1</v>
      </c>
      <c r="D80" s="299" t="s">
        <v>592</v>
      </c>
      <c r="E80" s="17" t="s">
        <v>1</v>
      </c>
      <c r="F80" s="300">
        <v>17.2</v>
      </c>
      <c r="G80" s="38"/>
      <c r="H80" s="44"/>
    </row>
    <row r="81" spans="1:8" s="2" customFormat="1" ht="16.8" customHeight="1">
      <c r="A81" s="38"/>
      <c r="B81" s="44"/>
      <c r="C81" s="299" t="s">
        <v>109</v>
      </c>
      <c r="D81" s="299" t="s">
        <v>159</v>
      </c>
      <c r="E81" s="17" t="s">
        <v>1</v>
      </c>
      <c r="F81" s="300">
        <v>17.2</v>
      </c>
      <c r="G81" s="38"/>
      <c r="H81" s="44"/>
    </row>
    <row r="82" spans="1:8" s="2" customFormat="1" ht="16.8" customHeight="1">
      <c r="A82" s="38"/>
      <c r="B82" s="44"/>
      <c r="C82" s="301" t="s">
        <v>1290</v>
      </c>
      <c r="D82" s="38"/>
      <c r="E82" s="38"/>
      <c r="F82" s="38"/>
      <c r="G82" s="38"/>
      <c r="H82" s="44"/>
    </row>
    <row r="83" spans="1:8" s="2" customFormat="1" ht="12">
      <c r="A83" s="38"/>
      <c r="B83" s="44"/>
      <c r="C83" s="299" t="s">
        <v>164</v>
      </c>
      <c r="D83" s="299" t="s">
        <v>1293</v>
      </c>
      <c r="E83" s="17" t="s">
        <v>106</v>
      </c>
      <c r="F83" s="300">
        <v>17.2</v>
      </c>
      <c r="G83" s="38"/>
      <c r="H83" s="44"/>
    </row>
    <row r="84" spans="1:8" s="2" customFormat="1" ht="12">
      <c r="A84" s="38"/>
      <c r="B84" s="44"/>
      <c r="C84" s="299" t="s">
        <v>175</v>
      </c>
      <c r="D84" s="299" t="s">
        <v>176</v>
      </c>
      <c r="E84" s="17" t="s">
        <v>106</v>
      </c>
      <c r="F84" s="300">
        <v>104.2</v>
      </c>
      <c r="G84" s="38"/>
      <c r="H84" s="44"/>
    </row>
    <row r="85" spans="1:8" s="2" customFormat="1" ht="7.4" customHeight="1">
      <c r="A85" s="38"/>
      <c r="B85" s="171"/>
      <c r="C85" s="172"/>
      <c r="D85" s="172"/>
      <c r="E85" s="172"/>
      <c r="F85" s="172"/>
      <c r="G85" s="172"/>
      <c r="H85" s="44"/>
    </row>
    <row r="86" spans="1:8" s="2" customFormat="1" ht="12">
      <c r="A86" s="38"/>
      <c r="B86" s="38"/>
      <c r="C86" s="38"/>
      <c r="D86" s="38"/>
      <c r="E86" s="38"/>
      <c r="F86" s="38"/>
      <c r="G86" s="38"/>
      <c r="H8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DESKTOP-HEO79GD\tomas</dc:creator>
  <cp:keywords/>
  <dc:description/>
  <cp:lastModifiedBy>DESKTOP-HEO79GD\tomas</cp:lastModifiedBy>
  <dcterms:created xsi:type="dcterms:W3CDTF">2024-03-12T10:32:03Z</dcterms:created>
  <dcterms:modified xsi:type="dcterms:W3CDTF">2024-03-12T10:32:15Z</dcterms:modified>
  <cp:category/>
  <cp:version/>
  <cp:contentType/>
  <cp:contentStatus/>
</cp:coreProperties>
</file>