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4\STAVBY 2024\III-1694 a III-1695 Žichovice, oprava\"/>
    </mc:Choice>
  </mc:AlternateContent>
  <bookViews>
    <workbookView xWindow="0" yWindow="0" windowWidth="23040" windowHeight="9195"/>
  </bookViews>
  <sheets>
    <sheet name="Rekapitulace stavby" sheetId="1" r:id="rId1"/>
    <sheet name="SO 101 - Komunikace" sheetId="2" r:id="rId2"/>
  </sheets>
  <definedNames>
    <definedName name="_xlnm._FilterDatabase" localSheetId="1" hidden="1">'SO 101 - Komunikace'!$C$121:$K$164</definedName>
    <definedName name="_xlnm.Print_Titles" localSheetId="0">'Rekapitulace stavby'!$92:$92</definedName>
    <definedName name="_xlnm.Print_Titles" localSheetId="1">'SO 101 - Komunikace'!$121:$121</definedName>
    <definedName name="_xlnm.Print_Area" localSheetId="0">'Rekapitulace stavby'!$D$4:$AO$76,'Rekapitulace stavby'!$C$82:$AQ$96</definedName>
    <definedName name="_xlnm.Print_Area" localSheetId="1">'SO 101 - Komunikace'!$C$109:$J$164</definedName>
  </definedNames>
  <calcPr calcId="162913"/>
</workbook>
</file>

<file path=xl/calcChain.xml><?xml version="1.0" encoding="utf-8"?>
<calcChain xmlns="http://schemas.openxmlformats.org/spreadsheetml/2006/main">
  <c r="T140" i="2" l="1"/>
  <c r="J37" i="2"/>
  <c r="J36" i="2"/>
  <c r="AY95" i="1"/>
  <c r="J35" i="2"/>
  <c r="AX95" i="1" s="1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T131" i="2" s="1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F35" i="2" s="1"/>
  <c r="BF127" i="2"/>
  <c r="T127" i="2"/>
  <c r="R127" i="2"/>
  <c r="P127" i="2"/>
  <c r="BI125" i="2"/>
  <c r="BH125" i="2"/>
  <c r="F36" i="2" s="1"/>
  <c r="BG125" i="2"/>
  <c r="BF125" i="2"/>
  <c r="F34" i="2" s="1"/>
  <c r="T125" i="2"/>
  <c r="R125" i="2"/>
  <c r="P125" i="2"/>
  <c r="F116" i="2"/>
  <c r="F89" i="2"/>
  <c r="E87" i="2"/>
  <c r="J24" i="2"/>
  <c r="E24" i="2"/>
  <c r="J92" i="2"/>
  <c r="J23" i="2"/>
  <c r="J21" i="2"/>
  <c r="E21" i="2"/>
  <c r="J118" i="2"/>
  <c r="J20" i="2"/>
  <c r="J18" i="2"/>
  <c r="E18" i="2"/>
  <c r="F119" i="2"/>
  <c r="J17" i="2"/>
  <c r="J15" i="2"/>
  <c r="E15" i="2"/>
  <c r="F91" i="2"/>
  <c r="J14" i="2"/>
  <c r="J12" i="2"/>
  <c r="E7" i="2"/>
  <c r="E85" i="2" s="1"/>
  <c r="L90" i="1"/>
  <c r="AM90" i="1"/>
  <c r="AM89" i="1"/>
  <c r="L89" i="1"/>
  <c r="AM87" i="1"/>
  <c r="L87" i="1"/>
  <c r="L85" i="1"/>
  <c r="L84" i="1"/>
  <c r="J159" i="2"/>
  <c r="BK150" i="2"/>
  <c r="J132" i="2"/>
  <c r="BK148" i="2"/>
  <c r="J157" i="2"/>
  <c r="J148" i="2"/>
  <c r="J143" i="2"/>
  <c r="BK141" i="2"/>
  <c r="BK138" i="2"/>
  <c r="BK136" i="2"/>
  <c r="BK125" i="2"/>
  <c r="J161" i="2"/>
  <c r="J150" i="2"/>
  <c r="J127" i="2"/>
  <c r="BK161" i="2"/>
  <c r="BK143" i="2"/>
  <c r="J136" i="2"/>
  <c r="AS94" i="1"/>
  <c r="BK134" i="2"/>
  <c r="J163" i="2"/>
  <c r="J141" i="2"/>
  <c r="J134" i="2"/>
  <c r="J145" i="2"/>
  <c r="BK127" i="2"/>
  <c r="BK154" i="2"/>
  <c r="J152" i="2"/>
  <c r="BK145" i="2"/>
  <c r="BK129" i="2"/>
  <c r="BK163" i="2"/>
  <c r="BK159" i="2"/>
  <c r="BK157" i="2"/>
  <c r="J129" i="2"/>
  <c r="J154" i="2"/>
  <c r="BK152" i="2"/>
  <c r="J138" i="2"/>
  <c r="J125" i="2"/>
  <c r="BK132" i="2"/>
  <c r="J34" i="2" l="1"/>
  <c r="P147" i="2"/>
  <c r="T124" i="2"/>
  <c r="BK156" i="2"/>
  <c r="J156" i="2"/>
  <c r="J102" i="2"/>
  <c r="P124" i="2"/>
  <c r="R140" i="2"/>
  <c r="R131" i="2" s="1"/>
  <c r="T147" i="2"/>
  <c r="P140" i="2"/>
  <c r="P131" i="2" s="1"/>
  <c r="R147" i="2"/>
  <c r="P156" i="2"/>
  <c r="R124" i="2"/>
  <c r="BK140" i="2"/>
  <c r="J140" i="2" s="1"/>
  <c r="J100" i="2" s="1"/>
  <c r="R156" i="2"/>
  <c r="BK124" i="2"/>
  <c r="J124" i="2"/>
  <c r="J98" i="2"/>
  <c r="BK147" i="2"/>
  <c r="J147" i="2"/>
  <c r="J101" i="2" s="1"/>
  <c r="T156" i="2"/>
  <c r="J89" i="2"/>
  <c r="F92" i="2"/>
  <c r="F118" i="2"/>
  <c r="J119" i="2"/>
  <c r="BE129" i="2"/>
  <c r="BE134" i="2"/>
  <c r="BE136" i="2"/>
  <c r="BE154" i="2"/>
  <c r="BE157" i="2"/>
  <c r="BE159" i="2"/>
  <c r="J91" i="2"/>
  <c r="E112" i="2"/>
  <c r="BE132" i="2"/>
  <c r="BE138" i="2"/>
  <c r="BE141" i="2"/>
  <c r="BE143" i="2"/>
  <c r="BE145" i="2"/>
  <c r="BE150" i="2"/>
  <c r="BE152" i="2"/>
  <c r="BE161" i="2"/>
  <c r="AW95" i="1"/>
  <c r="BB95" i="1"/>
  <c r="BA95" i="1"/>
  <c r="BA94" i="1" s="1"/>
  <c r="W30" i="1" s="1"/>
  <c r="BE125" i="2"/>
  <c r="BE127" i="2"/>
  <c r="BE148" i="2"/>
  <c r="BE163" i="2"/>
  <c r="BC95" i="1"/>
  <c r="BB94" i="1"/>
  <c r="AX94" i="1"/>
  <c r="F37" i="2"/>
  <c r="BD95" i="1"/>
  <c r="BD94" i="1"/>
  <c r="W33" i="1" s="1"/>
  <c r="BC94" i="1"/>
  <c r="W32" i="1"/>
  <c r="BK131" i="2" l="1"/>
  <c r="J131" i="2" s="1"/>
  <c r="J99" i="2" s="1"/>
  <c r="P123" i="2"/>
  <c r="P122" i="2"/>
  <c r="AU95" i="1"/>
  <c r="T123" i="2"/>
  <c r="T122" i="2"/>
  <c r="R123" i="2"/>
  <c r="R122" i="2" s="1"/>
  <c r="BK123" i="2"/>
  <c r="BK122" i="2"/>
  <c r="J122" i="2"/>
  <c r="J30" i="2" s="1"/>
  <c r="AG95" i="1" s="1"/>
  <c r="AU94" i="1"/>
  <c r="AW94" i="1"/>
  <c r="AK30" i="1"/>
  <c r="W31" i="1"/>
  <c r="AY94" i="1"/>
  <c r="F33" i="2"/>
  <c r="AZ95" i="1"/>
  <c r="AZ94" i="1"/>
  <c r="AV94" i="1"/>
  <c r="AK29" i="1" s="1"/>
  <c r="J33" i="2"/>
  <c r="AV95" i="1" s="1"/>
  <c r="AT95" i="1" s="1"/>
  <c r="AG94" i="1" l="1"/>
  <c r="AK26" i="1" s="1"/>
  <c r="AN95" i="1"/>
  <c r="J96" i="2"/>
  <c r="J123" i="2"/>
  <c r="J97" i="2"/>
  <c r="AK35" i="1"/>
  <c r="J39" i="2"/>
  <c r="W29" i="1"/>
  <c r="AT94" i="1"/>
  <c r="AN94" i="1"/>
</calcChain>
</file>

<file path=xl/sharedStrings.xml><?xml version="1.0" encoding="utf-8"?>
<sst xmlns="http://schemas.openxmlformats.org/spreadsheetml/2006/main" count="611" uniqueCount="211">
  <si>
    <t>Export Komplet</t>
  </si>
  <si>
    <t/>
  </si>
  <si>
    <t>2.0</t>
  </si>
  <si>
    <t>False</t>
  </si>
  <si>
    <t>{82b9afa7-51d3-468e-913f-8584456828ae}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</si>
  <si>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</si>
  <si>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</si>
  <si>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</si>
  <si>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</si>
  <si>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</si>
  <si>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</si>
  <si>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</si>
  <si>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</si>
  <si>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</si>
  <si>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226-23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</si>
  <si>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</si>
  <si>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</si>
  <si>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0,1</t>
  </si>
  <si>
    <t>KSO:</t>
  </si>
  <si>
    <t>CC-CZ:</t>
  </si>
  <si>
    <t>1</t>
  </si>
  <si>
    <t>Místo:</t>
  </si>
  <si>
    <t xml:space="preserve"> </t>
  </si>
  <si>
    <t>Datum: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</si>
  <si>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</si>
  <si>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</si>
  <si>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</si>
  <si>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</si>
  <si>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</si>
  <si>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</si>
  <si>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</si>
  <si>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</si>
  <si>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</si>
  <si>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</si>
  <si>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</si>
  <si>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</si>
  <si>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</si>
  <si>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</si>
  <si>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</si>
  <si>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</si>
  <si>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</si>
  <si>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</si>
  <si>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</si>
  <si>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</si>
  <si>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</si>
  <si>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</si>
  <si>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</si>
  <si>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</si>
  <si>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</si>
  <si>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</si>
  <si>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</si>
  <si>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</si>
  <si>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</si>
  <si>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</si>
  <si>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</si>
  <si>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</si>
  <si>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</si>
  <si>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</si>
  <si>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</si>
  <si>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</si>
  <si>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</si>
  <si>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</si>
  <si>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</si>
  <si>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</si>
  <si>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</si>
  <si>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</si>
  <si>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</si>
  <si>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</si>
  <si>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</si>
  <si>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</si>
  <si>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</si>
  <si>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</si>
  <si>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</si>
  <si>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</si>
  <si>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</si>
  <si>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</si>
  <si>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</si>
  <si>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</si>
  <si>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</si>
  <si>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</si>
  <si>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</si>
  <si>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Krajské komunikace 2024</t>
  </si>
  <si>
    <t>STA</t>
  </si>
  <si>
    <t>{287cad97-4540-43e1-9a51-cc2b77733c75}</t>
  </si>
  <si>
    <t>2</t>
  </si>
  <si>
    <t>KRYCÍ LIST SOUPISU PRACÍ</t>
  </si>
  <si>
    <t>Objekt:</t>
  </si>
  <si>
    <t>SO 101 - Krajské komunikace 2024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</si>
  <si>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</si>
  <si>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</si>
  <si>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</si>
  <si>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</si>
  <si>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</si>
  <si>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</si>
  <si>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</si>
  <si>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</si>
  <si>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  8 - Trubní vedení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</si>
  <si>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</si>
  <si>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</si>
  <si>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</si>
  <si>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</si>
  <si>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</si>
  <si>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</si>
  <si>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</si>
  <si>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</si>
  <si>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</si>
  <si>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</si>
  <si>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</si>
  <si>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</si>
  <si>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</si>
  <si>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</si>
  <si>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</si>
  <si>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</si>
  <si>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</si>
  <si>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</si>
  <si>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</si>
  <si>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127</t>
  </si>
  <si>
    <t>K</t>
  </si>
  <si>
    <t>113154364</t>
  </si>
  <si>
    <t>Frézování živičného krytu tl 100 mm pruh š přes 1 do 2 m pl přes 1000 do 10000 m2 s překážkami v trase</t>
  </si>
  <si>
    <t>m2</t>
  </si>
  <si>
    <t>4</t>
  </si>
  <si>
    <t>-1183999058</t>
  </si>
  <si>
    <t>PP</t>
  </si>
  <si>
    <t>Frézování živičného podkladu nebo krytu s naložením na dopravní prostředek plochy přes 1 000 do 10 000 m2 s překážkami v trase pruhu šířky přes 1 m do 2 m, tloušťky vrstvy 100 mm</t>
  </si>
  <si>
    <t>8</t>
  </si>
  <si>
    <t>113201112</t>
  </si>
  <si>
    <t>Vytrhání obrub silničních ležatých</t>
  </si>
  <si>
    <t>m</t>
  </si>
  <si>
    <t>16</t>
  </si>
  <si>
    <t>133</t>
  </si>
  <si>
    <t>966008212</t>
  </si>
  <si>
    <t>Bourání odvodňovacího žlabu z betonových příkopových tvárnic š přes 500 do 800 mm</t>
  </si>
  <si>
    <t>306530224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</si>
  <si>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</si>
  <si>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5</t>
  </si>
  <si>
    <t>Komunikace pozemní</t>
  </si>
  <si>
    <t>61</t>
  </si>
  <si>
    <t>573211111</t>
  </si>
  <si>
    <t>Postřik živičný spojovací z asfaltu v množství 0,60 kg/m2</t>
  </si>
  <si>
    <t>122</t>
  </si>
  <si>
    <t>129</t>
  </si>
  <si>
    <t>577144141</t>
  </si>
  <si>
    <t>Asfaltový beton vrstva obrusná ACO 11 (ABS) tř. I tl 50 mm š přes 3 m z modifikovaného asfaltu</t>
  </si>
  <si>
    <t>1133933964</t>
  </si>
  <si>
    <t>Asfaltový beton vrstva obrusná ACO 11 (ABS) s rozprostřením a se zhutněním z modifikovaného asfaltu v pruhu šířky přes 3 m, po zhutnění tl. 50 mm</t>
  </si>
  <si>
    <t>130</t>
  </si>
  <si>
    <t>577146141</t>
  </si>
  <si>
    <t>Asfaltový beton vrstva ložní ACL 22 (ABVH) tl 50 mm š přes 3 m z modifikovaného asfaltu</t>
  </si>
  <si>
    <t>482270891</t>
  </si>
  <si>
    <t>Asfaltový beton vrstva ložní ACL 22 (ABVH) s rozprostřením a zhutněním z modifikovaného asfaltu v pruhu šířky přes 3 m, po zhutnění tl. 50 mm</t>
  </si>
  <si>
    <t>128</t>
  </si>
  <si>
    <t>577156141</t>
  </si>
  <si>
    <t>Asfaltový beton vrstva ložní ACL 22 (ABVH) tl 60 mm š přes 3 m z modifikovaného asfaltu</t>
  </si>
  <si>
    <t>69912106</t>
  </si>
  <si>
    <t>Asfaltový beton vrstva ložní ACL 22 (ABVH) s rozprostřením a zhutněním z modifikovaného asfaltu v pruhu šířky přes 3 m, po zhutnění tl. 60 mm</t>
  </si>
  <si>
    <t>Trubní vedení</t>
  </si>
  <si>
    <t>134</t>
  </si>
  <si>
    <t>899231111</t>
  </si>
  <si>
    <t>Výšková úprava uličního vstupu nebo vpusti do 200 mm zvýšením mříže</t>
  </si>
  <si>
    <t>kus</t>
  </si>
  <si>
    <t>3</t>
  </si>
  <si>
    <t>300020839</t>
  </si>
  <si>
    <t>135</t>
  </si>
  <si>
    <t>899331111</t>
  </si>
  <si>
    <t>Výšková úprava uličního vstupu nebo vpusti do 200 mm zvýšením poklopu</t>
  </si>
  <si>
    <t>-170727371</t>
  </si>
  <si>
    <t>136</t>
  </si>
  <si>
    <t>899431111</t>
  </si>
  <si>
    <t>Výšková úprava uličního vstupu nebo vpusti do 200 mm zvýšením krycího hrnce, šoupěte nebo hydrantu</t>
  </si>
  <si>
    <t>1961628858</t>
  </si>
  <si>
    <t>9</t>
  </si>
  <si>
    <t>Ostatní konstrukce a práce, bourání</t>
  </si>
  <si>
    <t>115</t>
  </si>
  <si>
    <t>916131213</t>
  </si>
  <si>
    <t>Osazení silničního obrubníku betonového stojatého s boční opěrou do lože z betonu prostého</t>
  </si>
  <si>
    <t>230</t>
  </si>
  <si>
    <t>116</t>
  </si>
  <si>
    <t>M</t>
  </si>
  <si>
    <t>59217031</t>
  </si>
  <si>
    <t>obrubník betonový silniční 1000x150x250mm</t>
  </si>
  <si>
    <t>232</t>
  </si>
  <si>
    <t>131</t>
  </si>
  <si>
    <t>935112211</t>
  </si>
  <si>
    <t>Osazení příkopového žlabu do betonu tl 100 mm z betonových tvárnic š 800 mm</t>
  </si>
  <si>
    <t>-2009688417</t>
  </si>
  <si>
    <t>Osazení betonového příkopového žlabu s vyplněním a zatřením spár cementovou maltou s ložem tl. 100 mm z betonu prostého z betonových příkopových tvárnic šířky přes 500 do 800 mm</t>
  </si>
  <si>
    <t>132</t>
  </si>
  <si>
    <t>59227051</t>
  </si>
  <si>
    <t>žlabovka příkopová betonová 300x800x170mm</t>
  </si>
  <si>
    <t>-15118854</t>
  </si>
  <si>
    <t>997</t>
  </si>
  <si>
    <t>Přesun sutě</t>
  </si>
  <si>
    <t>120</t>
  </si>
  <si>
    <t>997221551</t>
  </si>
  <si>
    <t>Vodorovná doprava suti ze sypkých materiálů do 1 km</t>
  </si>
  <si>
    <t>t</t>
  </si>
  <si>
    <t>240</t>
  </si>
  <si>
    <t>121</t>
  </si>
  <si>
    <t>997221559</t>
  </si>
  <si>
    <t>Příplatek ZKD 1 km u vodorovné dopravy suti ze sypkých materiálů</t>
  </si>
  <si>
    <t>242</t>
  </si>
  <si>
    <t>997221611</t>
  </si>
  <si>
    <t>Nakládání suti na dopravní prostředky pro vodorovnou dopravu</t>
  </si>
  <si>
    <t>244</t>
  </si>
  <si>
    <t>123</t>
  </si>
  <si>
    <t>997221861</t>
  </si>
  <si>
    <t>Poplatek za uložení stavebního odpadu na recyklační skládce (skládkovné) z prostého betonu pod kódem 17 01 01</t>
  </si>
  <si>
    <t>246</t>
  </si>
  <si>
    <t>III/1694 a III/1695 Žichovice, oprava</t>
  </si>
  <si>
    <t>SO 101 -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</si>
</sst>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F9" sqref="AF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2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03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E5" s="200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04" t="s">
        <v>209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E6" s="201"/>
      <c r="BS6" s="14" t="s">
        <v>17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01"/>
      <c r="BS7" s="14" t="s">
        <v>20</v>
      </c>
    </row>
    <row r="8" spans="1:74" s="1" customFormat="1" ht="12" customHeight="1">
      <c r="B8" s="17"/>
      <c r="D8" s="24" t="s">
        <v>21</v>
      </c>
      <c r="K8" s="22" t="s">
        <v>22</v>
      </c>
      <c r="AK8" s="24" t="s">
        <v>23</v>
      </c>
      <c r="AN8" s="25"/>
      <c r="AR8" s="17"/>
      <c r="BE8" s="201"/>
      <c r="BS8" s="14" t="s">
        <v>24</v>
      </c>
    </row>
    <row r="9" spans="1:74" s="1" customFormat="1" ht="14.45" customHeight="1">
      <c r="B9" s="17"/>
      <c r="AR9" s="17"/>
      <c r="BE9" s="201"/>
      <c r="BS9" s="14" t="s">
        <v>25</v>
      </c>
    </row>
    <row r="10" spans="1:74" s="1" customFormat="1" ht="12" customHeight="1">
      <c r="B10" s="17"/>
      <c r="D10" s="24" t="s">
        <v>26</v>
      </c>
      <c r="AK10" s="24" t="s">
        <v>27</v>
      </c>
      <c r="AN10" s="22" t="s">
        <v>1</v>
      </c>
      <c r="AR10" s="17"/>
      <c r="BE10" s="201"/>
      <c r="BS10" s="14" t="s">
        <v>17</v>
      </c>
    </row>
    <row r="11" spans="1:74" s="1" customFormat="1" ht="18.399999999999999" customHeight="1">
      <c r="B11" s="17"/>
      <c r="E11" s="22" t="s">
        <v>22</v>
      </c>
      <c r="AK11" s="24" t="s">
        <v>28</v>
      </c>
      <c r="AN11" s="22" t="s">
        <v>1</v>
      </c>
      <c r="AR11" s="17"/>
      <c r="BE11" s="201"/>
      <c r="BS11" s="14" t="s">
        <v>17</v>
      </c>
    </row>
    <row r="12" spans="1:74" s="1" customFormat="1" ht="6.95" customHeight="1">
      <c r="B12" s="17"/>
      <c r="AR12" s="17"/>
      <c r="BE12" s="201"/>
      <c r="BS12" s="14" t="s">
        <v>17</v>
      </c>
    </row>
    <row r="13" spans="1:74" s="1" customFormat="1" ht="12" customHeight="1">
      <c r="B13" s="17"/>
      <c r="D13" s="24" t="s">
        <v>29</v>
      </c>
      <c r="AK13" s="24" t="s">
        <v>27</v>
      </c>
      <c r="AN13" s="26" t="s">
        <v>30</v>
      </c>
      <c r="AR13" s="17"/>
      <c r="BE13" s="201"/>
      <c r="BS13" s="14" t="s">
        <v>17</v>
      </c>
    </row>
    <row r="14" spans="1:74" ht="12.75">
      <c r="B14" s="17"/>
      <c r="E14" s="205" t="s">
        <v>30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4" t="s">
        <v>28</v>
      </c>
      <c r="AN14" s="26" t="s">
        <v>30</v>
      </c>
      <c r="AR14" s="17"/>
      <c r="BE14" s="201"/>
      <c r="BS14" s="14" t="s">
        <v>17</v>
      </c>
    </row>
    <row r="15" spans="1:74" s="1" customFormat="1" ht="6.95" customHeight="1">
      <c r="B15" s="17"/>
      <c r="AR15" s="17"/>
      <c r="BE15" s="201"/>
      <c r="BS15" s="14" t="s">
        <v>3</v>
      </c>
    </row>
    <row r="16" spans="1:74" s="1" customFormat="1" ht="12" customHeight="1">
      <c r="B16" s="17"/>
      <c r="D16" s="24" t="s">
        <v>31</v>
      </c>
      <c r="AK16" s="24" t="s">
        <v>27</v>
      </c>
      <c r="AN16" s="22" t="s">
        <v>1</v>
      </c>
      <c r="AR16" s="17"/>
      <c r="BE16" s="201"/>
      <c r="BS16" s="14" t="s">
        <v>3</v>
      </c>
    </row>
    <row r="17" spans="1:71" s="1" customFormat="1" ht="18.399999999999999" customHeight="1">
      <c r="B17" s="17"/>
      <c r="E17" s="22" t="s">
        <v>22</v>
      </c>
      <c r="AK17" s="24" t="s">
        <v>28</v>
      </c>
      <c r="AN17" s="22" t="s">
        <v>1</v>
      </c>
      <c r="AR17" s="17"/>
      <c r="BE17" s="201"/>
      <c r="BS17" s="14" t="s">
        <v>3</v>
      </c>
    </row>
    <row r="18" spans="1:71" s="1" customFormat="1" ht="6.95" customHeight="1">
      <c r="B18" s="17"/>
      <c r="AR18" s="17"/>
      <c r="BE18" s="201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27</v>
      </c>
      <c r="AN19" s="22" t="s">
        <v>1</v>
      </c>
      <c r="AR19" s="17"/>
      <c r="BE19" s="201"/>
      <c r="BS19" s="14" t="s">
        <v>6</v>
      </c>
    </row>
    <row r="20" spans="1:71" s="1" customFormat="1" ht="18.399999999999999" customHeight="1">
      <c r="B20" s="17"/>
      <c r="E20" s="22" t="s">
        <v>22</v>
      </c>
      <c r="AK20" s="24" t="s">
        <v>28</v>
      </c>
      <c r="AN20" s="22" t="s">
        <v>1</v>
      </c>
      <c r="AR20" s="17"/>
      <c r="BE20" s="201"/>
      <c r="BS20" s="14" t="s">
        <v>33</v>
      </c>
    </row>
    <row r="21" spans="1:71" s="1" customFormat="1" ht="6.95" customHeight="1">
      <c r="B21" s="17"/>
      <c r="AR21" s="17"/>
      <c r="BE21" s="201"/>
    </row>
    <row r="22" spans="1:71" s="1" customFormat="1" ht="12" customHeight="1">
      <c r="B22" s="17"/>
      <c r="D22" s="24" t="s">
        <v>34</v>
      </c>
      <c r="AR22" s="17"/>
      <c r="BE22" s="201"/>
    </row>
    <row r="23" spans="1:71" s="1" customFormat="1" ht="16.5" customHeight="1">
      <c r="B23" s="17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7"/>
      <c r="BE23" s="201"/>
    </row>
    <row r="24" spans="1:71" s="1" customFormat="1" ht="6.95" customHeight="1">
      <c r="B24" s="17"/>
      <c r="AR24" s="17"/>
      <c r="BE24" s="20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1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ROUND(AG94,2)</f>
        <v>0</v>
      </c>
      <c r="AL26" s="209"/>
      <c r="AM26" s="209"/>
      <c r="AN26" s="209"/>
      <c r="AO26" s="209"/>
      <c r="AP26" s="29"/>
      <c r="AQ26" s="29"/>
      <c r="AR26" s="30"/>
      <c r="BE26" s="20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0" t="s">
        <v>36</v>
      </c>
      <c r="M28" s="210"/>
      <c r="N28" s="210"/>
      <c r="O28" s="210"/>
      <c r="P28" s="210"/>
      <c r="Q28" s="29"/>
      <c r="R28" s="29"/>
      <c r="S28" s="29"/>
      <c r="T28" s="29"/>
      <c r="U28" s="29"/>
      <c r="V28" s="29"/>
      <c r="W28" s="210" t="s">
        <v>37</v>
      </c>
      <c r="X28" s="210"/>
      <c r="Y28" s="210"/>
      <c r="Z28" s="210"/>
      <c r="AA28" s="210"/>
      <c r="AB28" s="210"/>
      <c r="AC28" s="210"/>
      <c r="AD28" s="210"/>
      <c r="AE28" s="210"/>
      <c r="AF28" s="29"/>
      <c r="AG28" s="29"/>
      <c r="AH28" s="29"/>
      <c r="AI28" s="29"/>
      <c r="AJ28" s="29"/>
      <c r="AK28" s="210" t="s">
        <v>38</v>
      </c>
      <c r="AL28" s="210"/>
      <c r="AM28" s="210"/>
      <c r="AN28" s="210"/>
      <c r="AO28" s="210"/>
      <c r="AP28" s="29"/>
      <c r="AQ28" s="29"/>
      <c r="AR28" s="30"/>
      <c r="BE28" s="201"/>
    </row>
    <row r="29" spans="1:71" s="3" customFormat="1" ht="14.45" customHeight="1">
      <c r="B29" s="34"/>
      <c r="D29" s="24" t="s">
        <v>39</v>
      </c>
      <c r="F29" s="24" t="s">
        <v>40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4"/>
      <c r="BE29" s="202"/>
    </row>
    <row r="30" spans="1:71" s="3" customFormat="1" ht="14.45" customHeight="1">
      <c r="B30" s="34"/>
      <c r="F30" s="24" t="s">
        <v>41</v>
      </c>
      <c r="L30" s="195">
        <v>0.15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4"/>
      <c r="BE30" s="202"/>
    </row>
    <row r="31" spans="1:71" s="3" customFormat="1" ht="14.45" hidden="1" customHeight="1">
      <c r="B31" s="34"/>
      <c r="F31" s="24" t="s">
        <v>42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  <c r="BE31" s="202"/>
    </row>
    <row r="32" spans="1:71" s="3" customFormat="1" ht="14.45" hidden="1" customHeight="1">
      <c r="B32" s="34"/>
      <c r="F32" s="24" t="s">
        <v>43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  <c r="BE32" s="202"/>
    </row>
    <row r="33" spans="1:57" s="3" customFormat="1" ht="14.45" hidden="1" customHeight="1">
      <c r="B33" s="34"/>
      <c r="F33" s="24" t="s">
        <v>44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4"/>
      <c r="BE33" s="20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1"/>
    </row>
    <row r="35" spans="1:57" s="2" customFormat="1" ht="25.9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96" t="s">
        <v>47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8">
        <f>SUM(AK26:AK33)</f>
        <v>0</v>
      </c>
      <c r="AL35" s="197"/>
      <c r="AM35" s="197"/>
      <c r="AN35" s="197"/>
      <c r="AO35" s="199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226-23</v>
      </c>
      <c r="AR84" s="48"/>
    </row>
    <row r="85" spans="1:91" s="5" customFormat="1" ht="36.950000000000003" customHeight="1">
      <c r="B85" s="49"/>
      <c r="C85" s="50" t="s">
        <v>16</v>
      </c>
      <c r="L85" s="184" t="str">
        <f>K6</f>
        <v>III/1694 a III/1695 Žichovice, oprava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21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23</v>
      </c>
      <c r="AJ87" s="29"/>
      <c r="AK87" s="29"/>
      <c r="AL87" s="29"/>
      <c r="AM87" s="186" t="str">
        <f>IF(AN8= "","",AN8)</f>
        <v/>
      </c>
      <c r="AN87" s="186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26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187" t="str">
        <f>IF(E17="","",E17)</f>
        <v xml:space="preserve"> </v>
      </c>
      <c r="AN89" s="188"/>
      <c r="AO89" s="188"/>
      <c r="AP89" s="188"/>
      <c r="AQ89" s="29"/>
      <c r="AR89" s="30"/>
      <c r="AS89" s="189" t="s">
        <v>55</v>
      </c>
      <c r="AT89" s="190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87" t="str">
        <f>IF(E20="","",E20)</f>
        <v xml:space="preserve"> </v>
      </c>
      <c r="AN90" s="188"/>
      <c r="AO90" s="188"/>
      <c r="AP90" s="188"/>
      <c r="AQ90" s="29"/>
      <c r="AR90" s="30"/>
      <c r="AS90" s="191"/>
      <c r="AT90" s="192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1"/>
      <c r="AT91" s="192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74" t="s">
        <v>56</v>
      </c>
      <c r="D92" s="175"/>
      <c r="E92" s="175"/>
      <c r="F92" s="175"/>
      <c r="G92" s="175"/>
      <c r="H92" s="57"/>
      <c r="I92" s="176" t="s">
        <v>57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58</v>
      </c>
      <c r="AH92" s="175"/>
      <c r="AI92" s="175"/>
      <c r="AJ92" s="175"/>
      <c r="AK92" s="175"/>
      <c r="AL92" s="175"/>
      <c r="AM92" s="175"/>
      <c r="AN92" s="176" t="s">
        <v>59</v>
      </c>
      <c r="AO92" s="175"/>
      <c r="AP92" s="178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16.5" customHeight="1">
      <c r="A95" s="76" t="s">
        <v>79</v>
      </c>
      <c r="B95" s="77"/>
      <c r="C95" s="78"/>
      <c r="D95" s="181" t="s">
        <v>80</v>
      </c>
      <c r="E95" s="181"/>
      <c r="F95" s="181"/>
      <c r="G95" s="181"/>
      <c r="H95" s="181"/>
      <c r="I95" s="79"/>
      <c r="J95" s="181" t="s">
        <v>81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'SO 101 - Komunikace'!J30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80" t="s">
        <v>82</v>
      </c>
      <c r="AR95" s="77"/>
      <c r="AS95" s="81">
        <v>0</v>
      </c>
      <c r="AT95" s="82">
        <f>ROUND(SUM(AV95:AW95),2)</f>
        <v>0</v>
      </c>
      <c r="AU95" s="83">
        <f>'SO 101 - Komunikace'!P122</f>
        <v>0</v>
      </c>
      <c r="AV95" s="82">
        <f>'SO 101 - Komunikace'!J33</f>
        <v>0</v>
      </c>
      <c r="AW95" s="82">
        <f>'SO 101 - Komunikace'!J34</f>
        <v>0</v>
      </c>
      <c r="AX95" s="82">
        <f>'SO 101 - Komunikace'!J35</f>
        <v>0</v>
      </c>
      <c r="AY95" s="82">
        <f>'SO 101 - Komunikace'!J36</f>
        <v>0</v>
      </c>
      <c r="AZ95" s="82">
        <f>'SO 101 - Komunikace'!F33</f>
        <v>0</v>
      </c>
      <c r="BA95" s="82">
        <f>'SO 101 - Komunikace'!F34</f>
        <v>0</v>
      </c>
      <c r="BB95" s="82">
        <f>'SO 101 - Komunikace'!F35</f>
        <v>0</v>
      </c>
      <c r="BC95" s="82">
        <f>'SO 101 - Komunikace'!F36</f>
        <v>0</v>
      </c>
      <c r="BD95" s="84">
        <f>'SO 101 - Komunikace'!F37</f>
        <v>0</v>
      </c>
      <c r="BT95" s="85" t="s">
        <v>20</v>
      </c>
      <c r="BV95" s="85" t="s">
        <v>77</v>
      </c>
      <c r="BW95" s="85" t="s">
        <v>83</v>
      </c>
      <c r="BX95" s="85" t="s">
        <v>4</v>
      </c>
      <c r="CL95" s="85" t="s">
        <v>1</v>
      </c>
      <c r="CM95" s="85" t="s">
        <v>84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101 - Krajské komunik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topLeftCell="A108" workbookViewId="0">
      <selection activeCell="F124" sqref="F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83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1:46" s="1" customFormat="1" ht="24.95" hidden="1" customHeight="1">
      <c r="B4" s="17"/>
      <c r="D4" s="18" t="s">
        <v>85</v>
      </c>
      <c r="L4" s="17"/>
      <c r="M4" s="86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16</v>
      </c>
      <c r="L6" s="17"/>
    </row>
    <row r="7" spans="1:46" s="1" customFormat="1" ht="16.5" hidden="1" customHeight="1">
      <c r="B7" s="17"/>
      <c r="E7" s="212" t="str">
        <f>'Rekapitulace stavby'!K6</f>
        <v>III/1694 a III/1695 Žichovice, oprava</v>
      </c>
      <c r="F7" s="213"/>
      <c r="G7" s="213"/>
      <c r="H7" s="213"/>
      <c r="L7" s="17"/>
    </row>
    <row r="8" spans="1:46" s="2" customFormat="1" ht="12" hidden="1" customHeight="1">
      <c r="A8" s="29"/>
      <c r="B8" s="30"/>
      <c r="C8" s="29"/>
      <c r="D8" s="24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184" t="s">
        <v>87</v>
      </c>
      <c r="F9" s="211"/>
      <c r="G9" s="211"/>
      <c r="H9" s="21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21</v>
      </c>
      <c r="E12" s="29"/>
      <c r="F12" s="22" t="s">
        <v>22</v>
      </c>
      <c r="G12" s="29"/>
      <c r="H12" s="29"/>
      <c r="I12" s="24" t="s">
        <v>23</v>
      </c>
      <c r="J12" s="52">
        <f>'Rekapitulace stavby'!AN8</f>
        <v>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26</v>
      </c>
      <c r="E14" s="29"/>
      <c r="F14" s="29"/>
      <c r="G14" s="29"/>
      <c r="H14" s="29"/>
      <c r="I14" s="24" t="s">
        <v>27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28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27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14" t="str">
        <f>'Rekapitulace stavby'!E14</f>
        <v>Vyplň údaj</v>
      </c>
      <c r="F18" s="203"/>
      <c r="G18" s="203"/>
      <c r="H18" s="203"/>
      <c r="I18" s="24" t="s">
        <v>28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27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28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27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28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87"/>
      <c r="B27" s="88"/>
      <c r="C27" s="87"/>
      <c r="D27" s="87"/>
      <c r="E27" s="207" t="s">
        <v>1</v>
      </c>
      <c r="F27" s="207"/>
      <c r="G27" s="207"/>
      <c r="H27" s="207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0" t="s">
        <v>35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91" t="s">
        <v>39</v>
      </c>
      <c r="E33" s="24" t="s">
        <v>40</v>
      </c>
      <c r="F33" s="92">
        <f>ROUND((SUM(BE122:BE164)),  2)</f>
        <v>0</v>
      </c>
      <c r="G33" s="29"/>
      <c r="H33" s="29"/>
      <c r="I33" s="93">
        <v>0.21</v>
      </c>
      <c r="J33" s="92">
        <f>ROUND(((SUM(BE122:BE164))*I33),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41</v>
      </c>
      <c r="F34" s="92">
        <f>ROUND((SUM(BF122:BF164)),  2)</f>
        <v>0</v>
      </c>
      <c r="G34" s="29"/>
      <c r="H34" s="29"/>
      <c r="I34" s="93">
        <v>0.15</v>
      </c>
      <c r="J34" s="92">
        <f>ROUND(((SUM(BF122:BF164))*I34),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92">
        <f>ROUND((SUM(BG122:BG164)),  2)</f>
        <v>0</v>
      </c>
      <c r="G35" s="29"/>
      <c r="H35" s="29"/>
      <c r="I35" s="93">
        <v>0.21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92">
        <f>ROUND((SUM(BH122:BH164)),  2)</f>
        <v>0</v>
      </c>
      <c r="G36" s="29"/>
      <c r="H36" s="29"/>
      <c r="I36" s="93">
        <v>0.15</v>
      </c>
      <c r="J36" s="92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92">
        <f>ROUND((SUM(BI122:BI164)),  2)</f>
        <v>0</v>
      </c>
      <c r="G37" s="29"/>
      <c r="H37" s="29"/>
      <c r="I37" s="93">
        <v>0</v>
      </c>
      <c r="J37" s="9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9"/>
      <c r="B61" s="30"/>
      <c r="C61" s="29"/>
      <c r="D61" s="42" t="s">
        <v>50</v>
      </c>
      <c r="E61" s="32"/>
      <c r="F61" s="100" t="s">
        <v>51</v>
      </c>
      <c r="G61" s="42" t="s">
        <v>50</v>
      </c>
      <c r="H61" s="32"/>
      <c r="I61" s="32"/>
      <c r="J61" s="101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9"/>
      <c r="B76" s="30"/>
      <c r="C76" s="29"/>
      <c r="D76" s="42" t="s">
        <v>50</v>
      </c>
      <c r="E76" s="32"/>
      <c r="F76" s="100" t="s">
        <v>51</v>
      </c>
      <c r="G76" s="42" t="s">
        <v>50</v>
      </c>
      <c r="H76" s="32"/>
      <c r="I76" s="32"/>
      <c r="J76" s="101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/>
    <row r="79" spans="1:31" hidden="1"/>
    <row r="80" spans="1:31" hidden="1"/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2" t="str">
        <f>E7</f>
        <v>III/1694 a III/1695 Žichovice, oprava</v>
      </c>
      <c r="F85" s="213"/>
      <c r="G85" s="213"/>
      <c r="H85" s="21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84" t="str">
        <f>E9</f>
        <v>SO 101 - Krajské komunikace 2024</v>
      </c>
      <c r="F87" s="211"/>
      <c r="G87" s="211"/>
      <c r="H87" s="21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21</v>
      </c>
      <c r="D89" s="29"/>
      <c r="E89" s="29"/>
      <c r="F89" s="22" t="str">
        <f>F12</f>
        <v xml:space="preserve"> </v>
      </c>
      <c r="G89" s="29"/>
      <c r="H89" s="29"/>
      <c r="I89" s="24" t="s">
        <v>23</v>
      </c>
      <c r="J89" s="52">
        <f>IF(J12="","",J12)</f>
        <v>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26</v>
      </c>
      <c r="D91" s="29"/>
      <c r="E91" s="29"/>
      <c r="F91" s="22" t="str">
        <f>E15</f>
        <v xml:space="preserve"> </v>
      </c>
      <c r="G91" s="29"/>
      <c r="H91" s="29"/>
      <c r="I91" s="24" t="s">
        <v>31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2" t="s">
        <v>89</v>
      </c>
      <c r="D94" s="94"/>
      <c r="E94" s="94"/>
      <c r="F94" s="94"/>
      <c r="G94" s="94"/>
      <c r="H94" s="94"/>
      <c r="I94" s="94"/>
      <c r="J94" s="103" t="s">
        <v>90</v>
      </c>
      <c r="K94" s="94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04" t="s">
        <v>91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hidden="1" customHeight="1">
      <c r="B97" s="105"/>
      <c r="D97" s="106" t="s">
        <v>93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1:31" s="10" customFormat="1" ht="19.899999999999999" hidden="1" customHeight="1">
      <c r="B98" s="109"/>
      <c r="D98" s="110" t="s">
        <v>94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1:31" s="10" customFormat="1" ht="19.899999999999999" hidden="1" customHeight="1">
      <c r="B99" s="109"/>
      <c r="D99" s="110" t="s">
        <v>95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1:31" s="10" customFormat="1" ht="14.85" hidden="1" customHeight="1">
      <c r="B100" s="109"/>
      <c r="D100" s="110" t="s">
        <v>96</v>
      </c>
      <c r="E100" s="111"/>
      <c r="F100" s="111"/>
      <c r="G100" s="111"/>
      <c r="H100" s="111"/>
      <c r="I100" s="111"/>
      <c r="J100" s="112">
        <f>J140</f>
        <v>0</v>
      </c>
      <c r="L100" s="109"/>
    </row>
    <row r="101" spans="1:31" s="10" customFormat="1" ht="19.899999999999999" hidden="1" customHeight="1">
      <c r="B101" s="109"/>
      <c r="D101" s="110" t="s">
        <v>97</v>
      </c>
      <c r="E101" s="111"/>
      <c r="F101" s="111"/>
      <c r="G101" s="111"/>
      <c r="H101" s="111"/>
      <c r="I101" s="111"/>
      <c r="J101" s="112">
        <f>J147</f>
        <v>0</v>
      </c>
      <c r="L101" s="109"/>
    </row>
    <row r="102" spans="1:31" s="10" customFormat="1" ht="19.899999999999999" hidden="1" customHeight="1">
      <c r="B102" s="109"/>
      <c r="D102" s="110" t="s">
        <v>98</v>
      </c>
      <c r="E102" s="111"/>
      <c r="F102" s="111"/>
      <c r="G102" s="111"/>
      <c r="H102" s="111"/>
      <c r="I102" s="111"/>
      <c r="J102" s="112">
        <f>J156</f>
        <v>0</v>
      </c>
      <c r="L102" s="109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hidden="1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/>
    <row r="106" spans="1:31" hidden="1"/>
    <row r="107" spans="1:31" hidden="1"/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99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2" t="str">
        <f>E7</f>
        <v>III/1694 a III/1695 Žichovice, oprava</v>
      </c>
      <c r="F112" s="213"/>
      <c r="G112" s="213"/>
      <c r="H112" s="213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86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4" t="s">
        <v>210</v>
      </c>
      <c r="F114" s="211"/>
      <c r="G114" s="211"/>
      <c r="H114" s="21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21</v>
      </c>
      <c r="D116" s="29"/>
      <c r="E116" s="29"/>
      <c r="F116" s="22" t="str">
        <f>F12</f>
        <v xml:space="preserve"> </v>
      </c>
      <c r="G116" s="29"/>
      <c r="H116" s="29"/>
      <c r="I116" s="24" t="s">
        <v>23</v>
      </c>
      <c r="J116" s="52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26</v>
      </c>
      <c r="D118" s="29"/>
      <c r="E118" s="29"/>
      <c r="F118" s="22" t="str">
        <f>E15</f>
        <v xml:space="preserve"> </v>
      </c>
      <c r="G118" s="29"/>
      <c r="H118" s="29"/>
      <c r="I118" s="24" t="s">
        <v>31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29</v>
      </c>
      <c r="D119" s="29"/>
      <c r="E119" s="29"/>
      <c r="F119" s="22" t="str">
        <f>IF(E18="","",E18)</f>
        <v>Vyplň údaj</v>
      </c>
      <c r="G119" s="29"/>
      <c r="H119" s="29"/>
      <c r="I119" s="24" t="s">
        <v>32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3"/>
      <c r="B121" s="114"/>
      <c r="C121" s="115" t="s">
        <v>100</v>
      </c>
      <c r="D121" s="116" t="s">
        <v>60</v>
      </c>
      <c r="E121" s="116" t="s">
        <v>56</v>
      </c>
      <c r="F121" s="116" t="s">
        <v>57</v>
      </c>
      <c r="G121" s="116" t="s">
        <v>101</v>
      </c>
      <c r="H121" s="116" t="s">
        <v>102</v>
      </c>
      <c r="I121" s="116" t="s">
        <v>103</v>
      </c>
      <c r="J121" s="117" t="s">
        <v>90</v>
      </c>
      <c r="K121" s="118" t="s">
        <v>104</v>
      </c>
      <c r="L121" s="119"/>
      <c r="M121" s="59" t="s">
        <v>1</v>
      </c>
      <c r="N121" s="60" t="s">
        <v>39</v>
      </c>
      <c r="O121" s="60" t="s">
        <v>105</v>
      </c>
      <c r="P121" s="60" t="s">
        <v>106</v>
      </c>
      <c r="Q121" s="60" t="s">
        <v>107</v>
      </c>
      <c r="R121" s="60" t="s">
        <v>108</v>
      </c>
      <c r="S121" s="60" t="s">
        <v>109</v>
      </c>
      <c r="T121" s="61" t="s">
        <v>110</v>
      </c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</row>
    <row r="122" spans="1:65" s="2" customFormat="1" ht="22.9" customHeight="1">
      <c r="A122" s="29"/>
      <c r="B122" s="30"/>
      <c r="C122" s="66" t="s">
        <v>111</v>
      </c>
      <c r="D122" s="29"/>
      <c r="E122" s="29"/>
      <c r="F122" s="29"/>
      <c r="G122" s="29"/>
      <c r="H122" s="29"/>
      <c r="I122" s="29"/>
      <c r="J122" s="120">
        <f>BK122</f>
        <v>0</v>
      </c>
      <c r="K122" s="29"/>
      <c r="L122" s="30"/>
      <c r="M122" s="62"/>
      <c r="N122" s="53"/>
      <c r="O122" s="63"/>
      <c r="P122" s="121">
        <f>P123</f>
        <v>0</v>
      </c>
      <c r="Q122" s="63"/>
      <c r="R122" s="121">
        <f>R123</f>
        <v>152.26904000000002</v>
      </c>
      <c r="S122" s="63"/>
      <c r="T122" s="122">
        <f>T123</f>
        <v>1520.3200000000002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74</v>
      </c>
      <c r="AU122" s="14" t="s">
        <v>92</v>
      </c>
      <c r="BK122" s="123">
        <f>BK123</f>
        <v>0</v>
      </c>
    </row>
    <row r="123" spans="1:65" s="12" customFormat="1" ht="25.9" customHeight="1">
      <c r="B123" s="124"/>
      <c r="D123" s="125" t="s">
        <v>74</v>
      </c>
      <c r="E123" s="126" t="s">
        <v>112</v>
      </c>
      <c r="F123" s="126" t="s">
        <v>113</v>
      </c>
      <c r="I123" s="127"/>
      <c r="J123" s="128">
        <f>BK123</f>
        <v>0</v>
      </c>
      <c r="L123" s="124"/>
      <c r="M123" s="129"/>
      <c r="N123" s="130"/>
      <c r="O123" s="130"/>
      <c r="P123" s="131">
        <f>P124+P131+P147+P156</f>
        <v>0</v>
      </c>
      <c r="Q123" s="130"/>
      <c r="R123" s="131">
        <f>R124+R131+R147+R156</f>
        <v>152.26904000000002</v>
      </c>
      <c r="S123" s="130"/>
      <c r="T123" s="132">
        <f>T124+T131+T147+T156</f>
        <v>1520.3200000000002</v>
      </c>
      <c r="AR123" s="125" t="s">
        <v>20</v>
      </c>
      <c r="AT123" s="133" t="s">
        <v>74</v>
      </c>
      <c r="AU123" s="133" t="s">
        <v>75</v>
      </c>
      <c r="AY123" s="125" t="s">
        <v>114</v>
      </c>
      <c r="BK123" s="134">
        <f>BK124+BK131+BK147+BK156</f>
        <v>0</v>
      </c>
    </row>
    <row r="124" spans="1:65" s="12" customFormat="1" ht="22.9" customHeight="1">
      <c r="B124" s="124"/>
      <c r="D124" s="125" t="s">
        <v>74</v>
      </c>
      <c r="E124" s="135" t="s">
        <v>20</v>
      </c>
      <c r="F124" s="135" t="s">
        <v>115</v>
      </c>
      <c r="I124" s="127"/>
      <c r="J124" s="136">
        <f>BK124</f>
        <v>0</v>
      </c>
      <c r="L124" s="124"/>
      <c r="M124" s="129"/>
      <c r="N124" s="130"/>
      <c r="O124" s="130"/>
      <c r="P124" s="131">
        <f>SUM(P125:P130)</f>
        <v>0</v>
      </c>
      <c r="Q124" s="130"/>
      <c r="R124" s="131">
        <f>SUM(R125:R130)</f>
        <v>0</v>
      </c>
      <c r="S124" s="130"/>
      <c r="T124" s="132">
        <f>SUM(T125:T130)</f>
        <v>1520.3200000000002</v>
      </c>
      <c r="AR124" s="125" t="s">
        <v>20</v>
      </c>
      <c r="AT124" s="133" t="s">
        <v>74</v>
      </c>
      <c r="AU124" s="133" t="s">
        <v>20</v>
      </c>
      <c r="AY124" s="125" t="s">
        <v>114</v>
      </c>
      <c r="BK124" s="134">
        <f>SUM(BK125:BK130)</f>
        <v>0</v>
      </c>
    </row>
    <row r="125" spans="1:65" s="2" customFormat="1" ht="33" customHeight="1">
      <c r="A125" s="29"/>
      <c r="B125" s="137"/>
      <c r="C125" s="138" t="s">
        <v>116</v>
      </c>
      <c r="D125" s="138" t="s">
        <v>117</v>
      </c>
      <c r="E125" s="139" t="s">
        <v>118</v>
      </c>
      <c r="F125" s="140" t="s">
        <v>119</v>
      </c>
      <c r="G125" s="141" t="s">
        <v>120</v>
      </c>
      <c r="H125" s="142">
        <v>6534</v>
      </c>
      <c r="I125" s="143"/>
      <c r="J125" s="144">
        <f>ROUND(I125*H125,2)</f>
        <v>0</v>
      </c>
      <c r="K125" s="145"/>
      <c r="L125" s="30"/>
      <c r="M125" s="146" t="s">
        <v>1</v>
      </c>
      <c r="N125" s="147" t="s">
        <v>40</v>
      </c>
      <c r="O125" s="55"/>
      <c r="P125" s="148">
        <f>O125*H125</f>
        <v>0</v>
      </c>
      <c r="Q125" s="148">
        <v>0</v>
      </c>
      <c r="R125" s="148">
        <f>Q125*H125</f>
        <v>0</v>
      </c>
      <c r="S125" s="148">
        <v>0.23</v>
      </c>
      <c r="T125" s="149">
        <f>S125*H125</f>
        <v>1502.8200000000002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0" t="s">
        <v>121</v>
      </c>
      <c r="AT125" s="150" t="s">
        <v>117</v>
      </c>
      <c r="AU125" s="150" t="s">
        <v>84</v>
      </c>
      <c r="AY125" s="14" t="s">
        <v>114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4" t="s">
        <v>20</v>
      </c>
      <c r="BK125" s="151">
        <f>ROUND(I125*H125,2)</f>
        <v>0</v>
      </c>
      <c r="BL125" s="14" t="s">
        <v>121</v>
      </c>
      <c r="BM125" s="150" t="s">
        <v>122</v>
      </c>
    </row>
    <row r="126" spans="1:65" s="2" customFormat="1" ht="29.25">
      <c r="A126" s="29"/>
      <c r="B126" s="30"/>
      <c r="C126" s="29"/>
      <c r="D126" s="152" t="s">
        <v>123</v>
      </c>
      <c r="E126" s="29"/>
      <c r="F126" s="153" t="s">
        <v>124</v>
      </c>
      <c r="G126" s="29"/>
      <c r="H126" s="29"/>
      <c r="I126" s="154"/>
      <c r="J126" s="29"/>
      <c r="K126" s="29"/>
      <c r="L126" s="30"/>
      <c r="M126" s="155"/>
      <c r="N126" s="156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123</v>
      </c>
      <c r="AU126" s="14" t="s">
        <v>84</v>
      </c>
    </row>
    <row r="127" spans="1:65" s="2" customFormat="1" ht="16.5" customHeight="1">
      <c r="A127" s="29"/>
      <c r="B127" s="137"/>
      <c r="C127" s="138" t="s">
        <v>125</v>
      </c>
      <c r="D127" s="138" t="s">
        <v>117</v>
      </c>
      <c r="E127" s="139" t="s">
        <v>126</v>
      </c>
      <c r="F127" s="140" t="s">
        <v>127</v>
      </c>
      <c r="G127" s="141" t="s">
        <v>128</v>
      </c>
      <c r="H127" s="142">
        <v>200</v>
      </c>
      <c r="I127" s="143"/>
      <c r="J127" s="144">
        <f>ROUND(I127*H127,2)</f>
        <v>0</v>
      </c>
      <c r="K127" s="145"/>
      <c r="L127" s="30"/>
      <c r="M127" s="146" t="s">
        <v>1</v>
      </c>
      <c r="N127" s="147" t="s">
        <v>40</v>
      </c>
      <c r="O127" s="55"/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0" t="s">
        <v>121</v>
      </c>
      <c r="AT127" s="150" t="s">
        <v>117</v>
      </c>
      <c r="AU127" s="150" t="s">
        <v>84</v>
      </c>
      <c r="AY127" s="14" t="s">
        <v>114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4" t="s">
        <v>20</v>
      </c>
      <c r="BK127" s="151">
        <f>ROUND(I127*H127,2)</f>
        <v>0</v>
      </c>
      <c r="BL127" s="14" t="s">
        <v>121</v>
      </c>
      <c r="BM127" s="150" t="s">
        <v>129</v>
      </c>
    </row>
    <row r="128" spans="1:65" s="2" customFormat="1">
      <c r="A128" s="29"/>
      <c r="B128" s="30"/>
      <c r="C128" s="29"/>
      <c r="D128" s="152" t="s">
        <v>123</v>
      </c>
      <c r="E128" s="29"/>
      <c r="F128" s="153" t="s">
        <v>127</v>
      </c>
      <c r="G128" s="29"/>
      <c r="H128" s="29"/>
      <c r="I128" s="154"/>
      <c r="J128" s="29"/>
      <c r="K128" s="29"/>
      <c r="L128" s="30"/>
      <c r="M128" s="155"/>
      <c r="N128" s="156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123</v>
      </c>
      <c r="AU128" s="14" t="s">
        <v>84</v>
      </c>
    </row>
    <row r="129" spans="1:65" s="2" customFormat="1" ht="24.2" customHeight="1">
      <c r="A129" s="29"/>
      <c r="B129" s="137"/>
      <c r="C129" s="138" t="s">
        <v>130</v>
      </c>
      <c r="D129" s="138" t="s">
        <v>117</v>
      </c>
      <c r="E129" s="139" t="s">
        <v>131</v>
      </c>
      <c r="F129" s="140" t="s">
        <v>132</v>
      </c>
      <c r="G129" s="141" t="s">
        <v>128</v>
      </c>
      <c r="H129" s="142">
        <v>50</v>
      </c>
      <c r="I129" s="143"/>
      <c r="J129" s="144">
        <f>ROUND(I129*H129,2)</f>
        <v>0</v>
      </c>
      <c r="K129" s="145"/>
      <c r="L129" s="30"/>
      <c r="M129" s="146" t="s">
        <v>1</v>
      </c>
      <c r="N129" s="147" t="s">
        <v>40</v>
      </c>
      <c r="O129" s="55"/>
      <c r="P129" s="148">
        <f>O129*H129</f>
        <v>0</v>
      </c>
      <c r="Q129" s="148">
        <v>0</v>
      </c>
      <c r="R129" s="148">
        <f>Q129*H129</f>
        <v>0</v>
      </c>
      <c r="S129" s="148">
        <v>0.35</v>
      </c>
      <c r="T129" s="149">
        <f>S129*H129</f>
        <v>17.5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0" t="s">
        <v>121</v>
      </c>
      <c r="AT129" s="150" t="s">
        <v>117</v>
      </c>
      <c r="AU129" s="150" t="s">
        <v>84</v>
      </c>
      <c r="AY129" s="14" t="s">
        <v>114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4" t="s">
        <v>20</v>
      </c>
      <c r="BK129" s="151">
        <f>ROUND(I129*H129,2)</f>
        <v>0</v>
      </c>
      <c r="BL129" s="14" t="s">
        <v>121</v>
      </c>
      <c r="BM129" s="150" t="s">
        <v>133</v>
      </c>
    </row>
    <row r="130" spans="1:65" s="2" customFormat="1" ht="39">
      <c r="A130" s="29"/>
      <c r="B130" s="30"/>
      <c r="C130" s="29"/>
      <c r="D130" s="152" t="s">
        <v>123</v>
      </c>
      <c r="E130" s="29"/>
      <c r="F130" s="153" t="s">
        <v>134</v>
      </c>
      <c r="G130" s="29"/>
      <c r="H130" s="29"/>
      <c r="I130" s="154"/>
      <c r="J130" s="29"/>
      <c r="K130" s="29"/>
      <c r="L130" s="30"/>
      <c r="M130" s="155"/>
      <c r="N130" s="156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123</v>
      </c>
      <c r="AU130" s="14" t="s">
        <v>84</v>
      </c>
    </row>
    <row r="131" spans="1:65" s="12" customFormat="1" ht="22.9" customHeight="1">
      <c r="B131" s="124"/>
      <c r="D131" s="125" t="s">
        <v>74</v>
      </c>
      <c r="E131" s="135" t="s">
        <v>135</v>
      </c>
      <c r="F131" s="135" t="s">
        <v>136</v>
      </c>
      <c r="I131" s="127"/>
      <c r="J131" s="136">
        <f>BK131</f>
        <v>0</v>
      </c>
      <c r="L131" s="124"/>
      <c r="M131" s="129"/>
      <c r="N131" s="130"/>
      <c r="O131" s="130"/>
      <c r="P131" s="131">
        <f>P132+SUM(P133:P140)</f>
        <v>0</v>
      </c>
      <c r="Q131" s="130"/>
      <c r="R131" s="131">
        <f>R132+SUM(R133:R140)</f>
        <v>0</v>
      </c>
      <c r="S131" s="130"/>
      <c r="T131" s="132">
        <f>T132+SUM(T133:T140)</f>
        <v>0</v>
      </c>
      <c r="AR131" s="125" t="s">
        <v>20</v>
      </c>
      <c r="AT131" s="133" t="s">
        <v>74</v>
      </c>
      <c r="AU131" s="133" t="s">
        <v>20</v>
      </c>
      <c r="AY131" s="125" t="s">
        <v>114</v>
      </c>
      <c r="BK131" s="134">
        <f>BK132+SUM(BK133:BK140)</f>
        <v>0</v>
      </c>
    </row>
    <row r="132" spans="1:65" s="2" customFormat="1" ht="21.75" customHeight="1">
      <c r="A132" s="29"/>
      <c r="B132" s="137"/>
      <c r="C132" s="138" t="s">
        <v>137</v>
      </c>
      <c r="D132" s="138" t="s">
        <v>117</v>
      </c>
      <c r="E132" s="139" t="s">
        <v>138</v>
      </c>
      <c r="F132" s="140" t="s">
        <v>139</v>
      </c>
      <c r="G132" s="141" t="s">
        <v>120</v>
      </c>
      <c r="H132" s="142">
        <v>7500</v>
      </c>
      <c r="I132" s="143"/>
      <c r="J132" s="144">
        <f>ROUND(I132*H132,2)</f>
        <v>0</v>
      </c>
      <c r="K132" s="145"/>
      <c r="L132" s="30"/>
      <c r="M132" s="146" t="s">
        <v>1</v>
      </c>
      <c r="N132" s="147" t="s">
        <v>40</v>
      </c>
      <c r="O132" s="55"/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0" t="s">
        <v>121</v>
      </c>
      <c r="AT132" s="150" t="s">
        <v>117</v>
      </c>
      <c r="AU132" s="150" t="s">
        <v>84</v>
      </c>
      <c r="AY132" s="14" t="s">
        <v>114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4" t="s">
        <v>20</v>
      </c>
      <c r="BK132" s="151">
        <f>ROUND(I132*H132,2)</f>
        <v>0</v>
      </c>
      <c r="BL132" s="14" t="s">
        <v>121</v>
      </c>
      <c r="BM132" s="150" t="s">
        <v>140</v>
      </c>
    </row>
    <row r="133" spans="1:65" s="2" customFormat="1">
      <c r="A133" s="29"/>
      <c r="B133" s="30"/>
      <c r="C133" s="29"/>
      <c r="D133" s="152" t="s">
        <v>123</v>
      </c>
      <c r="E133" s="29"/>
      <c r="F133" s="153" t="s">
        <v>139</v>
      </c>
      <c r="G133" s="29"/>
      <c r="H133" s="29"/>
      <c r="I133" s="154"/>
      <c r="J133" s="29"/>
      <c r="K133" s="29"/>
      <c r="L133" s="30"/>
      <c r="M133" s="155"/>
      <c r="N133" s="156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123</v>
      </c>
      <c r="AU133" s="14" t="s">
        <v>84</v>
      </c>
    </row>
    <row r="134" spans="1:65" s="2" customFormat="1" ht="33" customHeight="1">
      <c r="A134" s="29"/>
      <c r="B134" s="137"/>
      <c r="C134" s="138" t="s">
        <v>141</v>
      </c>
      <c r="D134" s="138" t="s">
        <v>117</v>
      </c>
      <c r="E134" s="139" t="s">
        <v>142</v>
      </c>
      <c r="F134" s="140" t="s">
        <v>143</v>
      </c>
      <c r="G134" s="141" t="s">
        <v>120</v>
      </c>
      <c r="H134" s="142">
        <v>6385</v>
      </c>
      <c r="I134" s="143"/>
      <c r="J134" s="144">
        <f>ROUND(I134*H134,2)</f>
        <v>0</v>
      </c>
      <c r="K134" s="145"/>
      <c r="L134" s="30"/>
      <c r="M134" s="146" t="s">
        <v>1</v>
      </c>
      <c r="N134" s="147" t="s">
        <v>40</v>
      </c>
      <c r="O134" s="55"/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0" t="s">
        <v>121</v>
      </c>
      <c r="AT134" s="150" t="s">
        <v>117</v>
      </c>
      <c r="AU134" s="150" t="s">
        <v>84</v>
      </c>
      <c r="AY134" s="14" t="s">
        <v>114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4" t="s">
        <v>20</v>
      </c>
      <c r="BK134" s="151">
        <f>ROUND(I134*H134,2)</f>
        <v>0</v>
      </c>
      <c r="BL134" s="14" t="s">
        <v>121</v>
      </c>
      <c r="BM134" s="150" t="s">
        <v>144</v>
      </c>
    </row>
    <row r="135" spans="1:65" s="2" customFormat="1" ht="29.25">
      <c r="A135" s="29"/>
      <c r="B135" s="30"/>
      <c r="C135" s="29"/>
      <c r="D135" s="152" t="s">
        <v>123</v>
      </c>
      <c r="E135" s="29"/>
      <c r="F135" s="153" t="s">
        <v>145</v>
      </c>
      <c r="G135" s="29"/>
      <c r="H135" s="29"/>
      <c r="I135" s="154"/>
      <c r="J135" s="29"/>
      <c r="K135" s="29"/>
      <c r="L135" s="30"/>
      <c r="M135" s="155"/>
      <c r="N135" s="156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123</v>
      </c>
      <c r="AU135" s="14" t="s">
        <v>84</v>
      </c>
    </row>
    <row r="136" spans="1:65" s="2" customFormat="1" ht="24.2" customHeight="1">
      <c r="A136" s="29"/>
      <c r="B136" s="137"/>
      <c r="C136" s="138" t="s">
        <v>146</v>
      </c>
      <c r="D136" s="138" t="s">
        <v>117</v>
      </c>
      <c r="E136" s="139" t="s">
        <v>147</v>
      </c>
      <c r="F136" s="140" t="s">
        <v>148</v>
      </c>
      <c r="G136" s="141" t="s">
        <v>120</v>
      </c>
      <c r="H136" s="142">
        <v>1140</v>
      </c>
      <c r="I136" s="143"/>
      <c r="J136" s="144">
        <f>ROUND(I136*H136,2)</f>
        <v>0</v>
      </c>
      <c r="K136" s="145"/>
      <c r="L136" s="30"/>
      <c r="M136" s="146" t="s">
        <v>1</v>
      </c>
      <c r="N136" s="147" t="s">
        <v>40</v>
      </c>
      <c r="O136" s="55"/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0" t="s">
        <v>121</v>
      </c>
      <c r="AT136" s="150" t="s">
        <v>117</v>
      </c>
      <c r="AU136" s="150" t="s">
        <v>84</v>
      </c>
      <c r="AY136" s="14" t="s">
        <v>114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4" t="s">
        <v>20</v>
      </c>
      <c r="BK136" s="151">
        <f>ROUND(I136*H136,2)</f>
        <v>0</v>
      </c>
      <c r="BL136" s="14" t="s">
        <v>121</v>
      </c>
      <c r="BM136" s="150" t="s">
        <v>149</v>
      </c>
    </row>
    <row r="137" spans="1:65" s="2" customFormat="1" ht="29.25">
      <c r="A137" s="29"/>
      <c r="B137" s="30"/>
      <c r="C137" s="29"/>
      <c r="D137" s="152" t="s">
        <v>123</v>
      </c>
      <c r="E137" s="29"/>
      <c r="F137" s="153" t="s">
        <v>150</v>
      </c>
      <c r="G137" s="29"/>
      <c r="H137" s="29"/>
      <c r="I137" s="154"/>
      <c r="J137" s="29"/>
      <c r="K137" s="29"/>
      <c r="L137" s="30"/>
      <c r="M137" s="155"/>
      <c r="N137" s="156"/>
      <c r="O137" s="55"/>
      <c r="P137" s="55"/>
      <c r="Q137" s="55"/>
      <c r="R137" s="55"/>
      <c r="S137" s="55"/>
      <c r="T137" s="56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123</v>
      </c>
      <c r="AU137" s="14" t="s">
        <v>84</v>
      </c>
    </row>
    <row r="138" spans="1:65" s="2" customFormat="1" ht="24.2" customHeight="1">
      <c r="A138" s="29"/>
      <c r="B138" s="137"/>
      <c r="C138" s="138" t="s">
        <v>151</v>
      </c>
      <c r="D138" s="138" t="s">
        <v>117</v>
      </c>
      <c r="E138" s="139" t="s">
        <v>152</v>
      </c>
      <c r="F138" s="140" t="s">
        <v>153</v>
      </c>
      <c r="G138" s="141" t="s">
        <v>120</v>
      </c>
      <c r="H138" s="142">
        <v>2540.5</v>
      </c>
      <c r="I138" s="143"/>
      <c r="J138" s="144">
        <f>ROUND(I138*H138,2)</f>
        <v>0</v>
      </c>
      <c r="K138" s="145"/>
      <c r="L138" s="30"/>
      <c r="M138" s="146" t="s">
        <v>1</v>
      </c>
      <c r="N138" s="147" t="s">
        <v>40</v>
      </c>
      <c r="O138" s="55"/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0" t="s">
        <v>121</v>
      </c>
      <c r="AT138" s="150" t="s">
        <v>117</v>
      </c>
      <c r="AU138" s="150" t="s">
        <v>84</v>
      </c>
      <c r="AY138" s="14" t="s">
        <v>114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4" t="s">
        <v>20</v>
      </c>
      <c r="BK138" s="151">
        <f>ROUND(I138*H138,2)</f>
        <v>0</v>
      </c>
      <c r="BL138" s="14" t="s">
        <v>121</v>
      </c>
      <c r="BM138" s="150" t="s">
        <v>154</v>
      </c>
    </row>
    <row r="139" spans="1:65" s="2" customFormat="1" ht="29.25">
      <c r="A139" s="29"/>
      <c r="B139" s="30"/>
      <c r="C139" s="29"/>
      <c r="D139" s="152" t="s">
        <v>123</v>
      </c>
      <c r="E139" s="29"/>
      <c r="F139" s="153" t="s">
        <v>155</v>
      </c>
      <c r="G139" s="29"/>
      <c r="H139" s="29"/>
      <c r="I139" s="154"/>
      <c r="J139" s="29"/>
      <c r="K139" s="29"/>
      <c r="L139" s="30"/>
      <c r="M139" s="155"/>
      <c r="N139" s="156"/>
      <c r="O139" s="55"/>
      <c r="P139" s="55"/>
      <c r="Q139" s="55"/>
      <c r="R139" s="55"/>
      <c r="S139" s="55"/>
      <c r="T139" s="5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123</v>
      </c>
      <c r="AU139" s="14" t="s">
        <v>84</v>
      </c>
    </row>
    <row r="140" spans="1:65" s="12" customFormat="1" ht="20.85" customHeight="1">
      <c r="B140" s="124"/>
      <c r="D140" s="125" t="s">
        <v>74</v>
      </c>
      <c r="E140" s="135" t="s">
        <v>125</v>
      </c>
      <c r="F140" s="135" t="s">
        <v>156</v>
      </c>
      <c r="I140" s="127"/>
      <c r="J140" s="136">
        <f>BK140</f>
        <v>0</v>
      </c>
      <c r="L140" s="124"/>
      <c r="M140" s="129"/>
      <c r="N140" s="130"/>
      <c r="O140" s="130"/>
      <c r="P140" s="131">
        <f>SUM(P141:P146)</f>
        <v>0</v>
      </c>
      <c r="Q140" s="130"/>
      <c r="R140" s="131">
        <f>SUM(R141:R146)</f>
        <v>0</v>
      </c>
      <c r="S140" s="130"/>
      <c r="T140" s="132">
        <f>SUM(T141:T146)</f>
        <v>0</v>
      </c>
      <c r="AR140" s="125" t="s">
        <v>20</v>
      </c>
      <c r="AT140" s="133" t="s">
        <v>74</v>
      </c>
      <c r="AU140" s="133" t="s">
        <v>84</v>
      </c>
      <c r="AY140" s="125" t="s">
        <v>114</v>
      </c>
      <c r="BK140" s="134">
        <f>SUM(BK141:BK146)</f>
        <v>0</v>
      </c>
    </row>
    <row r="141" spans="1:65" s="2" customFormat="1" ht="24.2" customHeight="1">
      <c r="A141" s="29"/>
      <c r="B141" s="137"/>
      <c r="C141" s="138" t="s">
        <v>157</v>
      </c>
      <c r="D141" s="138" t="s">
        <v>117</v>
      </c>
      <c r="E141" s="139" t="s">
        <v>158</v>
      </c>
      <c r="F141" s="140" t="s">
        <v>159</v>
      </c>
      <c r="G141" s="141" t="s">
        <v>160</v>
      </c>
      <c r="H141" s="142">
        <v>5</v>
      </c>
      <c r="I141" s="143"/>
      <c r="J141" s="144">
        <f>ROUND(I141*H141,2)</f>
        <v>0</v>
      </c>
      <c r="K141" s="145"/>
      <c r="L141" s="30"/>
      <c r="M141" s="146" t="s">
        <v>1</v>
      </c>
      <c r="N141" s="147" t="s">
        <v>40</v>
      </c>
      <c r="O141" s="55"/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0" t="s">
        <v>121</v>
      </c>
      <c r="AT141" s="150" t="s">
        <v>117</v>
      </c>
      <c r="AU141" s="150" t="s">
        <v>161</v>
      </c>
      <c r="AY141" s="14" t="s">
        <v>114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4" t="s">
        <v>20</v>
      </c>
      <c r="BK141" s="151">
        <f>ROUND(I141*H141,2)</f>
        <v>0</v>
      </c>
      <c r="BL141" s="14" t="s">
        <v>121</v>
      </c>
      <c r="BM141" s="150" t="s">
        <v>162</v>
      </c>
    </row>
    <row r="142" spans="1:65" s="2" customFormat="1" ht="19.5">
      <c r="A142" s="29"/>
      <c r="B142" s="30"/>
      <c r="C142" s="29"/>
      <c r="D142" s="152" t="s">
        <v>123</v>
      </c>
      <c r="E142" s="29"/>
      <c r="F142" s="153" t="s">
        <v>159</v>
      </c>
      <c r="G142" s="29"/>
      <c r="H142" s="29"/>
      <c r="I142" s="154"/>
      <c r="J142" s="29"/>
      <c r="K142" s="29"/>
      <c r="L142" s="30"/>
      <c r="M142" s="155"/>
      <c r="N142" s="156"/>
      <c r="O142" s="55"/>
      <c r="P142" s="55"/>
      <c r="Q142" s="55"/>
      <c r="R142" s="55"/>
      <c r="S142" s="55"/>
      <c r="T142" s="5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123</v>
      </c>
      <c r="AU142" s="14" t="s">
        <v>161</v>
      </c>
    </row>
    <row r="143" spans="1:65" s="2" customFormat="1" ht="24.2" customHeight="1">
      <c r="A143" s="29"/>
      <c r="B143" s="137"/>
      <c r="C143" s="138" t="s">
        <v>163</v>
      </c>
      <c r="D143" s="138" t="s">
        <v>117</v>
      </c>
      <c r="E143" s="139" t="s">
        <v>164</v>
      </c>
      <c r="F143" s="140" t="s">
        <v>165</v>
      </c>
      <c r="G143" s="141" t="s">
        <v>160</v>
      </c>
      <c r="H143" s="142">
        <v>20</v>
      </c>
      <c r="I143" s="143"/>
      <c r="J143" s="144">
        <f>ROUND(I143*H143,2)</f>
        <v>0</v>
      </c>
      <c r="K143" s="145"/>
      <c r="L143" s="30"/>
      <c r="M143" s="146" t="s">
        <v>1</v>
      </c>
      <c r="N143" s="147" t="s">
        <v>40</v>
      </c>
      <c r="O143" s="55"/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0" t="s">
        <v>121</v>
      </c>
      <c r="AT143" s="150" t="s">
        <v>117</v>
      </c>
      <c r="AU143" s="150" t="s">
        <v>161</v>
      </c>
      <c r="AY143" s="14" t="s">
        <v>114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4" t="s">
        <v>20</v>
      </c>
      <c r="BK143" s="151">
        <f>ROUND(I143*H143,2)</f>
        <v>0</v>
      </c>
      <c r="BL143" s="14" t="s">
        <v>121</v>
      </c>
      <c r="BM143" s="150" t="s">
        <v>166</v>
      </c>
    </row>
    <row r="144" spans="1:65" s="2" customFormat="1" ht="19.5">
      <c r="A144" s="29"/>
      <c r="B144" s="30"/>
      <c r="C144" s="29"/>
      <c r="D144" s="152" t="s">
        <v>123</v>
      </c>
      <c r="E144" s="29"/>
      <c r="F144" s="153" t="s">
        <v>165</v>
      </c>
      <c r="G144" s="29"/>
      <c r="H144" s="29"/>
      <c r="I144" s="154"/>
      <c r="J144" s="29"/>
      <c r="K144" s="29"/>
      <c r="L144" s="30"/>
      <c r="M144" s="155"/>
      <c r="N144" s="156"/>
      <c r="O144" s="55"/>
      <c r="P144" s="55"/>
      <c r="Q144" s="55"/>
      <c r="R144" s="55"/>
      <c r="S144" s="55"/>
      <c r="T144" s="56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123</v>
      </c>
      <c r="AU144" s="14" t="s">
        <v>161</v>
      </c>
    </row>
    <row r="145" spans="1:65" s="2" customFormat="1" ht="33" customHeight="1">
      <c r="A145" s="29"/>
      <c r="B145" s="137"/>
      <c r="C145" s="138" t="s">
        <v>167</v>
      </c>
      <c r="D145" s="138" t="s">
        <v>117</v>
      </c>
      <c r="E145" s="139" t="s">
        <v>168</v>
      </c>
      <c r="F145" s="140" t="s">
        <v>169</v>
      </c>
      <c r="G145" s="141" t="s">
        <v>160</v>
      </c>
      <c r="H145" s="142">
        <v>25</v>
      </c>
      <c r="I145" s="143"/>
      <c r="J145" s="144">
        <f>ROUND(I145*H145,2)</f>
        <v>0</v>
      </c>
      <c r="K145" s="145"/>
      <c r="L145" s="30"/>
      <c r="M145" s="146" t="s">
        <v>1</v>
      </c>
      <c r="N145" s="147" t="s">
        <v>40</v>
      </c>
      <c r="O145" s="55"/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0" t="s">
        <v>121</v>
      </c>
      <c r="AT145" s="150" t="s">
        <v>117</v>
      </c>
      <c r="AU145" s="150" t="s">
        <v>161</v>
      </c>
      <c r="AY145" s="14" t="s">
        <v>114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4" t="s">
        <v>20</v>
      </c>
      <c r="BK145" s="151">
        <f>ROUND(I145*H145,2)</f>
        <v>0</v>
      </c>
      <c r="BL145" s="14" t="s">
        <v>121</v>
      </c>
      <c r="BM145" s="150" t="s">
        <v>170</v>
      </c>
    </row>
    <row r="146" spans="1:65" s="2" customFormat="1" ht="19.5">
      <c r="A146" s="29"/>
      <c r="B146" s="30"/>
      <c r="C146" s="29"/>
      <c r="D146" s="152" t="s">
        <v>123</v>
      </c>
      <c r="E146" s="29"/>
      <c r="F146" s="153" t="s">
        <v>169</v>
      </c>
      <c r="G146" s="29"/>
      <c r="H146" s="29"/>
      <c r="I146" s="154"/>
      <c r="J146" s="29"/>
      <c r="K146" s="29"/>
      <c r="L146" s="30"/>
      <c r="M146" s="155"/>
      <c r="N146" s="156"/>
      <c r="O146" s="55"/>
      <c r="P146" s="55"/>
      <c r="Q146" s="55"/>
      <c r="R146" s="55"/>
      <c r="S146" s="55"/>
      <c r="T146" s="56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4" t="s">
        <v>123</v>
      </c>
      <c r="AU146" s="14" t="s">
        <v>161</v>
      </c>
    </row>
    <row r="147" spans="1:65" s="12" customFormat="1" ht="22.9" customHeight="1">
      <c r="B147" s="124"/>
      <c r="D147" s="125" t="s">
        <v>74</v>
      </c>
      <c r="E147" s="135" t="s">
        <v>171</v>
      </c>
      <c r="F147" s="135" t="s">
        <v>172</v>
      </c>
      <c r="I147" s="127"/>
      <c r="J147" s="136">
        <f>BK147</f>
        <v>0</v>
      </c>
      <c r="L147" s="124"/>
      <c r="M147" s="129"/>
      <c r="N147" s="130"/>
      <c r="O147" s="130"/>
      <c r="P147" s="131">
        <f>SUM(P148:P155)</f>
        <v>0</v>
      </c>
      <c r="Q147" s="130"/>
      <c r="R147" s="131">
        <f>SUM(R148:R155)</f>
        <v>152.26904000000002</v>
      </c>
      <c r="S147" s="130"/>
      <c r="T147" s="132">
        <f>SUM(T148:T155)</f>
        <v>0</v>
      </c>
      <c r="AR147" s="125" t="s">
        <v>20</v>
      </c>
      <c r="AT147" s="133" t="s">
        <v>74</v>
      </c>
      <c r="AU147" s="133" t="s">
        <v>20</v>
      </c>
      <c r="AY147" s="125" t="s">
        <v>114</v>
      </c>
      <c r="BK147" s="134">
        <f>SUM(BK148:BK155)</f>
        <v>0</v>
      </c>
    </row>
    <row r="148" spans="1:65" s="2" customFormat="1" ht="33" customHeight="1">
      <c r="A148" s="29"/>
      <c r="B148" s="137"/>
      <c r="C148" s="138" t="s">
        <v>173</v>
      </c>
      <c r="D148" s="138" t="s">
        <v>117</v>
      </c>
      <c r="E148" s="139" t="s">
        <v>174</v>
      </c>
      <c r="F148" s="140" t="s">
        <v>175</v>
      </c>
      <c r="G148" s="141" t="s">
        <v>128</v>
      </c>
      <c r="H148" s="142">
        <v>350</v>
      </c>
      <c r="I148" s="143"/>
      <c r="J148" s="144">
        <f>ROUND(I148*H148,2)</f>
        <v>0</v>
      </c>
      <c r="K148" s="145"/>
      <c r="L148" s="30"/>
      <c r="M148" s="146" t="s">
        <v>1</v>
      </c>
      <c r="N148" s="147" t="s">
        <v>40</v>
      </c>
      <c r="O148" s="55"/>
      <c r="P148" s="148">
        <f>O148*H148</f>
        <v>0</v>
      </c>
      <c r="Q148" s="148">
        <v>0.19431999999999999</v>
      </c>
      <c r="R148" s="148">
        <f>Q148*H148</f>
        <v>68.012</v>
      </c>
      <c r="S148" s="148">
        <v>0</v>
      </c>
      <c r="T148" s="149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0" t="s">
        <v>121</v>
      </c>
      <c r="AT148" s="150" t="s">
        <v>117</v>
      </c>
      <c r="AU148" s="150" t="s">
        <v>84</v>
      </c>
      <c r="AY148" s="14" t="s">
        <v>114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4" t="s">
        <v>20</v>
      </c>
      <c r="BK148" s="151">
        <f>ROUND(I148*H148,2)</f>
        <v>0</v>
      </c>
      <c r="BL148" s="14" t="s">
        <v>121</v>
      </c>
      <c r="BM148" s="150" t="s">
        <v>176</v>
      </c>
    </row>
    <row r="149" spans="1:65" s="2" customFormat="1" ht="19.5">
      <c r="A149" s="29"/>
      <c r="B149" s="30"/>
      <c r="C149" s="29"/>
      <c r="D149" s="152" t="s">
        <v>123</v>
      </c>
      <c r="E149" s="29"/>
      <c r="F149" s="153" t="s">
        <v>175</v>
      </c>
      <c r="G149" s="29"/>
      <c r="H149" s="29"/>
      <c r="I149" s="154"/>
      <c r="J149" s="29"/>
      <c r="K149" s="29"/>
      <c r="L149" s="30"/>
      <c r="M149" s="155"/>
      <c r="N149" s="156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123</v>
      </c>
      <c r="AU149" s="14" t="s">
        <v>84</v>
      </c>
    </row>
    <row r="150" spans="1:65" s="2" customFormat="1" ht="16.5" customHeight="1">
      <c r="A150" s="29"/>
      <c r="B150" s="137"/>
      <c r="C150" s="157" t="s">
        <v>177</v>
      </c>
      <c r="D150" s="157" t="s">
        <v>178</v>
      </c>
      <c r="E150" s="158" t="s">
        <v>179</v>
      </c>
      <c r="F150" s="159" t="s">
        <v>180</v>
      </c>
      <c r="G150" s="160" t="s">
        <v>128</v>
      </c>
      <c r="H150" s="161">
        <v>357</v>
      </c>
      <c r="I150" s="162"/>
      <c r="J150" s="163">
        <f>ROUND(I150*H150,2)</f>
        <v>0</v>
      </c>
      <c r="K150" s="164"/>
      <c r="L150" s="165"/>
      <c r="M150" s="166" t="s">
        <v>1</v>
      </c>
      <c r="N150" s="167" t="s">
        <v>40</v>
      </c>
      <c r="O150" s="55"/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0" t="s">
        <v>125</v>
      </c>
      <c r="AT150" s="150" t="s">
        <v>178</v>
      </c>
      <c r="AU150" s="150" t="s">
        <v>84</v>
      </c>
      <c r="AY150" s="14" t="s">
        <v>114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4" t="s">
        <v>20</v>
      </c>
      <c r="BK150" s="151">
        <f>ROUND(I150*H150,2)</f>
        <v>0</v>
      </c>
      <c r="BL150" s="14" t="s">
        <v>121</v>
      </c>
      <c r="BM150" s="150" t="s">
        <v>181</v>
      </c>
    </row>
    <row r="151" spans="1:65" s="2" customFormat="1">
      <c r="A151" s="29"/>
      <c r="B151" s="30"/>
      <c r="C151" s="29"/>
      <c r="D151" s="152" t="s">
        <v>123</v>
      </c>
      <c r="E151" s="29"/>
      <c r="F151" s="153" t="s">
        <v>180</v>
      </c>
      <c r="G151" s="29"/>
      <c r="H151" s="29"/>
      <c r="I151" s="154"/>
      <c r="J151" s="29"/>
      <c r="K151" s="29"/>
      <c r="L151" s="30"/>
      <c r="M151" s="155"/>
      <c r="N151" s="156"/>
      <c r="O151" s="55"/>
      <c r="P151" s="55"/>
      <c r="Q151" s="55"/>
      <c r="R151" s="55"/>
      <c r="S151" s="55"/>
      <c r="T151" s="56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4" t="s">
        <v>123</v>
      </c>
      <c r="AU151" s="14" t="s">
        <v>84</v>
      </c>
    </row>
    <row r="152" spans="1:65" s="2" customFormat="1" ht="24.2" customHeight="1">
      <c r="A152" s="29"/>
      <c r="B152" s="137"/>
      <c r="C152" s="138" t="s">
        <v>182</v>
      </c>
      <c r="D152" s="138" t="s">
        <v>117</v>
      </c>
      <c r="E152" s="139" t="s">
        <v>183</v>
      </c>
      <c r="F152" s="140" t="s">
        <v>184</v>
      </c>
      <c r="G152" s="141" t="s">
        <v>128</v>
      </c>
      <c r="H152" s="142">
        <v>200</v>
      </c>
      <c r="I152" s="143"/>
      <c r="J152" s="144">
        <f>ROUND(I152*H152,2)</f>
        <v>0</v>
      </c>
      <c r="K152" s="145"/>
      <c r="L152" s="30"/>
      <c r="M152" s="146" t="s">
        <v>1</v>
      </c>
      <c r="N152" s="147" t="s">
        <v>40</v>
      </c>
      <c r="O152" s="55"/>
      <c r="P152" s="148">
        <f>O152*H152</f>
        <v>0</v>
      </c>
      <c r="Q152" s="148">
        <v>0.29148000000000002</v>
      </c>
      <c r="R152" s="148">
        <f>Q152*H152</f>
        <v>58.296000000000006</v>
      </c>
      <c r="S152" s="148">
        <v>0</v>
      </c>
      <c r="T152" s="149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0" t="s">
        <v>121</v>
      </c>
      <c r="AT152" s="150" t="s">
        <v>117</v>
      </c>
      <c r="AU152" s="150" t="s">
        <v>84</v>
      </c>
      <c r="AY152" s="14" t="s">
        <v>114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4" t="s">
        <v>20</v>
      </c>
      <c r="BK152" s="151">
        <f>ROUND(I152*H152,2)</f>
        <v>0</v>
      </c>
      <c r="BL152" s="14" t="s">
        <v>121</v>
      </c>
      <c r="BM152" s="150" t="s">
        <v>185</v>
      </c>
    </row>
    <row r="153" spans="1:65" s="2" customFormat="1" ht="29.25">
      <c r="A153" s="29"/>
      <c r="B153" s="30"/>
      <c r="C153" s="29"/>
      <c r="D153" s="152" t="s">
        <v>123</v>
      </c>
      <c r="E153" s="29"/>
      <c r="F153" s="153" t="s">
        <v>186</v>
      </c>
      <c r="G153" s="29"/>
      <c r="H153" s="29"/>
      <c r="I153" s="154"/>
      <c r="J153" s="29"/>
      <c r="K153" s="29"/>
      <c r="L153" s="30"/>
      <c r="M153" s="155"/>
      <c r="N153" s="156"/>
      <c r="O153" s="55"/>
      <c r="P153" s="55"/>
      <c r="Q153" s="55"/>
      <c r="R153" s="55"/>
      <c r="S153" s="55"/>
      <c r="T153" s="5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4" t="s">
        <v>123</v>
      </c>
      <c r="AU153" s="14" t="s">
        <v>84</v>
      </c>
    </row>
    <row r="154" spans="1:65" s="2" customFormat="1" ht="16.5" customHeight="1">
      <c r="A154" s="29"/>
      <c r="B154" s="137"/>
      <c r="C154" s="157" t="s">
        <v>187</v>
      </c>
      <c r="D154" s="157" t="s">
        <v>178</v>
      </c>
      <c r="E154" s="158" t="s">
        <v>188</v>
      </c>
      <c r="F154" s="159" t="s">
        <v>189</v>
      </c>
      <c r="G154" s="160" t="s">
        <v>128</v>
      </c>
      <c r="H154" s="161">
        <v>204</v>
      </c>
      <c r="I154" s="162"/>
      <c r="J154" s="163">
        <f>ROUND(I154*H154,2)</f>
        <v>0</v>
      </c>
      <c r="K154" s="164"/>
      <c r="L154" s="165"/>
      <c r="M154" s="166" t="s">
        <v>1</v>
      </c>
      <c r="N154" s="167" t="s">
        <v>40</v>
      </c>
      <c r="O154" s="55"/>
      <c r="P154" s="148">
        <f>O154*H154</f>
        <v>0</v>
      </c>
      <c r="Q154" s="148">
        <v>0.12726000000000001</v>
      </c>
      <c r="R154" s="148">
        <f>Q154*H154</f>
        <v>25.961040000000004</v>
      </c>
      <c r="S154" s="148">
        <v>0</v>
      </c>
      <c r="T154" s="149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0" t="s">
        <v>125</v>
      </c>
      <c r="AT154" s="150" t="s">
        <v>178</v>
      </c>
      <c r="AU154" s="150" t="s">
        <v>84</v>
      </c>
      <c r="AY154" s="14" t="s">
        <v>114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4" t="s">
        <v>20</v>
      </c>
      <c r="BK154" s="151">
        <f>ROUND(I154*H154,2)</f>
        <v>0</v>
      </c>
      <c r="BL154" s="14" t="s">
        <v>121</v>
      </c>
      <c r="BM154" s="150" t="s">
        <v>190</v>
      </c>
    </row>
    <row r="155" spans="1:65" s="2" customFormat="1">
      <c r="A155" s="29"/>
      <c r="B155" s="30"/>
      <c r="C155" s="29"/>
      <c r="D155" s="152" t="s">
        <v>123</v>
      </c>
      <c r="E155" s="29"/>
      <c r="F155" s="153" t="s">
        <v>189</v>
      </c>
      <c r="G155" s="29"/>
      <c r="H155" s="29"/>
      <c r="I155" s="154"/>
      <c r="J155" s="29"/>
      <c r="K155" s="29"/>
      <c r="L155" s="30"/>
      <c r="M155" s="155"/>
      <c r="N155" s="156"/>
      <c r="O155" s="55"/>
      <c r="P155" s="55"/>
      <c r="Q155" s="55"/>
      <c r="R155" s="55"/>
      <c r="S155" s="55"/>
      <c r="T155" s="56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4" t="s">
        <v>123</v>
      </c>
      <c r="AU155" s="14" t="s">
        <v>84</v>
      </c>
    </row>
    <row r="156" spans="1:65" s="12" customFormat="1" ht="22.9" customHeight="1">
      <c r="B156" s="124"/>
      <c r="D156" s="125" t="s">
        <v>74</v>
      </c>
      <c r="E156" s="135" t="s">
        <v>191</v>
      </c>
      <c r="F156" s="135" t="s">
        <v>192</v>
      </c>
      <c r="I156" s="127"/>
      <c r="J156" s="136">
        <f>BK156</f>
        <v>0</v>
      </c>
      <c r="L156" s="124"/>
      <c r="M156" s="129"/>
      <c r="N156" s="130"/>
      <c r="O156" s="130"/>
      <c r="P156" s="131">
        <f>SUM(P157:P164)</f>
        <v>0</v>
      </c>
      <c r="Q156" s="130"/>
      <c r="R156" s="131">
        <f>SUM(R157:R164)</f>
        <v>0</v>
      </c>
      <c r="S156" s="130"/>
      <c r="T156" s="132">
        <f>SUM(T157:T164)</f>
        <v>0</v>
      </c>
      <c r="AR156" s="125" t="s">
        <v>20</v>
      </c>
      <c r="AT156" s="133" t="s">
        <v>74</v>
      </c>
      <c r="AU156" s="133" t="s">
        <v>20</v>
      </c>
      <c r="AY156" s="125" t="s">
        <v>114</v>
      </c>
      <c r="BK156" s="134">
        <f>SUM(BK157:BK164)</f>
        <v>0</v>
      </c>
    </row>
    <row r="157" spans="1:65" s="2" customFormat="1" ht="21.75" customHeight="1">
      <c r="A157" s="29"/>
      <c r="B157" s="137"/>
      <c r="C157" s="138" t="s">
        <v>193</v>
      </c>
      <c r="D157" s="138" t="s">
        <v>117</v>
      </c>
      <c r="E157" s="139" t="s">
        <v>194</v>
      </c>
      <c r="F157" s="140" t="s">
        <v>195</v>
      </c>
      <c r="G157" s="141" t="s">
        <v>196</v>
      </c>
      <c r="H157" s="142">
        <v>20</v>
      </c>
      <c r="I157" s="143"/>
      <c r="J157" s="144">
        <f>ROUND(I157*H157,2)</f>
        <v>0</v>
      </c>
      <c r="K157" s="145"/>
      <c r="L157" s="30"/>
      <c r="M157" s="146" t="s">
        <v>1</v>
      </c>
      <c r="N157" s="147" t="s">
        <v>40</v>
      </c>
      <c r="O157" s="55"/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0" t="s">
        <v>121</v>
      </c>
      <c r="AT157" s="150" t="s">
        <v>117</v>
      </c>
      <c r="AU157" s="150" t="s">
        <v>84</v>
      </c>
      <c r="AY157" s="14" t="s">
        <v>114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4" t="s">
        <v>20</v>
      </c>
      <c r="BK157" s="151">
        <f>ROUND(I157*H157,2)</f>
        <v>0</v>
      </c>
      <c r="BL157" s="14" t="s">
        <v>121</v>
      </c>
      <c r="BM157" s="150" t="s">
        <v>197</v>
      </c>
    </row>
    <row r="158" spans="1:65" s="2" customFormat="1">
      <c r="A158" s="29"/>
      <c r="B158" s="30"/>
      <c r="C158" s="29"/>
      <c r="D158" s="152" t="s">
        <v>123</v>
      </c>
      <c r="E158" s="29"/>
      <c r="F158" s="153" t="s">
        <v>195</v>
      </c>
      <c r="G158" s="29"/>
      <c r="H158" s="29"/>
      <c r="I158" s="154"/>
      <c r="J158" s="29"/>
      <c r="K158" s="29"/>
      <c r="L158" s="30"/>
      <c r="M158" s="155"/>
      <c r="N158" s="156"/>
      <c r="O158" s="55"/>
      <c r="P158" s="55"/>
      <c r="Q158" s="55"/>
      <c r="R158" s="55"/>
      <c r="S158" s="55"/>
      <c r="T158" s="5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4" t="s">
        <v>123</v>
      </c>
      <c r="AU158" s="14" t="s">
        <v>84</v>
      </c>
    </row>
    <row r="159" spans="1:65" s="2" customFormat="1" ht="24.2" customHeight="1">
      <c r="A159" s="29"/>
      <c r="B159" s="137"/>
      <c r="C159" s="138" t="s">
        <v>198</v>
      </c>
      <c r="D159" s="138" t="s">
        <v>117</v>
      </c>
      <c r="E159" s="139" t="s">
        <v>199</v>
      </c>
      <c r="F159" s="140" t="s">
        <v>200</v>
      </c>
      <c r="G159" s="141" t="s">
        <v>196</v>
      </c>
      <c r="H159" s="142">
        <v>400</v>
      </c>
      <c r="I159" s="143"/>
      <c r="J159" s="144">
        <f>ROUND(I159*H159,2)</f>
        <v>0</v>
      </c>
      <c r="K159" s="145"/>
      <c r="L159" s="30"/>
      <c r="M159" s="146" t="s">
        <v>1</v>
      </c>
      <c r="N159" s="147" t="s">
        <v>40</v>
      </c>
      <c r="O159" s="55"/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0" t="s">
        <v>121</v>
      </c>
      <c r="AT159" s="150" t="s">
        <v>117</v>
      </c>
      <c r="AU159" s="150" t="s">
        <v>84</v>
      </c>
      <c r="AY159" s="14" t="s">
        <v>114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4" t="s">
        <v>20</v>
      </c>
      <c r="BK159" s="151">
        <f>ROUND(I159*H159,2)</f>
        <v>0</v>
      </c>
      <c r="BL159" s="14" t="s">
        <v>121</v>
      </c>
      <c r="BM159" s="150" t="s">
        <v>201</v>
      </c>
    </row>
    <row r="160" spans="1:65" s="2" customFormat="1">
      <c r="A160" s="29"/>
      <c r="B160" s="30"/>
      <c r="C160" s="29"/>
      <c r="D160" s="152" t="s">
        <v>123</v>
      </c>
      <c r="E160" s="29"/>
      <c r="F160" s="153" t="s">
        <v>200</v>
      </c>
      <c r="G160" s="29"/>
      <c r="H160" s="29"/>
      <c r="I160" s="154"/>
      <c r="J160" s="29"/>
      <c r="K160" s="29"/>
      <c r="L160" s="30"/>
      <c r="M160" s="155"/>
      <c r="N160" s="156"/>
      <c r="O160" s="55"/>
      <c r="P160" s="55"/>
      <c r="Q160" s="55"/>
      <c r="R160" s="55"/>
      <c r="S160" s="55"/>
      <c r="T160" s="5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4" t="s">
        <v>123</v>
      </c>
      <c r="AU160" s="14" t="s">
        <v>84</v>
      </c>
    </row>
    <row r="161" spans="1:65" s="2" customFormat="1" ht="24.2" customHeight="1">
      <c r="A161" s="29"/>
      <c r="B161" s="137"/>
      <c r="C161" s="138" t="s">
        <v>140</v>
      </c>
      <c r="D161" s="138" t="s">
        <v>117</v>
      </c>
      <c r="E161" s="139" t="s">
        <v>202</v>
      </c>
      <c r="F161" s="140" t="s">
        <v>203</v>
      </c>
      <c r="G161" s="141" t="s">
        <v>196</v>
      </c>
      <c r="H161" s="142">
        <v>20</v>
      </c>
      <c r="I161" s="143"/>
      <c r="J161" s="144">
        <f>ROUND(I161*H161,2)</f>
        <v>0</v>
      </c>
      <c r="K161" s="145"/>
      <c r="L161" s="30"/>
      <c r="M161" s="146" t="s">
        <v>1</v>
      </c>
      <c r="N161" s="147" t="s">
        <v>40</v>
      </c>
      <c r="O161" s="55"/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0" t="s">
        <v>121</v>
      </c>
      <c r="AT161" s="150" t="s">
        <v>117</v>
      </c>
      <c r="AU161" s="150" t="s">
        <v>84</v>
      </c>
      <c r="AY161" s="14" t="s">
        <v>114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4" t="s">
        <v>20</v>
      </c>
      <c r="BK161" s="151">
        <f>ROUND(I161*H161,2)</f>
        <v>0</v>
      </c>
      <c r="BL161" s="14" t="s">
        <v>121</v>
      </c>
      <c r="BM161" s="150" t="s">
        <v>204</v>
      </c>
    </row>
    <row r="162" spans="1:65" s="2" customFormat="1">
      <c r="A162" s="29"/>
      <c r="B162" s="30"/>
      <c r="C162" s="29"/>
      <c r="D162" s="152" t="s">
        <v>123</v>
      </c>
      <c r="E162" s="29"/>
      <c r="F162" s="153" t="s">
        <v>203</v>
      </c>
      <c r="G162" s="29"/>
      <c r="H162" s="29"/>
      <c r="I162" s="154"/>
      <c r="J162" s="29"/>
      <c r="K162" s="29"/>
      <c r="L162" s="30"/>
      <c r="M162" s="155"/>
      <c r="N162" s="156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4" t="s">
        <v>123</v>
      </c>
      <c r="AU162" s="14" t="s">
        <v>84</v>
      </c>
    </row>
    <row r="163" spans="1:65" s="2" customFormat="1" ht="37.9" customHeight="1">
      <c r="A163" s="29"/>
      <c r="B163" s="137"/>
      <c r="C163" s="138" t="s">
        <v>205</v>
      </c>
      <c r="D163" s="138" t="s">
        <v>117</v>
      </c>
      <c r="E163" s="139" t="s">
        <v>206</v>
      </c>
      <c r="F163" s="140" t="s">
        <v>207</v>
      </c>
      <c r="G163" s="141" t="s">
        <v>196</v>
      </c>
      <c r="H163" s="142">
        <v>20</v>
      </c>
      <c r="I163" s="143"/>
      <c r="J163" s="144">
        <f>ROUND(I163*H163,2)</f>
        <v>0</v>
      </c>
      <c r="K163" s="145"/>
      <c r="L163" s="30"/>
      <c r="M163" s="146" t="s">
        <v>1</v>
      </c>
      <c r="N163" s="147" t="s">
        <v>40</v>
      </c>
      <c r="O163" s="55"/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0" t="s">
        <v>121</v>
      </c>
      <c r="AT163" s="150" t="s">
        <v>117</v>
      </c>
      <c r="AU163" s="150" t="s">
        <v>84</v>
      </c>
      <c r="AY163" s="14" t="s">
        <v>114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4" t="s">
        <v>20</v>
      </c>
      <c r="BK163" s="151">
        <f>ROUND(I163*H163,2)</f>
        <v>0</v>
      </c>
      <c r="BL163" s="14" t="s">
        <v>121</v>
      </c>
      <c r="BM163" s="150" t="s">
        <v>208</v>
      </c>
    </row>
    <row r="164" spans="1:65" s="2" customFormat="1" ht="19.5">
      <c r="A164" s="29"/>
      <c r="B164" s="30"/>
      <c r="C164" s="29"/>
      <c r="D164" s="152" t="s">
        <v>123</v>
      </c>
      <c r="E164" s="29"/>
      <c r="F164" s="153" t="s">
        <v>207</v>
      </c>
      <c r="G164" s="29"/>
      <c r="H164" s="29"/>
      <c r="I164" s="154"/>
      <c r="J164" s="29"/>
      <c r="K164" s="29"/>
      <c r="L164" s="30"/>
      <c r="M164" s="168"/>
      <c r="N164" s="169"/>
      <c r="O164" s="170"/>
      <c r="P164" s="170"/>
      <c r="Q164" s="170"/>
      <c r="R164" s="170"/>
      <c r="S164" s="170"/>
      <c r="T164" s="171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4" t="s">
        <v>123</v>
      </c>
      <c r="AU164" s="14" t="s">
        <v>84</v>
      </c>
    </row>
    <row r="165" spans="1:65" s="2" customFormat="1" ht="6.95" customHeight="1">
      <c r="A165" s="29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0"/>
      <c r="M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</row>
  </sheetData>
  <autoFilter ref="C121:K16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Komunikace</vt:lpstr>
      <vt:lpstr>'Rekapitulace stavby'!Názvy_tisku</vt:lpstr>
      <vt:lpstr>'SO 101 - Komunikace'!Názvy_tisku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Ježek, Martin</dc:creator>
  <cp:lastModifiedBy>Kadlec Radek</cp:lastModifiedBy>
  <dcterms:created xsi:type="dcterms:W3CDTF">2024-02-08T11:57:11Z</dcterms:created>
  <dcterms:modified xsi:type="dcterms:W3CDTF">2024-02-20T05:44:44Z</dcterms:modified>
</cp:coreProperties>
</file>