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-19526a - Opěrná zeď Chodov\Zadání VZ - stavba\"/>
    </mc:Choice>
  </mc:AlternateContent>
  <bookViews>
    <workbookView xWindow="240" yWindow="120" windowWidth="14940" windowHeight="9225"/>
  </bookViews>
  <sheets>
    <sheet name="Rekapitulace" sheetId="1" r:id="rId1"/>
    <sheet name="SO 000_SO 000" sheetId="2" r:id="rId2"/>
    <sheet name="SO 101_SO 101" sheetId="3" r:id="rId3"/>
    <sheet name="SO 181_SO 181" sheetId="4" r:id="rId4"/>
    <sheet name="SO 201_SO 201" sheetId="5" r:id="rId5"/>
    <sheet name="SO 301_SO 301" sheetId="6" r:id="rId6"/>
  </sheets>
  <calcPr calcId="162913"/>
  <webPublishing codePage="0"/>
</workbook>
</file>

<file path=xl/calcChain.xml><?xml version="1.0" encoding="utf-8"?>
<calcChain xmlns="http://schemas.openxmlformats.org/spreadsheetml/2006/main">
  <c r="I58" i="6" l="1"/>
  <c r="O58" i="6" s="1"/>
  <c r="I55" i="6"/>
  <c r="O55" i="6" s="1"/>
  <c r="I52" i="6"/>
  <c r="O52" i="6" s="1"/>
  <c r="I49" i="6"/>
  <c r="O49" i="6" s="1"/>
  <c r="I46" i="6"/>
  <c r="O46" i="6" s="1"/>
  <c r="I43" i="6"/>
  <c r="O43" i="6" s="1"/>
  <c r="I39" i="6"/>
  <c r="O39" i="6" s="1"/>
  <c r="R38" i="6" s="1"/>
  <c r="O38" i="6" s="1"/>
  <c r="I35" i="6"/>
  <c r="O35" i="6" s="1"/>
  <c r="I32" i="6"/>
  <c r="O32" i="6" s="1"/>
  <c r="I29" i="6"/>
  <c r="O29" i="6" s="1"/>
  <c r="I26" i="6"/>
  <c r="O26" i="6" s="1"/>
  <c r="I23" i="6"/>
  <c r="I20" i="6"/>
  <c r="O20" i="6" s="1"/>
  <c r="I17" i="6"/>
  <c r="O17" i="6" s="1"/>
  <c r="I14" i="6"/>
  <c r="O14" i="6" s="1"/>
  <c r="I10" i="6"/>
  <c r="O10" i="6" s="1"/>
  <c r="R9" i="6" s="1"/>
  <c r="O9" i="6" s="1"/>
  <c r="I143" i="5"/>
  <c r="O143" i="5" s="1"/>
  <c r="I140" i="5"/>
  <c r="O140" i="5" s="1"/>
  <c r="I137" i="5"/>
  <c r="O137" i="5" s="1"/>
  <c r="I134" i="5"/>
  <c r="O134" i="5" s="1"/>
  <c r="I131" i="5"/>
  <c r="O131" i="5" s="1"/>
  <c r="I128" i="5"/>
  <c r="O128" i="5" s="1"/>
  <c r="I125" i="5"/>
  <c r="I121" i="5"/>
  <c r="O121" i="5" s="1"/>
  <c r="R120" i="5" s="1"/>
  <c r="O120" i="5" s="1"/>
  <c r="I117" i="5"/>
  <c r="O117" i="5" s="1"/>
  <c r="I114" i="5"/>
  <c r="I110" i="5"/>
  <c r="O110" i="5" s="1"/>
  <c r="I107" i="5"/>
  <c r="O107" i="5" s="1"/>
  <c r="I104" i="5"/>
  <c r="O104" i="5" s="1"/>
  <c r="I101" i="5"/>
  <c r="O101" i="5" s="1"/>
  <c r="I97" i="5"/>
  <c r="O97" i="5" s="1"/>
  <c r="I94" i="5"/>
  <c r="O94" i="5" s="1"/>
  <c r="I91" i="5"/>
  <c r="O91" i="5" s="1"/>
  <c r="I88" i="5"/>
  <c r="O88" i="5" s="1"/>
  <c r="I85" i="5"/>
  <c r="O85" i="5" s="1"/>
  <c r="I81" i="5"/>
  <c r="O81" i="5" s="1"/>
  <c r="I78" i="5"/>
  <c r="O78" i="5" s="1"/>
  <c r="I75" i="5"/>
  <c r="O75" i="5" s="1"/>
  <c r="I72" i="5"/>
  <c r="O72" i="5" s="1"/>
  <c r="I69" i="5"/>
  <c r="O69" i="5" s="1"/>
  <c r="I66" i="5"/>
  <c r="O66" i="5" s="1"/>
  <c r="I63" i="5"/>
  <c r="O63" i="5" s="1"/>
  <c r="I60" i="5"/>
  <c r="O60" i="5" s="1"/>
  <c r="I57" i="5"/>
  <c r="O57" i="5" s="1"/>
  <c r="I54" i="5"/>
  <c r="O54" i="5" s="1"/>
  <c r="I50" i="5"/>
  <c r="O50" i="5" s="1"/>
  <c r="I47" i="5"/>
  <c r="O47" i="5" s="1"/>
  <c r="I44" i="5"/>
  <c r="O44" i="5" s="1"/>
  <c r="I41" i="5"/>
  <c r="O41" i="5" s="1"/>
  <c r="I38" i="5"/>
  <c r="O38" i="5" s="1"/>
  <c r="I35" i="5"/>
  <c r="I32" i="5"/>
  <c r="O32" i="5" s="1"/>
  <c r="I29" i="5"/>
  <c r="O29" i="5" s="1"/>
  <c r="I26" i="5"/>
  <c r="O26" i="5" s="1"/>
  <c r="I23" i="5"/>
  <c r="O23" i="5" s="1"/>
  <c r="I19" i="5"/>
  <c r="O19" i="5" s="1"/>
  <c r="I16" i="5"/>
  <c r="I13" i="5"/>
  <c r="O13" i="5" s="1"/>
  <c r="I10" i="5"/>
  <c r="O10" i="5" s="1"/>
  <c r="I14" i="4"/>
  <c r="O14" i="4" s="1"/>
  <c r="R13" i="4" s="1"/>
  <c r="O13" i="4" s="1"/>
  <c r="I10" i="4"/>
  <c r="O10" i="4" s="1"/>
  <c r="R9" i="4" s="1"/>
  <c r="O9" i="4" s="1"/>
  <c r="I71" i="3"/>
  <c r="O71" i="3" s="1"/>
  <c r="I68" i="3"/>
  <c r="O68" i="3" s="1"/>
  <c r="I65" i="3"/>
  <c r="O65" i="3" s="1"/>
  <c r="I62" i="3"/>
  <c r="I58" i="3"/>
  <c r="O58" i="3" s="1"/>
  <c r="I55" i="3"/>
  <c r="O55" i="3" s="1"/>
  <c r="I52" i="3"/>
  <c r="O52" i="3" s="1"/>
  <c r="I49" i="3"/>
  <c r="O49" i="3" s="1"/>
  <c r="I46" i="3"/>
  <c r="O46" i="3" s="1"/>
  <c r="I43" i="3"/>
  <c r="I40" i="3"/>
  <c r="O40" i="3" s="1"/>
  <c r="I37" i="3"/>
  <c r="O37" i="3" s="1"/>
  <c r="I33" i="3"/>
  <c r="O33" i="3" s="1"/>
  <c r="R32" i="3" s="1"/>
  <c r="O32" i="3" s="1"/>
  <c r="I29" i="3"/>
  <c r="O29" i="3" s="1"/>
  <c r="I26" i="3"/>
  <c r="O26" i="3" s="1"/>
  <c r="I23" i="3"/>
  <c r="O23" i="3" s="1"/>
  <c r="I20" i="3"/>
  <c r="O20" i="3" s="1"/>
  <c r="I17" i="3"/>
  <c r="O17" i="3" s="1"/>
  <c r="I13" i="3"/>
  <c r="O13" i="3" s="1"/>
  <c r="I10" i="3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O10" i="2" s="1"/>
  <c r="R42" i="6" l="1"/>
  <c r="O42" i="6" s="1"/>
  <c r="Q38" i="6"/>
  <c r="I38" i="6" s="1"/>
  <c r="Q9" i="6"/>
  <c r="I9" i="6" s="1"/>
  <c r="Q124" i="5"/>
  <c r="I124" i="5" s="1"/>
  <c r="Q120" i="5"/>
  <c r="I120" i="5" s="1"/>
  <c r="Q113" i="5"/>
  <c r="I113" i="5" s="1"/>
  <c r="R100" i="5"/>
  <c r="O100" i="5" s="1"/>
  <c r="Q100" i="5"/>
  <c r="I100" i="5" s="1"/>
  <c r="Q84" i="5"/>
  <c r="I84" i="5" s="1"/>
  <c r="R84" i="5"/>
  <c r="O84" i="5" s="1"/>
  <c r="Q22" i="5"/>
  <c r="I22" i="5" s="1"/>
  <c r="Q9" i="5"/>
  <c r="I9" i="5" s="1"/>
  <c r="Q13" i="4"/>
  <c r="I13" i="4" s="1"/>
  <c r="Q9" i="4"/>
  <c r="I9" i="4" s="1"/>
  <c r="Q61" i="3"/>
  <c r="I61" i="3" s="1"/>
  <c r="Q36" i="3"/>
  <c r="I36" i="3" s="1"/>
  <c r="Q32" i="3"/>
  <c r="I32" i="3" s="1"/>
  <c r="Q16" i="3"/>
  <c r="I16" i="3" s="1"/>
  <c r="R16" i="3"/>
  <c r="O16" i="3" s="1"/>
  <c r="Q9" i="3"/>
  <c r="I9" i="3" s="1"/>
  <c r="R9" i="2"/>
  <c r="O9" i="2" s="1"/>
  <c r="O2" i="2" s="1"/>
  <c r="D10" i="1" s="1"/>
  <c r="O62" i="3"/>
  <c r="R61" i="3" s="1"/>
  <c r="O61" i="3" s="1"/>
  <c r="Q9" i="2"/>
  <c r="I9" i="2" s="1"/>
  <c r="I3" i="2" s="1"/>
  <c r="C10" i="1" s="1"/>
  <c r="O35" i="5"/>
  <c r="R22" i="5" s="1"/>
  <c r="O22" i="5" s="1"/>
  <c r="O16" i="5"/>
  <c r="R9" i="5" s="1"/>
  <c r="O9" i="5" s="1"/>
  <c r="O125" i="5"/>
  <c r="R124" i="5" s="1"/>
  <c r="O124" i="5" s="1"/>
  <c r="Q53" i="5"/>
  <c r="I53" i="5" s="1"/>
  <c r="O43" i="3"/>
  <c r="R36" i="3" s="1"/>
  <c r="O36" i="3" s="1"/>
  <c r="R53" i="5"/>
  <c r="O53" i="5" s="1"/>
  <c r="Q13" i="6"/>
  <c r="I13" i="6" s="1"/>
  <c r="O10" i="3"/>
  <c r="R9" i="3" s="1"/>
  <c r="O9" i="3" s="1"/>
  <c r="O114" i="5"/>
  <c r="R113" i="5" s="1"/>
  <c r="O113" i="5" s="1"/>
  <c r="O23" i="6"/>
  <c r="R13" i="6" s="1"/>
  <c r="O13" i="6" s="1"/>
  <c r="O2" i="6" s="1"/>
  <c r="D14" i="1" s="1"/>
  <c r="O2" i="4"/>
  <c r="D12" i="1" s="1"/>
  <c r="Q42" i="6"/>
  <c r="I42" i="6" s="1"/>
  <c r="I3" i="6" l="1"/>
  <c r="C14" i="1" s="1"/>
  <c r="I3" i="5"/>
  <c r="C13" i="1" s="1"/>
  <c r="O2" i="5"/>
  <c r="D13" i="1" s="1"/>
  <c r="I3" i="4"/>
  <c r="C12" i="1" s="1"/>
  <c r="E12" i="1" s="1"/>
  <c r="I3" i="3"/>
  <c r="C11" i="1" s="1"/>
  <c r="E14" i="1"/>
  <c r="O2" i="3"/>
  <c r="D11" i="1" s="1"/>
  <c r="E11" i="1" s="1"/>
  <c r="E10" i="1"/>
  <c r="C6" i="1"/>
  <c r="E13" i="1" l="1"/>
  <c r="C7" i="1" s="1"/>
</calcChain>
</file>

<file path=xl/sharedStrings.xml><?xml version="1.0" encoding="utf-8"?>
<sst xmlns="http://schemas.openxmlformats.org/spreadsheetml/2006/main" count="1478" uniqueCount="434">
  <si>
    <t>Firma: Pontex, spol. s r.o.</t>
  </si>
  <si>
    <t>Rekapitulace ceny</t>
  </si>
  <si>
    <t>Stavba: 21161Chodov_zed - III/19526a Chodov - opěrná zeď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</si>
  <si>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</si>
  <si>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</si>
  <si>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</si>
  <si>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</si>
  <si>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</si>
  <si>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</si>
  <si>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</si>
  <si>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</si>
  <si>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</si>
  <si>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</si>
  <si>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</si>
  <si>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</si>
  <si>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21161Chodov_zed</t>
  </si>
  <si>
    <t>III/19526a Chodov - opěrná zeď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</si>
  <si>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</si>
  <si>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</si>
  <si>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</si>
  <si>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</si>
  <si>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</si>
  <si>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</si>
  <si>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</si>
  <si>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</si>
  <si>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</si>
  <si>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</si>
  <si>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</si>
  <si>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</si>
  <si>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</si>
  <si>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</si>
  <si>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</si>
  <si>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</si>
  <si>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</si>
  <si>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</si>
  <si>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</si>
  <si>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</si>
  <si>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</si>
  <si>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</si>
  <si>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</si>
  <si>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</si>
  <si>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</si>
  <si>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</si>
  <si>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</si>
  <si>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</si>
  <si>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</si>
  <si>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</si>
  <si>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</si>
  <si>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</si>
  <si>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</si>
  <si>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</si>
  <si>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</si>
  <si>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</si>
  <si>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</si>
  <si>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</si>
  <si>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</si>
  <si>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</si>
  <si>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</si>
  <si>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</si>
  <si>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</si>
  <si>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</si>
  <si>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</si>
  <si>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2023_OTSKP</t>
  </si>
  <si>
    <t>dle TKP, ZTKP</t>
  </si>
  <si>
    <t>02710R</t>
  </si>
  <si>
    <t>PASPORTIZACE OBJEKTŮ V OKOLÍ STAVBY</t>
  </si>
  <si>
    <t>02730</t>
  </si>
  <si>
    <t>POMOC PRÁCE ZŘÍZ NEBO ZAJIŠŤ OCHRANU INŽENÝRSKÝCH SÍTÍ</t>
  </si>
  <si>
    <t>zajištění ochrany všech stávajících vedení sítí po dobu stavby</t>
  </si>
  <si>
    <t>02910</t>
  </si>
  <si>
    <t>A</t>
  </si>
  <si>
    <t>OSTATNÍ POŽADAVKY - ZEMĚMĚŘIČSKÁ MĚŘENÍ</t>
  </si>
  <si>
    <t>vytyčení stávajících IS</t>
  </si>
  <si>
    <t>7</t>
  </si>
  <si>
    <t>B</t>
  </si>
  <si>
    <t>vytyčení hranice staveniště, vč.vyhotovení vytyčovacího protokolu stavby</t>
  </si>
  <si>
    <t>8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</si>
  <si>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</si>
  <si>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</si>
  <si>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</si>
  <si>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</si>
  <si>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</si>
  <si>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</si>
  <si>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PKO, apod.)</t>
  </si>
  <si>
    <t>02943</t>
  </si>
  <si>
    <t>OSTATNÍ POŽADAVKY - VYPRACOVÁNÍ RDS</t>
  </si>
  <si>
    <t>RDS-Z-PDPS - pro celou stavbu</t>
  </si>
  <si>
    <t>02944</t>
  </si>
  <si>
    <t>OSTAT POŽADAVKY - DOKUMENTACE SKUTEČ PROVEDENÍ V DIGIT FORMĚ</t>
  </si>
  <si>
    <t>skutečného provedení stavby - v dogitální i tištěné podobě  (4 paré)</t>
  </si>
  <si>
    <t>12</t>
  </si>
  <si>
    <t>02945</t>
  </si>
  <si>
    <t>OSTAT POŽADAVKY - GEOMETRICKÝ PLÁN</t>
  </si>
  <si>
    <t>V požadovaném počtu</t>
  </si>
  <si>
    <t>13</t>
  </si>
  <si>
    <t>02946</t>
  </si>
  <si>
    <t>OSTAT POŽADAVKY - FOTODOKUMENTACE</t>
  </si>
  <si>
    <t>Včetně zdokumentování stávajícího stavu během demolice a pasportizace 
přilehlých ploch, okolí a konstrukcí</t>
  </si>
  <si>
    <t>14</t>
  </si>
  <si>
    <t>02950</t>
  </si>
  <si>
    <t>OSTATNÍ POŽADAVKY - POSUDKY, KONTROLY, REVIZNÍ ZPRÁVY</t>
  </si>
  <si>
    <t>Povodňový a havarijní plán</t>
  </si>
  <si>
    <t>15</t>
  </si>
  <si>
    <t>02960</t>
  </si>
  <si>
    <t>OSTATNÍ POŽADAVKY - ODBORNÝ DOZOR</t>
  </si>
  <si>
    <t>Geotechnický dohled</t>
  </si>
  <si>
    <t>16</t>
  </si>
  <si>
    <t>02991</t>
  </si>
  <si>
    <t>OSTATNÍ POŽADAVKY - INFORMAČNÍ TABULE</t>
  </si>
  <si>
    <t>Označení stavby dle směrnic investora</t>
  </si>
  <si>
    <t>17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</si>
  <si>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</si>
  <si>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</si>
  <si>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</si>
  <si>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</t>
  </si>
  <si>
    <t>Komunikace III/19526a</t>
  </si>
  <si>
    <t>015111</t>
  </si>
  <si>
    <t>POPLATKY ZA LIKVIDACI ODPADŮ NEKONTAMINOVANÝCH - 17 05 04  VYTĚŽENÉ ZEMINY A HORNINY -  I. TŘÍDA TĚŽITELNOSTI</t>
  </si>
  <si>
    <t>T</t>
  </si>
  <si>
    <t>kamenivo</t>
  </si>
  <si>
    <t>pol.113328  90,66*1,9=172,254 [A]</t>
  </si>
  <si>
    <t>015140</t>
  </si>
  <si>
    <t>POPLATKY ZA LIKVIDACI ODPADŮ NEKONTAMINOVANÝCH - 17 01 01  BETON Z DEMOLIC OBJEKTŮ, ZÁKLADŮ TV</t>
  </si>
  <si>
    <t>beton prostý</t>
  </si>
  <si>
    <t>pol.113348  90,66*2,3=208,518 [A]</t>
  </si>
  <si>
    <t>Zemní práce</t>
  </si>
  <si>
    <t>113328</t>
  </si>
  <si>
    <t>ODSTRAN PODKL ZPEVNĚNÝCH PLOCH Z KAMENIVA NESTMEL, ODVOZ DO 20KM</t>
  </si>
  <si>
    <t>M3</t>
  </si>
  <si>
    <t>vč.odvozu a uložení na skládku</t>
  </si>
  <si>
    <t>odměřeno z Cadu  604,4*0,15=90,660 [A]</t>
  </si>
  <si>
    <t>113348</t>
  </si>
  <si>
    <t>ODSTRAN PODKL ZPEVNĚNÝCH PLOCH S CEM POJIVEM, ODVOZ DO 20KM</t>
  </si>
  <si>
    <t>113728</t>
  </si>
  <si>
    <t>FRÉZOVÁNÍ ZPEVNĚNÝCH PLOCH ASFALTOVÝCH, ODVOZ DO 20KM</t>
  </si>
  <si>
    <t>Povinný odkup zhotovitelem</t>
  </si>
  <si>
    <t>odměřeno z Cadu  604,4*0,19=114,836 [A]</t>
  </si>
  <si>
    <t>113766</t>
  </si>
  <si>
    <t>FRÉZOVÁNÍ DRÁŽKY PRŮŘEZU DO 800MM2 V ASFALTOVÉ VOZOVCE</t>
  </si>
  <si>
    <t>M</t>
  </si>
  <si>
    <t>napojení</t>
  </si>
  <si>
    <t>5,0+8,7+4,65=18,350 [A]</t>
  </si>
  <si>
    <t>18110</t>
  </si>
  <si>
    <t>ÚPRAVA PLÁNĚ SE ZHUTNĚNÍM V HORNINĚ TŘ. I</t>
  </si>
  <si>
    <t>M2</t>
  </si>
  <si>
    <t>odměřeno z Cadu  598,4+42,45=640,850 [A]</t>
  </si>
  <si>
    <t>Základy</t>
  </si>
  <si>
    <t>212035</t>
  </si>
  <si>
    <t>TRATIVODY KOMPLET Z TRUB NEKOV DN DO 150MM, RÝHA TŘ I</t>
  </si>
  <si>
    <t>Kompletní vč..napojení na trubku podél zdi</t>
  </si>
  <si>
    <t>12,0=12,000 [A]</t>
  </si>
  <si>
    <t>Komunikace</t>
  </si>
  <si>
    <t>561431</t>
  </si>
  <si>
    <t>KAMENIVO ZPEVNĚNÉ CEMENTEM TŘ. I TL. DO 150MM</t>
  </si>
  <si>
    <t>SC C8/10 tl.150 mm</t>
  </si>
  <si>
    <t>odměřeno z Cadu  598,4=598,400 [A] 
odpočet věnec š.0,55  -0,55*84,9=-46,695 [B] 
Celkem: A+B=551,705 [C]</t>
  </si>
  <si>
    <t>56333</t>
  </si>
  <si>
    <t>VOZOVKOVÉ VRSTVY ZE ŠTĚRKODRTI TL. DO 150MM</t>
  </si>
  <si>
    <t>ŠD tl.150 mm</t>
  </si>
  <si>
    <t>572123</t>
  </si>
  <si>
    <t>INFILTRAČNÍ POSTŘIK Z EMULZE DO 1,0KG/M2</t>
  </si>
  <si>
    <t>PI-EP 0,6 kg/m2</t>
  </si>
  <si>
    <t>na SC-C  598,4=598,400 [A] 
odpočet věnec š.0,55  -0,55*84,9=-46,695 [B] 
Celkem: A+B=551,705 [C]</t>
  </si>
  <si>
    <t>572214</t>
  </si>
  <si>
    <t>SPOJOVACÍ POSTŘIK Z MODIFIK EMULZE DO 0,5KG/M2</t>
  </si>
  <si>
    <t>PS-EP 0,35 kg/m2</t>
  </si>
  <si>
    <t>na ACP a ACL  598,4*2=1 196,800 [A]</t>
  </si>
  <si>
    <t>574B44</t>
  </si>
  <si>
    <t>ASFALTOVÝ BETON PRO OBRUSNÉ VRSTVY MODIFIK ACO 11+, 11S TL. 50MM</t>
  </si>
  <si>
    <t>ACO 11+</t>
  </si>
  <si>
    <t>odměřeno z Cadu  598,4=598,400 [A]</t>
  </si>
  <si>
    <t>574D56</t>
  </si>
  <si>
    <t>ASFALTOVÝ BETON PRO LOŽNÍ VRSTVY MODIFIK ACL 16+, 16S TL. 60MM</t>
  </si>
  <si>
    <t>ACL 16+</t>
  </si>
  <si>
    <t>574E88</t>
  </si>
  <si>
    <t>ASFALTOVÝ BETON PRO PODKLADNÍ VRSTVY ACP 22+, 22S TL. 90MM</t>
  </si>
  <si>
    <t>ACP 22+</t>
  </si>
  <si>
    <t>58222</t>
  </si>
  <si>
    <t>DLÁŽDĚNÉ KRYTY Z DROBNÝCH KOSTEK DO LOŽE Z MC</t>
  </si>
  <si>
    <t>Vč. lože z betonu</t>
  </si>
  <si>
    <t>podél římsy š.0,5m  0,5*84,9=42,450 [A]</t>
  </si>
  <si>
    <t>Ostatní konstrukce a práce</t>
  </si>
  <si>
    <t>915111</t>
  </si>
  <si>
    <t>VODOROVNÉ DOPRAVNÍ ZNAČENÍ BARVOU HLADKÉ - DODÁVKA A POKLÁDKA</t>
  </si>
  <si>
    <t>vodící pruh  0,125*110,0*2=27,500 [A]</t>
  </si>
  <si>
    <t>18</t>
  </si>
  <si>
    <t>915221</t>
  </si>
  <si>
    <t>VODOR DOPRAV ZNAČ PLASTEM STRUKTURÁLNÍ NEHLUČNÉ - DOD A POKLÁDKA</t>
  </si>
  <si>
    <t>19</t>
  </si>
  <si>
    <t>919111</t>
  </si>
  <si>
    <t>ŘEZÁNÍ ASFALTOVÉHO KRYTU VOZOVEK TL DO 50MM</t>
  </si>
  <si>
    <t>20</t>
  </si>
  <si>
    <t>931326</t>
  </si>
  <si>
    <t>TĚSNĚNÍ DILATAČ SPAR ASF ZÁLIVKOU MODIFIK PRŮŘ DO 800MM2</t>
  </si>
  <si>
    <t>SO 181</t>
  </si>
  <si>
    <t>Dopravně inženýrská opatření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</si>
  <si>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</si>
  <si>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</si>
  <si>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
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</si>
  <si>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57792B</t>
  </si>
  <si>
    <t>VÝSPRAVA VÝTLUKŮ SMĚSÍ ACO MODIFIK TL. DO 50MM</t>
  </si>
  <si>
    <t>oprava objízdných tras</t>
  </si>
  <si>
    <t>odhad - 3% plochy  2600,0*6,0*0,03=468,000 [A]</t>
  </si>
  <si>
    <t>SO 201</t>
  </si>
  <si>
    <t>Opěrná zeď</t>
  </si>
  <si>
    <t>zemina</t>
  </si>
  <si>
    <t>pol.123738  73,95*2,0=147,900 [A]</t>
  </si>
  <si>
    <t>pol.966158  5,094*2,3=11,716 [A] 
sloupky oplocení  0,2*0,2*1,2*41*2,5=4,920 [B] 
Celkem: A+B=16,636 [C]</t>
  </si>
  <si>
    <t>015170</t>
  </si>
  <si>
    <t>POPLATKY ZA LIKVIDACI ODPADŮ NEKONTAMINOVANÝCH - 17 02 01  DŘEVO PO STAVEBNÍM POUŽITÍ, Z DEMOLIC</t>
  </si>
  <si>
    <t>stávající oplocení - odhad - výška 1,5m, tl.25mm 
79,9*1,5*0,025*0,7=2,097 [A]</t>
  </si>
  <si>
    <t>015330</t>
  </si>
  <si>
    <t>POPLATKY ZA LIKVIDACI ODPADŮ NEKONTAMINOVANÝCH - 17 05 04  KAMENNÁ SUŤ</t>
  </si>
  <si>
    <t>kámen</t>
  </si>
  <si>
    <t>pol.966138  98,4*2,6=255,840 [A]</t>
  </si>
  <si>
    <t>121101</t>
  </si>
  <si>
    <t>SEJMUTÍ ORNICE NEBO LESNÍ PŮDY S ODVOZEM DO 1KM</t>
  </si>
  <si>
    <t>na meziskládku - použije se zpět</t>
  </si>
  <si>
    <t>pod zdí  53,0*1,2*0,15=9,540 [A]</t>
  </si>
  <si>
    <t>123731</t>
  </si>
  <si>
    <t>ODKOP PRO SPOD STAVBU SILNIC A ŽELEZNIC TŘ. I, ODVOZ DO 1KM</t>
  </si>
  <si>
    <t>na meziskládku - použije se zpět do zásypu</t>
  </si>
  <si>
    <t>pod zdí   0,65*1,2*54,0=42,120 [A]</t>
  </si>
  <si>
    <t>123738</t>
  </si>
  <si>
    <t>ODKOP PRO SPOD STAVBU SILNIC A ŽELEZNIC TŘ. I, ODVOZ DO 20KM</t>
  </si>
  <si>
    <t>vč.odvozu na skládku</t>
  </si>
  <si>
    <t>nad zdí - pod vozovkou  1,7*0,5*87,0=73,950 [A]</t>
  </si>
  <si>
    <t>125731</t>
  </si>
  <si>
    <t>VYKOPÁVKY ZE ZEMNÍKŮ A SKLÁDEK TŘ. I, ODVOZ DO 1KM</t>
  </si>
  <si>
    <t>z meziskládky</t>
  </si>
  <si>
    <t>zemina  42,12=42,120 [A] 
ornice  9,54=9,540 [B] 
Celkem: A+B=51,660 [C]</t>
  </si>
  <si>
    <t>17120</t>
  </si>
  <si>
    <t>ULOŽENÍ SYPANINY DO NÁSYPŮ A NA SKLÁDKY BEZ ZHUTNĚNÍ</t>
  </si>
  <si>
    <t>skládka, meziskládka</t>
  </si>
  <si>
    <t>42,12+73,95=116,070 [A]</t>
  </si>
  <si>
    <t>17411</t>
  </si>
  <si>
    <t>ZÁSYP JAM A RÝH ZEMINOU SE ZHUTNĚNÍM</t>
  </si>
  <si>
    <t>17481</t>
  </si>
  <si>
    <t>ZÁSYP JAM A RÝH Z NAKUPOVANÝCH MATERIÁLŮ</t>
  </si>
  <si>
    <t>nad zdí pod vozovkou  1,2*0,1*87,0+1,7*0,5*(1,0+1,0)=12,140 [A]</t>
  </si>
  <si>
    <t>18232</t>
  </si>
  <si>
    <t>ROZPROSTŘENÍ ORNICE V ROVINĚ V TL DO 0,15M</t>
  </si>
  <si>
    <t>pod zdí  53,0*1,2=63,600 [A]</t>
  </si>
  <si>
    <t>18242</t>
  </si>
  <si>
    <t>ZALOŽENÍ TRÁVNÍKU HYDROOSEVEM NA ORNICI</t>
  </si>
  <si>
    <t>53,0*1,2=63,600 [A]</t>
  </si>
  <si>
    <t>18247</t>
  </si>
  <si>
    <t>OŠETŘOVÁNÍ TRÁVNÍKU</t>
  </si>
  <si>
    <t>63,6=63,600 [A]</t>
  </si>
  <si>
    <t>21331</t>
  </si>
  <si>
    <t>DRENÁŽNÍ VRSTVY Z BETONU MEZEROVITÉHO (DRENÁŽNÍHO)</t>
  </si>
  <si>
    <t>okolo dren.trubky  1,0*0,3*84,9=25,470 [A]</t>
  </si>
  <si>
    <t>227831</t>
  </si>
  <si>
    <t>MIKROPILOTY KOMPLET D DO 150MM NA POVRCHU</t>
  </si>
  <si>
    <t>108/16</t>
  </si>
  <si>
    <t>svislé  (24*4,5+36*5,0+25*5,5)=425,500 [A] 
šikmé  26*5,5=143,000 [B] 
Celkem: A+B=568,500 [C]</t>
  </si>
  <si>
    <t>26155</t>
  </si>
  <si>
    <t>VRTY PRO KOTVENÍ, INJEKTÁŽ A MIKROPILOTY NA POVRCHU TŘ. V D DO 300MM</t>
  </si>
  <si>
    <t>pro mikropiloty - prům.250mm</t>
  </si>
  <si>
    <t>odhad - 0,5m všech pilot 
0,5*(85+26)=55,500 [A]</t>
  </si>
  <si>
    <t>26175</t>
  </si>
  <si>
    <t>VRTY PRO KOTV, INJEKT, MIKROPIL NA POVR TŘ I A II D DO 300MM</t>
  </si>
  <si>
    <t>délka vrtu   
24*4,0+36*4,5+25*5,0+26*5,0=513,000 [A] 
odpočet tř.III-V  -281,0-55,5=- 336,500 [B] 
Celkem: A+B=176,500 [C]</t>
  </si>
  <si>
    <t>26185</t>
  </si>
  <si>
    <t>VRT PRO KOTV, INJEK, MIKROPIL NA POVR TŘ III A IV D DO 300MM</t>
  </si>
  <si>
    <t>odhad - skrz stáv.zeď - cca 2m svislých pilot 
85*2,0=170,000 [B] 
odhad 1,0m všech pilot 
(85+26)*1,0=111,000 [A] 
Celkem: B+A=281,000 [C]</t>
  </si>
  <si>
    <t>272324</t>
  </si>
  <si>
    <t>ZÁKLADY ZE ŽELEZOBETONU DO C25/30</t>
  </si>
  <si>
    <t>C25/30 -XF1 vč.bednění, výplně a těsnění pracovních a dilatačních spar, vč.nátěru 
zasypaných ploch proti zemní vlhkosti</t>
  </si>
  <si>
    <t>0,6*0,25*28,0+0,6*0,4*(84,9-28,0)=17,856 [A]</t>
  </si>
  <si>
    <t>21</t>
  </si>
  <si>
    <t>272365</t>
  </si>
  <si>
    <t>VÝZTUŽ ZÁKLADŮ Z OCELI 10505, B500B</t>
  </si>
  <si>
    <t>Odhad 150 kg/m3</t>
  </si>
  <si>
    <t>17,856*0,150=2,678 [A]</t>
  </si>
  <si>
    <t>22</t>
  </si>
  <si>
    <t>289323</t>
  </si>
  <si>
    <t>STŘÍKANÝ ŽELEZOBETON DO C16/20</t>
  </si>
  <si>
    <t>C16/20</t>
  </si>
  <si>
    <t>za zdivem z bloků ze štípaného betonu i za základy  (97,4+0,25*28,0+0,4*(84,9-28,0))*0,2=25,432 [A]</t>
  </si>
  <si>
    <t>23</t>
  </si>
  <si>
    <t>289366</t>
  </si>
  <si>
    <t>VÝZTUŽ STŘÍKANÉHO BETONU Z KARI SITÍ</t>
  </si>
  <si>
    <t>100x100x6mm - 4,5 kg/m2 
za zdivem z bloků ze štípaného betonu i za základy  (97,4+0,25*28,0+0,4*(84,9-28,0))*0,0045=0,572 [A]</t>
  </si>
  <si>
    <t>24</t>
  </si>
  <si>
    <t>28999</t>
  </si>
  <si>
    <t>OPLÁŠTĚNÍ (ZPEVNĚNÍ) Z FÓLIE</t>
  </si>
  <si>
    <t>těsnící fólie</t>
  </si>
  <si>
    <t>pod drenáží  1,2*84,9=101,880 [A]</t>
  </si>
  <si>
    <t>Svislé konstrukce</t>
  </si>
  <si>
    <t>25</t>
  </si>
  <si>
    <t>317325</t>
  </si>
  <si>
    <t>ŘÍMSY ZE ŽELEZOBETONU DO C30/37</t>
  </si>
  <si>
    <t>C30/37 XF4 vč.bednění, vč.výplně a těsnění prac.,smršť. a dilat. spar, vč.letopočtu opravy 
vč.nátěru zasypaných ploch proti zemní vlhkosti</t>
  </si>
  <si>
    <t>0,7*0,34*84,9=20,206 [A]</t>
  </si>
  <si>
    <t>26</t>
  </si>
  <si>
    <t>317365</t>
  </si>
  <si>
    <t>VÝZTUŽ ŘÍMS Z OCELI 10505, B500B</t>
  </si>
  <si>
    <t>Odhad 160 kg/m3</t>
  </si>
  <si>
    <t>20,206*0,160=3,233 [A]</t>
  </si>
  <si>
    <t>27</t>
  </si>
  <si>
    <t>327115</t>
  </si>
  <si>
    <t>ZDI OPĚR, ZÁRUB, NÁBŘEŽ Z DÍLCŮ BETON DO C30/37</t>
  </si>
  <si>
    <t>zdivo z bloků ze štípaného betonu - vč.kotvení</t>
  </si>
  <si>
    <t>odměřeno z Cadu  97,4m2*0,3=29,220 [A]</t>
  </si>
  <si>
    <t>28</t>
  </si>
  <si>
    <t>327325</t>
  </si>
  <si>
    <t>ZDI OPĚRNÉ, ZÁRUBNÍ, NÁBŘEŽNÍ ZE ŽELEZOVÉHO BETONU DO C30/37</t>
  </si>
  <si>
    <t>věnec - C30/37 -XF2 vč.bednění, výplně a těsnění pracovních a dilatačních spar, vč.nátěru zasypaných ploch proti zemní vlhkosti</t>
  </si>
  <si>
    <t>1,097m2*84,9-0,8*0,713m2*5=90,283 [A]</t>
  </si>
  <si>
    <t>29</t>
  </si>
  <si>
    <t>327365</t>
  </si>
  <si>
    <t>VÝZTUŽ ZDÍ OPĚRNÝCH, ZÁRUBNÍCH, NÁBŘEŽNÍCH Z OCELI 10505, B500B</t>
  </si>
  <si>
    <t>90,283*0,160=14,445 [A]</t>
  </si>
  <si>
    <t>Vodorovné konstrukce</t>
  </si>
  <si>
    <t>30</t>
  </si>
  <si>
    <t>451312</t>
  </si>
  <si>
    <t>PODKLADNÍ A VÝPLŇOVÉ VRSTVY Z PROSTÉHO BETONU C12/15</t>
  </si>
  <si>
    <t>C12/15 - XO podkladní beton</t>
  </si>
  <si>
    <t>pod základy  0,95*0,1*(84,9-28,0)=5,406 [A] 
pod věncem  1,7*0,1*84,9=14,433 [B] 
Celkem: A+B=19,839 [C]</t>
  </si>
  <si>
    <t>31</t>
  </si>
  <si>
    <t>451314</t>
  </si>
  <si>
    <t>PODKLADNÍ A VÝPLŇOVÉ VRSTVY Z PROSTÉHO BETONU C25/30</t>
  </si>
  <si>
    <t>C25/30n - XF3 - lože dlažeb</t>
  </si>
  <si>
    <t>pod dlažbou   14,9m2*0,15=2,235 [A]</t>
  </si>
  <si>
    <t>32</t>
  </si>
  <si>
    <t>45860</t>
  </si>
  <si>
    <t>VÝPLŇ ZA OPĚRAMI A ZDMI Z MEZEROVITÉHO BETONU</t>
  </si>
  <si>
    <t>za zdivem z bloků ze štípaného betonu - prům.tl.200 mm 
97,4*0,2=19,480 [A]</t>
  </si>
  <si>
    <t>33</t>
  </si>
  <si>
    <t>465512</t>
  </si>
  <si>
    <t>DLAŽBY Z LOMOVÉHO KAMENE NA MC</t>
  </si>
  <si>
    <t>dlažba - opevnění svahu</t>
  </si>
  <si>
    <t>opevnění svahu na zač.úpravy  14,9m2*0,2=2,980 [A]</t>
  </si>
  <si>
    <t>Přidružená stavební výroba</t>
  </si>
  <si>
    <t>34</t>
  </si>
  <si>
    <t>76798R</t>
  </si>
  <si>
    <t>OPLOCENÍ Z PLASTOVÝCH PLOTOVEK</t>
  </si>
  <si>
    <t>kompletní výšky 1,5m vč.kotvení do římsy</t>
  </si>
  <si>
    <t>84,9*1,5=127,350 [A]</t>
  </si>
  <si>
    <t>35</t>
  </si>
  <si>
    <t>78383</t>
  </si>
  <si>
    <t>NÁTĚRY BETON KONSTR TYP S4 (OS-C)</t>
  </si>
  <si>
    <t>kraje říms  (0,15+0,15)*84,9=25,470 [A]</t>
  </si>
  <si>
    <t>Potrubí</t>
  </si>
  <si>
    <t>36</t>
  </si>
  <si>
    <t>87533</t>
  </si>
  <si>
    <t>POTRUBÍ DREN Z TRUB PLAST DN DO 150MM</t>
  </si>
  <si>
    <t>drenážní trubka prům.150 mm vč.vyústění</t>
  </si>
  <si>
    <t>87,0=87,000 [A]</t>
  </si>
  <si>
    <t>37</t>
  </si>
  <si>
    <t>9111A3</t>
  </si>
  <si>
    <t>ZÁBRADLÍ SILNIČNÍ S VODOR MADLY - DEMONTÁŽ S PŘESUNEM</t>
  </si>
  <si>
    <t>vč.odvozu do šrotu</t>
  </si>
  <si>
    <t>KÚ u schodů  5,0=5,000 [A]</t>
  </si>
  <si>
    <t>38</t>
  </si>
  <si>
    <t>9113C1</t>
  </si>
  <si>
    <t>SVODIDLO OCEL SILNIČ JEDNOSTR, ÚROVEŇ ZADRŽ H2 - DODÁVKA A MONTÁŽ</t>
  </si>
  <si>
    <t>náběh svodidla</t>
  </si>
  <si>
    <t>na zač.úpravy  10,0=10,000 [A]</t>
  </si>
  <si>
    <t>39</t>
  </si>
  <si>
    <t>9117C1</t>
  </si>
  <si>
    <t>SVOD OCEL ZÁBRADEL ÚROVEŇ ZADRŽ H2 - DODÁVKA A MONTÁŽ</t>
  </si>
  <si>
    <t>kompletní vč.kotvení, plastmalty a PKO</t>
  </si>
  <si>
    <t>84,9=84,900 [A]</t>
  </si>
  <si>
    <t>40</t>
  </si>
  <si>
    <t>9166C1</t>
  </si>
  <si>
    <t>DOČASNÁ SVODIDLA, ÚROVEŇ ZADRŽENÍ T3 - DOD A MONTÁŽ</t>
  </si>
  <si>
    <t>Dočasný vodící prvek - např.bet.svodidlo</t>
  </si>
  <si>
    <t>4,0=4,000 [A]</t>
  </si>
  <si>
    <t>41</t>
  </si>
  <si>
    <t>966138</t>
  </si>
  <si>
    <t>BOURÁNÍ KONSTRUKCÍ Z KAMENE NA MC S ODVOZEM DO 20KM</t>
  </si>
  <si>
    <t>odhad - prům.tl.800 mm  123,0m2*0,8=98,400 [A]</t>
  </si>
  <si>
    <t>42</t>
  </si>
  <si>
    <t>966158</t>
  </si>
  <si>
    <t>BOURÁNÍ KONSTRUKCÍ Z PROST BETONU S ODVOZEM DO 20KM</t>
  </si>
  <si>
    <t>stáv.římsa na zdi - odhad  0,6*0,1*84,9=5,094 [A]</t>
  </si>
  <si>
    <t>43</t>
  </si>
  <si>
    <t>966841</t>
  </si>
  <si>
    <t>ODSTRANĚNÍ OPLOCENÍ DŘEVĚNÉHO</t>
  </si>
  <si>
    <t>vč.bet.sloupků 
vč.odvozu a uložení na skládku</t>
  </si>
  <si>
    <t>84,9-5,0=79,900 [A]</t>
  </si>
  <si>
    <t>SO 301</t>
  </si>
  <si>
    <t>Obnova dešťové kanalizace komunikace</t>
  </si>
  <si>
    <t>pol.131738   19,5*2,0=39,000 [A] 
pol.132738   86,86*2,0=173,720 [B] 
Celkem: A+B=212,720 [C]</t>
  </si>
  <si>
    <t>pro zásyp  24,0+161,3=185,300 [A]</t>
  </si>
  <si>
    <t>131731</t>
  </si>
  <si>
    <t>HLOUBENÍ JAM ZAPAŽ I NEPAŽ TŘ. I, ODVOZ DO 1KM</t>
  </si>
  <si>
    <t>vč.odvozu na meziskládku - pro zásyp</t>
  </si>
  <si>
    <t>šachty a vpusti  5,0*3+1,5*6=24,000 [B]</t>
  </si>
  <si>
    <t>131738</t>
  </si>
  <si>
    <t>HLOUBENÍ JAM ZAPAŽ I NEPAŽ TŘ. I, ODVOZ DO 20KM</t>
  </si>
  <si>
    <t>pro reviz.šachtu  2,0*2,0*2,5*3=30,000 [A] 
pro ul.vpust  1,5*1,5*1,0*6=13,500 [B] 
Celkem: A+B=43,500 [C] 
odpočet za zásyp  -24,00=-24,000 [D] 
Celkem: C+D=19,500 [E]</t>
  </si>
  <si>
    <t>132731</t>
  </si>
  <si>
    <t>HLOUBENÍ RÝH ŠÍŘ DO 2M PAŽ I NEPAŽ TŘ. I, ODVOZ DO 1KM</t>
  </si>
  <si>
    <t>vč.pažení a odvozu na meziskládku - pro zásyp</t>
  </si>
  <si>
    <t>potrubí  1,2*1,3*(75,2+28,2)=161,304 [A]</t>
  </si>
  <si>
    <t>132738</t>
  </si>
  <si>
    <t>HLOUBENÍ RÝH ŠÍŘ DO 2M PAŽ I NEPAŽ TŘ. I, ODVOZ DO 20KM</t>
  </si>
  <si>
    <t>vč.pažení a odvozu na skládku</t>
  </si>
  <si>
    <t>pro potrubí   1,2*2,0*(75,2+28,2)=248,160 [A] 
odpočet na zásyp  -161,3=- 161,300 [B] 
Celkem: A+B=86,860 [C]</t>
  </si>
  <si>
    <t>43,5+248,16=291,660 [A]</t>
  </si>
  <si>
    <t>zemina z výkopu</t>
  </si>
  <si>
    <t>potrubí  1,2*1,3*(75,2+28,2)=161,304 [A] 
šachty a vpusti  5,0*3+1,5*6=24,000 [B] 
Celkem: A+B=185,304 [C]</t>
  </si>
  <si>
    <t>17581</t>
  </si>
  <si>
    <t>OBSYP POTRUBÍ A OBJEKTŮ Z NAKUPOVANÝCH MATERIÁLŮ</t>
  </si>
  <si>
    <t>obsyp potrubí</t>
  </si>
  <si>
    <t>1,2*0,6*(75,2+28,2)=74,448 [A]</t>
  </si>
  <si>
    <t>45157</t>
  </si>
  <si>
    <t>PODKLADNÍ A VÝPLŇOVÉ VRSTVY Z KAMENIVA TĚŽENÉHO</t>
  </si>
  <si>
    <t>pískové lože</t>
  </si>
  <si>
    <t>1,2*0,1*(75,2+28,2)=12,408 [A]</t>
  </si>
  <si>
    <t>87434</t>
  </si>
  <si>
    <t>POTRUBÍ Z TRUB PLASTOVÝCH ODPADNÍCH DN DO 200MM</t>
  </si>
  <si>
    <t>PVC DN 200 mm</t>
  </si>
  <si>
    <t>připojovací potrubí  28,2=28,200 [A]</t>
  </si>
  <si>
    <t>87445</t>
  </si>
  <si>
    <t>POTRUBÍ Z TRUB PLASTOVÝCH ODPADNÍCH DN DO 300MM</t>
  </si>
  <si>
    <t>PVC DN 300 mm</t>
  </si>
  <si>
    <t>dešťová stoka pod komunikací  75,2=75,200 [A]</t>
  </si>
  <si>
    <t>894145</t>
  </si>
  <si>
    <t>ŠACHTY KANALIZAČNÍ Z BETON DÍLCŮ NA POTRUBÍ DN DO 300MM</t>
  </si>
  <si>
    <t>Revizní šachta kompletní (vč.bet.desky a poklopu)</t>
  </si>
  <si>
    <t>3=3,000 [A]</t>
  </si>
  <si>
    <t>89712</t>
  </si>
  <si>
    <t>VPUSŤ KANALIZAČNÍ ULIČNÍ KOMPLETNÍ Z BETONOVÝCH DÍLCŮ</t>
  </si>
  <si>
    <t>kompletní</t>
  </si>
  <si>
    <t>6=6,000 [A]</t>
  </si>
  <si>
    <t>899642</t>
  </si>
  <si>
    <t>ZKOUŠKA VODOTĚSNOSTI POTRUBÍ DN DO 200MM</t>
  </si>
  <si>
    <t>899652</t>
  </si>
  <si>
    <t>ZKOUŠKA VODOTĚSNOSTI POTRUBÍ DN DO 300MM</t>
  </si>
  <si>
    <t>dešťová stoka pod komunikací  75,21=75,210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</si>
</sst>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C10" sqref="C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SUM(C10:C14)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SUM(E10:E14)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19</v>
      </c>
      <c r="B10" s="23" t="s">
        <v>20</v>
      </c>
      <c r="C10" s="24">
        <f>'SO 000_SO 000'!I3</f>
        <v>0</v>
      </c>
      <c r="D10" s="24">
        <f>'SO 000_SO 000'!O2</f>
        <v>0</v>
      </c>
      <c r="E10" s="24">
        <f>C10+D10</f>
        <v>0</v>
      </c>
    </row>
    <row r="11" spans="1:5" ht="12.75" customHeight="1" x14ac:dyDescent="0.2">
      <c r="A11" s="23" t="s">
        <v>114</v>
      </c>
      <c r="B11" s="23" t="s">
        <v>115</v>
      </c>
      <c r="C11" s="24">
        <f>'SO 101_SO 101'!I3</f>
        <v>0</v>
      </c>
      <c r="D11" s="24">
        <f>'SO 101_SO 101'!O2</f>
        <v>0</v>
      </c>
      <c r="E11" s="24">
        <f>C11+D11</f>
        <v>0</v>
      </c>
    </row>
    <row r="12" spans="1:5" ht="12.75" customHeight="1" x14ac:dyDescent="0.2">
      <c r="A12" s="23" t="s">
        <v>194</v>
      </c>
      <c r="B12" s="23" t="s">
        <v>195</v>
      </c>
      <c r="C12" s="24">
        <f>'SO 181_SO 181'!I3</f>
        <v>0</v>
      </c>
      <c r="D12" s="24">
        <f>'SO 181_SO 181'!O2</f>
        <v>0</v>
      </c>
      <c r="E12" s="24">
        <f>C12+D12</f>
        <v>0</v>
      </c>
    </row>
    <row r="13" spans="1:5" ht="12.75" customHeight="1" x14ac:dyDescent="0.2">
      <c r="A13" s="23" t="s">
        <v>203</v>
      </c>
      <c r="B13" s="23" t="s">
        <v>204</v>
      </c>
      <c r="C13" s="24">
        <f>'SO 201_SO 201'!I3</f>
        <v>0</v>
      </c>
      <c r="D13" s="24">
        <f>'SO 201_SO 201'!O2</f>
        <v>0</v>
      </c>
      <c r="E13" s="24">
        <f>C13+D13</f>
        <v>0</v>
      </c>
    </row>
    <row r="14" spans="1:5" ht="12.75" customHeight="1" x14ac:dyDescent="0.2">
      <c r="A14" s="23" t="s">
        <v>383</v>
      </c>
      <c r="B14" s="23" t="s">
        <v>384</v>
      </c>
      <c r="C14" s="24">
        <f>'SO 301_SO 301'!I3</f>
        <v>0</v>
      </c>
      <c r="D14" s="24">
        <f>'SO 301_SO 301'!O2</f>
        <v>0</v>
      </c>
      <c r="E14" s="24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B1" workbookViewId="0">
      <pane ySplit="8" topLeftCell="A9" activePane="bottomLeft" state="frozen"/>
      <selection pane="bottomLeft" activeCell="H66" sqref="H6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0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</v>
      </c>
      <c r="D4" s="7"/>
      <c r="E4" s="19" t="s">
        <v>20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20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0+I10+I13+I16+I19+I22+I25+I28+I31+I34+I37+I40+I43+I46+I49+I52+I55+I58</f>
        <v>0</v>
      </c>
      <c r="R9">
        <f>0+O10+O13+O16+O19+O22+O25+O28+O31+O34+O37+O40+O43+O46+O49+O52+O55+O58</f>
        <v>0</v>
      </c>
    </row>
    <row r="10" spans="1:18" x14ac:dyDescent="0.2">
      <c r="A10" s="25" t="s">
        <v>49</v>
      </c>
      <c r="B10" s="30" t="s">
        <v>31</v>
      </c>
      <c r="C10" s="30" t="s">
        <v>50</v>
      </c>
      <c r="D10" s="25" t="s">
        <v>51</v>
      </c>
      <c r="E10" s="31" t="s">
        <v>52</v>
      </c>
      <c r="F10" s="32" t="s">
        <v>53</v>
      </c>
      <c r="G10" s="33">
        <v>1</v>
      </c>
      <c r="H10" s="34"/>
      <c r="I10" s="34">
        <f>ROUND(ROUND(H10,2)*ROUND(G10,3),2)</f>
        <v>0</v>
      </c>
      <c r="J10" s="32"/>
      <c r="O10">
        <f>(I10*21)/100</f>
        <v>0</v>
      </c>
      <c r="P10" t="s">
        <v>27</v>
      </c>
    </row>
    <row r="11" spans="1:18" ht="178.5" x14ac:dyDescent="0.2">
      <c r="A11" s="35" t="s">
        <v>54</v>
      </c>
      <c r="E11" s="36" t="s">
        <v>55</v>
      </c>
    </row>
    <row r="12" spans="1:18" x14ac:dyDescent="0.2">
      <c r="A12" s="39" t="s">
        <v>56</v>
      </c>
      <c r="E12" s="38" t="s">
        <v>51</v>
      </c>
    </row>
    <row r="13" spans="1:18" x14ac:dyDescent="0.2">
      <c r="A13" s="25" t="s">
        <v>49</v>
      </c>
      <c r="B13" s="30" t="s">
        <v>27</v>
      </c>
      <c r="C13" s="30" t="s">
        <v>57</v>
      </c>
      <c r="D13" s="25" t="s">
        <v>51</v>
      </c>
      <c r="E13" s="31" t="s">
        <v>58</v>
      </c>
      <c r="F13" s="32" t="s">
        <v>53</v>
      </c>
      <c r="G13" s="33">
        <v>1</v>
      </c>
      <c r="H13" s="34"/>
      <c r="I13" s="34">
        <f>ROUND(ROUND(H13,2)*ROUND(G13,3),2)</f>
        <v>0</v>
      </c>
      <c r="J13" s="32"/>
      <c r="O13">
        <f>(I13*21)/100</f>
        <v>0</v>
      </c>
      <c r="P13" t="s">
        <v>27</v>
      </c>
    </row>
    <row r="14" spans="1:18" ht="127.5" x14ac:dyDescent="0.2">
      <c r="A14" s="35" t="s">
        <v>54</v>
      </c>
      <c r="E14" s="36" t="s">
        <v>59</v>
      </c>
    </row>
    <row r="15" spans="1:18" x14ac:dyDescent="0.2">
      <c r="A15" s="39" t="s">
        <v>56</v>
      </c>
      <c r="E15" s="38" t="s">
        <v>51</v>
      </c>
    </row>
    <row r="16" spans="1:18" x14ac:dyDescent="0.2">
      <c r="A16" s="25" t="s">
        <v>49</v>
      </c>
      <c r="B16" s="30" t="s">
        <v>26</v>
      </c>
      <c r="C16" s="30" t="s">
        <v>60</v>
      </c>
      <c r="D16" s="25" t="s">
        <v>51</v>
      </c>
      <c r="E16" s="31" t="s">
        <v>61</v>
      </c>
      <c r="F16" s="32" t="s">
        <v>53</v>
      </c>
      <c r="G16" s="33">
        <v>1</v>
      </c>
      <c r="H16" s="34"/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6" x14ac:dyDescent="0.2">
      <c r="A17" s="35" t="s">
        <v>54</v>
      </c>
      <c r="E17" s="36" t="s">
        <v>63</v>
      </c>
    </row>
    <row r="18" spans="1:16" x14ac:dyDescent="0.2">
      <c r="A18" s="39" t="s">
        <v>56</v>
      </c>
      <c r="E18" s="38" t="s">
        <v>51</v>
      </c>
    </row>
    <row r="19" spans="1:16" x14ac:dyDescent="0.2">
      <c r="A19" s="25" t="s">
        <v>49</v>
      </c>
      <c r="B19" s="30" t="s">
        <v>35</v>
      </c>
      <c r="C19" s="30" t="s">
        <v>64</v>
      </c>
      <c r="D19" s="25" t="s">
        <v>51</v>
      </c>
      <c r="E19" s="31" t="s">
        <v>65</v>
      </c>
      <c r="F19" s="32" t="s">
        <v>53</v>
      </c>
      <c r="G19" s="33">
        <v>1</v>
      </c>
      <c r="H19" s="34"/>
      <c r="I19" s="34">
        <f>ROUND(ROUND(H19,2)*ROUND(G19,3),2)</f>
        <v>0</v>
      </c>
      <c r="J19" s="32"/>
      <c r="O19">
        <f>(I19*21)/100</f>
        <v>0</v>
      </c>
      <c r="P19" t="s">
        <v>27</v>
      </c>
    </row>
    <row r="20" spans="1:16" x14ac:dyDescent="0.2">
      <c r="A20" s="35" t="s">
        <v>54</v>
      </c>
      <c r="E20" s="36" t="s">
        <v>51</v>
      </c>
    </row>
    <row r="21" spans="1:16" x14ac:dyDescent="0.2">
      <c r="A21" s="39" t="s">
        <v>56</v>
      </c>
      <c r="E21" s="38" t="s">
        <v>51</v>
      </c>
    </row>
    <row r="22" spans="1:16" x14ac:dyDescent="0.2">
      <c r="A22" s="25" t="s">
        <v>49</v>
      </c>
      <c r="B22" s="30" t="s">
        <v>37</v>
      </c>
      <c r="C22" s="30" t="s">
        <v>66</v>
      </c>
      <c r="D22" s="25" t="s">
        <v>51</v>
      </c>
      <c r="E22" s="31" t="s">
        <v>67</v>
      </c>
      <c r="F22" s="32" t="s">
        <v>53</v>
      </c>
      <c r="G22" s="33">
        <v>1</v>
      </c>
      <c r="H22" s="34"/>
      <c r="I22" s="34">
        <f>ROUND(ROUND(H22,2)*ROUND(G22,3),2)</f>
        <v>0</v>
      </c>
      <c r="J22" s="32" t="s">
        <v>62</v>
      </c>
      <c r="O22">
        <f>(I22*21)/100</f>
        <v>0</v>
      </c>
      <c r="P22" t="s">
        <v>27</v>
      </c>
    </row>
    <row r="23" spans="1:16" x14ac:dyDescent="0.2">
      <c r="A23" s="35" t="s">
        <v>54</v>
      </c>
      <c r="E23" s="36" t="s">
        <v>68</v>
      </c>
    </row>
    <row r="24" spans="1:16" x14ac:dyDescent="0.2">
      <c r="A24" s="39" t="s">
        <v>56</v>
      </c>
      <c r="E24" s="38" t="s">
        <v>51</v>
      </c>
    </row>
    <row r="25" spans="1:16" x14ac:dyDescent="0.2">
      <c r="A25" s="25" t="s">
        <v>49</v>
      </c>
      <c r="B25" s="30" t="s">
        <v>39</v>
      </c>
      <c r="C25" s="30" t="s">
        <v>69</v>
      </c>
      <c r="D25" s="25" t="s">
        <v>70</v>
      </c>
      <c r="E25" s="31" t="s">
        <v>71</v>
      </c>
      <c r="F25" s="32" t="s">
        <v>53</v>
      </c>
      <c r="G25" s="33">
        <v>1</v>
      </c>
      <c r="H25" s="34"/>
      <c r="I25" s="34">
        <f>ROUND(ROUND(H25,2)*ROUND(G25,3),2)</f>
        <v>0</v>
      </c>
      <c r="J25" s="32" t="s">
        <v>62</v>
      </c>
      <c r="O25">
        <f>(I25*21)/100</f>
        <v>0</v>
      </c>
      <c r="P25" t="s">
        <v>27</v>
      </c>
    </row>
    <row r="26" spans="1:16" x14ac:dyDescent="0.2">
      <c r="A26" s="35" t="s">
        <v>54</v>
      </c>
      <c r="E26" s="36" t="s">
        <v>72</v>
      </c>
    </row>
    <row r="27" spans="1:16" x14ac:dyDescent="0.2">
      <c r="A27" s="39" t="s">
        <v>56</v>
      </c>
      <c r="E27" s="38" t="s">
        <v>51</v>
      </c>
    </row>
    <row r="28" spans="1:16" x14ac:dyDescent="0.2">
      <c r="A28" s="25" t="s">
        <v>49</v>
      </c>
      <c r="B28" s="30" t="s">
        <v>73</v>
      </c>
      <c r="C28" s="30" t="s">
        <v>69</v>
      </c>
      <c r="D28" s="25" t="s">
        <v>74</v>
      </c>
      <c r="E28" s="31" t="s">
        <v>71</v>
      </c>
      <c r="F28" s="32" t="s">
        <v>53</v>
      </c>
      <c r="G28" s="33">
        <v>1</v>
      </c>
      <c r="H28" s="34"/>
      <c r="I28" s="34">
        <f>ROUND(ROUND(H28,2)*ROUND(G28,3),2)</f>
        <v>0</v>
      </c>
      <c r="J28" s="32" t="s">
        <v>62</v>
      </c>
      <c r="O28">
        <f>(I28*21)/100</f>
        <v>0</v>
      </c>
      <c r="P28" t="s">
        <v>27</v>
      </c>
    </row>
    <row r="29" spans="1:16" x14ac:dyDescent="0.2">
      <c r="A29" s="35" t="s">
        <v>54</v>
      </c>
      <c r="E29" s="36" t="s">
        <v>75</v>
      </c>
    </row>
    <row r="30" spans="1:16" x14ac:dyDescent="0.2">
      <c r="A30" s="39" t="s">
        <v>56</v>
      </c>
      <c r="E30" s="38" t="s">
        <v>51</v>
      </c>
    </row>
    <row r="31" spans="1:16" x14ac:dyDescent="0.2">
      <c r="A31" s="25" t="s">
        <v>49</v>
      </c>
      <c r="B31" s="30" t="s">
        <v>76</v>
      </c>
      <c r="C31" s="30" t="s">
        <v>77</v>
      </c>
      <c r="D31" s="25" t="s">
        <v>51</v>
      </c>
      <c r="E31" s="31" t="s">
        <v>78</v>
      </c>
      <c r="F31" s="32" t="s">
        <v>79</v>
      </c>
      <c r="G31" s="33">
        <v>1</v>
      </c>
      <c r="H31" s="34"/>
      <c r="I31" s="34">
        <f>ROUND(ROUND(H31,2)*ROUND(G31,3),2)</f>
        <v>0</v>
      </c>
      <c r="J31" s="32" t="s">
        <v>62</v>
      </c>
      <c r="O31">
        <f>(I31*21)/100</f>
        <v>0</v>
      </c>
      <c r="P31" t="s">
        <v>27</v>
      </c>
    </row>
    <row r="32" spans="1:16" ht="25.5" x14ac:dyDescent="0.2">
      <c r="A32" s="35" t="s">
        <v>54</v>
      </c>
      <c r="E32" s="36" t="s">
        <v>80</v>
      </c>
    </row>
    <row r="33" spans="1:16" x14ac:dyDescent="0.2">
      <c r="A33" s="39" t="s">
        <v>56</v>
      </c>
      <c r="E33" s="38" t="s">
        <v>51</v>
      </c>
    </row>
    <row r="34" spans="1:16" x14ac:dyDescent="0.2">
      <c r="A34" s="25" t="s">
        <v>49</v>
      </c>
      <c r="B34" s="30" t="s">
        <v>42</v>
      </c>
      <c r="C34" s="30" t="s">
        <v>81</v>
      </c>
      <c r="D34" s="25" t="s">
        <v>70</v>
      </c>
      <c r="E34" s="31" t="s">
        <v>82</v>
      </c>
      <c r="F34" s="32" t="s">
        <v>53</v>
      </c>
      <c r="G34" s="33">
        <v>1</v>
      </c>
      <c r="H34" s="34"/>
      <c r="I34" s="34">
        <f>ROUND(ROUND(H34,2)*ROUND(G34,3),2)</f>
        <v>0</v>
      </c>
      <c r="J34" s="32" t="s">
        <v>62</v>
      </c>
      <c r="O34">
        <f>(I34*21)/100</f>
        <v>0</v>
      </c>
      <c r="P34" t="s">
        <v>27</v>
      </c>
    </row>
    <row r="35" spans="1:16" x14ac:dyDescent="0.2">
      <c r="A35" s="35" t="s">
        <v>54</v>
      </c>
      <c r="E35" s="36" t="s">
        <v>83</v>
      </c>
    </row>
    <row r="36" spans="1:16" x14ac:dyDescent="0.2">
      <c r="A36" s="39" t="s">
        <v>56</v>
      </c>
      <c r="E36" s="38" t="s">
        <v>51</v>
      </c>
    </row>
    <row r="37" spans="1:16" x14ac:dyDescent="0.2">
      <c r="A37" s="25" t="s">
        <v>49</v>
      </c>
      <c r="B37" s="30" t="s">
        <v>44</v>
      </c>
      <c r="C37" s="30" t="s">
        <v>84</v>
      </c>
      <c r="D37" s="25" t="s">
        <v>51</v>
      </c>
      <c r="E37" s="31" t="s">
        <v>85</v>
      </c>
      <c r="F37" s="32" t="s">
        <v>53</v>
      </c>
      <c r="G37" s="33">
        <v>1</v>
      </c>
      <c r="H37" s="34"/>
      <c r="I37" s="34">
        <f>ROUND(ROUND(H37,2)*ROUND(G37,3),2)</f>
        <v>0</v>
      </c>
      <c r="J37" s="32" t="s">
        <v>62</v>
      </c>
      <c r="O37">
        <f>(I37*21)/100</f>
        <v>0</v>
      </c>
      <c r="P37" t="s">
        <v>27</v>
      </c>
    </row>
    <row r="38" spans="1:16" x14ac:dyDescent="0.2">
      <c r="A38" s="35" t="s">
        <v>54</v>
      </c>
      <c r="E38" s="36" t="s">
        <v>86</v>
      </c>
    </row>
    <row r="39" spans="1:16" x14ac:dyDescent="0.2">
      <c r="A39" s="39" t="s">
        <v>56</v>
      </c>
      <c r="E39" s="38" t="s">
        <v>51</v>
      </c>
    </row>
    <row r="40" spans="1:16" x14ac:dyDescent="0.2">
      <c r="A40" s="25" t="s">
        <v>49</v>
      </c>
      <c r="B40" s="30" t="s">
        <v>46</v>
      </c>
      <c r="C40" s="30" t="s">
        <v>87</v>
      </c>
      <c r="D40" s="25" t="s">
        <v>51</v>
      </c>
      <c r="E40" s="31" t="s">
        <v>88</v>
      </c>
      <c r="F40" s="32" t="s">
        <v>53</v>
      </c>
      <c r="G40" s="33">
        <v>1</v>
      </c>
      <c r="H40" s="34"/>
      <c r="I40" s="34">
        <f>ROUND(ROUND(H40,2)*ROUND(G40,3),2)</f>
        <v>0</v>
      </c>
      <c r="J40" s="32" t="s">
        <v>62</v>
      </c>
      <c r="O40">
        <f>(I40*21)/100</f>
        <v>0</v>
      </c>
      <c r="P40" t="s">
        <v>27</v>
      </c>
    </row>
    <row r="41" spans="1:16" x14ac:dyDescent="0.2">
      <c r="A41" s="35" t="s">
        <v>54</v>
      </c>
      <c r="E41" s="36" t="s">
        <v>89</v>
      </c>
    </row>
    <row r="42" spans="1:16" x14ac:dyDescent="0.2">
      <c r="A42" s="39" t="s">
        <v>56</v>
      </c>
      <c r="E42" s="38" t="s">
        <v>51</v>
      </c>
    </row>
    <row r="43" spans="1:16" x14ac:dyDescent="0.2">
      <c r="A43" s="25" t="s">
        <v>49</v>
      </c>
      <c r="B43" s="30" t="s">
        <v>90</v>
      </c>
      <c r="C43" s="30" t="s">
        <v>91</v>
      </c>
      <c r="D43" s="25" t="s">
        <v>51</v>
      </c>
      <c r="E43" s="31" t="s">
        <v>92</v>
      </c>
      <c r="F43" s="32" t="s">
        <v>53</v>
      </c>
      <c r="G43" s="33">
        <v>1</v>
      </c>
      <c r="H43" s="34"/>
      <c r="I43" s="34">
        <f>ROUND(ROUND(H43,2)*ROUND(G43,3),2)</f>
        <v>0</v>
      </c>
      <c r="J43" s="32" t="s">
        <v>62</v>
      </c>
      <c r="O43">
        <f>(I43*21)/100</f>
        <v>0</v>
      </c>
      <c r="P43" t="s">
        <v>27</v>
      </c>
    </row>
    <row r="44" spans="1:16" x14ac:dyDescent="0.2">
      <c r="A44" s="35" t="s">
        <v>54</v>
      </c>
      <c r="E44" s="36" t="s">
        <v>93</v>
      </c>
    </row>
    <row r="45" spans="1:16" x14ac:dyDescent="0.2">
      <c r="A45" s="39" t="s">
        <v>56</v>
      </c>
      <c r="E45" s="38" t="s">
        <v>51</v>
      </c>
    </row>
    <row r="46" spans="1:16" x14ac:dyDescent="0.2">
      <c r="A46" s="25" t="s">
        <v>49</v>
      </c>
      <c r="B46" s="30" t="s">
        <v>94</v>
      </c>
      <c r="C46" s="30" t="s">
        <v>95</v>
      </c>
      <c r="D46" s="25" t="s">
        <v>51</v>
      </c>
      <c r="E46" s="31" t="s">
        <v>96</v>
      </c>
      <c r="F46" s="32" t="s">
        <v>53</v>
      </c>
      <c r="G46" s="33">
        <v>1</v>
      </c>
      <c r="H46" s="34"/>
      <c r="I46" s="34">
        <f>ROUND(ROUND(H46,2)*ROUND(G46,3),2)</f>
        <v>0</v>
      </c>
      <c r="J46" s="32" t="s">
        <v>62</v>
      </c>
      <c r="O46">
        <f>(I46*21)/100</f>
        <v>0</v>
      </c>
      <c r="P46" t="s">
        <v>27</v>
      </c>
    </row>
    <row r="47" spans="1:16" ht="25.5" x14ac:dyDescent="0.2">
      <c r="A47" s="35" t="s">
        <v>54</v>
      </c>
      <c r="E47" s="36" t="s">
        <v>97</v>
      </c>
    </row>
    <row r="48" spans="1:16" x14ac:dyDescent="0.2">
      <c r="A48" s="39" t="s">
        <v>56</v>
      </c>
      <c r="E48" s="38" t="s">
        <v>51</v>
      </c>
    </row>
    <row r="49" spans="1:16" x14ac:dyDescent="0.2">
      <c r="A49" s="25" t="s">
        <v>49</v>
      </c>
      <c r="B49" s="30" t="s">
        <v>98</v>
      </c>
      <c r="C49" s="30" t="s">
        <v>99</v>
      </c>
      <c r="D49" s="25" t="s">
        <v>51</v>
      </c>
      <c r="E49" s="31" t="s">
        <v>100</v>
      </c>
      <c r="F49" s="32" t="s">
        <v>53</v>
      </c>
      <c r="G49" s="33">
        <v>1</v>
      </c>
      <c r="H49" s="34"/>
      <c r="I49" s="34">
        <f>ROUND(ROUND(H49,2)*ROUND(G49,3),2)</f>
        <v>0</v>
      </c>
      <c r="J49" s="32" t="s">
        <v>62</v>
      </c>
      <c r="O49">
        <f>(I49*21)/100</f>
        <v>0</v>
      </c>
      <c r="P49" t="s">
        <v>27</v>
      </c>
    </row>
    <row r="50" spans="1:16" x14ac:dyDescent="0.2">
      <c r="A50" s="35" t="s">
        <v>54</v>
      </c>
      <c r="E50" s="36" t="s">
        <v>101</v>
      </c>
    </row>
    <row r="51" spans="1:16" x14ac:dyDescent="0.2">
      <c r="A51" s="39" t="s">
        <v>56</v>
      </c>
      <c r="E51" s="38" t="s">
        <v>51</v>
      </c>
    </row>
    <row r="52" spans="1:16" x14ac:dyDescent="0.2">
      <c r="A52" s="25" t="s">
        <v>49</v>
      </c>
      <c r="B52" s="30" t="s">
        <v>102</v>
      </c>
      <c r="C52" s="30" t="s">
        <v>103</v>
      </c>
      <c r="D52" s="25" t="s">
        <v>51</v>
      </c>
      <c r="E52" s="31" t="s">
        <v>104</v>
      </c>
      <c r="F52" s="32" t="s">
        <v>53</v>
      </c>
      <c r="G52" s="33">
        <v>1</v>
      </c>
      <c r="H52" s="34"/>
      <c r="I52" s="34">
        <f>ROUND(ROUND(H52,2)*ROUND(G52,3),2)</f>
        <v>0</v>
      </c>
      <c r="J52" s="32" t="s">
        <v>62</v>
      </c>
      <c r="O52">
        <f>(I52*21)/100</f>
        <v>0</v>
      </c>
      <c r="P52" t="s">
        <v>27</v>
      </c>
    </row>
    <row r="53" spans="1:16" x14ac:dyDescent="0.2">
      <c r="A53" s="35" t="s">
        <v>54</v>
      </c>
      <c r="E53" s="36" t="s">
        <v>105</v>
      </c>
    </row>
    <row r="54" spans="1:16" x14ac:dyDescent="0.2">
      <c r="A54" s="39" t="s">
        <v>56</v>
      </c>
      <c r="E54" s="38" t="s">
        <v>51</v>
      </c>
    </row>
    <row r="55" spans="1:16" x14ac:dyDescent="0.2">
      <c r="A55" s="25" t="s">
        <v>49</v>
      </c>
      <c r="B55" s="30" t="s">
        <v>106</v>
      </c>
      <c r="C55" s="30" t="s">
        <v>107</v>
      </c>
      <c r="D55" s="25" t="s">
        <v>51</v>
      </c>
      <c r="E55" s="31" t="s">
        <v>108</v>
      </c>
      <c r="F55" s="32" t="s">
        <v>79</v>
      </c>
      <c r="G55" s="33">
        <v>2</v>
      </c>
      <c r="H55" s="34"/>
      <c r="I55" s="34">
        <f>ROUND(ROUND(H55,2)*ROUND(G55,3),2)</f>
        <v>0</v>
      </c>
      <c r="J55" s="32" t="s">
        <v>62</v>
      </c>
      <c r="O55">
        <f>(I55*21)/100</f>
        <v>0</v>
      </c>
      <c r="P55" t="s">
        <v>27</v>
      </c>
    </row>
    <row r="56" spans="1:16" x14ac:dyDescent="0.2">
      <c r="A56" s="35" t="s">
        <v>54</v>
      </c>
      <c r="E56" s="36" t="s">
        <v>109</v>
      </c>
    </row>
    <row r="57" spans="1:16" x14ac:dyDescent="0.2">
      <c r="A57" s="39" t="s">
        <v>56</v>
      </c>
      <c r="E57" s="38" t="s">
        <v>51</v>
      </c>
    </row>
    <row r="58" spans="1:16" x14ac:dyDescent="0.2">
      <c r="A58" s="25" t="s">
        <v>49</v>
      </c>
      <c r="B58" s="30" t="s">
        <v>110</v>
      </c>
      <c r="C58" s="30" t="s">
        <v>111</v>
      </c>
      <c r="D58" s="25" t="s">
        <v>51</v>
      </c>
      <c r="E58" s="31" t="s">
        <v>112</v>
      </c>
      <c r="F58" s="32" t="s">
        <v>53</v>
      </c>
      <c r="G58" s="33">
        <v>1</v>
      </c>
      <c r="H58" s="34"/>
      <c r="I58" s="34">
        <f>ROUND(ROUND(H58,2)*ROUND(G58,3),2)</f>
        <v>0</v>
      </c>
      <c r="J58" s="32" t="s">
        <v>62</v>
      </c>
      <c r="O58">
        <f>(I58*21)/100</f>
        <v>0</v>
      </c>
      <c r="P58" t="s">
        <v>27</v>
      </c>
    </row>
    <row r="59" spans="1:16" ht="51" x14ac:dyDescent="0.2">
      <c r="A59" s="35" t="s">
        <v>54</v>
      </c>
      <c r="E59" s="36" t="s">
        <v>113</v>
      </c>
    </row>
    <row r="60" spans="1:16" x14ac:dyDescent="0.2">
      <c r="A60" s="37" t="s">
        <v>56</v>
      </c>
      <c r="E60" s="38" t="s">
        <v>51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B1" workbookViewId="0">
      <pane ySplit="8" topLeftCell="A9" activePane="bottomLeft" state="frozen"/>
      <selection pane="bottomLeft" activeCell="H81" sqref="H8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0+O9+O16+O32+O36+O61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114</v>
      </c>
      <c r="I3" s="40">
        <f>0+I9+I16+I32+I36+I61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114</v>
      </c>
      <c r="D4" s="7"/>
      <c r="E4" s="19" t="s">
        <v>115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114</v>
      </c>
      <c r="D5" s="2"/>
      <c r="E5" s="22" t="s">
        <v>115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</f>
        <v>0</v>
      </c>
      <c r="R9">
        <f>0+O10+O13</f>
        <v>0</v>
      </c>
    </row>
    <row r="10" spans="1:18" ht="25.5" x14ac:dyDescent="0.2">
      <c r="A10" s="25" t="s">
        <v>49</v>
      </c>
      <c r="B10" s="30" t="s">
        <v>31</v>
      </c>
      <c r="C10" s="30" t="s">
        <v>116</v>
      </c>
      <c r="D10" s="25" t="s">
        <v>51</v>
      </c>
      <c r="E10" s="31" t="s">
        <v>117</v>
      </c>
      <c r="F10" s="32" t="s">
        <v>118</v>
      </c>
      <c r="G10" s="33">
        <v>172.25399999999999</v>
      </c>
      <c r="H10" s="34"/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119</v>
      </c>
    </row>
    <row r="12" spans="1:18" x14ac:dyDescent="0.2">
      <c r="A12" s="39" t="s">
        <v>56</v>
      </c>
      <c r="E12" s="38" t="s">
        <v>120</v>
      </c>
    </row>
    <row r="13" spans="1:18" ht="25.5" x14ac:dyDescent="0.2">
      <c r="A13" s="25" t="s">
        <v>49</v>
      </c>
      <c r="B13" s="30" t="s">
        <v>27</v>
      </c>
      <c r="C13" s="30" t="s">
        <v>121</v>
      </c>
      <c r="D13" s="25" t="s">
        <v>51</v>
      </c>
      <c r="E13" s="31" t="s">
        <v>122</v>
      </c>
      <c r="F13" s="32" t="s">
        <v>118</v>
      </c>
      <c r="G13" s="33">
        <v>208.518</v>
      </c>
      <c r="H13" s="34"/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x14ac:dyDescent="0.2">
      <c r="A14" s="35" t="s">
        <v>54</v>
      </c>
      <c r="E14" s="36" t="s">
        <v>123</v>
      </c>
    </row>
    <row r="15" spans="1:18" x14ac:dyDescent="0.2">
      <c r="A15" s="37" t="s">
        <v>56</v>
      </c>
      <c r="E15" s="38" t="s">
        <v>124</v>
      </c>
    </row>
    <row r="16" spans="1:18" ht="12.75" customHeight="1" x14ac:dyDescent="0.2">
      <c r="A16" s="12" t="s">
        <v>47</v>
      </c>
      <c r="B16" s="12"/>
      <c r="C16" s="41" t="s">
        <v>31</v>
      </c>
      <c r="D16" s="12"/>
      <c r="E16" s="28" t="s">
        <v>125</v>
      </c>
      <c r="F16" s="12"/>
      <c r="G16" s="12"/>
      <c r="H16" s="12"/>
      <c r="I16" s="42">
        <f>0+Q16</f>
        <v>0</v>
      </c>
      <c r="J16" s="12"/>
      <c r="O16">
        <f>0+R16</f>
        <v>0</v>
      </c>
      <c r="Q16">
        <f>0+I17+I20+I23+I26+I29</f>
        <v>0</v>
      </c>
      <c r="R16">
        <f>0+O17+O20+O23+O26+O29</f>
        <v>0</v>
      </c>
    </row>
    <row r="17" spans="1:18" ht="25.5" x14ac:dyDescent="0.2">
      <c r="A17" s="25" t="s">
        <v>49</v>
      </c>
      <c r="B17" s="30" t="s">
        <v>26</v>
      </c>
      <c r="C17" s="30" t="s">
        <v>126</v>
      </c>
      <c r="D17" s="25" t="s">
        <v>51</v>
      </c>
      <c r="E17" s="31" t="s">
        <v>127</v>
      </c>
      <c r="F17" s="32" t="s">
        <v>128</v>
      </c>
      <c r="G17" s="33">
        <v>90.66</v>
      </c>
      <c r="H17" s="34"/>
      <c r="I17" s="34">
        <f>ROUND(ROUND(H17,2)*ROUND(G17,3),2)</f>
        <v>0</v>
      </c>
      <c r="J17" s="32" t="s">
        <v>62</v>
      </c>
      <c r="O17">
        <f>(I17*21)/100</f>
        <v>0</v>
      </c>
      <c r="P17" t="s">
        <v>27</v>
      </c>
    </row>
    <row r="18" spans="1:18" x14ac:dyDescent="0.2">
      <c r="A18" s="35" t="s">
        <v>54</v>
      </c>
      <c r="E18" s="36" t="s">
        <v>129</v>
      </c>
    </row>
    <row r="19" spans="1:18" x14ac:dyDescent="0.2">
      <c r="A19" s="39" t="s">
        <v>56</v>
      </c>
      <c r="E19" s="38" t="s">
        <v>130</v>
      </c>
    </row>
    <row r="20" spans="1:18" x14ac:dyDescent="0.2">
      <c r="A20" s="25" t="s">
        <v>49</v>
      </c>
      <c r="B20" s="30" t="s">
        <v>35</v>
      </c>
      <c r="C20" s="30" t="s">
        <v>131</v>
      </c>
      <c r="D20" s="25" t="s">
        <v>51</v>
      </c>
      <c r="E20" s="31" t="s">
        <v>132</v>
      </c>
      <c r="F20" s="32" t="s">
        <v>128</v>
      </c>
      <c r="G20" s="33">
        <v>90.66</v>
      </c>
      <c r="H20" s="34"/>
      <c r="I20" s="34">
        <f>ROUND(ROUND(H20,2)*ROUND(G20,3),2)</f>
        <v>0</v>
      </c>
      <c r="J20" s="32" t="s">
        <v>62</v>
      </c>
      <c r="O20">
        <f>(I20*21)/100</f>
        <v>0</v>
      </c>
      <c r="P20" t="s">
        <v>27</v>
      </c>
    </row>
    <row r="21" spans="1:18" x14ac:dyDescent="0.2">
      <c r="A21" s="35" t="s">
        <v>54</v>
      </c>
      <c r="E21" s="36" t="s">
        <v>129</v>
      </c>
    </row>
    <row r="22" spans="1:18" x14ac:dyDescent="0.2">
      <c r="A22" s="39" t="s">
        <v>56</v>
      </c>
      <c r="E22" s="38" t="s">
        <v>130</v>
      </c>
    </row>
    <row r="23" spans="1:18" x14ac:dyDescent="0.2">
      <c r="A23" s="25" t="s">
        <v>49</v>
      </c>
      <c r="B23" s="30" t="s">
        <v>37</v>
      </c>
      <c r="C23" s="30" t="s">
        <v>133</v>
      </c>
      <c r="D23" s="25" t="s">
        <v>51</v>
      </c>
      <c r="E23" s="31" t="s">
        <v>134</v>
      </c>
      <c r="F23" s="32" t="s">
        <v>128</v>
      </c>
      <c r="G23" s="33">
        <v>114.836</v>
      </c>
      <c r="H23" s="34"/>
      <c r="I23" s="34">
        <f>ROUND(ROUND(H23,2)*ROUND(G23,3),2)</f>
        <v>0</v>
      </c>
      <c r="J23" s="32" t="s">
        <v>62</v>
      </c>
      <c r="O23">
        <f>(I23*21)/100</f>
        <v>0</v>
      </c>
      <c r="P23" t="s">
        <v>27</v>
      </c>
    </row>
    <row r="24" spans="1:18" x14ac:dyDescent="0.2">
      <c r="A24" s="35" t="s">
        <v>54</v>
      </c>
      <c r="E24" s="36" t="s">
        <v>135</v>
      </c>
    </row>
    <row r="25" spans="1:18" x14ac:dyDescent="0.2">
      <c r="A25" s="39" t="s">
        <v>56</v>
      </c>
      <c r="E25" s="38" t="s">
        <v>136</v>
      </c>
    </row>
    <row r="26" spans="1:18" x14ac:dyDescent="0.2">
      <c r="A26" s="25" t="s">
        <v>49</v>
      </c>
      <c r="B26" s="30" t="s">
        <v>39</v>
      </c>
      <c r="C26" s="30" t="s">
        <v>137</v>
      </c>
      <c r="D26" s="25" t="s">
        <v>51</v>
      </c>
      <c r="E26" s="31" t="s">
        <v>138</v>
      </c>
      <c r="F26" s="32" t="s">
        <v>139</v>
      </c>
      <c r="G26" s="33">
        <v>18.350000000000001</v>
      </c>
      <c r="H26" s="34"/>
      <c r="I26" s="34">
        <f>ROUND(ROUND(H26,2)*ROUND(G26,3),2)</f>
        <v>0</v>
      </c>
      <c r="J26" s="32" t="s">
        <v>62</v>
      </c>
      <c r="O26">
        <f>(I26*21)/100</f>
        <v>0</v>
      </c>
      <c r="P26" t="s">
        <v>27</v>
      </c>
    </row>
    <row r="27" spans="1:18" x14ac:dyDescent="0.2">
      <c r="A27" s="35" t="s">
        <v>54</v>
      </c>
      <c r="E27" s="36" t="s">
        <v>140</v>
      </c>
    </row>
    <row r="28" spans="1:18" x14ac:dyDescent="0.2">
      <c r="A28" s="39" t="s">
        <v>56</v>
      </c>
      <c r="E28" s="38" t="s">
        <v>141</v>
      </c>
    </row>
    <row r="29" spans="1:18" x14ac:dyDescent="0.2">
      <c r="A29" s="25" t="s">
        <v>49</v>
      </c>
      <c r="B29" s="30" t="s">
        <v>73</v>
      </c>
      <c r="C29" s="30" t="s">
        <v>142</v>
      </c>
      <c r="D29" s="25" t="s">
        <v>51</v>
      </c>
      <c r="E29" s="31" t="s">
        <v>143</v>
      </c>
      <c r="F29" s="32" t="s">
        <v>144</v>
      </c>
      <c r="G29" s="33">
        <v>640.85</v>
      </c>
      <c r="H29" s="34"/>
      <c r="I29" s="34">
        <f>ROUND(ROUND(H29,2)*ROUND(G29,3),2)</f>
        <v>0</v>
      </c>
      <c r="J29" s="32" t="s">
        <v>62</v>
      </c>
      <c r="O29">
        <f>(I29*21)/100</f>
        <v>0</v>
      </c>
      <c r="P29" t="s">
        <v>27</v>
      </c>
    </row>
    <row r="30" spans="1:18" x14ac:dyDescent="0.2">
      <c r="A30" s="35" t="s">
        <v>54</v>
      </c>
      <c r="E30" s="36" t="s">
        <v>51</v>
      </c>
    </row>
    <row r="31" spans="1:18" x14ac:dyDescent="0.2">
      <c r="A31" s="37" t="s">
        <v>56</v>
      </c>
      <c r="E31" s="38" t="s">
        <v>145</v>
      </c>
    </row>
    <row r="32" spans="1:18" ht="12.75" customHeight="1" x14ac:dyDescent="0.2">
      <c r="A32" s="12" t="s">
        <v>47</v>
      </c>
      <c r="B32" s="12"/>
      <c r="C32" s="41" t="s">
        <v>27</v>
      </c>
      <c r="D32" s="12"/>
      <c r="E32" s="28" t="s">
        <v>146</v>
      </c>
      <c r="F32" s="12"/>
      <c r="G32" s="12"/>
      <c r="H32" s="12"/>
      <c r="I32" s="42">
        <f>0+Q32</f>
        <v>0</v>
      </c>
      <c r="J32" s="12"/>
      <c r="O32">
        <f>0+R32</f>
        <v>0</v>
      </c>
      <c r="Q32">
        <f>0+I33</f>
        <v>0</v>
      </c>
      <c r="R32">
        <f>0+O33</f>
        <v>0</v>
      </c>
    </row>
    <row r="33" spans="1:18" x14ac:dyDescent="0.2">
      <c r="A33" s="25" t="s">
        <v>49</v>
      </c>
      <c r="B33" s="30" t="s">
        <v>76</v>
      </c>
      <c r="C33" s="30" t="s">
        <v>147</v>
      </c>
      <c r="D33" s="25" t="s">
        <v>51</v>
      </c>
      <c r="E33" s="31" t="s">
        <v>148</v>
      </c>
      <c r="F33" s="32" t="s">
        <v>139</v>
      </c>
      <c r="G33" s="33">
        <v>12</v>
      </c>
      <c r="H33" s="34"/>
      <c r="I33" s="34">
        <f>ROUND(ROUND(H33,2)*ROUND(G33,3),2)</f>
        <v>0</v>
      </c>
      <c r="J33" s="32" t="s">
        <v>62</v>
      </c>
      <c r="O33">
        <f>(I33*21)/100</f>
        <v>0</v>
      </c>
      <c r="P33" t="s">
        <v>27</v>
      </c>
    </row>
    <row r="34" spans="1:18" x14ac:dyDescent="0.2">
      <c r="A34" s="35" t="s">
        <v>54</v>
      </c>
      <c r="E34" s="36" t="s">
        <v>149</v>
      </c>
    </row>
    <row r="35" spans="1:18" x14ac:dyDescent="0.2">
      <c r="A35" s="37" t="s">
        <v>56</v>
      </c>
      <c r="E35" s="38" t="s">
        <v>150</v>
      </c>
    </row>
    <row r="36" spans="1:18" ht="12.75" customHeight="1" x14ac:dyDescent="0.2">
      <c r="A36" s="12" t="s">
        <v>47</v>
      </c>
      <c r="B36" s="12"/>
      <c r="C36" s="41" t="s">
        <v>37</v>
      </c>
      <c r="D36" s="12"/>
      <c r="E36" s="28" t="s">
        <v>151</v>
      </c>
      <c r="F36" s="12"/>
      <c r="G36" s="12"/>
      <c r="H36" s="12"/>
      <c r="I36" s="42">
        <f>0+Q36</f>
        <v>0</v>
      </c>
      <c r="J36" s="12"/>
      <c r="O36">
        <f>0+R36</f>
        <v>0</v>
      </c>
      <c r="Q36">
        <f>0+I37+I40+I43+I46+I49+I52+I55+I58</f>
        <v>0</v>
      </c>
      <c r="R36">
        <f>0+O37+O40+O43+O46+O49+O52+O55+O58</f>
        <v>0</v>
      </c>
    </row>
    <row r="37" spans="1:18" x14ac:dyDescent="0.2">
      <c r="A37" s="25" t="s">
        <v>49</v>
      </c>
      <c r="B37" s="30" t="s">
        <v>42</v>
      </c>
      <c r="C37" s="30" t="s">
        <v>152</v>
      </c>
      <c r="D37" s="25" t="s">
        <v>51</v>
      </c>
      <c r="E37" s="31" t="s">
        <v>153</v>
      </c>
      <c r="F37" s="32" t="s">
        <v>144</v>
      </c>
      <c r="G37" s="33">
        <v>551.70500000000004</v>
      </c>
      <c r="H37" s="34"/>
      <c r="I37" s="34">
        <f>ROUND(ROUND(H37,2)*ROUND(G37,3),2)</f>
        <v>0</v>
      </c>
      <c r="J37" s="32" t="s">
        <v>62</v>
      </c>
      <c r="O37">
        <f>(I37*21)/100</f>
        <v>0</v>
      </c>
      <c r="P37" t="s">
        <v>27</v>
      </c>
    </row>
    <row r="38" spans="1:18" x14ac:dyDescent="0.2">
      <c r="A38" s="35" t="s">
        <v>54</v>
      </c>
      <c r="E38" s="36" t="s">
        <v>154</v>
      </c>
    </row>
    <row r="39" spans="1:18" ht="38.25" x14ac:dyDescent="0.2">
      <c r="A39" s="39" t="s">
        <v>56</v>
      </c>
      <c r="E39" s="38" t="s">
        <v>155</v>
      </c>
    </row>
    <row r="40" spans="1:18" x14ac:dyDescent="0.2">
      <c r="A40" s="25" t="s">
        <v>49</v>
      </c>
      <c r="B40" s="30" t="s">
        <v>44</v>
      </c>
      <c r="C40" s="30" t="s">
        <v>156</v>
      </c>
      <c r="D40" s="25" t="s">
        <v>51</v>
      </c>
      <c r="E40" s="31" t="s">
        <v>157</v>
      </c>
      <c r="F40" s="32" t="s">
        <v>144</v>
      </c>
      <c r="G40" s="33">
        <v>551.70500000000004</v>
      </c>
      <c r="H40" s="34"/>
      <c r="I40" s="34">
        <f>ROUND(ROUND(H40,2)*ROUND(G40,3),2)</f>
        <v>0</v>
      </c>
      <c r="J40" s="32" t="s">
        <v>62</v>
      </c>
      <c r="O40">
        <f>(I40*21)/100</f>
        <v>0</v>
      </c>
      <c r="P40" t="s">
        <v>27</v>
      </c>
    </row>
    <row r="41" spans="1:18" x14ac:dyDescent="0.2">
      <c r="A41" s="35" t="s">
        <v>54</v>
      </c>
      <c r="E41" s="36" t="s">
        <v>158</v>
      </c>
    </row>
    <row r="42" spans="1:18" ht="38.25" x14ac:dyDescent="0.2">
      <c r="A42" s="39" t="s">
        <v>56</v>
      </c>
      <c r="E42" s="38" t="s">
        <v>155</v>
      </c>
    </row>
    <row r="43" spans="1:18" x14ac:dyDescent="0.2">
      <c r="A43" s="25" t="s">
        <v>49</v>
      </c>
      <c r="B43" s="30" t="s">
        <v>46</v>
      </c>
      <c r="C43" s="30" t="s">
        <v>159</v>
      </c>
      <c r="D43" s="25" t="s">
        <v>51</v>
      </c>
      <c r="E43" s="31" t="s">
        <v>160</v>
      </c>
      <c r="F43" s="32" t="s">
        <v>144</v>
      </c>
      <c r="G43" s="33">
        <v>551.70500000000004</v>
      </c>
      <c r="H43" s="34"/>
      <c r="I43" s="34">
        <f>ROUND(ROUND(H43,2)*ROUND(G43,3),2)</f>
        <v>0</v>
      </c>
      <c r="J43" s="32" t="s">
        <v>62</v>
      </c>
      <c r="O43">
        <f>(I43*21)/100</f>
        <v>0</v>
      </c>
      <c r="P43" t="s">
        <v>27</v>
      </c>
    </row>
    <row r="44" spans="1:18" x14ac:dyDescent="0.2">
      <c r="A44" s="35" t="s">
        <v>54</v>
      </c>
      <c r="E44" s="36" t="s">
        <v>161</v>
      </c>
    </row>
    <row r="45" spans="1:18" ht="38.25" x14ac:dyDescent="0.2">
      <c r="A45" s="39" t="s">
        <v>56</v>
      </c>
      <c r="E45" s="38" t="s">
        <v>162</v>
      </c>
    </row>
    <row r="46" spans="1:18" x14ac:dyDescent="0.2">
      <c r="A46" s="25" t="s">
        <v>49</v>
      </c>
      <c r="B46" s="30" t="s">
        <v>90</v>
      </c>
      <c r="C46" s="30" t="s">
        <v>163</v>
      </c>
      <c r="D46" s="25" t="s">
        <v>51</v>
      </c>
      <c r="E46" s="31" t="s">
        <v>164</v>
      </c>
      <c r="F46" s="32" t="s">
        <v>144</v>
      </c>
      <c r="G46" s="33">
        <v>1196.8</v>
      </c>
      <c r="H46" s="34"/>
      <c r="I46" s="34">
        <f>ROUND(ROUND(H46,2)*ROUND(G46,3),2)</f>
        <v>0</v>
      </c>
      <c r="J46" s="32" t="s">
        <v>62</v>
      </c>
      <c r="O46">
        <f>(I46*21)/100</f>
        <v>0</v>
      </c>
      <c r="P46" t="s">
        <v>27</v>
      </c>
    </row>
    <row r="47" spans="1:18" x14ac:dyDescent="0.2">
      <c r="A47" s="35" t="s">
        <v>54</v>
      </c>
      <c r="E47" s="36" t="s">
        <v>165</v>
      </c>
    </row>
    <row r="48" spans="1:18" x14ac:dyDescent="0.2">
      <c r="A48" s="39" t="s">
        <v>56</v>
      </c>
      <c r="E48" s="38" t="s">
        <v>166</v>
      </c>
    </row>
    <row r="49" spans="1:18" ht="25.5" x14ac:dyDescent="0.2">
      <c r="A49" s="25" t="s">
        <v>49</v>
      </c>
      <c r="B49" s="30" t="s">
        <v>94</v>
      </c>
      <c r="C49" s="30" t="s">
        <v>167</v>
      </c>
      <c r="D49" s="25" t="s">
        <v>51</v>
      </c>
      <c r="E49" s="31" t="s">
        <v>168</v>
      </c>
      <c r="F49" s="32" t="s">
        <v>144</v>
      </c>
      <c r="G49" s="33">
        <v>598.4</v>
      </c>
      <c r="H49" s="34"/>
      <c r="I49" s="34">
        <f>ROUND(ROUND(H49,2)*ROUND(G49,3),2)</f>
        <v>0</v>
      </c>
      <c r="J49" s="32" t="s">
        <v>62</v>
      </c>
      <c r="O49">
        <f>(I49*21)/100</f>
        <v>0</v>
      </c>
      <c r="P49" t="s">
        <v>27</v>
      </c>
    </row>
    <row r="50" spans="1:18" x14ac:dyDescent="0.2">
      <c r="A50" s="35" t="s">
        <v>54</v>
      </c>
      <c r="E50" s="36" t="s">
        <v>169</v>
      </c>
    </row>
    <row r="51" spans="1:18" x14ac:dyDescent="0.2">
      <c r="A51" s="39" t="s">
        <v>56</v>
      </c>
      <c r="E51" s="38" t="s">
        <v>170</v>
      </c>
    </row>
    <row r="52" spans="1:18" x14ac:dyDescent="0.2">
      <c r="A52" s="25" t="s">
        <v>49</v>
      </c>
      <c r="B52" s="30" t="s">
        <v>98</v>
      </c>
      <c r="C52" s="30" t="s">
        <v>171</v>
      </c>
      <c r="D52" s="25" t="s">
        <v>51</v>
      </c>
      <c r="E52" s="31" t="s">
        <v>172</v>
      </c>
      <c r="F52" s="32" t="s">
        <v>144</v>
      </c>
      <c r="G52" s="33">
        <v>598.4</v>
      </c>
      <c r="H52" s="34"/>
      <c r="I52" s="34">
        <f>ROUND(ROUND(H52,2)*ROUND(G52,3),2)</f>
        <v>0</v>
      </c>
      <c r="J52" s="32" t="s">
        <v>62</v>
      </c>
      <c r="O52">
        <f>(I52*21)/100</f>
        <v>0</v>
      </c>
      <c r="P52" t="s">
        <v>27</v>
      </c>
    </row>
    <row r="53" spans="1:18" x14ac:dyDescent="0.2">
      <c r="A53" s="35" t="s">
        <v>54</v>
      </c>
      <c r="E53" s="36" t="s">
        <v>173</v>
      </c>
    </row>
    <row r="54" spans="1:18" x14ac:dyDescent="0.2">
      <c r="A54" s="39" t="s">
        <v>56</v>
      </c>
      <c r="E54" s="38" t="s">
        <v>170</v>
      </c>
    </row>
    <row r="55" spans="1:18" x14ac:dyDescent="0.2">
      <c r="A55" s="25" t="s">
        <v>49</v>
      </c>
      <c r="B55" s="30" t="s">
        <v>102</v>
      </c>
      <c r="C55" s="30" t="s">
        <v>174</v>
      </c>
      <c r="D55" s="25" t="s">
        <v>51</v>
      </c>
      <c r="E55" s="31" t="s">
        <v>175</v>
      </c>
      <c r="F55" s="32" t="s">
        <v>144</v>
      </c>
      <c r="G55" s="33">
        <v>598.4</v>
      </c>
      <c r="H55" s="34"/>
      <c r="I55" s="34">
        <f>ROUND(ROUND(H55,2)*ROUND(G55,3),2)</f>
        <v>0</v>
      </c>
      <c r="J55" s="32" t="s">
        <v>62</v>
      </c>
      <c r="O55">
        <f>(I55*21)/100</f>
        <v>0</v>
      </c>
      <c r="P55" t="s">
        <v>27</v>
      </c>
    </row>
    <row r="56" spans="1:18" x14ac:dyDescent="0.2">
      <c r="A56" s="35" t="s">
        <v>54</v>
      </c>
      <c r="E56" s="36" t="s">
        <v>176</v>
      </c>
    </row>
    <row r="57" spans="1:18" x14ac:dyDescent="0.2">
      <c r="A57" s="39" t="s">
        <v>56</v>
      </c>
      <c r="E57" s="38" t="s">
        <v>170</v>
      </c>
    </row>
    <row r="58" spans="1:18" x14ac:dyDescent="0.2">
      <c r="A58" s="25" t="s">
        <v>49</v>
      </c>
      <c r="B58" s="30" t="s">
        <v>106</v>
      </c>
      <c r="C58" s="30" t="s">
        <v>177</v>
      </c>
      <c r="D58" s="25" t="s">
        <v>51</v>
      </c>
      <c r="E58" s="31" t="s">
        <v>178</v>
      </c>
      <c r="F58" s="32" t="s">
        <v>144</v>
      </c>
      <c r="G58" s="33">
        <v>42.45</v>
      </c>
      <c r="H58" s="34"/>
      <c r="I58" s="34">
        <f>ROUND(ROUND(H58,2)*ROUND(G58,3),2)</f>
        <v>0</v>
      </c>
      <c r="J58" s="32" t="s">
        <v>62</v>
      </c>
      <c r="O58">
        <f>(I58*21)/100</f>
        <v>0</v>
      </c>
      <c r="P58" t="s">
        <v>27</v>
      </c>
    </row>
    <row r="59" spans="1:18" x14ac:dyDescent="0.2">
      <c r="A59" s="35" t="s">
        <v>54</v>
      </c>
      <c r="E59" s="36" t="s">
        <v>179</v>
      </c>
    </row>
    <row r="60" spans="1:18" x14ac:dyDescent="0.2">
      <c r="A60" s="37" t="s">
        <v>56</v>
      </c>
      <c r="E60" s="38" t="s">
        <v>180</v>
      </c>
    </row>
    <row r="61" spans="1:18" ht="12.75" customHeight="1" x14ac:dyDescent="0.2">
      <c r="A61" s="12" t="s">
        <v>47</v>
      </c>
      <c r="B61" s="12"/>
      <c r="C61" s="41" t="s">
        <v>42</v>
      </c>
      <c r="D61" s="12"/>
      <c r="E61" s="28" t="s">
        <v>181</v>
      </c>
      <c r="F61" s="12"/>
      <c r="G61" s="12"/>
      <c r="H61" s="12"/>
      <c r="I61" s="42">
        <f>0+Q61</f>
        <v>0</v>
      </c>
      <c r="J61" s="12"/>
      <c r="O61">
        <f>0+R61</f>
        <v>0</v>
      </c>
      <c r="Q61">
        <f>0+I62+I65+I68+I71</f>
        <v>0</v>
      </c>
      <c r="R61">
        <f>0+O62+O65+O68+O71</f>
        <v>0</v>
      </c>
    </row>
    <row r="62" spans="1:18" ht="25.5" x14ac:dyDescent="0.2">
      <c r="A62" s="25" t="s">
        <v>49</v>
      </c>
      <c r="B62" s="30" t="s">
        <v>110</v>
      </c>
      <c r="C62" s="30" t="s">
        <v>182</v>
      </c>
      <c r="D62" s="25" t="s">
        <v>51</v>
      </c>
      <c r="E62" s="31" t="s">
        <v>183</v>
      </c>
      <c r="F62" s="32" t="s">
        <v>144</v>
      </c>
      <c r="G62" s="33">
        <v>27.5</v>
      </c>
      <c r="H62" s="34"/>
      <c r="I62" s="34">
        <f>ROUND(ROUND(H62,2)*ROUND(G62,3),2)</f>
        <v>0</v>
      </c>
      <c r="J62" s="32" t="s">
        <v>62</v>
      </c>
      <c r="O62">
        <f>(I62*21)/100</f>
        <v>0</v>
      </c>
      <c r="P62" t="s">
        <v>27</v>
      </c>
    </row>
    <row r="63" spans="1:18" x14ac:dyDescent="0.2">
      <c r="A63" s="35" t="s">
        <v>54</v>
      </c>
      <c r="E63" s="36" t="s">
        <v>51</v>
      </c>
    </row>
    <row r="64" spans="1:18" x14ac:dyDescent="0.2">
      <c r="A64" s="39" t="s">
        <v>56</v>
      </c>
      <c r="E64" s="38" t="s">
        <v>184</v>
      </c>
    </row>
    <row r="65" spans="1:16" ht="25.5" x14ac:dyDescent="0.2">
      <c r="A65" s="25" t="s">
        <v>49</v>
      </c>
      <c r="B65" s="30" t="s">
        <v>185</v>
      </c>
      <c r="C65" s="30" t="s">
        <v>186</v>
      </c>
      <c r="D65" s="25" t="s">
        <v>51</v>
      </c>
      <c r="E65" s="31" t="s">
        <v>187</v>
      </c>
      <c r="F65" s="32" t="s">
        <v>144</v>
      </c>
      <c r="G65" s="33">
        <v>27.5</v>
      </c>
      <c r="H65" s="34"/>
      <c r="I65" s="34">
        <f>ROUND(ROUND(H65,2)*ROUND(G65,3),2)</f>
        <v>0</v>
      </c>
      <c r="J65" s="32" t="s">
        <v>62</v>
      </c>
      <c r="O65">
        <f>(I65*21)/100</f>
        <v>0</v>
      </c>
      <c r="P65" t="s">
        <v>27</v>
      </c>
    </row>
    <row r="66" spans="1:16" x14ac:dyDescent="0.2">
      <c r="A66" s="35" t="s">
        <v>54</v>
      </c>
      <c r="E66" s="36" t="s">
        <v>51</v>
      </c>
    </row>
    <row r="67" spans="1:16" x14ac:dyDescent="0.2">
      <c r="A67" s="39" t="s">
        <v>56</v>
      </c>
      <c r="E67" s="38" t="s">
        <v>184</v>
      </c>
    </row>
    <row r="68" spans="1:16" x14ac:dyDescent="0.2">
      <c r="A68" s="25" t="s">
        <v>49</v>
      </c>
      <c r="B68" s="30" t="s">
        <v>188</v>
      </c>
      <c r="C68" s="30" t="s">
        <v>189</v>
      </c>
      <c r="D68" s="25" t="s">
        <v>51</v>
      </c>
      <c r="E68" s="31" t="s">
        <v>190</v>
      </c>
      <c r="F68" s="32" t="s">
        <v>139</v>
      </c>
      <c r="G68" s="33">
        <v>18.350000000000001</v>
      </c>
      <c r="H68" s="34"/>
      <c r="I68" s="34">
        <f>ROUND(ROUND(H68,2)*ROUND(G68,3),2)</f>
        <v>0</v>
      </c>
      <c r="J68" s="32" t="s">
        <v>62</v>
      </c>
      <c r="O68">
        <f>(I68*21)/100</f>
        <v>0</v>
      </c>
      <c r="P68" t="s">
        <v>27</v>
      </c>
    </row>
    <row r="69" spans="1:16" x14ac:dyDescent="0.2">
      <c r="A69" s="35" t="s">
        <v>54</v>
      </c>
      <c r="E69" s="36" t="s">
        <v>140</v>
      </c>
    </row>
    <row r="70" spans="1:16" x14ac:dyDescent="0.2">
      <c r="A70" s="39" t="s">
        <v>56</v>
      </c>
      <c r="E70" s="38" t="s">
        <v>141</v>
      </c>
    </row>
    <row r="71" spans="1:16" x14ac:dyDescent="0.2">
      <c r="A71" s="25" t="s">
        <v>49</v>
      </c>
      <c r="B71" s="30" t="s">
        <v>191</v>
      </c>
      <c r="C71" s="30" t="s">
        <v>192</v>
      </c>
      <c r="D71" s="25" t="s">
        <v>51</v>
      </c>
      <c r="E71" s="31" t="s">
        <v>193</v>
      </c>
      <c r="F71" s="32" t="s">
        <v>139</v>
      </c>
      <c r="G71" s="33">
        <v>18.350000000000001</v>
      </c>
      <c r="H71" s="34"/>
      <c r="I71" s="34">
        <f>ROUND(ROUND(H71,2)*ROUND(G71,3),2)</f>
        <v>0</v>
      </c>
      <c r="J71" s="32" t="s">
        <v>62</v>
      </c>
      <c r="O71">
        <f>(I71*21)/100</f>
        <v>0</v>
      </c>
      <c r="P71" t="s">
        <v>27</v>
      </c>
    </row>
    <row r="72" spans="1:16" x14ac:dyDescent="0.2">
      <c r="A72" s="35" t="s">
        <v>54</v>
      </c>
      <c r="E72" s="36" t="s">
        <v>140</v>
      </c>
    </row>
    <row r="73" spans="1:16" x14ac:dyDescent="0.2">
      <c r="A73" s="37" t="s">
        <v>56</v>
      </c>
      <c r="E73" s="38" t="s">
        <v>141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8" topLeftCell="A9" activePane="bottomLeft" state="frozen"/>
      <selection pane="bottomLeft" activeCell="H14" sqref="H1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0+O9+O13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194</v>
      </c>
      <c r="I3" s="40">
        <f>0+I9+I13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194</v>
      </c>
      <c r="D4" s="7"/>
      <c r="E4" s="19" t="s">
        <v>195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194</v>
      </c>
      <c r="D5" s="2"/>
      <c r="E5" s="22" t="s">
        <v>195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49</v>
      </c>
      <c r="B10" s="30" t="s">
        <v>31</v>
      </c>
      <c r="C10" s="30" t="s">
        <v>196</v>
      </c>
      <c r="D10" s="25" t="s">
        <v>51</v>
      </c>
      <c r="E10" s="31" t="s">
        <v>197</v>
      </c>
      <c r="F10" s="32" t="s">
        <v>53</v>
      </c>
      <c r="G10" s="33">
        <v>1</v>
      </c>
      <c r="H10" s="34"/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ht="140.25" x14ac:dyDescent="0.2">
      <c r="A11" s="35" t="s">
        <v>54</v>
      </c>
      <c r="E11" s="36" t="s">
        <v>198</v>
      </c>
    </row>
    <row r="12" spans="1:18" x14ac:dyDescent="0.2">
      <c r="A12" s="37" t="s">
        <v>56</v>
      </c>
      <c r="E12" s="38" t="s">
        <v>51</v>
      </c>
    </row>
    <row r="13" spans="1:18" ht="12.75" customHeight="1" x14ac:dyDescent="0.2">
      <c r="A13" s="12" t="s">
        <v>47</v>
      </c>
      <c r="B13" s="12"/>
      <c r="C13" s="41" t="s">
        <v>37</v>
      </c>
      <c r="D13" s="12"/>
      <c r="E13" s="28" t="s">
        <v>151</v>
      </c>
      <c r="F13" s="12"/>
      <c r="G13" s="12"/>
      <c r="H13" s="12"/>
      <c r="I13" s="42">
        <f>0+Q13</f>
        <v>0</v>
      </c>
      <c r="J13" s="12"/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25" t="s">
        <v>49</v>
      </c>
      <c r="B14" s="30" t="s">
        <v>27</v>
      </c>
      <c r="C14" s="30" t="s">
        <v>199</v>
      </c>
      <c r="D14" s="25" t="s">
        <v>51</v>
      </c>
      <c r="E14" s="31" t="s">
        <v>200</v>
      </c>
      <c r="F14" s="32" t="s">
        <v>144</v>
      </c>
      <c r="G14" s="33">
        <v>468</v>
      </c>
      <c r="H14" s="34"/>
      <c r="I14" s="34">
        <f>ROUND(ROUND(H14,2)*ROUND(G14,3),2)</f>
        <v>0</v>
      </c>
      <c r="J14" s="32" t="s">
        <v>62</v>
      </c>
      <c r="O14">
        <f>(I14*21)/100</f>
        <v>0</v>
      </c>
      <c r="P14" t="s">
        <v>27</v>
      </c>
    </row>
    <row r="15" spans="1:18" x14ac:dyDescent="0.2">
      <c r="A15" s="35" t="s">
        <v>54</v>
      </c>
      <c r="E15" s="36" t="s">
        <v>201</v>
      </c>
    </row>
    <row r="16" spans="1:18" x14ac:dyDescent="0.2">
      <c r="A16" s="37" t="s">
        <v>56</v>
      </c>
      <c r="E16" s="38" t="s">
        <v>202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opLeftCell="B1" workbookViewId="0">
      <pane ySplit="8" topLeftCell="A117" activePane="bottomLeft" state="frozen"/>
      <selection pane="bottomLeft" activeCell="H150" sqref="H15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0+O9+O22+O53+O84+O100+O113+O120+O124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203</v>
      </c>
      <c r="I3" s="40">
        <f>0+I9+I22+I53+I84+I100+I113+I120+I124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203</v>
      </c>
      <c r="D4" s="7"/>
      <c r="E4" s="19" t="s">
        <v>204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203</v>
      </c>
      <c r="D5" s="2"/>
      <c r="E5" s="22" t="s">
        <v>204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</f>
        <v>0</v>
      </c>
      <c r="R9">
        <f>0+O10+O13+O16+O19</f>
        <v>0</v>
      </c>
    </row>
    <row r="10" spans="1:18" ht="25.5" x14ac:dyDescent="0.2">
      <c r="A10" s="25" t="s">
        <v>49</v>
      </c>
      <c r="B10" s="30" t="s">
        <v>31</v>
      </c>
      <c r="C10" s="30" t="s">
        <v>116</v>
      </c>
      <c r="D10" s="25" t="s">
        <v>51</v>
      </c>
      <c r="E10" s="31" t="s">
        <v>117</v>
      </c>
      <c r="F10" s="32" t="s">
        <v>118</v>
      </c>
      <c r="G10" s="33">
        <v>147.9</v>
      </c>
      <c r="H10" s="34"/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205</v>
      </c>
    </row>
    <row r="12" spans="1:18" x14ac:dyDescent="0.2">
      <c r="A12" s="39" t="s">
        <v>56</v>
      </c>
      <c r="E12" s="38" t="s">
        <v>206</v>
      </c>
    </row>
    <row r="13" spans="1:18" ht="25.5" x14ac:dyDescent="0.2">
      <c r="A13" s="25" t="s">
        <v>49</v>
      </c>
      <c r="B13" s="30" t="s">
        <v>27</v>
      </c>
      <c r="C13" s="30" t="s">
        <v>121</v>
      </c>
      <c r="D13" s="25" t="s">
        <v>51</v>
      </c>
      <c r="E13" s="31" t="s">
        <v>122</v>
      </c>
      <c r="F13" s="32" t="s">
        <v>118</v>
      </c>
      <c r="G13" s="33">
        <v>16.635999999999999</v>
      </c>
      <c r="H13" s="34"/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x14ac:dyDescent="0.2">
      <c r="A14" s="35" t="s">
        <v>54</v>
      </c>
      <c r="E14" s="36" t="s">
        <v>51</v>
      </c>
    </row>
    <row r="15" spans="1:18" ht="38.25" x14ac:dyDescent="0.2">
      <c r="A15" s="39" t="s">
        <v>56</v>
      </c>
      <c r="E15" s="38" t="s">
        <v>207</v>
      </c>
    </row>
    <row r="16" spans="1:18" ht="25.5" x14ac:dyDescent="0.2">
      <c r="A16" s="25" t="s">
        <v>49</v>
      </c>
      <c r="B16" s="30" t="s">
        <v>26</v>
      </c>
      <c r="C16" s="30" t="s">
        <v>208</v>
      </c>
      <c r="D16" s="25" t="s">
        <v>51</v>
      </c>
      <c r="E16" s="31" t="s">
        <v>209</v>
      </c>
      <c r="F16" s="32" t="s">
        <v>118</v>
      </c>
      <c r="G16" s="33">
        <v>2.097</v>
      </c>
      <c r="H16" s="34"/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8" x14ac:dyDescent="0.2">
      <c r="A17" s="35" t="s">
        <v>54</v>
      </c>
      <c r="E17" s="36" t="s">
        <v>51</v>
      </c>
    </row>
    <row r="18" spans="1:18" ht="25.5" x14ac:dyDescent="0.2">
      <c r="A18" s="39" t="s">
        <v>56</v>
      </c>
      <c r="E18" s="38" t="s">
        <v>210</v>
      </c>
    </row>
    <row r="19" spans="1:18" ht="25.5" x14ac:dyDescent="0.2">
      <c r="A19" s="25" t="s">
        <v>49</v>
      </c>
      <c r="B19" s="30" t="s">
        <v>35</v>
      </c>
      <c r="C19" s="30" t="s">
        <v>211</v>
      </c>
      <c r="D19" s="25" t="s">
        <v>51</v>
      </c>
      <c r="E19" s="31" t="s">
        <v>212</v>
      </c>
      <c r="F19" s="32" t="s">
        <v>118</v>
      </c>
      <c r="G19" s="33">
        <v>255.84</v>
      </c>
      <c r="H19" s="34"/>
      <c r="I19" s="34">
        <f>ROUND(ROUND(H19,2)*ROUND(G19,3),2)</f>
        <v>0</v>
      </c>
      <c r="J19" s="32" t="s">
        <v>62</v>
      </c>
      <c r="O19">
        <f>(I19*21)/100</f>
        <v>0</v>
      </c>
      <c r="P19" t="s">
        <v>27</v>
      </c>
    </row>
    <row r="20" spans="1:18" x14ac:dyDescent="0.2">
      <c r="A20" s="35" t="s">
        <v>54</v>
      </c>
      <c r="E20" s="36" t="s">
        <v>213</v>
      </c>
    </row>
    <row r="21" spans="1:18" x14ac:dyDescent="0.2">
      <c r="A21" s="37" t="s">
        <v>56</v>
      </c>
      <c r="E21" s="38" t="s">
        <v>214</v>
      </c>
    </row>
    <row r="22" spans="1:18" ht="12.75" customHeight="1" x14ac:dyDescent="0.2">
      <c r="A22" s="12" t="s">
        <v>47</v>
      </c>
      <c r="B22" s="12"/>
      <c r="C22" s="41" t="s">
        <v>31</v>
      </c>
      <c r="D22" s="12"/>
      <c r="E22" s="28" t="s">
        <v>125</v>
      </c>
      <c r="F22" s="12"/>
      <c r="G22" s="12"/>
      <c r="H22" s="12"/>
      <c r="I22" s="42">
        <f>0+Q22</f>
        <v>0</v>
      </c>
      <c r="J22" s="12"/>
      <c r="O22">
        <f>0+R22</f>
        <v>0</v>
      </c>
      <c r="Q22">
        <f>0+I23+I26+I29+I32+I35+I38+I41+I44+I47+I50</f>
        <v>0</v>
      </c>
      <c r="R22">
        <f>0+O23+O26+O29+O32+O35+O38+O41+O44+O47+O50</f>
        <v>0</v>
      </c>
    </row>
    <row r="23" spans="1:18" x14ac:dyDescent="0.2">
      <c r="A23" s="25" t="s">
        <v>49</v>
      </c>
      <c r="B23" s="30" t="s">
        <v>37</v>
      </c>
      <c r="C23" s="30" t="s">
        <v>215</v>
      </c>
      <c r="D23" s="25" t="s">
        <v>51</v>
      </c>
      <c r="E23" s="31" t="s">
        <v>216</v>
      </c>
      <c r="F23" s="32" t="s">
        <v>128</v>
      </c>
      <c r="G23" s="33">
        <v>9.5399999999999991</v>
      </c>
      <c r="H23" s="34"/>
      <c r="I23" s="34">
        <f>ROUND(ROUND(H23,2)*ROUND(G23,3),2)</f>
        <v>0</v>
      </c>
      <c r="J23" s="32" t="s">
        <v>62</v>
      </c>
      <c r="O23">
        <f>(I23*21)/100</f>
        <v>0</v>
      </c>
      <c r="P23" t="s">
        <v>27</v>
      </c>
    </row>
    <row r="24" spans="1:18" x14ac:dyDescent="0.2">
      <c r="A24" s="35" t="s">
        <v>54</v>
      </c>
      <c r="E24" s="36" t="s">
        <v>217</v>
      </c>
    </row>
    <row r="25" spans="1:18" x14ac:dyDescent="0.2">
      <c r="A25" s="39" t="s">
        <v>56</v>
      </c>
      <c r="E25" s="38" t="s">
        <v>218</v>
      </c>
    </row>
    <row r="26" spans="1:18" x14ac:dyDescent="0.2">
      <c r="A26" s="25" t="s">
        <v>49</v>
      </c>
      <c r="B26" s="30" t="s">
        <v>39</v>
      </c>
      <c r="C26" s="30" t="s">
        <v>219</v>
      </c>
      <c r="D26" s="25" t="s">
        <v>51</v>
      </c>
      <c r="E26" s="31" t="s">
        <v>220</v>
      </c>
      <c r="F26" s="32" t="s">
        <v>128</v>
      </c>
      <c r="G26" s="33">
        <v>42.12</v>
      </c>
      <c r="H26" s="34"/>
      <c r="I26" s="34">
        <f>ROUND(ROUND(H26,2)*ROUND(G26,3),2)</f>
        <v>0</v>
      </c>
      <c r="J26" s="32" t="s">
        <v>62</v>
      </c>
      <c r="O26">
        <f>(I26*21)/100</f>
        <v>0</v>
      </c>
      <c r="P26" t="s">
        <v>27</v>
      </c>
    </row>
    <row r="27" spans="1:18" x14ac:dyDescent="0.2">
      <c r="A27" s="35" t="s">
        <v>54</v>
      </c>
      <c r="E27" s="36" t="s">
        <v>221</v>
      </c>
    </row>
    <row r="28" spans="1:18" x14ac:dyDescent="0.2">
      <c r="A28" s="39" t="s">
        <v>56</v>
      </c>
      <c r="E28" s="38" t="s">
        <v>222</v>
      </c>
    </row>
    <row r="29" spans="1:18" x14ac:dyDescent="0.2">
      <c r="A29" s="25" t="s">
        <v>49</v>
      </c>
      <c r="B29" s="30" t="s">
        <v>73</v>
      </c>
      <c r="C29" s="30" t="s">
        <v>223</v>
      </c>
      <c r="D29" s="25" t="s">
        <v>51</v>
      </c>
      <c r="E29" s="31" t="s">
        <v>224</v>
      </c>
      <c r="F29" s="32" t="s">
        <v>128</v>
      </c>
      <c r="G29" s="33">
        <v>73.95</v>
      </c>
      <c r="H29" s="34"/>
      <c r="I29" s="34">
        <f>ROUND(ROUND(H29,2)*ROUND(G29,3),2)</f>
        <v>0</v>
      </c>
      <c r="J29" s="32" t="s">
        <v>62</v>
      </c>
      <c r="O29">
        <f>(I29*21)/100</f>
        <v>0</v>
      </c>
      <c r="P29" t="s">
        <v>27</v>
      </c>
    </row>
    <row r="30" spans="1:18" x14ac:dyDescent="0.2">
      <c r="A30" s="35" t="s">
        <v>54</v>
      </c>
      <c r="E30" s="36" t="s">
        <v>225</v>
      </c>
    </row>
    <row r="31" spans="1:18" x14ac:dyDescent="0.2">
      <c r="A31" s="39" t="s">
        <v>56</v>
      </c>
      <c r="E31" s="38" t="s">
        <v>226</v>
      </c>
    </row>
    <row r="32" spans="1:18" x14ac:dyDescent="0.2">
      <c r="A32" s="25" t="s">
        <v>49</v>
      </c>
      <c r="B32" s="30" t="s">
        <v>76</v>
      </c>
      <c r="C32" s="30" t="s">
        <v>227</v>
      </c>
      <c r="D32" s="25" t="s">
        <v>51</v>
      </c>
      <c r="E32" s="31" t="s">
        <v>228</v>
      </c>
      <c r="F32" s="32" t="s">
        <v>128</v>
      </c>
      <c r="G32" s="33">
        <v>51.66</v>
      </c>
      <c r="H32" s="34"/>
      <c r="I32" s="34">
        <f>ROUND(ROUND(H32,2)*ROUND(G32,3),2)</f>
        <v>0</v>
      </c>
      <c r="J32" s="32" t="s">
        <v>62</v>
      </c>
      <c r="O32">
        <f>(I32*21)/100</f>
        <v>0</v>
      </c>
      <c r="P32" t="s">
        <v>27</v>
      </c>
    </row>
    <row r="33" spans="1:16" x14ac:dyDescent="0.2">
      <c r="A33" s="35" t="s">
        <v>54</v>
      </c>
      <c r="E33" s="36" t="s">
        <v>229</v>
      </c>
    </row>
    <row r="34" spans="1:16" ht="38.25" x14ac:dyDescent="0.2">
      <c r="A34" s="39" t="s">
        <v>56</v>
      </c>
      <c r="E34" s="38" t="s">
        <v>230</v>
      </c>
    </row>
    <row r="35" spans="1:16" x14ac:dyDescent="0.2">
      <c r="A35" s="25" t="s">
        <v>49</v>
      </c>
      <c r="B35" s="30" t="s">
        <v>42</v>
      </c>
      <c r="C35" s="30" t="s">
        <v>231</v>
      </c>
      <c r="D35" s="25" t="s">
        <v>51</v>
      </c>
      <c r="E35" s="31" t="s">
        <v>232</v>
      </c>
      <c r="F35" s="32" t="s">
        <v>128</v>
      </c>
      <c r="G35" s="33">
        <v>116.07</v>
      </c>
      <c r="H35" s="34"/>
      <c r="I35" s="34">
        <f>ROUND(ROUND(H35,2)*ROUND(G35,3),2)</f>
        <v>0</v>
      </c>
      <c r="J35" s="32" t="s">
        <v>62</v>
      </c>
      <c r="O35">
        <f>(I35*21)/100</f>
        <v>0</v>
      </c>
      <c r="P35" t="s">
        <v>27</v>
      </c>
    </row>
    <row r="36" spans="1:16" x14ac:dyDescent="0.2">
      <c r="A36" s="35" t="s">
        <v>54</v>
      </c>
      <c r="E36" s="36" t="s">
        <v>233</v>
      </c>
    </row>
    <row r="37" spans="1:16" x14ac:dyDescent="0.2">
      <c r="A37" s="39" t="s">
        <v>56</v>
      </c>
      <c r="E37" s="38" t="s">
        <v>234</v>
      </c>
    </row>
    <row r="38" spans="1:16" x14ac:dyDescent="0.2">
      <c r="A38" s="25" t="s">
        <v>49</v>
      </c>
      <c r="B38" s="30" t="s">
        <v>44</v>
      </c>
      <c r="C38" s="30" t="s">
        <v>235</v>
      </c>
      <c r="D38" s="25" t="s">
        <v>51</v>
      </c>
      <c r="E38" s="31" t="s">
        <v>236</v>
      </c>
      <c r="F38" s="32" t="s">
        <v>128</v>
      </c>
      <c r="G38" s="33">
        <v>42.12</v>
      </c>
      <c r="H38" s="34"/>
      <c r="I38" s="34">
        <f>ROUND(ROUND(H38,2)*ROUND(G38,3),2)</f>
        <v>0</v>
      </c>
      <c r="J38" s="32" t="s">
        <v>62</v>
      </c>
      <c r="O38">
        <f>(I38*21)/100</f>
        <v>0</v>
      </c>
      <c r="P38" t="s">
        <v>27</v>
      </c>
    </row>
    <row r="39" spans="1:16" x14ac:dyDescent="0.2">
      <c r="A39" s="35" t="s">
        <v>54</v>
      </c>
      <c r="E39" s="36" t="s">
        <v>51</v>
      </c>
    </row>
    <row r="40" spans="1:16" x14ac:dyDescent="0.2">
      <c r="A40" s="39" t="s">
        <v>56</v>
      </c>
      <c r="E40" s="38" t="s">
        <v>222</v>
      </c>
    </row>
    <row r="41" spans="1:16" x14ac:dyDescent="0.2">
      <c r="A41" s="25" t="s">
        <v>49</v>
      </c>
      <c r="B41" s="30" t="s">
        <v>46</v>
      </c>
      <c r="C41" s="30" t="s">
        <v>237</v>
      </c>
      <c r="D41" s="25" t="s">
        <v>51</v>
      </c>
      <c r="E41" s="31" t="s">
        <v>238</v>
      </c>
      <c r="F41" s="32" t="s">
        <v>128</v>
      </c>
      <c r="G41" s="33">
        <v>12.14</v>
      </c>
      <c r="H41" s="34"/>
      <c r="I41" s="34">
        <f>ROUND(ROUND(H41,2)*ROUND(G41,3),2)</f>
        <v>0</v>
      </c>
      <c r="J41" s="32" t="s">
        <v>62</v>
      </c>
      <c r="O41">
        <f>(I41*21)/100</f>
        <v>0</v>
      </c>
      <c r="P41" t="s">
        <v>27</v>
      </c>
    </row>
    <row r="42" spans="1:16" x14ac:dyDescent="0.2">
      <c r="A42" s="35" t="s">
        <v>54</v>
      </c>
      <c r="E42" s="36" t="s">
        <v>51</v>
      </c>
    </row>
    <row r="43" spans="1:16" x14ac:dyDescent="0.2">
      <c r="A43" s="39" t="s">
        <v>56</v>
      </c>
      <c r="E43" s="38" t="s">
        <v>239</v>
      </c>
    </row>
    <row r="44" spans="1:16" x14ac:dyDescent="0.2">
      <c r="A44" s="25" t="s">
        <v>49</v>
      </c>
      <c r="B44" s="30" t="s">
        <v>90</v>
      </c>
      <c r="C44" s="30" t="s">
        <v>240</v>
      </c>
      <c r="D44" s="25" t="s">
        <v>51</v>
      </c>
      <c r="E44" s="31" t="s">
        <v>241</v>
      </c>
      <c r="F44" s="32" t="s">
        <v>144</v>
      </c>
      <c r="G44" s="33">
        <v>63.6</v>
      </c>
      <c r="H44" s="34"/>
      <c r="I44" s="34">
        <f>ROUND(ROUND(H44,2)*ROUND(G44,3),2)</f>
        <v>0</v>
      </c>
      <c r="J44" s="32" t="s">
        <v>62</v>
      </c>
      <c r="O44">
        <f>(I44*21)/100</f>
        <v>0</v>
      </c>
      <c r="P44" t="s">
        <v>27</v>
      </c>
    </row>
    <row r="45" spans="1:16" x14ac:dyDescent="0.2">
      <c r="A45" s="35" t="s">
        <v>54</v>
      </c>
      <c r="E45" s="36" t="s">
        <v>51</v>
      </c>
    </row>
    <row r="46" spans="1:16" x14ac:dyDescent="0.2">
      <c r="A46" s="39" t="s">
        <v>56</v>
      </c>
      <c r="E46" s="38" t="s">
        <v>242</v>
      </c>
    </row>
    <row r="47" spans="1:16" x14ac:dyDescent="0.2">
      <c r="A47" s="25" t="s">
        <v>49</v>
      </c>
      <c r="B47" s="30" t="s">
        <v>94</v>
      </c>
      <c r="C47" s="30" t="s">
        <v>243</v>
      </c>
      <c r="D47" s="25" t="s">
        <v>51</v>
      </c>
      <c r="E47" s="31" t="s">
        <v>244</v>
      </c>
      <c r="F47" s="32" t="s">
        <v>144</v>
      </c>
      <c r="G47" s="33">
        <v>63.6</v>
      </c>
      <c r="H47" s="34"/>
      <c r="I47" s="34">
        <f>ROUND(ROUND(H47,2)*ROUND(G47,3),2)</f>
        <v>0</v>
      </c>
      <c r="J47" s="32" t="s">
        <v>62</v>
      </c>
      <c r="O47">
        <f>(I47*21)/100</f>
        <v>0</v>
      </c>
      <c r="P47" t="s">
        <v>27</v>
      </c>
    </row>
    <row r="48" spans="1:16" x14ac:dyDescent="0.2">
      <c r="A48" s="35" t="s">
        <v>54</v>
      </c>
      <c r="E48" s="36" t="s">
        <v>51</v>
      </c>
    </row>
    <row r="49" spans="1:18" x14ac:dyDescent="0.2">
      <c r="A49" s="39" t="s">
        <v>56</v>
      </c>
      <c r="E49" s="38" t="s">
        <v>245</v>
      </c>
    </row>
    <row r="50" spans="1:18" x14ac:dyDescent="0.2">
      <c r="A50" s="25" t="s">
        <v>49</v>
      </c>
      <c r="B50" s="30" t="s">
        <v>98</v>
      </c>
      <c r="C50" s="30" t="s">
        <v>246</v>
      </c>
      <c r="D50" s="25" t="s">
        <v>51</v>
      </c>
      <c r="E50" s="31" t="s">
        <v>247</v>
      </c>
      <c r="F50" s="32" t="s">
        <v>144</v>
      </c>
      <c r="G50" s="33">
        <v>63.6</v>
      </c>
      <c r="H50" s="34"/>
      <c r="I50" s="34">
        <f>ROUND(ROUND(H50,2)*ROUND(G50,3),2)</f>
        <v>0</v>
      </c>
      <c r="J50" s="32" t="s">
        <v>62</v>
      </c>
      <c r="O50">
        <f>(I50*21)/100</f>
        <v>0</v>
      </c>
      <c r="P50" t="s">
        <v>27</v>
      </c>
    </row>
    <row r="51" spans="1:18" x14ac:dyDescent="0.2">
      <c r="A51" s="35" t="s">
        <v>54</v>
      </c>
      <c r="E51" s="36" t="s">
        <v>51</v>
      </c>
    </row>
    <row r="52" spans="1:18" x14ac:dyDescent="0.2">
      <c r="A52" s="37" t="s">
        <v>56</v>
      </c>
      <c r="E52" s="38" t="s">
        <v>248</v>
      </c>
    </row>
    <row r="53" spans="1:18" ht="12.75" customHeight="1" x14ac:dyDescent="0.2">
      <c r="A53" s="12" t="s">
        <v>47</v>
      </c>
      <c r="B53" s="12"/>
      <c r="C53" s="41" t="s">
        <v>27</v>
      </c>
      <c r="D53" s="12"/>
      <c r="E53" s="28" t="s">
        <v>146</v>
      </c>
      <c r="F53" s="12"/>
      <c r="G53" s="12"/>
      <c r="H53" s="12"/>
      <c r="I53" s="42">
        <f>0+Q53</f>
        <v>0</v>
      </c>
      <c r="J53" s="12"/>
      <c r="O53">
        <f>0+R53</f>
        <v>0</v>
      </c>
      <c r="Q53">
        <f>0+I54+I57+I60+I63+I66+I69+I72+I75+I78+I81</f>
        <v>0</v>
      </c>
      <c r="R53">
        <f>0+O54+O57+O60+O63+O66+O69+O72+O75+O78+O81</f>
        <v>0</v>
      </c>
    </row>
    <row r="54" spans="1:18" x14ac:dyDescent="0.2">
      <c r="A54" s="25" t="s">
        <v>49</v>
      </c>
      <c r="B54" s="30" t="s">
        <v>102</v>
      </c>
      <c r="C54" s="30" t="s">
        <v>249</v>
      </c>
      <c r="D54" s="25" t="s">
        <v>51</v>
      </c>
      <c r="E54" s="31" t="s">
        <v>250</v>
      </c>
      <c r="F54" s="32" t="s">
        <v>128</v>
      </c>
      <c r="G54" s="33">
        <v>25.47</v>
      </c>
      <c r="H54" s="34"/>
      <c r="I54" s="34">
        <f>ROUND(ROUND(H54,2)*ROUND(G54,3),2)</f>
        <v>0</v>
      </c>
      <c r="J54" s="32" t="s">
        <v>62</v>
      </c>
      <c r="O54">
        <f>(I54*21)/100</f>
        <v>0</v>
      </c>
      <c r="P54" t="s">
        <v>27</v>
      </c>
    </row>
    <row r="55" spans="1:18" x14ac:dyDescent="0.2">
      <c r="A55" s="35" t="s">
        <v>54</v>
      </c>
      <c r="E55" s="36" t="s">
        <v>51</v>
      </c>
    </row>
    <row r="56" spans="1:18" x14ac:dyDescent="0.2">
      <c r="A56" s="39" t="s">
        <v>56</v>
      </c>
      <c r="E56" s="38" t="s">
        <v>251</v>
      </c>
    </row>
    <row r="57" spans="1:18" x14ac:dyDescent="0.2">
      <c r="A57" s="25" t="s">
        <v>49</v>
      </c>
      <c r="B57" s="30" t="s">
        <v>106</v>
      </c>
      <c r="C57" s="30" t="s">
        <v>252</v>
      </c>
      <c r="D57" s="25" t="s">
        <v>51</v>
      </c>
      <c r="E57" s="31" t="s">
        <v>253</v>
      </c>
      <c r="F57" s="32" t="s">
        <v>139</v>
      </c>
      <c r="G57" s="33">
        <v>568.5</v>
      </c>
      <c r="H57" s="34"/>
      <c r="I57" s="34">
        <f>ROUND(ROUND(H57,2)*ROUND(G57,3),2)</f>
        <v>0</v>
      </c>
      <c r="J57" s="32" t="s">
        <v>62</v>
      </c>
      <c r="O57">
        <f>(I57*21)/100</f>
        <v>0</v>
      </c>
      <c r="P57" t="s">
        <v>27</v>
      </c>
    </row>
    <row r="58" spans="1:18" x14ac:dyDescent="0.2">
      <c r="A58" s="35" t="s">
        <v>54</v>
      </c>
      <c r="E58" s="36" t="s">
        <v>254</v>
      </c>
    </row>
    <row r="59" spans="1:18" ht="38.25" x14ac:dyDescent="0.2">
      <c r="A59" s="39" t="s">
        <v>56</v>
      </c>
      <c r="E59" s="38" t="s">
        <v>255</v>
      </c>
    </row>
    <row r="60" spans="1:18" ht="25.5" x14ac:dyDescent="0.2">
      <c r="A60" s="25" t="s">
        <v>49</v>
      </c>
      <c r="B60" s="30" t="s">
        <v>110</v>
      </c>
      <c r="C60" s="30" t="s">
        <v>256</v>
      </c>
      <c r="D60" s="25" t="s">
        <v>51</v>
      </c>
      <c r="E60" s="31" t="s">
        <v>257</v>
      </c>
      <c r="F60" s="32" t="s">
        <v>139</v>
      </c>
      <c r="G60" s="33">
        <v>55.5</v>
      </c>
      <c r="H60" s="34"/>
      <c r="I60" s="34">
        <f>ROUND(ROUND(H60,2)*ROUND(G60,3),2)</f>
        <v>0</v>
      </c>
      <c r="J60" s="32" t="s">
        <v>62</v>
      </c>
      <c r="O60">
        <f>(I60*21)/100</f>
        <v>0</v>
      </c>
      <c r="P60" t="s">
        <v>27</v>
      </c>
    </row>
    <row r="61" spans="1:18" x14ac:dyDescent="0.2">
      <c r="A61" s="35" t="s">
        <v>54</v>
      </c>
      <c r="E61" s="36" t="s">
        <v>258</v>
      </c>
    </row>
    <row r="62" spans="1:18" ht="25.5" x14ac:dyDescent="0.2">
      <c r="A62" s="39" t="s">
        <v>56</v>
      </c>
      <c r="E62" s="38" t="s">
        <v>259</v>
      </c>
    </row>
    <row r="63" spans="1:18" x14ac:dyDescent="0.2">
      <c r="A63" s="25" t="s">
        <v>49</v>
      </c>
      <c r="B63" s="30" t="s">
        <v>185</v>
      </c>
      <c r="C63" s="30" t="s">
        <v>260</v>
      </c>
      <c r="D63" s="25" t="s">
        <v>51</v>
      </c>
      <c r="E63" s="31" t="s">
        <v>261</v>
      </c>
      <c r="F63" s="32" t="s">
        <v>139</v>
      </c>
      <c r="G63" s="33">
        <v>176.5</v>
      </c>
      <c r="H63" s="34"/>
      <c r="I63" s="34">
        <f>ROUND(ROUND(H63,2)*ROUND(G63,3),2)</f>
        <v>0</v>
      </c>
      <c r="J63" s="32" t="s">
        <v>62</v>
      </c>
      <c r="O63">
        <f>(I63*21)/100</f>
        <v>0</v>
      </c>
      <c r="P63" t="s">
        <v>27</v>
      </c>
    </row>
    <row r="64" spans="1:18" x14ac:dyDescent="0.2">
      <c r="A64" s="35" t="s">
        <v>54</v>
      </c>
      <c r="E64" s="36" t="s">
        <v>258</v>
      </c>
    </row>
    <row r="65" spans="1:16" ht="51" x14ac:dyDescent="0.2">
      <c r="A65" s="39" t="s">
        <v>56</v>
      </c>
      <c r="E65" s="38" t="s">
        <v>262</v>
      </c>
    </row>
    <row r="66" spans="1:16" x14ac:dyDescent="0.2">
      <c r="A66" s="25" t="s">
        <v>49</v>
      </c>
      <c r="B66" s="30" t="s">
        <v>188</v>
      </c>
      <c r="C66" s="30" t="s">
        <v>263</v>
      </c>
      <c r="D66" s="25" t="s">
        <v>51</v>
      </c>
      <c r="E66" s="31" t="s">
        <v>264</v>
      </c>
      <c r="F66" s="32" t="s">
        <v>139</v>
      </c>
      <c r="G66" s="33">
        <v>281</v>
      </c>
      <c r="H66" s="34"/>
      <c r="I66" s="34">
        <f>ROUND(ROUND(H66,2)*ROUND(G66,3),2)</f>
        <v>0</v>
      </c>
      <c r="J66" s="32" t="s">
        <v>62</v>
      </c>
      <c r="O66">
        <f>(I66*21)/100</f>
        <v>0</v>
      </c>
      <c r="P66" t="s">
        <v>27</v>
      </c>
    </row>
    <row r="67" spans="1:16" x14ac:dyDescent="0.2">
      <c r="A67" s="35" t="s">
        <v>54</v>
      </c>
      <c r="E67" s="36" t="s">
        <v>258</v>
      </c>
    </row>
    <row r="68" spans="1:16" ht="63.75" x14ac:dyDescent="0.2">
      <c r="A68" s="39" t="s">
        <v>56</v>
      </c>
      <c r="E68" s="38" t="s">
        <v>265</v>
      </c>
    </row>
    <row r="69" spans="1:16" x14ac:dyDescent="0.2">
      <c r="A69" s="25" t="s">
        <v>49</v>
      </c>
      <c r="B69" s="30" t="s">
        <v>191</v>
      </c>
      <c r="C69" s="30" t="s">
        <v>266</v>
      </c>
      <c r="D69" s="25" t="s">
        <v>51</v>
      </c>
      <c r="E69" s="31" t="s">
        <v>267</v>
      </c>
      <c r="F69" s="32" t="s">
        <v>128</v>
      </c>
      <c r="G69" s="33">
        <v>17.856000000000002</v>
      </c>
      <c r="H69" s="34"/>
      <c r="I69" s="34">
        <f>ROUND(ROUND(H69,2)*ROUND(G69,3),2)</f>
        <v>0</v>
      </c>
      <c r="J69" s="32" t="s">
        <v>62</v>
      </c>
      <c r="O69">
        <f>(I69*21)/100</f>
        <v>0</v>
      </c>
      <c r="P69" t="s">
        <v>27</v>
      </c>
    </row>
    <row r="70" spans="1:16" ht="25.5" x14ac:dyDescent="0.2">
      <c r="A70" s="35" t="s">
        <v>54</v>
      </c>
      <c r="E70" s="36" t="s">
        <v>268</v>
      </c>
    </row>
    <row r="71" spans="1:16" x14ac:dyDescent="0.2">
      <c r="A71" s="39" t="s">
        <v>56</v>
      </c>
      <c r="E71" s="38" t="s">
        <v>269</v>
      </c>
    </row>
    <row r="72" spans="1:16" x14ac:dyDescent="0.2">
      <c r="A72" s="25" t="s">
        <v>49</v>
      </c>
      <c r="B72" s="30" t="s">
        <v>270</v>
      </c>
      <c r="C72" s="30" t="s">
        <v>271</v>
      </c>
      <c r="D72" s="25" t="s">
        <v>51</v>
      </c>
      <c r="E72" s="31" t="s">
        <v>272</v>
      </c>
      <c r="F72" s="32" t="s">
        <v>118</v>
      </c>
      <c r="G72" s="33">
        <v>2.6779999999999999</v>
      </c>
      <c r="H72" s="34"/>
      <c r="I72" s="34">
        <f>ROUND(ROUND(H72,2)*ROUND(G72,3),2)</f>
        <v>0</v>
      </c>
      <c r="J72" s="32" t="s">
        <v>62</v>
      </c>
      <c r="O72">
        <f>(I72*21)/100</f>
        <v>0</v>
      </c>
      <c r="P72" t="s">
        <v>27</v>
      </c>
    </row>
    <row r="73" spans="1:16" x14ac:dyDescent="0.2">
      <c r="A73" s="35" t="s">
        <v>54</v>
      </c>
      <c r="E73" s="36" t="s">
        <v>273</v>
      </c>
    </row>
    <row r="74" spans="1:16" x14ac:dyDescent="0.2">
      <c r="A74" s="39" t="s">
        <v>56</v>
      </c>
      <c r="E74" s="38" t="s">
        <v>274</v>
      </c>
    </row>
    <row r="75" spans="1:16" x14ac:dyDescent="0.2">
      <c r="A75" s="25" t="s">
        <v>49</v>
      </c>
      <c r="B75" s="30" t="s">
        <v>275</v>
      </c>
      <c r="C75" s="30" t="s">
        <v>276</v>
      </c>
      <c r="D75" s="25" t="s">
        <v>51</v>
      </c>
      <c r="E75" s="31" t="s">
        <v>277</v>
      </c>
      <c r="F75" s="32" t="s">
        <v>128</v>
      </c>
      <c r="G75" s="33">
        <v>25.431999999999999</v>
      </c>
      <c r="H75" s="34"/>
      <c r="I75" s="34">
        <f>ROUND(ROUND(H75,2)*ROUND(G75,3),2)</f>
        <v>0</v>
      </c>
      <c r="J75" s="32" t="s">
        <v>62</v>
      </c>
      <c r="O75">
        <f>(I75*21)/100</f>
        <v>0</v>
      </c>
      <c r="P75" t="s">
        <v>27</v>
      </c>
    </row>
    <row r="76" spans="1:16" x14ac:dyDescent="0.2">
      <c r="A76" s="35" t="s">
        <v>54</v>
      </c>
      <c r="E76" s="36" t="s">
        <v>278</v>
      </c>
    </row>
    <row r="77" spans="1:16" ht="25.5" x14ac:dyDescent="0.2">
      <c r="A77" s="39" t="s">
        <v>56</v>
      </c>
      <c r="E77" s="38" t="s">
        <v>279</v>
      </c>
    </row>
    <row r="78" spans="1:16" x14ac:dyDescent="0.2">
      <c r="A78" s="25" t="s">
        <v>49</v>
      </c>
      <c r="B78" s="30" t="s">
        <v>280</v>
      </c>
      <c r="C78" s="30" t="s">
        <v>281</v>
      </c>
      <c r="D78" s="25" t="s">
        <v>51</v>
      </c>
      <c r="E78" s="31" t="s">
        <v>282</v>
      </c>
      <c r="F78" s="32" t="s">
        <v>118</v>
      </c>
      <c r="G78" s="33">
        <v>0.57199999999999995</v>
      </c>
      <c r="H78" s="34"/>
      <c r="I78" s="34">
        <f>ROUND(ROUND(H78,2)*ROUND(G78,3),2)</f>
        <v>0</v>
      </c>
      <c r="J78" s="32" t="s">
        <v>62</v>
      </c>
      <c r="O78">
        <f>(I78*21)/100</f>
        <v>0</v>
      </c>
      <c r="P78" t="s">
        <v>27</v>
      </c>
    </row>
    <row r="79" spans="1:16" x14ac:dyDescent="0.2">
      <c r="A79" s="35" t="s">
        <v>54</v>
      </c>
      <c r="E79" s="36" t="s">
        <v>51</v>
      </c>
    </row>
    <row r="80" spans="1:16" ht="38.25" x14ac:dyDescent="0.2">
      <c r="A80" s="39" t="s">
        <v>56</v>
      </c>
      <c r="E80" s="38" t="s">
        <v>283</v>
      </c>
    </row>
    <row r="81" spans="1:18" x14ac:dyDescent="0.2">
      <c r="A81" s="25" t="s">
        <v>49</v>
      </c>
      <c r="B81" s="30" t="s">
        <v>284</v>
      </c>
      <c r="C81" s="30" t="s">
        <v>285</v>
      </c>
      <c r="D81" s="25" t="s">
        <v>51</v>
      </c>
      <c r="E81" s="31" t="s">
        <v>286</v>
      </c>
      <c r="F81" s="32" t="s">
        <v>144</v>
      </c>
      <c r="G81" s="33">
        <v>101.88</v>
      </c>
      <c r="H81" s="34"/>
      <c r="I81" s="34">
        <f>ROUND(ROUND(H81,2)*ROUND(G81,3),2)</f>
        <v>0</v>
      </c>
      <c r="J81" s="32" t="s">
        <v>62</v>
      </c>
      <c r="O81">
        <f>(I81*21)/100</f>
        <v>0</v>
      </c>
      <c r="P81" t="s">
        <v>27</v>
      </c>
    </row>
    <row r="82" spans="1:18" x14ac:dyDescent="0.2">
      <c r="A82" s="35" t="s">
        <v>54</v>
      </c>
      <c r="E82" s="36" t="s">
        <v>287</v>
      </c>
    </row>
    <row r="83" spans="1:18" x14ac:dyDescent="0.2">
      <c r="A83" s="37" t="s">
        <v>56</v>
      </c>
      <c r="E83" s="38" t="s">
        <v>288</v>
      </c>
    </row>
    <row r="84" spans="1:18" ht="12.75" customHeight="1" x14ac:dyDescent="0.2">
      <c r="A84" s="12" t="s">
        <v>47</v>
      </c>
      <c r="B84" s="12"/>
      <c r="C84" s="41" t="s">
        <v>26</v>
      </c>
      <c r="D84" s="12"/>
      <c r="E84" s="28" t="s">
        <v>289</v>
      </c>
      <c r="F84" s="12"/>
      <c r="G84" s="12"/>
      <c r="H84" s="12"/>
      <c r="I84" s="42">
        <f>0+Q84</f>
        <v>0</v>
      </c>
      <c r="J84" s="12"/>
      <c r="O84">
        <f>0+R84</f>
        <v>0</v>
      </c>
      <c r="Q84">
        <f>0+I85+I88+I91+I94+I97</f>
        <v>0</v>
      </c>
      <c r="R84">
        <f>0+O85+O88+O91+O94+O97</f>
        <v>0</v>
      </c>
    </row>
    <row r="85" spans="1:18" x14ac:dyDescent="0.2">
      <c r="A85" s="25" t="s">
        <v>49</v>
      </c>
      <c r="B85" s="30" t="s">
        <v>290</v>
      </c>
      <c r="C85" s="30" t="s">
        <v>291</v>
      </c>
      <c r="D85" s="25" t="s">
        <v>51</v>
      </c>
      <c r="E85" s="31" t="s">
        <v>292</v>
      </c>
      <c r="F85" s="32" t="s">
        <v>128</v>
      </c>
      <c r="G85" s="33">
        <v>20.206</v>
      </c>
      <c r="H85" s="34"/>
      <c r="I85" s="34">
        <f>ROUND(ROUND(H85,2)*ROUND(G85,3),2)</f>
        <v>0</v>
      </c>
      <c r="J85" s="32" t="s">
        <v>62</v>
      </c>
      <c r="O85">
        <f>(I85*21)/100</f>
        <v>0</v>
      </c>
      <c r="P85" t="s">
        <v>27</v>
      </c>
    </row>
    <row r="86" spans="1:18" ht="38.25" x14ac:dyDescent="0.2">
      <c r="A86" s="35" t="s">
        <v>54</v>
      </c>
      <c r="E86" s="36" t="s">
        <v>293</v>
      </c>
    </row>
    <row r="87" spans="1:18" x14ac:dyDescent="0.2">
      <c r="A87" s="39" t="s">
        <v>56</v>
      </c>
      <c r="E87" s="38" t="s">
        <v>294</v>
      </c>
    </row>
    <row r="88" spans="1:18" x14ac:dyDescent="0.2">
      <c r="A88" s="25" t="s">
        <v>49</v>
      </c>
      <c r="B88" s="30" t="s">
        <v>295</v>
      </c>
      <c r="C88" s="30" t="s">
        <v>296</v>
      </c>
      <c r="D88" s="25" t="s">
        <v>51</v>
      </c>
      <c r="E88" s="31" t="s">
        <v>297</v>
      </c>
      <c r="F88" s="32" t="s">
        <v>118</v>
      </c>
      <c r="G88" s="33">
        <v>3.2330000000000001</v>
      </c>
      <c r="H88" s="34"/>
      <c r="I88" s="34">
        <f>ROUND(ROUND(H88,2)*ROUND(G88,3),2)</f>
        <v>0</v>
      </c>
      <c r="J88" s="32" t="s">
        <v>62</v>
      </c>
      <c r="O88">
        <f>(I88*21)/100</f>
        <v>0</v>
      </c>
      <c r="P88" t="s">
        <v>27</v>
      </c>
    </row>
    <row r="89" spans="1:18" x14ac:dyDescent="0.2">
      <c r="A89" s="35" t="s">
        <v>54</v>
      </c>
      <c r="E89" s="36" t="s">
        <v>298</v>
      </c>
    </row>
    <row r="90" spans="1:18" x14ac:dyDescent="0.2">
      <c r="A90" s="39" t="s">
        <v>56</v>
      </c>
      <c r="E90" s="38" t="s">
        <v>299</v>
      </c>
    </row>
    <row r="91" spans="1:18" x14ac:dyDescent="0.2">
      <c r="A91" s="25" t="s">
        <v>49</v>
      </c>
      <c r="B91" s="30" t="s">
        <v>300</v>
      </c>
      <c r="C91" s="30" t="s">
        <v>301</v>
      </c>
      <c r="D91" s="25" t="s">
        <v>51</v>
      </c>
      <c r="E91" s="31" t="s">
        <v>302</v>
      </c>
      <c r="F91" s="32" t="s">
        <v>128</v>
      </c>
      <c r="G91" s="33">
        <v>29.22</v>
      </c>
      <c r="H91" s="34"/>
      <c r="I91" s="34">
        <f>ROUND(ROUND(H91,2)*ROUND(G91,3),2)</f>
        <v>0</v>
      </c>
      <c r="J91" s="32" t="s">
        <v>62</v>
      </c>
      <c r="O91">
        <f>(I91*21)/100</f>
        <v>0</v>
      </c>
      <c r="P91" t="s">
        <v>27</v>
      </c>
    </row>
    <row r="92" spans="1:18" x14ac:dyDescent="0.2">
      <c r="A92" s="35" t="s">
        <v>54</v>
      </c>
      <c r="E92" s="36" t="s">
        <v>303</v>
      </c>
    </row>
    <row r="93" spans="1:18" x14ac:dyDescent="0.2">
      <c r="A93" s="39" t="s">
        <v>56</v>
      </c>
      <c r="E93" s="38" t="s">
        <v>304</v>
      </c>
    </row>
    <row r="94" spans="1:18" x14ac:dyDescent="0.2">
      <c r="A94" s="25" t="s">
        <v>49</v>
      </c>
      <c r="B94" s="30" t="s">
        <v>305</v>
      </c>
      <c r="C94" s="30" t="s">
        <v>306</v>
      </c>
      <c r="D94" s="25" t="s">
        <v>51</v>
      </c>
      <c r="E94" s="31" t="s">
        <v>307</v>
      </c>
      <c r="F94" s="32" t="s">
        <v>128</v>
      </c>
      <c r="G94" s="33">
        <v>90.283000000000001</v>
      </c>
      <c r="H94" s="34"/>
      <c r="I94" s="34">
        <f>ROUND(ROUND(H94,2)*ROUND(G94,3),2)</f>
        <v>0</v>
      </c>
      <c r="J94" s="32" t="s">
        <v>62</v>
      </c>
      <c r="O94">
        <f>(I94*21)/100</f>
        <v>0</v>
      </c>
      <c r="P94" t="s">
        <v>27</v>
      </c>
    </row>
    <row r="95" spans="1:18" ht="25.5" x14ac:dyDescent="0.2">
      <c r="A95" s="35" t="s">
        <v>54</v>
      </c>
      <c r="E95" s="36" t="s">
        <v>308</v>
      </c>
    </row>
    <row r="96" spans="1:18" x14ac:dyDescent="0.2">
      <c r="A96" s="39" t="s">
        <v>56</v>
      </c>
      <c r="E96" s="38" t="s">
        <v>309</v>
      </c>
    </row>
    <row r="97" spans="1:18" x14ac:dyDescent="0.2">
      <c r="A97" s="25" t="s">
        <v>49</v>
      </c>
      <c r="B97" s="30" t="s">
        <v>310</v>
      </c>
      <c r="C97" s="30" t="s">
        <v>311</v>
      </c>
      <c r="D97" s="25" t="s">
        <v>51</v>
      </c>
      <c r="E97" s="31" t="s">
        <v>312</v>
      </c>
      <c r="F97" s="32" t="s">
        <v>118</v>
      </c>
      <c r="G97" s="33">
        <v>14.445</v>
      </c>
      <c r="H97" s="34"/>
      <c r="I97" s="34">
        <f>ROUND(ROUND(H97,2)*ROUND(G97,3),2)</f>
        <v>0</v>
      </c>
      <c r="J97" s="32" t="s">
        <v>62</v>
      </c>
      <c r="O97">
        <f>(I97*21)/100</f>
        <v>0</v>
      </c>
      <c r="P97" t="s">
        <v>27</v>
      </c>
    </row>
    <row r="98" spans="1:18" x14ac:dyDescent="0.2">
      <c r="A98" s="35" t="s">
        <v>54</v>
      </c>
      <c r="E98" s="36" t="s">
        <v>298</v>
      </c>
    </row>
    <row r="99" spans="1:18" x14ac:dyDescent="0.2">
      <c r="A99" s="37" t="s">
        <v>56</v>
      </c>
      <c r="E99" s="38" t="s">
        <v>313</v>
      </c>
    </row>
    <row r="100" spans="1:18" ht="12.75" customHeight="1" x14ac:dyDescent="0.2">
      <c r="A100" s="12" t="s">
        <v>47</v>
      </c>
      <c r="B100" s="12"/>
      <c r="C100" s="41" t="s">
        <v>35</v>
      </c>
      <c r="D100" s="12"/>
      <c r="E100" s="28" t="s">
        <v>314</v>
      </c>
      <c r="F100" s="12"/>
      <c r="G100" s="12"/>
      <c r="H100" s="12"/>
      <c r="I100" s="42">
        <f>0+Q100</f>
        <v>0</v>
      </c>
      <c r="J100" s="12"/>
      <c r="O100">
        <f>0+R100</f>
        <v>0</v>
      </c>
      <c r="Q100">
        <f>0+I101+I104+I107+I110</f>
        <v>0</v>
      </c>
      <c r="R100">
        <f>0+O101+O104+O107+O110</f>
        <v>0</v>
      </c>
    </row>
    <row r="101" spans="1:18" x14ac:dyDescent="0.2">
      <c r="A101" s="25" t="s">
        <v>49</v>
      </c>
      <c r="B101" s="30" t="s">
        <v>315</v>
      </c>
      <c r="C101" s="30" t="s">
        <v>316</v>
      </c>
      <c r="D101" s="25" t="s">
        <v>51</v>
      </c>
      <c r="E101" s="31" t="s">
        <v>317</v>
      </c>
      <c r="F101" s="32" t="s">
        <v>128</v>
      </c>
      <c r="G101" s="33">
        <v>19.838999999999999</v>
      </c>
      <c r="H101" s="34"/>
      <c r="I101" s="34">
        <f>ROUND(ROUND(H101,2)*ROUND(G101,3),2)</f>
        <v>0</v>
      </c>
      <c r="J101" s="32" t="s">
        <v>62</v>
      </c>
      <c r="O101">
        <f>(I101*21)/100</f>
        <v>0</v>
      </c>
      <c r="P101" t="s">
        <v>27</v>
      </c>
    </row>
    <row r="102" spans="1:18" x14ac:dyDescent="0.2">
      <c r="A102" s="35" t="s">
        <v>54</v>
      </c>
      <c r="E102" s="36" t="s">
        <v>318</v>
      </c>
    </row>
    <row r="103" spans="1:18" ht="38.25" x14ac:dyDescent="0.2">
      <c r="A103" s="39" t="s">
        <v>56</v>
      </c>
      <c r="E103" s="38" t="s">
        <v>319</v>
      </c>
    </row>
    <row r="104" spans="1:18" x14ac:dyDescent="0.2">
      <c r="A104" s="25" t="s">
        <v>49</v>
      </c>
      <c r="B104" s="30" t="s">
        <v>320</v>
      </c>
      <c r="C104" s="30" t="s">
        <v>321</v>
      </c>
      <c r="D104" s="25" t="s">
        <v>51</v>
      </c>
      <c r="E104" s="31" t="s">
        <v>322</v>
      </c>
      <c r="F104" s="32" t="s">
        <v>128</v>
      </c>
      <c r="G104" s="33">
        <v>2.2349999999999999</v>
      </c>
      <c r="H104" s="34"/>
      <c r="I104" s="34">
        <f>ROUND(ROUND(H104,2)*ROUND(G104,3),2)</f>
        <v>0</v>
      </c>
      <c r="J104" s="32" t="s">
        <v>62</v>
      </c>
      <c r="O104">
        <f>(I104*21)/100</f>
        <v>0</v>
      </c>
      <c r="P104" t="s">
        <v>27</v>
      </c>
    </row>
    <row r="105" spans="1:18" x14ac:dyDescent="0.2">
      <c r="A105" s="35" t="s">
        <v>54</v>
      </c>
      <c r="E105" s="36" t="s">
        <v>323</v>
      </c>
    </row>
    <row r="106" spans="1:18" x14ac:dyDescent="0.2">
      <c r="A106" s="39" t="s">
        <v>56</v>
      </c>
      <c r="E106" s="38" t="s">
        <v>324</v>
      </c>
    </row>
    <row r="107" spans="1:18" x14ac:dyDescent="0.2">
      <c r="A107" s="25" t="s">
        <v>49</v>
      </c>
      <c r="B107" s="30" t="s">
        <v>325</v>
      </c>
      <c r="C107" s="30" t="s">
        <v>326</v>
      </c>
      <c r="D107" s="25" t="s">
        <v>51</v>
      </c>
      <c r="E107" s="31" t="s">
        <v>327</v>
      </c>
      <c r="F107" s="32" t="s">
        <v>128</v>
      </c>
      <c r="G107" s="33">
        <v>19.48</v>
      </c>
      <c r="H107" s="34"/>
      <c r="I107" s="34">
        <f>ROUND(ROUND(H107,2)*ROUND(G107,3),2)</f>
        <v>0</v>
      </c>
      <c r="J107" s="32" t="s">
        <v>62</v>
      </c>
      <c r="O107">
        <f>(I107*21)/100</f>
        <v>0</v>
      </c>
      <c r="P107" t="s">
        <v>27</v>
      </c>
    </row>
    <row r="108" spans="1:18" x14ac:dyDescent="0.2">
      <c r="A108" s="35" t="s">
        <v>54</v>
      </c>
      <c r="E108" s="36" t="s">
        <v>51</v>
      </c>
    </row>
    <row r="109" spans="1:18" ht="25.5" x14ac:dyDescent="0.2">
      <c r="A109" s="39" t="s">
        <v>56</v>
      </c>
      <c r="E109" s="38" t="s">
        <v>328</v>
      </c>
    </row>
    <row r="110" spans="1:18" x14ac:dyDescent="0.2">
      <c r="A110" s="25" t="s">
        <v>49</v>
      </c>
      <c r="B110" s="30" t="s">
        <v>329</v>
      </c>
      <c r="C110" s="30" t="s">
        <v>330</v>
      </c>
      <c r="D110" s="25" t="s">
        <v>51</v>
      </c>
      <c r="E110" s="31" t="s">
        <v>331</v>
      </c>
      <c r="F110" s="32" t="s">
        <v>128</v>
      </c>
      <c r="G110" s="33">
        <v>2.98</v>
      </c>
      <c r="H110" s="34"/>
      <c r="I110" s="34">
        <f>ROUND(ROUND(H110,2)*ROUND(G110,3),2)</f>
        <v>0</v>
      </c>
      <c r="J110" s="32" t="s">
        <v>62</v>
      </c>
      <c r="O110">
        <f>(I110*21)/100</f>
        <v>0</v>
      </c>
      <c r="P110" t="s">
        <v>27</v>
      </c>
    </row>
    <row r="111" spans="1:18" x14ac:dyDescent="0.2">
      <c r="A111" s="35" t="s">
        <v>54</v>
      </c>
      <c r="E111" s="36" t="s">
        <v>332</v>
      </c>
    </row>
    <row r="112" spans="1:18" x14ac:dyDescent="0.2">
      <c r="A112" s="37" t="s">
        <v>56</v>
      </c>
      <c r="E112" s="38" t="s">
        <v>333</v>
      </c>
    </row>
    <row r="113" spans="1:18" ht="12.75" customHeight="1" x14ac:dyDescent="0.2">
      <c r="A113" s="12" t="s">
        <v>47</v>
      </c>
      <c r="B113" s="12"/>
      <c r="C113" s="41" t="s">
        <v>73</v>
      </c>
      <c r="D113" s="12"/>
      <c r="E113" s="28" t="s">
        <v>334</v>
      </c>
      <c r="F113" s="12"/>
      <c r="G113" s="12"/>
      <c r="H113" s="12"/>
      <c r="I113" s="42">
        <f>0+Q113</f>
        <v>0</v>
      </c>
      <c r="J113" s="12"/>
      <c r="O113">
        <f>0+R113</f>
        <v>0</v>
      </c>
      <c r="Q113">
        <f>0+I114+I117</f>
        <v>0</v>
      </c>
      <c r="R113">
        <f>0+O114+O117</f>
        <v>0</v>
      </c>
    </row>
    <row r="114" spans="1:18" x14ac:dyDescent="0.2">
      <c r="A114" s="25" t="s">
        <v>49</v>
      </c>
      <c r="B114" s="30" t="s">
        <v>335</v>
      </c>
      <c r="C114" s="30" t="s">
        <v>336</v>
      </c>
      <c r="D114" s="25" t="s">
        <v>51</v>
      </c>
      <c r="E114" s="31" t="s">
        <v>337</v>
      </c>
      <c r="F114" s="32" t="s">
        <v>144</v>
      </c>
      <c r="G114" s="33">
        <v>127.35</v>
      </c>
      <c r="H114" s="34"/>
      <c r="I114" s="34">
        <f>ROUND(ROUND(H114,2)*ROUND(G114,3),2)</f>
        <v>0</v>
      </c>
      <c r="J114" s="32"/>
      <c r="O114">
        <f>(I114*21)/100</f>
        <v>0</v>
      </c>
      <c r="P114" t="s">
        <v>27</v>
      </c>
    </row>
    <row r="115" spans="1:18" x14ac:dyDescent="0.2">
      <c r="A115" s="35" t="s">
        <v>54</v>
      </c>
      <c r="E115" s="36" t="s">
        <v>338</v>
      </c>
    </row>
    <row r="116" spans="1:18" x14ac:dyDescent="0.2">
      <c r="A116" s="39" t="s">
        <v>56</v>
      </c>
      <c r="E116" s="38" t="s">
        <v>339</v>
      </c>
    </row>
    <row r="117" spans="1:18" x14ac:dyDescent="0.2">
      <c r="A117" s="25" t="s">
        <v>49</v>
      </c>
      <c r="B117" s="30" t="s">
        <v>340</v>
      </c>
      <c r="C117" s="30" t="s">
        <v>341</v>
      </c>
      <c r="D117" s="25" t="s">
        <v>51</v>
      </c>
      <c r="E117" s="31" t="s">
        <v>342</v>
      </c>
      <c r="F117" s="32" t="s">
        <v>144</v>
      </c>
      <c r="G117" s="33">
        <v>25.47</v>
      </c>
      <c r="H117" s="34"/>
      <c r="I117" s="34">
        <f>ROUND(ROUND(H117,2)*ROUND(G117,3),2)</f>
        <v>0</v>
      </c>
      <c r="J117" s="32" t="s">
        <v>62</v>
      </c>
      <c r="O117">
        <f>(I117*21)/100</f>
        <v>0</v>
      </c>
      <c r="P117" t="s">
        <v>27</v>
      </c>
    </row>
    <row r="118" spans="1:18" x14ac:dyDescent="0.2">
      <c r="A118" s="35" t="s">
        <v>54</v>
      </c>
      <c r="E118" s="36" t="s">
        <v>51</v>
      </c>
    </row>
    <row r="119" spans="1:18" x14ac:dyDescent="0.2">
      <c r="A119" s="37" t="s">
        <v>56</v>
      </c>
      <c r="E119" s="38" t="s">
        <v>343</v>
      </c>
    </row>
    <row r="120" spans="1:18" ht="12.75" customHeight="1" x14ac:dyDescent="0.2">
      <c r="A120" s="12" t="s">
        <v>47</v>
      </c>
      <c r="B120" s="12"/>
      <c r="C120" s="41" t="s">
        <v>76</v>
      </c>
      <c r="D120" s="12"/>
      <c r="E120" s="28" t="s">
        <v>344</v>
      </c>
      <c r="F120" s="12"/>
      <c r="G120" s="12"/>
      <c r="H120" s="12"/>
      <c r="I120" s="42">
        <f>0+Q120</f>
        <v>0</v>
      </c>
      <c r="J120" s="12"/>
      <c r="O120">
        <f>0+R120</f>
        <v>0</v>
      </c>
      <c r="Q120">
        <f>0+I121</f>
        <v>0</v>
      </c>
      <c r="R120">
        <f>0+O121</f>
        <v>0</v>
      </c>
    </row>
    <row r="121" spans="1:18" x14ac:dyDescent="0.2">
      <c r="A121" s="25" t="s">
        <v>49</v>
      </c>
      <c r="B121" s="30" t="s">
        <v>345</v>
      </c>
      <c r="C121" s="30" t="s">
        <v>346</v>
      </c>
      <c r="D121" s="25" t="s">
        <v>51</v>
      </c>
      <c r="E121" s="31" t="s">
        <v>347</v>
      </c>
      <c r="F121" s="32" t="s">
        <v>139</v>
      </c>
      <c r="G121" s="33">
        <v>87</v>
      </c>
      <c r="H121" s="34"/>
      <c r="I121" s="34">
        <f>ROUND(ROUND(H121,2)*ROUND(G121,3),2)</f>
        <v>0</v>
      </c>
      <c r="J121" s="32" t="s">
        <v>62</v>
      </c>
      <c r="O121">
        <f>(I121*21)/100</f>
        <v>0</v>
      </c>
      <c r="P121" t="s">
        <v>27</v>
      </c>
    </row>
    <row r="122" spans="1:18" x14ac:dyDescent="0.2">
      <c r="A122" s="35" t="s">
        <v>54</v>
      </c>
      <c r="E122" s="36" t="s">
        <v>348</v>
      </c>
    </row>
    <row r="123" spans="1:18" x14ac:dyDescent="0.2">
      <c r="A123" s="37" t="s">
        <v>56</v>
      </c>
      <c r="E123" s="38" t="s">
        <v>349</v>
      </c>
    </row>
    <row r="124" spans="1:18" ht="12.75" customHeight="1" x14ac:dyDescent="0.2">
      <c r="A124" s="12" t="s">
        <v>47</v>
      </c>
      <c r="B124" s="12"/>
      <c r="C124" s="41" t="s">
        <v>42</v>
      </c>
      <c r="D124" s="12"/>
      <c r="E124" s="28" t="s">
        <v>181</v>
      </c>
      <c r="F124" s="12"/>
      <c r="G124" s="12"/>
      <c r="H124" s="12"/>
      <c r="I124" s="42">
        <f>0+Q124</f>
        <v>0</v>
      </c>
      <c r="J124" s="12"/>
      <c r="O124">
        <f>0+R124</f>
        <v>0</v>
      </c>
      <c r="Q124">
        <f>0+I125+I128+I131+I134+I137+I140+I143</f>
        <v>0</v>
      </c>
      <c r="R124">
        <f>0+O125+O128+O131+O134+O137+O140+O143</f>
        <v>0</v>
      </c>
    </row>
    <row r="125" spans="1:18" x14ac:dyDescent="0.2">
      <c r="A125" s="25" t="s">
        <v>49</v>
      </c>
      <c r="B125" s="30" t="s">
        <v>350</v>
      </c>
      <c r="C125" s="30" t="s">
        <v>351</v>
      </c>
      <c r="D125" s="25" t="s">
        <v>51</v>
      </c>
      <c r="E125" s="31" t="s">
        <v>352</v>
      </c>
      <c r="F125" s="32" t="s">
        <v>139</v>
      </c>
      <c r="G125" s="33">
        <v>5</v>
      </c>
      <c r="H125" s="34"/>
      <c r="I125" s="34">
        <f>ROUND(ROUND(H125,2)*ROUND(G125,3),2)</f>
        <v>0</v>
      </c>
      <c r="J125" s="32" t="s">
        <v>62</v>
      </c>
      <c r="O125">
        <f>(I125*21)/100</f>
        <v>0</v>
      </c>
      <c r="P125" t="s">
        <v>27</v>
      </c>
    </row>
    <row r="126" spans="1:18" x14ac:dyDescent="0.2">
      <c r="A126" s="35" t="s">
        <v>54</v>
      </c>
      <c r="E126" s="36" t="s">
        <v>353</v>
      </c>
    </row>
    <row r="127" spans="1:18" x14ac:dyDescent="0.2">
      <c r="A127" s="39" t="s">
        <v>56</v>
      </c>
      <c r="E127" s="38" t="s">
        <v>354</v>
      </c>
    </row>
    <row r="128" spans="1:18" ht="25.5" x14ac:dyDescent="0.2">
      <c r="A128" s="25" t="s">
        <v>49</v>
      </c>
      <c r="B128" s="30" t="s">
        <v>355</v>
      </c>
      <c r="C128" s="30" t="s">
        <v>356</v>
      </c>
      <c r="D128" s="25" t="s">
        <v>51</v>
      </c>
      <c r="E128" s="31" t="s">
        <v>357</v>
      </c>
      <c r="F128" s="32" t="s">
        <v>139</v>
      </c>
      <c r="G128" s="33">
        <v>10</v>
      </c>
      <c r="H128" s="34"/>
      <c r="I128" s="34">
        <f>ROUND(ROUND(H128,2)*ROUND(G128,3),2)</f>
        <v>0</v>
      </c>
      <c r="J128" s="32" t="s">
        <v>62</v>
      </c>
      <c r="O128">
        <f>(I128*21)/100</f>
        <v>0</v>
      </c>
      <c r="P128" t="s">
        <v>27</v>
      </c>
    </row>
    <row r="129" spans="1:16" x14ac:dyDescent="0.2">
      <c r="A129" s="35" t="s">
        <v>54</v>
      </c>
      <c r="E129" s="36" t="s">
        <v>358</v>
      </c>
    </row>
    <row r="130" spans="1:16" x14ac:dyDescent="0.2">
      <c r="A130" s="39" t="s">
        <v>56</v>
      </c>
      <c r="E130" s="38" t="s">
        <v>359</v>
      </c>
    </row>
    <row r="131" spans="1:16" x14ac:dyDescent="0.2">
      <c r="A131" s="25" t="s">
        <v>49</v>
      </c>
      <c r="B131" s="30" t="s">
        <v>360</v>
      </c>
      <c r="C131" s="30" t="s">
        <v>361</v>
      </c>
      <c r="D131" s="25" t="s">
        <v>51</v>
      </c>
      <c r="E131" s="31" t="s">
        <v>362</v>
      </c>
      <c r="F131" s="32" t="s">
        <v>139</v>
      </c>
      <c r="G131" s="33">
        <v>84.9</v>
      </c>
      <c r="H131" s="34"/>
      <c r="I131" s="34">
        <f>ROUND(ROUND(H131,2)*ROUND(G131,3),2)</f>
        <v>0</v>
      </c>
      <c r="J131" s="32" t="s">
        <v>62</v>
      </c>
      <c r="O131">
        <f>(I131*21)/100</f>
        <v>0</v>
      </c>
      <c r="P131" t="s">
        <v>27</v>
      </c>
    </row>
    <row r="132" spans="1:16" x14ac:dyDescent="0.2">
      <c r="A132" s="35" t="s">
        <v>54</v>
      </c>
      <c r="E132" s="36" t="s">
        <v>363</v>
      </c>
    </row>
    <row r="133" spans="1:16" x14ac:dyDescent="0.2">
      <c r="A133" s="39" t="s">
        <v>56</v>
      </c>
      <c r="E133" s="38" t="s">
        <v>364</v>
      </c>
    </row>
    <row r="134" spans="1:16" x14ac:dyDescent="0.2">
      <c r="A134" s="25" t="s">
        <v>49</v>
      </c>
      <c r="B134" s="30" t="s">
        <v>365</v>
      </c>
      <c r="C134" s="30" t="s">
        <v>366</v>
      </c>
      <c r="D134" s="25" t="s">
        <v>51</v>
      </c>
      <c r="E134" s="31" t="s">
        <v>367</v>
      </c>
      <c r="F134" s="32" t="s">
        <v>139</v>
      </c>
      <c r="G134" s="33">
        <v>4</v>
      </c>
      <c r="H134" s="34"/>
      <c r="I134" s="34">
        <f>ROUND(ROUND(H134,2)*ROUND(G134,3),2)</f>
        <v>0</v>
      </c>
      <c r="J134" s="32" t="s">
        <v>62</v>
      </c>
      <c r="O134">
        <f>(I134*21)/100</f>
        <v>0</v>
      </c>
      <c r="P134" t="s">
        <v>27</v>
      </c>
    </row>
    <row r="135" spans="1:16" x14ac:dyDescent="0.2">
      <c r="A135" s="35" t="s">
        <v>54</v>
      </c>
      <c r="E135" s="36" t="s">
        <v>368</v>
      </c>
    </row>
    <row r="136" spans="1:16" x14ac:dyDescent="0.2">
      <c r="A136" s="39" t="s">
        <v>56</v>
      </c>
      <c r="E136" s="38" t="s">
        <v>369</v>
      </c>
    </row>
    <row r="137" spans="1:16" x14ac:dyDescent="0.2">
      <c r="A137" s="25" t="s">
        <v>49</v>
      </c>
      <c r="B137" s="30" t="s">
        <v>370</v>
      </c>
      <c r="C137" s="30" t="s">
        <v>371</v>
      </c>
      <c r="D137" s="25" t="s">
        <v>51</v>
      </c>
      <c r="E137" s="31" t="s">
        <v>372</v>
      </c>
      <c r="F137" s="32" t="s">
        <v>128</v>
      </c>
      <c r="G137" s="33">
        <v>98.4</v>
      </c>
      <c r="H137" s="34"/>
      <c r="I137" s="34">
        <f>ROUND(ROUND(H137,2)*ROUND(G137,3),2)</f>
        <v>0</v>
      </c>
      <c r="J137" s="32" t="s">
        <v>62</v>
      </c>
      <c r="O137">
        <f>(I137*21)/100</f>
        <v>0</v>
      </c>
      <c r="P137" t="s">
        <v>27</v>
      </c>
    </row>
    <row r="138" spans="1:16" x14ac:dyDescent="0.2">
      <c r="A138" s="35" t="s">
        <v>54</v>
      </c>
      <c r="E138" s="36" t="s">
        <v>129</v>
      </c>
    </row>
    <row r="139" spans="1:16" x14ac:dyDescent="0.2">
      <c r="A139" s="39" t="s">
        <v>56</v>
      </c>
      <c r="E139" s="38" t="s">
        <v>373</v>
      </c>
    </row>
    <row r="140" spans="1:16" x14ac:dyDescent="0.2">
      <c r="A140" s="25" t="s">
        <v>49</v>
      </c>
      <c r="B140" s="30" t="s">
        <v>374</v>
      </c>
      <c r="C140" s="30" t="s">
        <v>375</v>
      </c>
      <c r="D140" s="25" t="s">
        <v>51</v>
      </c>
      <c r="E140" s="31" t="s">
        <v>376</v>
      </c>
      <c r="F140" s="32" t="s">
        <v>128</v>
      </c>
      <c r="G140" s="33">
        <v>5.0940000000000003</v>
      </c>
      <c r="H140" s="34"/>
      <c r="I140" s="34">
        <f>ROUND(ROUND(H140,2)*ROUND(G140,3),2)</f>
        <v>0</v>
      </c>
      <c r="J140" s="32" t="s">
        <v>62</v>
      </c>
      <c r="O140">
        <f>(I140*21)/100</f>
        <v>0</v>
      </c>
      <c r="P140" t="s">
        <v>27</v>
      </c>
    </row>
    <row r="141" spans="1:16" x14ac:dyDescent="0.2">
      <c r="A141" s="35" t="s">
        <v>54</v>
      </c>
      <c r="E141" s="36" t="s">
        <v>129</v>
      </c>
    </row>
    <row r="142" spans="1:16" x14ac:dyDescent="0.2">
      <c r="A142" s="39" t="s">
        <v>56</v>
      </c>
      <c r="E142" s="38" t="s">
        <v>377</v>
      </c>
    </row>
    <row r="143" spans="1:16" x14ac:dyDescent="0.2">
      <c r="A143" s="25" t="s">
        <v>49</v>
      </c>
      <c r="B143" s="30" t="s">
        <v>378</v>
      </c>
      <c r="C143" s="30" t="s">
        <v>379</v>
      </c>
      <c r="D143" s="25" t="s">
        <v>51</v>
      </c>
      <c r="E143" s="31" t="s">
        <v>380</v>
      </c>
      <c r="F143" s="32" t="s">
        <v>139</v>
      </c>
      <c r="G143" s="33">
        <v>79.900000000000006</v>
      </c>
      <c r="H143" s="34"/>
      <c r="I143" s="34">
        <f>ROUND(ROUND(H143,2)*ROUND(G143,3),2)</f>
        <v>0</v>
      </c>
      <c r="J143" s="32" t="s">
        <v>62</v>
      </c>
      <c r="O143">
        <f>(I143*21)/100</f>
        <v>0</v>
      </c>
      <c r="P143" t="s">
        <v>27</v>
      </c>
    </row>
    <row r="144" spans="1:16" ht="25.5" x14ac:dyDescent="0.2">
      <c r="A144" s="35" t="s">
        <v>54</v>
      </c>
      <c r="E144" s="36" t="s">
        <v>381</v>
      </c>
    </row>
    <row r="145" spans="1:5" x14ac:dyDescent="0.2">
      <c r="A145" s="37" t="s">
        <v>56</v>
      </c>
      <c r="E145" s="38" t="s">
        <v>382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B1" workbookViewId="0">
      <pane ySplit="8" topLeftCell="A30" activePane="bottomLeft" state="frozen"/>
      <selection pane="bottomLeft" activeCell="H63" sqref="H6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0+O9+O13+O38+O42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383</v>
      </c>
      <c r="I3" s="40">
        <f>0+I9+I13+I38+I42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383</v>
      </c>
      <c r="D4" s="7"/>
      <c r="E4" s="19" t="s">
        <v>384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383</v>
      </c>
      <c r="D5" s="2"/>
      <c r="E5" s="22" t="s">
        <v>384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25" t="s">
        <v>49</v>
      </c>
      <c r="B10" s="30" t="s">
        <v>31</v>
      </c>
      <c r="C10" s="30" t="s">
        <v>116</v>
      </c>
      <c r="D10" s="25" t="s">
        <v>51</v>
      </c>
      <c r="E10" s="31" t="s">
        <v>117</v>
      </c>
      <c r="F10" s="32" t="s">
        <v>118</v>
      </c>
      <c r="G10" s="33">
        <v>212.72</v>
      </c>
      <c r="H10" s="34"/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205</v>
      </c>
    </row>
    <row r="12" spans="1:18" ht="38.25" x14ac:dyDescent="0.2">
      <c r="A12" s="37" t="s">
        <v>56</v>
      </c>
      <c r="E12" s="38" t="s">
        <v>385</v>
      </c>
    </row>
    <row r="13" spans="1:18" ht="12.75" customHeight="1" x14ac:dyDescent="0.2">
      <c r="A13" s="12" t="s">
        <v>47</v>
      </c>
      <c r="B13" s="12"/>
      <c r="C13" s="41" t="s">
        <v>31</v>
      </c>
      <c r="D13" s="12"/>
      <c r="E13" s="28" t="s">
        <v>125</v>
      </c>
      <c r="F13" s="12"/>
      <c r="G13" s="12"/>
      <c r="H13" s="12"/>
      <c r="I13" s="42">
        <f>0+Q13</f>
        <v>0</v>
      </c>
      <c r="J13" s="12"/>
      <c r="O13">
        <f>0+R13</f>
        <v>0</v>
      </c>
      <c r="Q13">
        <f>0+I14+I17+I20+I23+I26+I29+I32+I35</f>
        <v>0</v>
      </c>
      <c r="R13">
        <f>0+O14+O17+O20+O23+O26+O29+O32+O35</f>
        <v>0</v>
      </c>
    </row>
    <row r="14" spans="1:18" x14ac:dyDescent="0.2">
      <c r="A14" s="25" t="s">
        <v>49</v>
      </c>
      <c r="B14" s="30" t="s">
        <v>27</v>
      </c>
      <c r="C14" s="30" t="s">
        <v>227</v>
      </c>
      <c r="D14" s="25" t="s">
        <v>51</v>
      </c>
      <c r="E14" s="31" t="s">
        <v>228</v>
      </c>
      <c r="F14" s="32" t="s">
        <v>128</v>
      </c>
      <c r="G14" s="33">
        <v>185.3</v>
      </c>
      <c r="H14" s="34"/>
      <c r="I14" s="34">
        <f>ROUND(ROUND(H14,2)*ROUND(G14,3),2)</f>
        <v>0</v>
      </c>
      <c r="J14" s="32" t="s">
        <v>62</v>
      </c>
      <c r="O14">
        <f>(I14*21)/100</f>
        <v>0</v>
      </c>
      <c r="P14" t="s">
        <v>27</v>
      </c>
    </row>
    <row r="15" spans="1:18" x14ac:dyDescent="0.2">
      <c r="A15" s="35" t="s">
        <v>54</v>
      </c>
      <c r="E15" s="36" t="s">
        <v>229</v>
      </c>
    </row>
    <row r="16" spans="1:18" x14ac:dyDescent="0.2">
      <c r="A16" s="39" t="s">
        <v>56</v>
      </c>
      <c r="E16" s="38" t="s">
        <v>386</v>
      </c>
    </row>
    <row r="17" spans="1:16" x14ac:dyDescent="0.2">
      <c r="A17" s="25" t="s">
        <v>49</v>
      </c>
      <c r="B17" s="30" t="s">
        <v>26</v>
      </c>
      <c r="C17" s="30" t="s">
        <v>387</v>
      </c>
      <c r="D17" s="25" t="s">
        <v>51</v>
      </c>
      <c r="E17" s="31" t="s">
        <v>388</v>
      </c>
      <c r="F17" s="32" t="s">
        <v>128</v>
      </c>
      <c r="G17" s="33">
        <v>24</v>
      </c>
      <c r="H17" s="34"/>
      <c r="I17" s="34">
        <f>ROUND(ROUND(H17,2)*ROUND(G17,3),2)</f>
        <v>0</v>
      </c>
      <c r="J17" s="32" t="s">
        <v>62</v>
      </c>
      <c r="O17">
        <f>(I17*21)/100</f>
        <v>0</v>
      </c>
      <c r="P17" t="s">
        <v>27</v>
      </c>
    </row>
    <row r="18" spans="1:16" x14ac:dyDescent="0.2">
      <c r="A18" s="35" t="s">
        <v>54</v>
      </c>
      <c r="E18" s="36" t="s">
        <v>389</v>
      </c>
    </row>
    <row r="19" spans="1:16" x14ac:dyDescent="0.2">
      <c r="A19" s="39" t="s">
        <v>56</v>
      </c>
      <c r="E19" s="38" t="s">
        <v>390</v>
      </c>
    </row>
    <row r="20" spans="1:16" x14ac:dyDescent="0.2">
      <c r="A20" s="25" t="s">
        <v>49</v>
      </c>
      <c r="B20" s="30" t="s">
        <v>35</v>
      </c>
      <c r="C20" s="30" t="s">
        <v>391</v>
      </c>
      <c r="D20" s="25" t="s">
        <v>51</v>
      </c>
      <c r="E20" s="31" t="s">
        <v>392</v>
      </c>
      <c r="F20" s="32" t="s">
        <v>128</v>
      </c>
      <c r="G20" s="33">
        <v>19.5</v>
      </c>
      <c r="H20" s="34"/>
      <c r="I20" s="34">
        <f>ROUND(ROUND(H20,2)*ROUND(G20,3),2)</f>
        <v>0</v>
      </c>
      <c r="J20" s="32" t="s">
        <v>62</v>
      </c>
      <c r="O20">
        <f>(I20*21)/100</f>
        <v>0</v>
      </c>
      <c r="P20" t="s">
        <v>27</v>
      </c>
    </row>
    <row r="21" spans="1:16" x14ac:dyDescent="0.2">
      <c r="A21" s="35" t="s">
        <v>54</v>
      </c>
      <c r="E21" s="36" t="s">
        <v>225</v>
      </c>
    </row>
    <row r="22" spans="1:16" ht="63.75" x14ac:dyDescent="0.2">
      <c r="A22" s="39" t="s">
        <v>56</v>
      </c>
      <c r="E22" s="38" t="s">
        <v>393</v>
      </c>
    </row>
    <row r="23" spans="1:16" x14ac:dyDescent="0.2">
      <c r="A23" s="25" t="s">
        <v>49</v>
      </c>
      <c r="B23" s="30" t="s">
        <v>37</v>
      </c>
      <c r="C23" s="30" t="s">
        <v>394</v>
      </c>
      <c r="D23" s="25" t="s">
        <v>51</v>
      </c>
      <c r="E23" s="31" t="s">
        <v>395</v>
      </c>
      <c r="F23" s="32" t="s">
        <v>128</v>
      </c>
      <c r="G23" s="33">
        <v>161.304</v>
      </c>
      <c r="H23" s="34"/>
      <c r="I23" s="34">
        <f>ROUND(ROUND(H23,2)*ROUND(G23,3),2)</f>
        <v>0</v>
      </c>
      <c r="J23" s="32" t="s">
        <v>62</v>
      </c>
      <c r="O23">
        <f>(I23*21)/100</f>
        <v>0</v>
      </c>
      <c r="P23" t="s">
        <v>27</v>
      </c>
    </row>
    <row r="24" spans="1:16" x14ac:dyDescent="0.2">
      <c r="A24" s="35" t="s">
        <v>54</v>
      </c>
      <c r="E24" s="36" t="s">
        <v>396</v>
      </c>
    </row>
    <row r="25" spans="1:16" x14ac:dyDescent="0.2">
      <c r="A25" s="39" t="s">
        <v>56</v>
      </c>
      <c r="E25" s="38" t="s">
        <v>397</v>
      </c>
    </row>
    <row r="26" spans="1:16" x14ac:dyDescent="0.2">
      <c r="A26" s="25" t="s">
        <v>49</v>
      </c>
      <c r="B26" s="30" t="s">
        <v>39</v>
      </c>
      <c r="C26" s="30" t="s">
        <v>398</v>
      </c>
      <c r="D26" s="25" t="s">
        <v>51</v>
      </c>
      <c r="E26" s="31" t="s">
        <v>399</v>
      </c>
      <c r="F26" s="32" t="s">
        <v>128</v>
      </c>
      <c r="G26" s="33">
        <v>86.86</v>
      </c>
      <c r="H26" s="34"/>
      <c r="I26" s="34">
        <f>ROUND(ROUND(H26,2)*ROUND(G26,3),2)</f>
        <v>0</v>
      </c>
      <c r="J26" s="32" t="s">
        <v>62</v>
      </c>
      <c r="O26">
        <f>(I26*21)/100</f>
        <v>0</v>
      </c>
      <c r="P26" t="s">
        <v>27</v>
      </c>
    </row>
    <row r="27" spans="1:16" x14ac:dyDescent="0.2">
      <c r="A27" s="35" t="s">
        <v>54</v>
      </c>
      <c r="E27" s="36" t="s">
        <v>400</v>
      </c>
    </row>
    <row r="28" spans="1:16" ht="38.25" x14ac:dyDescent="0.2">
      <c r="A28" s="39" t="s">
        <v>56</v>
      </c>
      <c r="E28" s="38" t="s">
        <v>401</v>
      </c>
    </row>
    <row r="29" spans="1:16" x14ac:dyDescent="0.2">
      <c r="A29" s="25" t="s">
        <v>49</v>
      </c>
      <c r="B29" s="30" t="s">
        <v>73</v>
      </c>
      <c r="C29" s="30" t="s">
        <v>231</v>
      </c>
      <c r="D29" s="25" t="s">
        <v>51</v>
      </c>
      <c r="E29" s="31" t="s">
        <v>232</v>
      </c>
      <c r="F29" s="32" t="s">
        <v>128</v>
      </c>
      <c r="G29" s="33">
        <v>291.66000000000003</v>
      </c>
      <c r="H29" s="34"/>
      <c r="I29" s="34">
        <f>ROUND(ROUND(H29,2)*ROUND(G29,3),2)</f>
        <v>0</v>
      </c>
      <c r="J29" s="32" t="s">
        <v>62</v>
      </c>
      <c r="O29">
        <f>(I29*21)/100</f>
        <v>0</v>
      </c>
      <c r="P29" t="s">
        <v>27</v>
      </c>
    </row>
    <row r="30" spans="1:16" x14ac:dyDescent="0.2">
      <c r="A30" s="35" t="s">
        <v>54</v>
      </c>
      <c r="E30" s="36" t="s">
        <v>233</v>
      </c>
    </row>
    <row r="31" spans="1:16" x14ac:dyDescent="0.2">
      <c r="A31" s="39" t="s">
        <v>56</v>
      </c>
      <c r="E31" s="38" t="s">
        <v>402</v>
      </c>
    </row>
    <row r="32" spans="1:16" x14ac:dyDescent="0.2">
      <c r="A32" s="25" t="s">
        <v>49</v>
      </c>
      <c r="B32" s="30" t="s">
        <v>76</v>
      </c>
      <c r="C32" s="30" t="s">
        <v>235</v>
      </c>
      <c r="D32" s="25" t="s">
        <v>51</v>
      </c>
      <c r="E32" s="31" t="s">
        <v>236</v>
      </c>
      <c r="F32" s="32" t="s">
        <v>128</v>
      </c>
      <c r="G32" s="33">
        <v>185.304</v>
      </c>
      <c r="H32" s="34"/>
      <c r="I32" s="34">
        <f>ROUND(ROUND(H32,2)*ROUND(G32,3),2)</f>
        <v>0</v>
      </c>
      <c r="J32" s="32" t="s">
        <v>62</v>
      </c>
      <c r="O32">
        <f>(I32*21)/100</f>
        <v>0</v>
      </c>
      <c r="P32" t="s">
        <v>27</v>
      </c>
    </row>
    <row r="33" spans="1:18" x14ac:dyDescent="0.2">
      <c r="A33" s="35" t="s">
        <v>54</v>
      </c>
      <c r="E33" s="36" t="s">
        <v>403</v>
      </c>
    </row>
    <row r="34" spans="1:18" ht="38.25" x14ac:dyDescent="0.2">
      <c r="A34" s="39" t="s">
        <v>56</v>
      </c>
      <c r="E34" s="38" t="s">
        <v>404</v>
      </c>
    </row>
    <row r="35" spans="1:18" x14ac:dyDescent="0.2">
      <c r="A35" s="25" t="s">
        <v>49</v>
      </c>
      <c r="B35" s="30" t="s">
        <v>42</v>
      </c>
      <c r="C35" s="30" t="s">
        <v>405</v>
      </c>
      <c r="D35" s="25" t="s">
        <v>51</v>
      </c>
      <c r="E35" s="31" t="s">
        <v>406</v>
      </c>
      <c r="F35" s="32" t="s">
        <v>128</v>
      </c>
      <c r="G35" s="33">
        <v>74.447999999999993</v>
      </c>
      <c r="H35" s="34"/>
      <c r="I35" s="34">
        <f>ROUND(ROUND(H35,2)*ROUND(G35,3),2)</f>
        <v>0</v>
      </c>
      <c r="J35" s="32" t="s">
        <v>62</v>
      </c>
      <c r="O35">
        <f>(I35*21)/100</f>
        <v>0</v>
      </c>
      <c r="P35" t="s">
        <v>27</v>
      </c>
    </row>
    <row r="36" spans="1:18" x14ac:dyDescent="0.2">
      <c r="A36" s="35" t="s">
        <v>54</v>
      </c>
      <c r="E36" s="36" t="s">
        <v>407</v>
      </c>
    </row>
    <row r="37" spans="1:18" x14ac:dyDescent="0.2">
      <c r="A37" s="37" t="s">
        <v>56</v>
      </c>
      <c r="E37" s="38" t="s">
        <v>408</v>
      </c>
    </row>
    <row r="38" spans="1:18" ht="12.75" customHeight="1" x14ac:dyDescent="0.2">
      <c r="A38" s="12" t="s">
        <v>47</v>
      </c>
      <c r="B38" s="12"/>
      <c r="C38" s="41" t="s">
        <v>35</v>
      </c>
      <c r="D38" s="12"/>
      <c r="E38" s="28" t="s">
        <v>314</v>
      </c>
      <c r="F38" s="12"/>
      <c r="G38" s="12"/>
      <c r="H38" s="12"/>
      <c r="I38" s="42">
        <f>0+Q38</f>
        <v>0</v>
      </c>
      <c r="J38" s="12"/>
      <c r="O38">
        <f>0+R38</f>
        <v>0</v>
      </c>
      <c r="Q38">
        <f>0+I39</f>
        <v>0</v>
      </c>
      <c r="R38">
        <f>0+O39</f>
        <v>0</v>
      </c>
    </row>
    <row r="39" spans="1:18" x14ac:dyDescent="0.2">
      <c r="A39" s="25" t="s">
        <v>49</v>
      </c>
      <c r="B39" s="30" t="s">
        <v>44</v>
      </c>
      <c r="C39" s="30" t="s">
        <v>409</v>
      </c>
      <c r="D39" s="25" t="s">
        <v>51</v>
      </c>
      <c r="E39" s="31" t="s">
        <v>410</v>
      </c>
      <c r="F39" s="32" t="s">
        <v>128</v>
      </c>
      <c r="G39" s="33">
        <v>12.407999999999999</v>
      </c>
      <c r="H39" s="34"/>
      <c r="I39" s="34">
        <f>ROUND(ROUND(H39,2)*ROUND(G39,3),2)</f>
        <v>0</v>
      </c>
      <c r="J39" s="32" t="s">
        <v>62</v>
      </c>
      <c r="O39">
        <f>(I39*21)/100</f>
        <v>0</v>
      </c>
      <c r="P39" t="s">
        <v>27</v>
      </c>
    </row>
    <row r="40" spans="1:18" x14ac:dyDescent="0.2">
      <c r="A40" s="35" t="s">
        <v>54</v>
      </c>
      <c r="E40" s="36" t="s">
        <v>411</v>
      </c>
    </row>
    <row r="41" spans="1:18" x14ac:dyDescent="0.2">
      <c r="A41" s="37" t="s">
        <v>56</v>
      </c>
      <c r="E41" s="38" t="s">
        <v>412</v>
      </c>
    </row>
    <row r="42" spans="1:18" ht="12.75" customHeight="1" x14ac:dyDescent="0.2">
      <c r="A42" s="12" t="s">
        <v>47</v>
      </c>
      <c r="B42" s="12"/>
      <c r="C42" s="41" t="s">
        <v>76</v>
      </c>
      <c r="D42" s="12"/>
      <c r="E42" s="28" t="s">
        <v>344</v>
      </c>
      <c r="F42" s="12"/>
      <c r="G42" s="12"/>
      <c r="H42" s="12"/>
      <c r="I42" s="42">
        <f>0+Q42</f>
        <v>0</v>
      </c>
      <c r="J42" s="12"/>
      <c r="O42">
        <f>0+R42</f>
        <v>0</v>
      </c>
      <c r="Q42">
        <f>0+I43+I46+I49+I52+I55+I58</f>
        <v>0</v>
      </c>
      <c r="R42">
        <f>0+O43+O46+O49+O52+O55+O58</f>
        <v>0</v>
      </c>
    </row>
    <row r="43" spans="1:18" x14ac:dyDescent="0.2">
      <c r="A43" s="25" t="s">
        <v>49</v>
      </c>
      <c r="B43" s="30" t="s">
        <v>46</v>
      </c>
      <c r="C43" s="30" t="s">
        <v>413</v>
      </c>
      <c r="D43" s="25" t="s">
        <v>51</v>
      </c>
      <c r="E43" s="31" t="s">
        <v>414</v>
      </c>
      <c r="F43" s="32" t="s">
        <v>139</v>
      </c>
      <c r="G43" s="33">
        <v>28.2</v>
      </c>
      <c r="H43" s="34"/>
      <c r="I43" s="34">
        <f>ROUND(ROUND(H43,2)*ROUND(G43,3),2)</f>
        <v>0</v>
      </c>
      <c r="J43" s="32" t="s">
        <v>62</v>
      </c>
      <c r="O43">
        <f>(I43*21)/100</f>
        <v>0</v>
      </c>
      <c r="P43" t="s">
        <v>27</v>
      </c>
    </row>
    <row r="44" spans="1:18" x14ac:dyDescent="0.2">
      <c r="A44" s="35" t="s">
        <v>54</v>
      </c>
      <c r="E44" s="36" t="s">
        <v>415</v>
      </c>
    </row>
    <row r="45" spans="1:18" x14ac:dyDescent="0.2">
      <c r="A45" s="39" t="s">
        <v>56</v>
      </c>
      <c r="E45" s="38" t="s">
        <v>416</v>
      </c>
    </row>
    <row r="46" spans="1:18" x14ac:dyDescent="0.2">
      <c r="A46" s="25" t="s">
        <v>49</v>
      </c>
      <c r="B46" s="30" t="s">
        <v>90</v>
      </c>
      <c r="C46" s="30" t="s">
        <v>417</v>
      </c>
      <c r="D46" s="25" t="s">
        <v>51</v>
      </c>
      <c r="E46" s="31" t="s">
        <v>418</v>
      </c>
      <c r="F46" s="32" t="s">
        <v>139</v>
      </c>
      <c r="G46" s="33">
        <v>75.2</v>
      </c>
      <c r="H46" s="34"/>
      <c r="I46" s="34">
        <f>ROUND(ROUND(H46,2)*ROUND(G46,3),2)</f>
        <v>0</v>
      </c>
      <c r="J46" s="32" t="s">
        <v>62</v>
      </c>
      <c r="O46">
        <f>(I46*21)/100</f>
        <v>0</v>
      </c>
      <c r="P46" t="s">
        <v>27</v>
      </c>
    </row>
    <row r="47" spans="1:18" x14ac:dyDescent="0.2">
      <c r="A47" s="35" t="s">
        <v>54</v>
      </c>
      <c r="E47" s="36" t="s">
        <v>419</v>
      </c>
    </row>
    <row r="48" spans="1:18" x14ac:dyDescent="0.2">
      <c r="A48" s="39" t="s">
        <v>56</v>
      </c>
      <c r="E48" s="38" t="s">
        <v>420</v>
      </c>
    </row>
    <row r="49" spans="1:16" x14ac:dyDescent="0.2">
      <c r="A49" s="25" t="s">
        <v>49</v>
      </c>
      <c r="B49" s="30" t="s">
        <v>94</v>
      </c>
      <c r="C49" s="30" t="s">
        <v>421</v>
      </c>
      <c r="D49" s="25" t="s">
        <v>51</v>
      </c>
      <c r="E49" s="31" t="s">
        <v>422</v>
      </c>
      <c r="F49" s="32" t="s">
        <v>79</v>
      </c>
      <c r="G49" s="33">
        <v>3</v>
      </c>
      <c r="H49" s="34"/>
      <c r="I49" s="34">
        <f>ROUND(ROUND(H49,2)*ROUND(G49,3),2)</f>
        <v>0</v>
      </c>
      <c r="J49" s="32" t="s">
        <v>62</v>
      </c>
      <c r="O49">
        <f>(I49*21)/100</f>
        <v>0</v>
      </c>
      <c r="P49" t="s">
        <v>27</v>
      </c>
    </row>
    <row r="50" spans="1:16" x14ac:dyDescent="0.2">
      <c r="A50" s="35" t="s">
        <v>54</v>
      </c>
      <c r="E50" s="36" t="s">
        <v>423</v>
      </c>
    </row>
    <row r="51" spans="1:16" x14ac:dyDescent="0.2">
      <c r="A51" s="39" t="s">
        <v>56</v>
      </c>
      <c r="E51" s="38" t="s">
        <v>424</v>
      </c>
    </row>
    <row r="52" spans="1:16" x14ac:dyDescent="0.2">
      <c r="A52" s="25" t="s">
        <v>49</v>
      </c>
      <c r="B52" s="30" t="s">
        <v>98</v>
      </c>
      <c r="C52" s="30" t="s">
        <v>425</v>
      </c>
      <c r="D52" s="25" t="s">
        <v>51</v>
      </c>
      <c r="E52" s="31" t="s">
        <v>426</v>
      </c>
      <c r="F52" s="32" t="s">
        <v>79</v>
      </c>
      <c r="G52" s="33">
        <v>6</v>
      </c>
      <c r="H52" s="34"/>
      <c r="I52" s="34">
        <f>ROUND(ROUND(H52,2)*ROUND(G52,3),2)</f>
        <v>0</v>
      </c>
      <c r="J52" s="32" t="s">
        <v>62</v>
      </c>
      <c r="O52">
        <f>(I52*21)/100</f>
        <v>0</v>
      </c>
      <c r="P52" t="s">
        <v>27</v>
      </c>
    </row>
    <row r="53" spans="1:16" x14ac:dyDescent="0.2">
      <c r="A53" s="35" t="s">
        <v>54</v>
      </c>
      <c r="E53" s="36" t="s">
        <v>427</v>
      </c>
    </row>
    <row r="54" spans="1:16" x14ac:dyDescent="0.2">
      <c r="A54" s="39" t="s">
        <v>56</v>
      </c>
      <c r="E54" s="38" t="s">
        <v>428</v>
      </c>
    </row>
    <row r="55" spans="1:16" x14ac:dyDescent="0.2">
      <c r="A55" s="25" t="s">
        <v>49</v>
      </c>
      <c r="B55" s="30" t="s">
        <v>102</v>
      </c>
      <c r="C55" s="30" t="s">
        <v>429</v>
      </c>
      <c r="D55" s="25" t="s">
        <v>51</v>
      </c>
      <c r="E55" s="31" t="s">
        <v>430</v>
      </c>
      <c r="F55" s="32" t="s">
        <v>139</v>
      </c>
      <c r="G55" s="33">
        <v>28.2</v>
      </c>
      <c r="H55" s="34"/>
      <c r="I55" s="34">
        <f>ROUND(ROUND(H55,2)*ROUND(G55,3),2)</f>
        <v>0</v>
      </c>
      <c r="J55" s="32" t="s">
        <v>62</v>
      </c>
      <c r="O55">
        <f>(I55*21)/100</f>
        <v>0</v>
      </c>
      <c r="P55" t="s">
        <v>27</v>
      </c>
    </row>
    <row r="56" spans="1:16" x14ac:dyDescent="0.2">
      <c r="A56" s="35" t="s">
        <v>54</v>
      </c>
      <c r="E56" s="36" t="s">
        <v>51</v>
      </c>
    </row>
    <row r="57" spans="1:16" x14ac:dyDescent="0.2">
      <c r="A57" s="39" t="s">
        <v>56</v>
      </c>
      <c r="E57" s="38" t="s">
        <v>416</v>
      </c>
    </row>
    <row r="58" spans="1:16" x14ac:dyDescent="0.2">
      <c r="A58" s="25" t="s">
        <v>49</v>
      </c>
      <c r="B58" s="30" t="s">
        <v>106</v>
      </c>
      <c r="C58" s="30" t="s">
        <v>431</v>
      </c>
      <c r="D58" s="25" t="s">
        <v>51</v>
      </c>
      <c r="E58" s="31" t="s">
        <v>432</v>
      </c>
      <c r="F58" s="32" t="s">
        <v>139</v>
      </c>
      <c r="G58" s="33">
        <v>75.209999999999994</v>
      </c>
      <c r="H58" s="34"/>
      <c r="I58" s="34">
        <f>ROUND(ROUND(H58,2)*ROUND(G58,3),2)</f>
        <v>0</v>
      </c>
      <c r="J58" s="32" t="s">
        <v>62</v>
      </c>
      <c r="O58">
        <f>(I58*21)/100</f>
        <v>0</v>
      </c>
      <c r="P58" t="s">
        <v>27</v>
      </c>
    </row>
    <row r="59" spans="1:16" x14ac:dyDescent="0.2">
      <c r="A59" s="35" t="s">
        <v>54</v>
      </c>
      <c r="E59" s="36" t="s">
        <v>51</v>
      </c>
    </row>
    <row r="60" spans="1:16" x14ac:dyDescent="0.2">
      <c r="A60" s="37" t="s">
        <v>56</v>
      </c>
      <c r="E60" s="38" t="s">
        <v>433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000_SO 000</vt:lpstr>
      <vt:lpstr>SO 101_SO 101</vt:lpstr>
      <vt:lpstr>SO 181_SO 181</vt:lpstr>
      <vt:lpstr>SO 201_SO 201</vt:lpstr>
      <vt:lpstr>SO 301_SO 301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Klimentová Monika</dc:creator>
  <cp:keywords/>
  <dc:description/>
  <cp:lastModifiedBy>Klimentová Monika</cp:lastModifiedBy>
  <dcterms:created xsi:type="dcterms:W3CDTF">2023-12-20T07:54:27Z</dcterms:created>
  <dcterms:modified xsi:type="dcterms:W3CDTF">2023-12-20T07:57:32Z</dcterms:modified>
  <cp:category/>
  <cp:contentStatus/>
</cp:coreProperties>
</file>