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0 - Pokyny pro zpracován..." sheetId="2" r:id="rId2"/>
    <sheet name="01 - Vedlejší rozpočtové ..." sheetId="3" r:id="rId3"/>
    <sheet name="02 - SO-03 Přípojka plynu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'00 - Pokyny pro zpracován...'!$C$79:$K$99</definedName>
    <definedName name="_xlnm.Print_Area" localSheetId="1">'00 - Pokyny pro zpracován...'!$C$4:$J$39,'00 - Pokyny pro zpracován...'!$C$45:$J$61,'00 - Pokyny pro zpracován...'!$C$67:$K$99</definedName>
    <definedName name="_xlnm.Print_Titles" localSheetId="1">'00 - Pokyny pro zpracován...'!$79:$79</definedName>
    <definedName name="_xlnm._FilterDatabase" localSheetId="2" hidden="1">'01 - Vedlejší rozpočtové ...'!$C$82:$K$99</definedName>
    <definedName name="_xlnm.Print_Area" localSheetId="2">'01 - Vedlejší rozpočtové ...'!$C$4:$J$39,'01 - Vedlejší rozpočtové ...'!$C$45:$J$64,'01 - Vedlejší rozpočtové ...'!$C$70:$K$99</definedName>
    <definedName name="_xlnm.Print_Titles" localSheetId="2">'01 - Vedlejší rozpočtové ...'!$82:$82</definedName>
    <definedName name="_xlnm._FilterDatabase" localSheetId="3" hidden="1">'02 - SO-03 Přípojka plynu'!$C$96:$K$385</definedName>
    <definedName name="_xlnm.Print_Area" localSheetId="3">'02 - SO-03 Přípojka plynu'!$C$4:$J$39,'02 - SO-03 Přípojka plynu'!$C$45:$J$78,'02 - SO-03 Přípojka plynu'!$C$84:$K$385</definedName>
    <definedName name="_xlnm.Print_Titles" localSheetId="3">'02 - SO-03 Přípojka plynu'!$96:$96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382"/>
  <c r="BH382"/>
  <c r="BG382"/>
  <c r="BF382"/>
  <c r="T382"/>
  <c r="T381"/>
  <c r="T380"/>
  <c r="R382"/>
  <c r="R381"/>
  <c r="R380"/>
  <c r="P382"/>
  <c r="P381"/>
  <c r="P380"/>
  <c r="BI376"/>
  <c r="BH376"/>
  <c r="BG376"/>
  <c r="BF376"/>
  <c r="T376"/>
  <c r="T375"/>
  <c r="R376"/>
  <c r="R375"/>
  <c r="P376"/>
  <c r="P375"/>
  <c r="BI372"/>
  <c r="BH372"/>
  <c r="BG372"/>
  <c r="BF372"/>
  <c r="T372"/>
  <c r="R372"/>
  <c r="P372"/>
  <c r="BI368"/>
  <c r="BH368"/>
  <c r="BG368"/>
  <c r="BF368"/>
  <c r="T368"/>
  <c r="R368"/>
  <c r="P368"/>
  <c r="BI363"/>
  <c r="BH363"/>
  <c r="BG363"/>
  <c r="BF363"/>
  <c r="T363"/>
  <c r="R363"/>
  <c r="P363"/>
  <c r="BI354"/>
  <c r="BH354"/>
  <c r="BG354"/>
  <c r="BF354"/>
  <c r="T354"/>
  <c r="R354"/>
  <c r="P354"/>
  <c r="BI352"/>
  <c r="BH352"/>
  <c r="BG352"/>
  <c r="BF352"/>
  <c r="T352"/>
  <c r="R352"/>
  <c r="P352"/>
  <c r="BI349"/>
  <c r="BH349"/>
  <c r="BG349"/>
  <c r="BF349"/>
  <c r="T349"/>
  <c r="R349"/>
  <c r="P349"/>
  <c r="BI347"/>
  <c r="BH347"/>
  <c r="BG347"/>
  <c r="BF347"/>
  <c r="T347"/>
  <c r="R347"/>
  <c r="P347"/>
  <c r="BI344"/>
  <c r="BH344"/>
  <c r="BG344"/>
  <c r="BF344"/>
  <c r="T344"/>
  <c r="R344"/>
  <c r="P344"/>
  <c r="BI341"/>
  <c r="BH341"/>
  <c r="BG341"/>
  <c r="BF341"/>
  <c r="T341"/>
  <c r="R341"/>
  <c r="P341"/>
  <c r="BI337"/>
  <c r="BH337"/>
  <c r="BG337"/>
  <c r="BF337"/>
  <c r="T337"/>
  <c r="R337"/>
  <c r="P337"/>
  <c r="BI330"/>
  <c r="BH330"/>
  <c r="BG330"/>
  <c r="BF330"/>
  <c r="T330"/>
  <c r="R330"/>
  <c r="P330"/>
  <c r="BI325"/>
  <c r="BH325"/>
  <c r="BG325"/>
  <c r="BF325"/>
  <c r="T325"/>
  <c r="R325"/>
  <c r="P325"/>
  <c r="BI320"/>
  <c r="BH320"/>
  <c r="BG320"/>
  <c r="BF320"/>
  <c r="T320"/>
  <c r="R320"/>
  <c r="P320"/>
  <c r="BI315"/>
  <c r="BH315"/>
  <c r="BG315"/>
  <c r="BF315"/>
  <c r="T315"/>
  <c r="R315"/>
  <c r="P315"/>
  <c r="BI311"/>
  <c r="BH311"/>
  <c r="BG311"/>
  <c r="BF311"/>
  <c r="T311"/>
  <c r="R311"/>
  <c r="P311"/>
  <c r="BI306"/>
  <c r="BH306"/>
  <c r="BG306"/>
  <c r="BF306"/>
  <c r="T306"/>
  <c r="R306"/>
  <c r="P306"/>
  <c r="BI301"/>
  <c r="BH301"/>
  <c r="BG301"/>
  <c r="BF301"/>
  <c r="T301"/>
  <c r="R301"/>
  <c r="P301"/>
  <c r="BI298"/>
  <c r="BH298"/>
  <c r="BG298"/>
  <c r="BF298"/>
  <c r="T298"/>
  <c r="R298"/>
  <c r="P298"/>
  <c r="BI293"/>
  <c r="BH293"/>
  <c r="BG293"/>
  <c r="BF293"/>
  <c r="T293"/>
  <c r="R293"/>
  <c r="P293"/>
  <c r="BI288"/>
  <c r="BH288"/>
  <c r="BG288"/>
  <c r="BF288"/>
  <c r="T288"/>
  <c r="R288"/>
  <c r="P288"/>
  <c r="BI283"/>
  <c r="BH283"/>
  <c r="BG283"/>
  <c r="BF283"/>
  <c r="T283"/>
  <c r="R283"/>
  <c r="P283"/>
  <c r="BI280"/>
  <c r="BH280"/>
  <c r="BG280"/>
  <c r="BF280"/>
  <c r="T280"/>
  <c r="R280"/>
  <c r="P280"/>
  <c r="BI275"/>
  <c r="BH275"/>
  <c r="BG275"/>
  <c r="BF275"/>
  <c r="T275"/>
  <c r="R275"/>
  <c r="P275"/>
  <c r="BI271"/>
  <c r="BH271"/>
  <c r="BG271"/>
  <c r="BF271"/>
  <c r="T271"/>
  <c r="R271"/>
  <c r="P271"/>
  <c r="BI268"/>
  <c r="BH268"/>
  <c r="BG268"/>
  <c r="BF268"/>
  <c r="T268"/>
  <c r="R268"/>
  <c r="P268"/>
  <c r="BI264"/>
  <c r="BH264"/>
  <c r="BG264"/>
  <c r="BF264"/>
  <c r="T264"/>
  <c r="R264"/>
  <c r="P264"/>
  <c r="BI261"/>
  <c r="BH261"/>
  <c r="BG261"/>
  <c r="BF261"/>
  <c r="T261"/>
  <c r="R261"/>
  <c r="P261"/>
  <c r="BI255"/>
  <c r="BH255"/>
  <c r="BG255"/>
  <c r="BF255"/>
  <c r="T255"/>
  <c r="R255"/>
  <c r="P255"/>
  <c r="BI251"/>
  <c r="BH251"/>
  <c r="BG251"/>
  <c r="BF251"/>
  <c r="T251"/>
  <c r="R251"/>
  <c r="P251"/>
  <c r="BI247"/>
  <c r="BH247"/>
  <c r="BG247"/>
  <c r="BF247"/>
  <c r="T247"/>
  <c r="R247"/>
  <c r="P247"/>
  <c r="BI238"/>
  <c r="BH238"/>
  <c r="BG238"/>
  <c r="BF238"/>
  <c r="T238"/>
  <c r="R238"/>
  <c r="P238"/>
  <c r="BI230"/>
  <c r="BH230"/>
  <c r="BG230"/>
  <c r="BF230"/>
  <c r="T230"/>
  <c r="R230"/>
  <c r="P230"/>
  <c r="BI219"/>
  <c r="BH219"/>
  <c r="BG219"/>
  <c r="BF219"/>
  <c r="T219"/>
  <c r="R219"/>
  <c r="P219"/>
  <c r="BI208"/>
  <c r="BH208"/>
  <c r="BG208"/>
  <c r="BF208"/>
  <c r="T208"/>
  <c r="R208"/>
  <c r="P208"/>
  <c r="BI197"/>
  <c r="BH197"/>
  <c r="BG197"/>
  <c r="BF197"/>
  <c r="T197"/>
  <c r="T196"/>
  <c r="R197"/>
  <c r="R196"/>
  <c r="P197"/>
  <c r="P196"/>
  <c r="BI192"/>
  <c r="BH192"/>
  <c r="BG192"/>
  <c r="BF192"/>
  <c r="T192"/>
  <c r="T191"/>
  <c r="R192"/>
  <c r="R191"/>
  <c r="P192"/>
  <c r="P191"/>
  <c r="BI188"/>
  <c r="BH188"/>
  <c r="BG188"/>
  <c r="BF188"/>
  <c r="T188"/>
  <c r="R188"/>
  <c r="P188"/>
  <c r="BI178"/>
  <c r="BH178"/>
  <c r="BG178"/>
  <c r="BF178"/>
  <c r="T178"/>
  <c r="R178"/>
  <c r="P178"/>
  <c r="BI166"/>
  <c r="BH166"/>
  <c r="BG166"/>
  <c r="BF166"/>
  <c r="T166"/>
  <c r="R166"/>
  <c r="P166"/>
  <c r="BI159"/>
  <c r="BH159"/>
  <c r="BG159"/>
  <c r="BF159"/>
  <c r="T159"/>
  <c r="R159"/>
  <c r="P159"/>
  <c r="BI153"/>
  <c r="BH153"/>
  <c r="BG153"/>
  <c r="BF153"/>
  <c r="T153"/>
  <c r="R153"/>
  <c r="P153"/>
  <c r="BI143"/>
  <c r="BH143"/>
  <c r="BG143"/>
  <c r="BF143"/>
  <c r="T143"/>
  <c r="R143"/>
  <c r="P143"/>
  <c r="BI133"/>
  <c r="BH133"/>
  <c r="BG133"/>
  <c r="BF133"/>
  <c r="T133"/>
  <c r="R133"/>
  <c r="P133"/>
  <c r="BI128"/>
  <c r="BH128"/>
  <c r="BG128"/>
  <c r="BF128"/>
  <c r="T128"/>
  <c r="R128"/>
  <c r="P128"/>
  <c r="BI118"/>
  <c r="BH118"/>
  <c r="BG118"/>
  <c r="BF118"/>
  <c r="T118"/>
  <c r="R118"/>
  <c r="P118"/>
  <c r="BI109"/>
  <c r="BH109"/>
  <c r="BG109"/>
  <c r="BF109"/>
  <c r="T109"/>
  <c r="R109"/>
  <c r="P109"/>
  <c r="BI100"/>
  <c r="BH100"/>
  <c r="BG100"/>
  <c r="BF100"/>
  <c r="T100"/>
  <c r="R100"/>
  <c r="P100"/>
  <c r="J94"/>
  <c r="J93"/>
  <c r="F93"/>
  <c r="F91"/>
  <c r="E89"/>
  <c r="J55"/>
  <c r="J54"/>
  <c r="F54"/>
  <c r="F52"/>
  <c r="E50"/>
  <c r="J18"/>
  <c r="E18"/>
  <c r="F94"/>
  <c r="J17"/>
  <c r="J12"/>
  <c r="J52"/>
  <c r="E7"/>
  <c r="E87"/>
  <c i="3" r="J37"/>
  <c r="J36"/>
  <c i="1" r="AY56"/>
  <c i="3" r="J35"/>
  <c i="1" r="AX56"/>
  <c i="3" r="BI96"/>
  <c r="BH96"/>
  <c r="BG96"/>
  <c r="BF96"/>
  <c r="T96"/>
  <c r="T95"/>
  <c r="R96"/>
  <c r="R95"/>
  <c r="P96"/>
  <c r="P95"/>
  <c r="BI91"/>
  <c r="BH91"/>
  <c r="BG91"/>
  <c r="BF91"/>
  <c r="T91"/>
  <c r="T90"/>
  <c r="R91"/>
  <c r="R90"/>
  <c r="P91"/>
  <c r="P90"/>
  <c r="BI86"/>
  <c r="BH86"/>
  <c r="BG86"/>
  <c r="BF86"/>
  <c r="T86"/>
  <c r="T85"/>
  <c r="T84"/>
  <c r="T83"/>
  <c r="R86"/>
  <c r="R85"/>
  <c r="R84"/>
  <c r="R83"/>
  <c r="P86"/>
  <c r="P85"/>
  <c r="P84"/>
  <c r="P83"/>
  <c i="1" r="AU56"/>
  <c i="3" r="J80"/>
  <c r="J79"/>
  <c r="F79"/>
  <c r="F77"/>
  <c r="E75"/>
  <c r="J55"/>
  <c r="J54"/>
  <c r="F54"/>
  <c r="F52"/>
  <c r="E50"/>
  <c r="J18"/>
  <c r="E18"/>
  <c r="F80"/>
  <c r="J17"/>
  <c r="J12"/>
  <c r="J52"/>
  <c r="E7"/>
  <c r="E73"/>
  <c i="2" r="J37"/>
  <c r="J36"/>
  <c i="1" r="AY55"/>
  <c i="2" r="J35"/>
  <c i="1" r="AX55"/>
  <c i="2"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74"/>
  <c r="E7"/>
  <c r="E70"/>
  <c i="1" r="L50"/>
  <c r="AM50"/>
  <c r="AM49"/>
  <c r="L49"/>
  <c r="AM47"/>
  <c r="L47"/>
  <c r="L45"/>
  <c r="L44"/>
  <c i="2" r="J94"/>
  <c r="J84"/>
  <c i="4" r="BK271"/>
  <c r="J341"/>
  <c r="J261"/>
  <c r="BK363"/>
  <c r="J293"/>
  <c r="BK109"/>
  <c r="BK192"/>
  <c i="2" r="BK92"/>
  <c i="3" r="J91"/>
  <c i="4" r="BK238"/>
  <c r="BK349"/>
  <c r="J268"/>
  <c r="J347"/>
  <c r="BK197"/>
  <c r="J315"/>
  <c r="BK188"/>
  <c i="2" r="J86"/>
  <c i="4" r="J280"/>
  <c r="J118"/>
  <c r="J320"/>
  <c r="J197"/>
  <c r="BK347"/>
  <c r="J178"/>
  <c i="1" r="AS54"/>
  <c i="4" r="J238"/>
  <c r="J230"/>
  <c r="J330"/>
  <c r="J208"/>
  <c i="2" r="J82"/>
  <c i="3" r="BK96"/>
  <c i="4" r="BK251"/>
  <c r="J311"/>
  <c r="BK208"/>
  <c r="BK354"/>
  <c r="J153"/>
  <c r="BK325"/>
  <c r="BK143"/>
  <c i="2" r="BK86"/>
  <c i="4" r="BK288"/>
  <c r="J376"/>
  <c r="BK306"/>
  <c r="J368"/>
  <c r="BK247"/>
  <c r="BK341"/>
  <c r="BK133"/>
  <c i="2" r="BK98"/>
  <c i="4" r="J188"/>
  <c r="BK344"/>
  <c r="BK280"/>
  <c r="J166"/>
  <c r="J288"/>
  <c i="2" r="BK89"/>
  <c i="4" r="BK275"/>
  <c r="J382"/>
  <c r="J325"/>
  <c r="J264"/>
  <c r="BK352"/>
  <c r="BK166"/>
  <c i="2" r="BK96"/>
  <c i="3" r="BK91"/>
  <c i="4" r="BK178"/>
  <c r="BK293"/>
  <c r="J109"/>
  <c r="J344"/>
  <c r="BK219"/>
  <c r="J306"/>
  <c i="2" r="J96"/>
  <c i="3" r="J96"/>
  <c i="4" r="J159"/>
  <c r="J337"/>
  <c r="J247"/>
  <c r="BK337"/>
  <c r="J143"/>
  <c r="BK301"/>
  <c i="2" r="J89"/>
  <c i="3" r="BK86"/>
  <c i="4" r="BK376"/>
  <c r="J301"/>
  <c r="BK330"/>
  <c r="BK320"/>
  <c r="BK118"/>
  <c i="3" r="J86"/>
  <c i="4" r="J219"/>
  <c r="BK372"/>
  <c r="J271"/>
  <c r="BK153"/>
  <c r="BK128"/>
  <c r="BK283"/>
  <c i="2" r="BK84"/>
  <c i="4" r="BK298"/>
  <c r="J363"/>
  <c r="J275"/>
  <c r="BK100"/>
  <c r="J251"/>
  <c r="J349"/>
  <c r="BK261"/>
  <c i="2" r="J92"/>
  <c i="4" r="J352"/>
  <c r="BK382"/>
  <c r="J283"/>
  <c r="J128"/>
  <c r="BK255"/>
  <c r="J354"/>
  <c r="BK264"/>
  <c i="2" r="J98"/>
  <c r="BK82"/>
  <c i="4" r="BK268"/>
  <c r="BK368"/>
  <c r="J255"/>
  <c r="J372"/>
  <c r="BK230"/>
  <c i="2" r="BK94"/>
  <c i="4" r="BK315"/>
  <c r="J133"/>
  <c r="J298"/>
  <c r="J192"/>
  <c r="BK159"/>
  <c r="BK311"/>
  <c r="J100"/>
  <c l="1" r="T207"/>
  <c r="R207"/>
  <c r="P229"/>
  <c r="T229"/>
  <c r="P207"/>
  <c r="R229"/>
  <c i="2" r="R81"/>
  <c r="R80"/>
  <c i="4" r="BK99"/>
  <c r="P246"/>
  <c r="P260"/>
  <c r="R279"/>
  <c r="T287"/>
  <c r="R314"/>
  <c r="P336"/>
  <c r="R362"/>
  <c i="2" r="P81"/>
  <c r="P80"/>
  <c i="1" r="AU55"/>
  <c i="4" r="P99"/>
  <c r="P98"/>
  <c r="T246"/>
  <c r="R260"/>
  <c r="P279"/>
  <c r="P287"/>
  <c r="T314"/>
  <c r="R336"/>
  <c r="R335"/>
  <c r="P362"/>
  <c i="2" r="BK81"/>
  <c r="J81"/>
  <c r="J60"/>
  <c i="4" r="R99"/>
  <c r="BK246"/>
  <c r="J246"/>
  <c r="J66"/>
  <c r="BK260"/>
  <c r="J260"/>
  <c r="J67"/>
  <c r="BK279"/>
  <c r="J279"/>
  <c r="J68"/>
  <c r="BK287"/>
  <c r="J287"/>
  <c r="J70"/>
  <c r="BK314"/>
  <c r="J314"/>
  <c r="J71"/>
  <c r="BK336"/>
  <c r="J336"/>
  <c r="J73"/>
  <c r="BK362"/>
  <c r="J362"/>
  <c r="J74"/>
  <c r="T362"/>
  <c i="2" r="T81"/>
  <c r="T80"/>
  <c i="4" r="T99"/>
  <c r="T98"/>
  <c r="R246"/>
  <c r="T260"/>
  <c r="T279"/>
  <c r="R287"/>
  <c r="R286"/>
  <c r="P314"/>
  <c r="T336"/>
  <c r="T335"/>
  <c i="3" r="BK85"/>
  <c r="J85"/>
  <c r="J61"/>
  <c r="BK90"/>
  <c r="J90"/>
  <c r="J62"/>
  <c i="4" r="BK191"/>
  <c r="J191"/>
  <c r="J62"/>
  <c i="3" r="BK95"/>
  <c r="J95"/>
  <c r="J63"/>
  <c i="4" r="BK196"/>
  <c r="J196"/>
  <c r="J63"/>
  <c r="BK207"/>
  <c r="J207"/>
  <c r="J64"/>
  <c r="BK229"/>
  <c r="J229"/>
  <c r="J65"/>
  <c r="BK375"/>
  <c r="J375"/>
  <c r="J75"/>
  <c r="BK381"/>
  <c r="J381"/>
  <c r="J77"/>
  <c r="E48"/>
  <c r="BE153"/>
  <c r="BE192"/>
  <c r="BE238"/>
  <c r="BE247"/>
  <c r="BE251"/>
  <c r="BE255"/>
  <c r="BE268"/>
  <c r="BE271"/>
  <c r="BE288"/>
  <c r="BE293"/>
  <c r="BE368"/>
  <c r="F55"/>
  <c r="J91"/>
  <c r="BE118"/>
  <c r="BE128"/>
  <c r="BE166"/>
  <c r="BE178"/>
  <c r="BE188"/>
  <c r="BE230"/>
  <c r="BE264"/>
  <c r="BE275"/>
  <c r="BE280"/>
  <c r="BE306"/>
  <c r="BE315"/>
  <c r="BE337"/>
  <c r="BE347"/>
  <c r="BE349"/>
  <c r="BE109"/>
  <c r="BE133"/>
  <c r="BE159"/>
  <c r="BE298"/>
  <c r="BE311"/>
  <c r="BE325"/>
  <c r="BE372"/>
  <c r="BE376"/>
  <c r="BE382"/>
  <c r="BE100"/>
  <c r="BE143"/>
  <c r="BE197"/>
  <c r="BE208"/>
  <c r="BE219"/>
  <c r="BE261"/>
  <c r="BE283"/>
  <c r="BE301"/>
  <c r="BE320"/>
  <c r="BE330"/>
  <c r="BE341"/>
  <c r="BE344"/>
  <c r="BE352"/>
  <c r="BE354"/>
  <c r="BE363"/>
  <c i="3" r="BE86"/>
  <c r="F55"/>
  <c r="BE91"/>
  <c r="E48"/>
  <c r="J77"/>
  <c r="BE96"/>
  <c i="2" r="J52"/>
  <c r="BE86"/>
  <c r="E48"/>
  <c r="F55"/>
  <c r="BE84"/>
  <c r="BE89"/>
  <c r="BE98"/>
  <c r="BE82"/>
  <c r="BE94"/>
  <c r="BE96"/>
  <c r="BE92"/>
  <c r="F35"/>
  <c i="1" r="BB55"/>
  <c i="4" r="F36"/>
  <c i="1" r="BC57"/>
  <c i="2" r="J34"/>
  <c i="1" r="AW55"/>
  <c i="3" r="F35"/>
  <c i="1" r="BB56"/>
  <c i="4" r="F34"/>
  <c i="1" r="BA57"/>
  <c i="3" r="J34"/>
  <c i="1" r="AW56"/>
  <c i="3" r="F36"/>
  <c i="1" r="BC56"/>
  <c i="2" r="F34"/>
  <c i="1" r="BA55"/>
  <c i="3" r="F37"/>
  <c i="1" r="BD56"/>
  <c i="4" r="J34"/>
  <c i="1" r="AW57"/>
  <c i="2" r="F37"/>
  <c i="1" r="BD55"/>
  <c i="2" r="F36"/>
  <c i="1" r="BC55"/>
  <c i="4" r="F35"/>
  <c i="1" r="BB57"/>
  <c i="3" r="F34"/>
  <c i="1" r="BA56"/>
  <c i="4" r="F37"/>
  <c i="1" r="BD57"/>
  <c i="4" l="1" r="R98"/>
  <c r="R97"/>
  <c r="P335"/>
  <c r="P286"/>
  <c r="P97"/>
  <c i="1" r="AU57"/>
  <c i="4" r="BK98"/>
  <c r="T286"/>
  <c r="T97"/>
  <c r="J99"/>
  <c r="J61"/>
  <c r="BK335"/>
  <c r="J335"/>
  <c r="J72"/>
  <c i="2" r="BK80"/>
  <c r="J80"/>
  <c r="J59"/>
  <c i="4" r="BK286"/>
  <c r="J286"/>
  <c r="J69"/>
  <c r="BK380"/>
  <c r="J380"/>
  <c r="J76"/>
  <c i="3" r="BK84"/>
  <c r="J84"/>
  <c r="J60"/>
  <c i="2" r="J33"/>
  <c i="1" r="AV55"/>
  <c r="AT55"/>
  <c r="BD54"/>
  <c r="W33"/>
  <c i="2" r="F33"/>
  <c i="1" r="AZ55"/>
  <c r="BC54"/>
  <c r="W32"/>
  <c i="3" r="F33"/>
  <c i="1" r="AZ56"/>
  <c i="4" r="J33"/>
  <c i="1" r="AV57"/>
  <c r="AT57"/>
  <c i="4" r="F33"/>
  <c i="1" r="AZ57"/>
  <c i="3" r="J33"/>
  <c i="1" r="AV56"/>
  <c r="AT56"/>
  <c r="BB54"/>
  <c r="W31"/>
  <c r="BA54"/>
  <c r="W30"/>
  <c r="AU54"/>
  <c i="4" l="1" r="BK97"/>
  <c r="J97"/>
  <c r="J59"/>
  <c r="J98"/>
  <c r="J60"/>
  <c i="3" r="BK83"/>
  <c r="J83"/>
  <c r="J59"/>
  <c i="1" r="AY54"/>
  <c i="2" r="J30"/>
  <c i="1" r="AG55"/>
  <c r="AW54"/>
  <c r="AK30"/>
  <c r="AZ54"/>
  <c r="AV54"/>
  <c r="AK29"/>
  <c r="AX54"/>
  <c i="2" l="1" r="J39"/>
  <c i="1" r="AN55"/>
  <c i="3" r="J30"/>
  <c i="1" r="AG56"/>
  <c i="4" r="J30"/>
  <c i="1" r="AG57"/>
  <c r="W29"/>
  <c r="AT54"/>
  <c i="4" l="1" r="J39"/>
  <c i="3" r="J39"/>
  <c i="1" r="AN57"/>
  <c r="AN56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<sst xmlns="http://schemas.openxmlformats.org/spreadsheetml/2006/main">
  <si>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</si>
  <si>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</si>
  <si>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</si>
  <si>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</si>
  <si>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</si>
  <si>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{ecd73c13-7c94-458d-8732-9942c2c3b3dc}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</si>
  <si>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</si>
  <si>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</si>
  <si>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</si>
  <si>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</si>
  <si>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</si>
  <si>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</si>
  <si>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</si>
  <si>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</si>
  <si>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2021083F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</si>
  <si>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</si>
  <si>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</si>
  <si>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SO 102 - Dílny odborného výcviku studentů, SO-03 přípojka plynu</t>
  </si>
  <si>
    <t>KSO:</t>
  </si>
  <si>
    <t>827 51 11</t>
  </si>
  <si>
    <t>CC-CZ:</t>
  </si>
  <si>
    <t>22211</t>
  </si>
  <si>
    <t>Místo:</t>
  </si>
  <si>
    <t>Rokycany</t>
  </si>
  <si>
    <t>Datum:</t>
  </si>
  <si>
    <t>13. 11. 2021</t>
  </si>
  <si>
    <t>CZ-CPV:</t>
  </si>
  <si>
    <t>44000000-0</t>
  </si>
  <si>
    <t>CZ-CPA:</t>
  </si>
  <si>
    <t>42.21.12</t>
  </si>
  <si>
    <t>Zadavatel:</t>
  </si>
  <si>
    <t>IČ:</t>
  </si>
  <si>
    <t/>
  </si>
  <si>
    <t>ZČM v Plzni, p.o., Kopeckého sady 357/2, Plzeň</t>
  </si>
  <si>
    <t>DIČ:</t>
  </si>
  <si>
    <t>Uchazeč:</t>
  </si>
  <si>
    <t>Vyplň údaj</t>
  </si>
  <si>
    <t>Projektant:</t>
  </si>
  <si>
    <t>MPtechnik s.r.o.</t>
  </si>
  <si>
    <t>True</t>
  </si>
  <si>
    <t>Zpracovatel:</t>
  </si>
  <si>
    <t>Jakub Vilingr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</si>
  <si>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</si>
  <si>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</si>
  <si>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</si>
  <si>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</si>
  <si>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</si>
  <si>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</si>
  <si>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</si>
  <si>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</si>
  <si>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</si>
  <si>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</si>
  <si>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</si>
  <si>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</si>
  <si>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</si>
  <si>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</si>
  <si>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</si>
  <si>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</si>
  <si>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</si>
  <si>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</si>
  <si>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</si>
  <si>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</si>
  <si>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</si>
  <si>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</si>
  <si>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</si>
  <si>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</si>
  <si>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</si>
  <si>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</si>
  <si>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</si>
  <si>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</si>
  <si>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</si>
  <si>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</si>
  <si>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</si>
  <si>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</si>
  <si>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</si>
  <si>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</si>
  <si>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</si>
  <si>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</si>
  <si>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</si>
  <si>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</si>
  <si>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</si>
  <si>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</si>
  <si>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</si>
  <si>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</t>
  </si>
  <si>
    <t>Pokyny pro zpracování nabídky</t>
  </si>
  <si>
    <t>STA</t>
  </si>
  <si>
    <t>1</t>
  </si>
  <si>
    <t>{80908dd2-be43-46b5-ab4e-c9ff0593cb2f}</t>
  </si>
  <si>
    <t>801 59 11</t>
  </si>
  <si>
    <t>2</t>
  </si>
  <si>
    <t>01</t>
  </si>
  <si>
    <t>Vedlejší rozpočtové náklady</t>
  </si>
  <si>
    <t>{4b7226e1-ea21-462a-97e6-c77d45cdd21c}</t>
  </si>
  <si>
    <t>02</t>
  </si>
  <si>
    <t>SO-03 Přípojka plynu</t>
  </si>
  <si>
    <t>{6e4ae505-144e-41bf-9ca1-17e28288f808}</t>
  </si>
  <si>
    <t>KRYCÍ LIST SOUPISU PRACÍ</t>
  </si>
  <si>
    <t>Objekt:</t>
  </si>
  <si>
    <t>00 - Pokyny pro zpracování nabídky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</si>
  <si>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</si>
  <si>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</si>
  <si>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</si>
  <si>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</si>
  <si>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</si>
  <si>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</si>
  <si>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</si>
  <si>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</si>
  <si>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</si>
  <si>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</si>
  <si>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</si>
  <si>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</si>
  <si>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</si>
  <si>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</si>
  <si>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</si>
  <si>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</si>
  <si>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</si>
  <si>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</si>
  <si>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</si>
  <si>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</si>
  <si>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</si>
  <si>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</si>
  <si>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</si>
  <si>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info-001</t>
  </si>
  <si>
    <t>Pro všechny položky platí, že rozhodujícím dokumentem pro jejich množství, typ a kvalitu je Projektová dokumentace a specifikace standardů</t>
  </si>
  <si>
    <t>512</t>
  </si>
  <si>
    <t>-947100665</t>
  </si>
  <si>
    <t>PP</t>
  </si>
  <si>
    <t>info-002</t>
  </si>
  <si>
    <t>Zpracovatel nabídky je povinen podrobně prostudovat PD a porovnat ji s předloženým VV</t>
  </si>
  <si>
    <t>-1846291579</t>
  </si>
  <si>
    <t>3</t>
  </si>
  <si>
    <t>info-003</t>
  </si>
  <si>
    <t>V případě, že výkaz výměr obsahuje odkaz na obchodní firmy, názvy, specifická označení výrobků, zboží a služeb...</t>
  </si>
  <si>
    <t>-2040253459</t>
  </si>
  <si>
    <t>P</t>
  </si>
  <si>
    <t>Poznámka k položce:_x000d_
V případě, že výkaz výměr obsahuje odkaz na obchodní firmy, názvy, specifická označení výrobků, zboží a služeb, a jsou použity jako referenční prostředek pro vyjádření kvalitativních a technických parametrů dodávky, dodavatel v takovém případě může dodávku ocenit obdobným řešením, výrobkem, který bude kvalitativně a technicky splňovat požadavky projektové dokumentace.</t>
  </si>
  <si>
    <t>info-004</t>
  </si>
  <si>
    <t>Specifikace ceny obsahuje přípravu, dodávku, dopravu, montáž a veškeré související náklady spojené s realizací od zadání po předání stavby do užívání...</t>
  </si>
  <si>
    <t>1040886065</t>
  </si>
  <si>
    <t>Poznámka k položce:_x000d_
Specifikace ceny obsahuje přípravu, dodávku, dopravu, montáž a veškeré související náklady spojené s realizací od zadání po předání stavby do užívání, včetně nákladů na koordinaci, uvedení do provozu, dokončovací práce, údržbu do doby předání, potřebné zkoušky a atesty, odstranění závad, předání dokladů o skutečném provedení, revizní knihy a další nutné režie pro Dílo. Specifikace ceny dále obsahuje zajištění veškerých dokladů nutných pro úspěšné kolaudační řízení včetně přípravy těchto podkladů pro toto řízení a účasti zástupce zhotovitele na místním šetření.</t>
  </si>
  <si>
    <t>5</t>
  </si>
  <si>
    <t>info-005</t>
  </si>
  <si>
    <t>Při stanovení jednotkových cen je bezpodmínečně nutné, aby byly zakalkulovány veškeré konstrukce a jejich části, dle dostupných výkresů a popisu standardů výrobků</t>
  </si>
  <si>
    <t>1818862474</t>
  </si>
  <si>
    <t>Při stanovení jednotkových cen je bezpodmínečně nutné, aby byly zakalkulovány veškeré konstrukce a jejich části, dle dostupných výkresů a popisu standardů výrobků. Pokud tak neučiní, nebude v průběhu provádění stavby brán zřetel na jeho event. požadavky na uznání víceprací vyplývajících z údajů a požadavků ve výše zmíněných projektových dokumentacích.</t>
  </si>
  <si>
    <t>6</t>
  </si>
  <si>
    <t>info-006</t>
  </si>
  <si>
    <t>Specifikace ceny obsahuje vždy kompletní systém dodávky a montáže pro plnou funkčnost Díla</t>
  </si>
  <si>
    <t>1292360568</t>
  </si>
  <si>
    <t>7</t>
  </si>
  <si>
    <t>info-007</t>
  </si>
  <si>
    <t>Specifikace ceny obsahuje vždy náklady související s průběžným úklidem staveniště a přilehlých komunikací, likvidaci odpadů, dočasná dopravní omezení atd.</t>
  </si>
  <si>
    <t>609113523</t>
  </si>
  <si>
    <t>8</t>
  </si>
  <si>
    <t>info-008</t>
  </si>
  <si>
    <t>Jednotkové ceny nebudou obsahovat DPH</t>
  </si>
  <si>
    <t>-1709470517</t>
  </si>
  <si>
    <t>01 -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</si>
  <si>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</si>
  <si>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</si>
  <si>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</si>
  <si>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</si>
  <si>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</si>
  <si>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VRN1</t>
  </si>
  <si>
    <t>Průzkumné, geodetické a projektové práce</t>
  </si>
  <si>
    <t>010001000</t>
  </si>
  <si>
    <t>…</t>
  </si>
  <si>
    <t>CS ÚRS 2023 01</t>
  </si>
  <si>
    <t>1024</t>
  </si>
  <si>
    <t>-665054951</t>
  </si>
  <si>
    <t>Online PSC</t>
  </si>
  <si>
    <t>https://podminky.urs.cz/item/CS_URS_2023_01/010001000</t>
  </si>
  <si>
    <t>Poznámka k položce:_x000d_
Průzkumné práce_x000d_
- vytýčení sítí..._x000d_
_x000d_
Geodetické práce_x000d_
- zaměření a umístění objektů_x000d_
- výškové a směrové umístění stavby_x000d_
- geometrický plán..._x000d_
_x000d_
Projektové práce_x000d_
- dílenská dokumentace_x000d_
- dokumentace skutečného provedení_x000d_
- tištěná a elektronická verze verze_x000d_
- prohlášení o shodě, certifikáty, dodací listy_x000d_
- záruční listy_x000d_
- revize_x000d_
- návody apod...</t>
  </si>
  <si>
    <t>VRN3</t>
  </si>
  <si>
    <t>Zařízení staveniště</t>
  </si>
  <si>
    <t>030001000</t>
  </si>
  <si>
    <t>...</t>
  </si>
  <si>
    <t>1520683197</t>
  </si>
  <si>
    <t>https://podminky.urs.cz/item/CS_URS_2023_01/030001000</t>
  </si>
  <si>
    <t>Poznámka k položce:_x000d_
- související přípravné práce_x000d_
- vybavení staveniště_x000d_
- připojení a spotřeba energií zařízení staveniště_x000d_
- zabezpečení staveniště_x000d_
- pronájmy ploch, objektů_x000d_
- oplocení staveniště_x000d_
- provoz staveniště_x000d_
- skládky a deponice_x000d_
- vjezd a výjezd ze staveniště_x000d_
- čištění komunikací_x000d_
- stavební buňky_x000d_
- mobilní WC apod._x000d_
- zrušení zařízení staveniště</t>
  </si>
  <si>
    <t>VRN4</t>
  </si>
  <si>
    <t>Inženýrská činnost</t>
  </si>
  <si>
    <t>040001000</t>
  </si>
  <si>
    <t>242977379</t>
  </si>
  <si>
    <t>https://podminky.urs.cz/item/CS_URS_2023_01/040001000</t>
  </si>
  <si>
    <t xml:space="preserve">Poznámka k položce:_x000d_
Inženýrská činnost_x000d_
- dozory_x000d_
- posudky_x000d_
- zkoušky a ostatní měření_x000d_
- revize_x000d_
- ostatní inženýrská činnost_x000d_
- plán BOZP na staveništi_x000d_
_x000d_
Kompletační a koordinační činnost_x000d_
- koordinace řemesel_x000d_
- finální odstranění kolaudačních závad apod._x000d_
_x000d_
</t>
  </si>
  <si>
    <t>02 - SO-03 Přípojka plynu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</si>
  <si>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</si>
  <si>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</si>
  <si>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</si>
  <si>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</si>
  <si>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</si>
  <si>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</si>
  <si>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</si>
  <si>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</si>
  <si>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</si>
  <si>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</si>
  <si>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723 - Zdravotechnika - vnitřní plynovod</t>
  </si>
  <si>
    <t xml:space="preserve">    783 - Dokončovací práce - nátěry</t>
  </si>
  <si>
    <t>M - Práce a dodávky M</t>
  </si>
  <si>
    <t xml:space="preserve">    23-M - Montáže potrubí</t>
  </si>
  <si>
    <t xml:space="preserve">    46-M - Zemní práce při extr.mont.pracích</t>
  </si>
  <si>
    <t>HZS - Hodinové zúčtovací sazby</t>
  </si>
  <si>
    <t xml:space="preserve">    VRN7 - Provozní vlivy</t>
  </si>
  <si>
    <t>HSV</t>
  </si>
  <si>
    <t>Práce a dodávky HSV</t>
  </si>
  <si>
    <t>Zemní práce</t>
  </si>
  <si>
    <t>113107324</t>
  </si>
  <si>
    <t>Odstranění podkladu z kameniva drceného tl přes 300 do 400 mm strojně pl do 50 m2</t>
  </si>
  <si>
    <t>m2</t>
  </si>
  <si>
    <t>1158223598</t>
  </si>
  <si>
    <t>Odstranění podkladů nebo krytů strojně plochy jednotlivě do 50 m2 s přemístěním hmot na skládku na vzdálenost do 3 m nebo s naložením na dopravní prostředek z kameniva hrubého drceného, o tl. vrstvy přes 300 do 400 mm</t>
  </si>
  <si>
    <t>https://podminky.urs.cz/item/CS_URS_2023_01/113107324</t>
  </si>
  <si>
    <t>VV</t>
  </si>
  <si>
    <t>"STL přípojka DN 32</t>
  </si>
  <si>
    <t>(4*0,5)</t>
  </si>
  <si>
    <t>(1,5*1,5)</t>
  </si>
  <si>
    <t>"NTL PE DN 50</t>
  </si>
  <si>
    <t>(55*0,5)</t>
  </si>
  <si>
    <t>Součet</t>
  </si>
  <si>
    <t>113107341</t>
  </si>
  <si>
    <t>Odstranění podkladu živičného tl 50 mm strojně pl do 50 m2</t>
  </si>
  <si>
    <t>-448892408</t>
  </si>
  <si>
    <t>Odstranění podkladů nebo krytů strojně plochy jednotlivě do 50 m2 s přemístěním hmot na skládku na vzdálenost do 3 m nebo s naložením na dopravní prostředek živičných, o tl. vrstvy do 50 mm</t>
  </si>
  <si>
    <t>https://podminky.urs.cz/item/CS_URS_2023_01/113107341</t>
  </si>
  <si>
    <t>132251102</t>
  </si>
  <si>
    <t>Hloubení rýh nezapažených š do 800 mm v hornině třídy těžitelnosti I skupiny 3 objem do 50 m3 strojně</t>
  </si>
  <si>
    <t>m3</t>
  </si>
  <si>
    <t>-1204382506</t>
  </si>
  <si>
    <t>Hloubení nezapažených rýh šířky do 800 mm strojně s urovnáním dna do předepsaného profilu a spádu v hornině třídy těžitelnosti I skupiny 3 přes 20 do 50 m3</t>
  </si>
  <si>
    <t>https://podminky.urs.cz/item/CS_URS_2023_01/132251102</t>
  </si>
  <si>
    <t>"výkop trasy v komunikaci</t>
  </si>
  <si>
    <t>(4*0,5)*1,25</t>
  </si>
  <si>
    <t>(1,5*1,5*1,25)</t>
  </si>
  <si>
    <t>(55*0,5*1,25)</t>
  </si>
  <si>
    <t>139001101</t>
  </si>
  <si>
    <t>Příplatek za ztížení vykopávky v blízkosti podzemního vedení</t>
  </si>
  <si>
    <t>-706532310</t>
  </si>
  <si>
    <t>Příplatek k cenám hloubených vykopávek za ztížení vykopávky v blízkosti podzemního vedení nebo výbušnin pro jakoukoliv třídu horniny</t>
  </si>
  <si>
    <t>https://podminky.urs.cz/item/CS_URS_2023_01/139001101</t>
  </si>
  <si>
    <t>"předpoklad 15%</t>
  </si>
  <si>
    <t>(39,688*0,15)</t>
  </si>
  <si>
    <t>151101101</t>
  </si>
  <si>
    <t>Zřízení příložného pažení a rozepření stěn rýh hl do 2 m</t>
  </si>
  <si>
    <t>541107973</t>
  </si>
  <si>
    <t>Zřízení pažení a rozepření stěn rýh pro podzemní vedení příložné pro jakoukoliv mezerovitost, hloubky do 2 m</t>
  </si>
  <si>
    <t>https://podminky.urs.cz/item/CS_URS_2023_01/151101101</t>
  </si>
  <si>
    <t>(4*1,25)*2</t>
  </si>
  <si>
    <t>((1,5*4)*1,25)</t>
  </si>
  <si>
    <t>(55*1,25)*2</t>
  </si>
  <si>
    <t>151101111</t>
  </si>
  <si>
    <t>Odstranění příložného pažení a rozepření stěn rýh hl do 2 m</t>
  </si>
  <si>
    <t>2007711768</t>
  </si>
  <si>
    <t>Odstranění pažení a rozepření stěn rýh pro podzemní vedení s uložením materiálu na vzdálenost do 3 m od kraje výkopu příložné, hloubky do 2 m</t>
  </si>
  <si>
    <t>https://podminky.urs.cz/item/CS_URS_2023_01/151101111</t>
  </si>
  <si>
    <t>162651111</t>
  </si>
  <si>
    <t>Vodorovné přemístění přes 3 000 do 4000 m výkopku/sypaniny z horniny třídy těžitelnosti I skupiny 1 až 3</t>
  </si>
  <si>
    <t>850501151</t>
  </si>
  <si>
    <t>Vodorovné přemístění výkopku nebo sypaniny po suchu na obvyklém dopravním prostředku, bez naložení výkopku, avšak se složením bez rozhrnutí z horniny třídy těžitelnosti I skupiny 1 až 3 na vzdálenost přes 3 000 do 4 000 m</t>
  </si>
  <si>
    <t>https://podminky.urs.cz/item/CS_URS_2023_01/162651111</t>
  </si>
  <si>
    <t>39,688 "výkop</t>
  </si>
  <si>
    <t>-14,986 "zásyp</t>
  </si>
  <si>
    <t>171201231</t>
  </si>
  <si>
    <t>Poplatek za uložení zeminy a kamení na recyklační skládce (skládkovné) kód odpadu 17 05 04</t>
  </si>
  <si>
    <t>t</t>
  </si>
  <si>
    <t>1655246459</t>
  </si>
  <si>
    <t>Poplatek za uložení stavebního odpadu na recyklační skládce (skládkovné) zeminy a kamení zatříděného do Katalogu odpadů pod kódem 17 05 04</t>
  </si>
  <si>
    <t>https://podminky.urs.cz/item/CS_URS_2023_01/171201231</t>
  </si>
  <si>
    <t>24,702*1,8 'Přepočtené koeficientem množství</t>
  </si>
  <si>
    <t>9</t>
  </si>
  <si>
    <t>174151101</t>
  </si>
  <si>
    <t>Zásyp jam, šachet rýh nebo kolem objektů sypaninou se zhutněním</t>
  </si>
  <si>
    <t>1055697990</t>
  </si>
  <si>
    <t>Zásyp sypaninou z jakékoliv horniny strojně s uložením výkopku ve vrstvách se zhutněním jam, šachet, rýh nebo kolem objektů v těchto vykopávkách</t>
  </si>
  <si>
    <t>https://podminky.urs.cz/item/CS_URS_2023_01/174151101</t>
  </si>
  <si>
    <t>39,688</t>
  </si>
  <si>
    <t>"kce vozovky</t>
  </si>
  <si>
    <t>-((59*0,5*0,44)+(1,5*1,5*0,44))</t>
  </si>
  <si>
    <t>"obsyp potrubí</t>
  </si>
  <si>
    <t>-7,557</t>
  </si>
  <si>
    <t>"lože</t>
  </si>
  <si>
    <t>-3,175</t>
  </si>
  <si>
    <t>10</t>
  </si>
  <si>
    <t>175111101</t>
  </si>
  <si>
    <t>Obsypání potrubí ručně sypaninou bez prohození, uloženou do 3 m</t>
  </si>
  <si>
    <t>-1538614005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</si>
  <si>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</si>
  <si>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https://podminky.urs.cz/item/CS_URS_2023_01/175111101</t>
  </si>
  <si>
    <t>(4*0,5*0,238)</t>
  </si>
  <si>
    <t>(1,5*1,5*0,238)</t>
  </si>
  <si>
    <t>(55*0,5*0,238)</t>
  </si>
  <si>
    <t>11</t>
  </si>
  <si>
    <t>M</t>
  </si>
  <si>
    <t>58337308</t>
  </si>
  <si>
    <t>štěrkopísek frakce 0/2</t>
  </si>
  <si>
    <t>-425956740</t>
  </si>
  <si>
    <t>7,557*2 'Přepočtené koeficientem množství</t>
  </si>
  <si>
    <t>Svislé a kompletní konstrukce</t>
  </si>
  <si>
    <t>12</t>
  </si>
  <si>
    <t>348273943</t>
  </si>
  <si>
    <t>Revizní nerezová dvířka 605x605 mm osazená na plotovou zeď</t>
  </si>
  <si>
    <t>kus</t>
  </si>
  <si>
    <t>1160399089</t>
  </si>
  <si>
    <t>Ploty z tvárnic betonových doplňky k plotovému zdivu vkládané do ložných spár současně při zdění revizní nerezová dvířka pro plynová nebo elektro měřidla, o rozměru 605 x 605 mm</t>
  </si>
  <si>
    <t>https://podminky.urs.cz/item/CS_URS_2023_01/348273943</t>
  </si>
  <si>
    <t>Poznámka k položce:_x000d_
- dvířka skříně opatřit nápisem : hlavní uzávěr plynu (HUP)_x000d_
- osazení do zděného vápenopískového pilíře</t>
  </si>
  <si>
    <t>Vodorovné konstrukce</t>
  </si>
  <si>
    <t>13</t>
  </si>
  <si>
    <t>451573111</t>
  </si>
  <si>
    <t>Lože pod potrubí otevřený výkop ze štěrkopísku</t>
  </si>
  <si>
    <t>900212393</t>
  </si>
  <si>
    <t>Lože pod potrubí, stoky a drobné objekty v otevřeném výkopu z písku a štěrkopísku do 63 mm</t>
  </si>
  <si>
    <t>https://podminky.urs.cz/item/CS_URS_2023_01/451573111</t>
  </si>
  <si>
    <t>(4*0,5*0,1)</t>
  </si>
  <si>
    <t>(1,5*1,5*0,1)</t>
  </si>
  <si>
    <t>(55*0,5*0,1)</t>
  </si>
  <si>
    <t>Komunikace pozemní</t>
  </si>
  <si>
    <t>14</t>
  </si>
  <si>
    <t>566901233</t>
  </si>
  <si>
    <t>Vyspravení podkladu po překopech inženýrských sítí plochy přes 15 m2 štěrkodrtí tl. 200 mm</t>
  </si>
  <si>
    <t>-1214599572</t>
  </si>
  <si>
    <t>Vyspravení podkladu po překopech inženýrských sítí plochy přes 15 m2 s rozprostřením a zhutněním štěrkodrtí tl. 200 mm</t>
  </si>
  <si>
    <t>https://podminky.urs.cz/item/CS_URS_2023_01/566901233</t>
  </si>
  <si>
    <t>"2x 200 mm</t>
  </si>
  <si>
    <t>31,75*2 'Přepočtené koeficientem množství</t>
  </si>
  <si>
    <t>572341111</t>
  </si>
  <si>
    <t>Vyspravení krytu komunikací po překopech pl přes 15 m2 asfalt betonem ACO (AB) tl přes 30 do 50 mm</t>
  </si>
  <si>
    <t>-949449309</t>
  </si>
  <si>
    <t>Vyspravení krytu komunikací po překopech inženýrských sítí plochy přes 15 m2 asfaltovým betonem ACO (AB), po zhutnění tl. přes 30 do 50 mm</t>
  </si>
  <si>
    <t>https://podminky.urs.cz/item/CS_URS_2023_01/572341111</t>
  </si>
  <si>
    <t>Trubní vedení</t>
  </si>
  <si>
    <t>16</t>
  </si>
  <si>
    <t>899721111</t>
  </si>
  <si>
    <t>Signalizační vodič DN do 150 mm na potrubí</t>
  </si>
  <si>
    <t>m</t>
  </si>
  <si>
    <t>842685781</t>
  </si>
  <si>
    <t>Signalizační vodič na potrubí DN do 150 mm</t>
  </si>
  <si>
    <t>https://podminky.urs.cz/item/CS_URS_2023_01/899721111</t>
  </si>
  <si>
    <t>55</t>
  </si>
  <si>
    <t>17</t>
  </si>
  <si>
    <t>899722114</t>
  </si>
  <si>
    <t>Krytí potrubí z plastů výstražnou fólií z PVC 40 cm</t>
  </si>
  <si>
    <t>99255275</t>
  </si>
  <si>
    <t>Krytí potrubí z plastů výstražnou fólií z PVC šířky 40 cm</t>
  </si>
  <si>
    <t>https://podminky.urs.cz/item/CS_URS_2023_01/899722114</t>
  </si>
  <si>
    <t>Ostatní konstrukce a práce, bourání</t>
  </si>
  <si>
    <t>18</t>
  </si>
  <si>
    <t>919732211</t>
  </si>
  <si>
    <t>Styčná spára napojení nového živičného povrchu na stávající za tepla š 15 mm hl 25 mm s prořezáním</t>
  </si>
  <si>
    <t>1504968950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</si>
  <si>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</si>
  <si>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https://podminky.urs.cz/item/CS_URS_2023_01/919732211</t>
  </si>
  <si>
    <t>(1,5*4+33,3)</t>
  </si>
  <si>
    <t>19</t>
  </si>
  <si>
    <t>919735114</t>
  </si>
  <si>
    <t>Řezání stávajícího živičného krytu hl přes 150 do 200 mm</t>
  </si>
  <si>
    <t>-881021266</t>
  </si>
  <si>
    <t>Řezání stávajícího živičného krytu nebo podkladu hloubky přes 150 do 200 mm</t>
  </si>
  <si>
    <t>https://podminky.urs.cz/item/CS_URS_2023_01/919735114</t>
  </si>
  <si>
    <t>20</t>
  </si>
  <si>
    <t>977151114</t>
  </si>
  <si>
    <t>Jádrové vrty diamantovými korunkami do stavebních materiálů D přes 50 do 60 mm</t>
  </si>
  <si>
    <t>2018696892</t>
  </si>
  <si>
    <t>Jádrové vrty diamantovými korunkami do stavebních materiálů (železobetonu, betonu, cihel, obkladů, dlažeb, kamene) průměru přes 50 do 60 mm</t>
  </si>
  <si>
    <t>https://podminky.urs.cz/item/CS_URS_2023_01/977151114</t>
  </si>
  <si>
    <t>"prostup objektem</t>
  </si>
  <si>
    <t>0,6</t>
  </si>
  <si>
    <t>997</t>
  </si>
  <si>
    <t>Přesun sutě</t>
  </si>
  <si>
    <t>997221571</t>
  </si>
  <si>
    <t>Vodorovná doprava vybouraných hmot do 1 km</t>
  </si>
  <si>
    <t>1875435754</t>
  </si>
  <si>
    <t>Vodorovná doprava vybouraných hmot bez naložení, ale se složením a s hrubým urovnáním na vzdálenost do 1 km</t>
  </si>
  <si>
    <t>https://podminky.urs.cz/item/CS_URS_2023_01/997221571</t>
  </si>
  <si>
    <t>22</t>
  </si>
  <si>
    <t>997221579</t>
  </si>
  <si>
    <t>Příplatek ZKD 1 km u vodorovné dopravy vybouraných hmot</t>
  </si>
  <si>
    <t>-148521795</t>
  </si>
  <si>
    <t>Vodorovná doprava vybouraných hmot bez naložení, ale se složením a s hrubým urovnáním na vzdálenost Příplatek k ceně za každý další i započatý 1 km přes 1 km</t>
  </si>
  <si>
    <t>https://podminky.urs.cz/item/CS_URS_2023_01/997221579</t>
  </si>
  <si>
    <t>21,53*4 'Přepočtené koeficientem množství</t>
  </si>
  <si>
    <t>23</t>
  </si>
  <si>
    <t>997221612</t>
  </si>
  <si>
    <t>Nakládání vybouraných hmot na dopravní prostředky pro vodorovnou dopravu</t>
  </si>
  <si>
    <t>524178603</t>
  </si>
  <si>
    <t>Nakládání na dopravní prostředky pro vodorovnou dopravu vybouraných hmot</t>
  </si>
  <si>
    <t>https://podminky.urs.cz/item/CS_URS_2023_01/997221612</t>
  </si>
  <si>
    <t>24</t>
  </si>
  <si>
    <t>997221873</t>
  </si>
  <si>
    <t>1209033146</t>
  </si>
  <si>
    <t>https://podminky.urs.cz/item/CS_URS_2023_01/997221873</t>
  </si>
  <si>
    <t>18,415 "kamenivo</t>
  </si>
  <si>
    <t>25</t>
  </si>
  <si>
    <t>997221875</t>
  </si>
  <si>
    <t>Poplatek za uložení stavebního odpadu na recyklační skládce (skládkovné) asfaltového bez obsahu dehtu zatříděného do Katalogu odpadů pod kódem 17 03 02</t>
  </si>
  <si>
    <t>-1942697558</t>
  </si>
  <si>
    <t>https://podminky.urs.cz/item/CS_URS_2023_01/997221875</t>
  </si>
  <si>
    <t>3,112 "asfalt</t>
  </si>
  <si>
    <t>998</t>
  </si>
  <si>
    <t>Přesun hmot</t>
  </si>
  <si>
    <t>26</t>
  </si>
  <si>
    <t>998276101</t>
  </si>
  <si>
    <t>Přesun hmot pro trubní vedení z trub z plastických hmot otevřený výkop</t>
  </si>
  <si>
    <t>1383819030</t>
  </si>
  <si>
    <t>Přesun hmot pro trubní vedení hloubené z trub z plastických hmot nebo sklolaminátových pro vodovody nebo kanalizace v otevřeném výkopu dopravní vzdálenost do 15 m</t>
  </si>
  <si>
    <t>https://podminky.urs.cz/item/CS_URS_2023_01/998276101</t>
  </si>
  <si>
    <t>27</t>
  </si>
  <si>
    <t>998276124</t>
  </si>
  <si>
    <t>Příplatek k přesunu hmot pro trubní vedení z trub z plastických hmot za zvětšený přesun do 500 m</t>
  </si>
  <si>
    <t>-470893519</t>
  </si>
  <si>
    <t>Přesun hmot pro trubní vedení hloubené z trub z plastických hmot nebo sklolaminátových Příplatek k cenám za zvětšený přesun přes vymezenou největší dopravní vzdálenost do 500 m</t>
  </si>
  <si>
    <t>https://podminky.urs.cz/item/CS_URS_2023_01/998276124</t>
  </si>
  <si>
    <t>PSV</t>
  </si>
  <si>
    <t>Práce a dodávky PSV</t>
  </si>
  <si>
    <t>723</t>
  </si>
  <si>
    <t>Zdravotechnika - vnitřní plynovod</t>
  </si>
  <si>
    <t>28</t>
  </si>
  <si>
    <t>723111307</t>
  </si>
  <si>
    <t>Potrubí ocelové závitové černé bezešvé spojované lisováním DN 50</t>
  </si>
  <si>
    <t>-73532291</t>
  </si>
  <si>
    <t>Potrubí z ocelových trubek závitových černých spojovaných lisováním PN 0,5 do 70°C DN 50</t>
  </si>
  <si>
    <t>https://podminky.urs.cz/item/CS_URS_2023_01/723111307</t>
  </si>
  <si>
    <t>"trasa před spotřebičem</t>
  </si>
  <si>
    <t>29</t>
  </si>
  <si>
    <t>723150367</t>
  </si>
  <si>
    <t>Chránička D 57x3,2 mm</t>
  </si>
  <si>
    <t>1024732510</t>
  </si>
  <si>
    <t>Potrubí z ocelových trubek hladkých černých spojovaných chráničky Ø 57/3,2</t>
  </si>
  <si>
    <t>https://podminky.urs.cz/item/CS_URS_2023_01/723150367</t>
  </si>
  <si>
    <t>30</t>
  </si>
  <si>
    <t>723160204</t>
  </si>
  <si>
    <t>Přípojka k plynoměru spojované na závit bez ochozu G 1"</t>
  </si>
  <si>
    <t>soubor</t>
  </si>
  <si>
    <t>-416797479</t>
  </si>
  <si>
    <t>Přípojky k plynoměrům spojované na závit bez ochozu G 1"</t>
  </si>
  <si>
    <t>https://podminky.urs.cz/item/CS_URS_2023_01/723160204</t>
  </si>
  <si>
    <t>31</t>
  </si>
  <si>
    <t>723170114</t>
  </si>
  <si>
    <t>Potrubí plynové plastové Pe 100, PN 0,4 MPa, D 32 x 3,0 mm spojované elektrotvarovkami</t>
  </si>
  <si>
    <t>1289298400</t>
  </si>
  <si>
    <t>Potrubí z plastových trub Pe100 spojovaných elektrotvarovkami PN 0,4 MPa (SDR 11) D 32 x 3,0 mm</t>
  </si>
  <si>
    <t>https://podminky.urs.cz/item/CS_URS_2023_01/723170114</t>
  </si>
  <si>
    <t>33,3</t>
  </si>
  <si>
    <t>32</t>
  </si>
  <si>
    <t>723170116</t>
  </si>
  <si>
    <t>Potrubí plynové plastové Pe 100, PN 0,4 MPa, D 50 x 4,6 mm spojované elektrotvarovkami</t>
  </si>
  <si>
    <t>1188740538</t>
  </si>
  <si>
    <t>Potrubí z plastových trub Pe100 spojovaných elektrotvarovkami PN 0,4 MPa (SDR 11) D 50 x 4,6 mm</t>
  </si>
  <si>
    <t>https://podminky.urs.cz/item/CS_URS_2023_01/723170116</t>
  </si>
  <si>
    <t>14,7</t>
  </si>
  <si>
    <t>33</t>
  </si>
  <si>
    <t>998723101</t>
  </si>
  <si>
    <t>Přesun hmot tonážní pro vnitřní plynovod v objektech v do 6 m</t>
  </si>
  <si>
    <t>-1485423166</t>
  </si>
  <si>
    <t>Přesun hmot pro vnitřní plynovod stanovený z hmotnosti přesunovaného materiálu vodorovná dopravní vzdálenost do 50 m v objektech výšky do 6 m</t>
  </si>
  <si>
    <t>https://podminky.urs.cz/item/CS_URS_2023_01/998723101</t>
  </si>
  <si>
    <t>783</t>
  </si>
  <si>
    <t>Dokončovací práce - nátěry</t>
  </si>
  <si>
    <t>34</t>
  </si>
  <si>
    <t>783601715</t>
  </si>
  <si>
    <t>Odmaštění ředidlovým odmašťovačem potrubí DN do 50 mm</t>
  </si>
  <si>
    <t>1468797288</t>
  </si>
  <si>
    <t>Příprava podkladu armatur a kovových potrubí před provedením nátěru potrubí do DN 50 mm odmaštěním, odmašťovačem ředidlovým</t>
  </si>
  <si>
    <t>https://podminky.urs.cz/item/CS_URS_2023_01/783601715</t>
  </si>
  <si>
    <t>35</t>
  </si>
  <si>
    <t>783614653</t>
  </si>
  <si>
    <t>Základní antikorozní jednonásobný syntetický samozákladující potrubí DN do 50 mm</t>
  </si>
  <si>
    <t>-2056434255</t>
  </si>
  <si>
    <t>Základní antikorozní nátěr armatur a kovových potrubí jednonásobný potrubí do DN 50 mm syntetický samozákladující</t>
  </si>
  <si>
    <t>https://podminky.urs.cz/item/CS_URS_2023_01/783614653</t>
  </si>
  <si>
    <t>36</t>
  </si>
  <si>
    <t>783615551</t>
  </si>
  <si>
    <t>Mezinátěr jednonásobný syntetický nátěr potrubí DN do 50 mm</t>
  </si>
  <si>
    <t>-455687373</t>
  </si>
  <si>
    <t>Mezinátěr armatur a kovových potrubí potrubí do DN 50 mm syntetický standardní</t>
  </si>
  <si>
    <t>https://podminky.urs.cz/item/CS_URS_2023_01/783615551</t>
  </si>
  <si>
    <t>37</t>
  </si>
  <si>
    <t>783617601</t>
  </si>
  <si>
    <t>Krycí jednonásobný syntetický nátěr potrubí DN do 50 mm</t>
  </si>
  <si>
    <t>1203596776</t>
  </si>
  <si>
    <t>Krycí nátěr (email) armatur a kovových potrubí potrubí do DN 50 mm jednonásobný syntetický standardní</t>
  </si>
  <si>
    <t>https://podminky.urs.cz/item/CS_URS_2023_01/783617601</t>
  </si>
  <si>
    <t>Práce a dodávky M</t>
  </si>
  <si>
    <t>23-M</t>
  </si>
  <si>
    <t>Montáže potrubí</t>
  </si>
  <si>
    <t>38</t>
  </si>
  <si>
    <t>230040006</t>
  </si>
  <si>
    <t>Montáž trubní díly závitové DN 1"</t>
  </si>
  <si>
    <t>1480779146</t>
  </si>
  <si>
    <t>Montáž trubních dílů závitových DN 1"</t>
  </si>
  <si>
    <t>https://podminky.urs.cz/item/CS_URS_2023_01/230040006</t>
  </si>
  <si>
    <t>39</t>
  </si>
  <si>
    <t>55138963</t>
  </si>
  <si>
    <t>kohout kulový plnoprůtokový nikl ovládání páčka PN35 T 185°C (EN 331, MOP 5) 1" žlutý</t>
  </si>
  <si>
    <t>-145523344</t>
  </si>
  <si>
    <t>40</t>
  </si>
  <si>
    <t>230205225</t>
  </si>
  <si>
    <t>Montáž trubního dílu PE elektrotvarovky nebo svařovaného na tupo dn 32 mm en 2,0 mm</t>
  </si>
  <si>
    <t>641584558</t>
  </si>
  <si>
    <t>Montáž trubních dílů PE průměru do 110 mm elektrotvarovky nebo svařované na tupo Ø 32, tl. stěny 3,0 mm</t>
  </si>
  <si>
    <t>https://podminky.urs.cz/item/CS_URS_2023_01/230205225</t>
  </si>
  <si>
    <t>41</t>
  </si>
  <si>
    <t>55134613</t>
  </si>
  <si>
    <t>koleno 90° na plyn PN 10 protipožární D 32x32mm</t>
  </si>
  <si>
    <t>1264131320</t>
  </si>
  <si>
    <t>42</t>
  </si>
  <si>
    <t>230205255</t>
  </si>
  <si>
    <t>Montáž trubního dílu PE elektrotvarovky nebo svařovaného na tupo dn 110 mm en 6,2 mm</t>
  </si>
  <si>
    <t>445971624</t>
  </si>
  <si>
    <t>Montáž trubních dílů PE průměru do 110 mm elektrotvarovky nebo svařované na tupo Ø 110, tl. stěny 6,3 mm</t>
  </si>
  <si>
    <t>https://podminky.urs.cz/item/CS_URS_2023_01/230205255</t>
  </si>
  <si>
    <t>43</t>
  </si>
  <si>
    <t>28614030</t>
  </si>
  <si>
    <t>tvarovka T-kus navrtávací bez vrtáku D 110-32mm</t>
  </si>
  <si>
    <t>1315335554</t>
  </si>
  <si>
    <t>44</t>
  </si>
  <si>
    <t>230230016</t>
  </si>
  <si>
    <t>Hlavní tlaková zkouška vzduchem 0,6 MPa DN 50</t>
  </si>
  <si>
    <t>1155743138</t>
  </si>
  <si>
    <t>Tlakové zkoušky hlavní vzduchem 0,6 MPa DN 50</t>
  </si>
  <si>
    <t>https://podminky.urs.cz/item/CS_URS_2023_01/230230016</t>
  </si>
  <si>
    <t>46-M</t>
  </si>
  <si>
    <t>Zemní práce při extr.mont.pracích</t>
  </si>
  <si>
    <t>45</t>
  </si>
  <si>
    <t>460902115</t>
  </si>
  <si>
    <t>Pilíř z cihel s koncovým dílem včetně výkopu a základu pro skříň nn výšky 60 cm a š přes 75 do 90 cm</t>
  </si>
  <si>
    <t>64</t>
  </si>
  <si>
    <t>1712559200</t>
  </si>
  <si>
    <t>Zděný pilíř z vápenopískových cihel pro rozvod nn včetně hloubení jámy, naložení přebytečné horniny, zhotovení pískového lože, zřízení základu, izolace, krycí desky a urovnání okolního terénu hloubky do 40 cm s koncovkovým dílem, pro skříň výšky 60 cm a šířky přes 75 do 90 cm</t>
  </si>
  <si>
    <t>https://podminky.urs.cz/item/CS_URS_2023_01/460902115</t>
  </si>
  <si>
    <t>Poznámka k položce:_x000d_
celková výška nad základem 1600 mm</t>
  </si>
  <si>
    <t>0,5*2 'Přepočtené koeficientem množství</t>
  </si>
  <si>
    <t>46</t>
  </si>
  <si>
    <t>460902212</t>
  </si>
  <si>
    <t>Pilíř z cihel s koncovým dílem včetně výkopu a základu pro skříň nn výšky 105 a š přes 75 do 90 cm</t>
  </si>
  <si>
    <t>-326983200</t>
  </si>
  <si>
    <t>Zděný pilíř z vápenopískových cihel pro rozvod nn včetně hloubení jámy, naložení přebytečné horniny, zhotovení pískového lože, zřízení základu, izolace, krycí desky a urovnání okolního terénu hloubky do 40 cm s koncovkovým dílem, pro skříň výšky 105 cm a šířky přes 75 do 90 cm</t>
  </si>
  <si>
    <t>https://podminky.urs.cz/item/CS_URS_2023_01/460902212</t>
  </si>
  <si>
    <t>47</t>
  </si>
  <si>
    <t>469981111</t>
  </si>
  <si>
    <t>Přesun hmot pro pomocné stavební práce při elektromotážích</t>
  </si>
  <si>
    <t>1899928132</t>
  </si>
  <si>
    <t>Přesun hmot pro pomocné stavební práce při elektromontážích dopravní vzdálenost do 1 000 m</t>
  </si>
  <si>
    <t>https://podminky.urs.cz/item/CS_URS_2023_01/469981111</t>
  </si>
  <si>
    <t>HZS</t>
  </si>
  <si>
    <t>Hodinové zúčtovací sazby</t>
  </si>
  <si>
    <t>48</t>
  </si>
  <si>
    <t>HZS2491</t>
  </si>
  <si>
    <t>Hodinová zúčtovací sazba dělník zednických výpomocí</t>
  </si>
  <si>
    <t>hod</t>
  </si>
  <si>
    <t>-1352387061</t>
  </si>
  <si>
    <t>Hodinové zúčtovací sazby profesí PSV zednické výpomoci a pomocné práce PSV dělník zednických výpomocí</t>
  </si>
  <si>
    <t>https://podminky.urs.cz/item/CS_URS_2023_01/HZS2491</t>
  </si>
  <si>
    <t>(2*8,5) "začištění průrazu, drobné stavební práce</t>
  </si>
  <si>
    <t>VRN7</t>
  </si>
  <si>
    <t>Provozní vlivy</t>
  </si>
  <si>
    <t>49</t>
  </si>
  <si>
    <t>072103011</t>
  </si>
  <si>
    <t>Zajištění DIO komunikace II. a III. třídy - jednoduché el. vedení</t>
  </si>
  <si>
    <t>1440440782</t>
  </si>
  <si>
    <t>https://podminky.urs.cz/item/CS_URS_2023_01/072103011</t>
  </si>
  <si>
    <t>Poznámka k položce:_x000d_
- zakreslení do PD_x000d_
- projednání a povolení od Policie_x000d_
- zábor na 3 dny_x000d_
- pronájem, dočasného dopravního značení (kompletní náklady)_x000d_
- demontáž dočasného dopravního značení_x000d_
- uvedení do původního stavu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</si>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</sst>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10001000" TargetMode="External" /><Relationship Id="rId2" Type="http://schemas.openxmlformats.org/officeDocument/2006/relationships/hyperlink" Target="https://podminky.urs.cz/item/CS_URS_2023_01/030001000" TargetMode="External" /><Relationship Id="rId3" Type="http://schemas.openxmlformats.org/officeDocument/2006/relationships/hyperlink" Target="https://podminky.urs.cz/item/CS_URS_2023_01/040001000" TargetMode="External" /><Relationship Id="rId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107324" TargetMode="External" /><Relationship Id="rId2" Type="http://schemas.openxmlformats.org/officeDocument/2006/relationships/hyperlink" Target="https://podminky.urs.cz/item/CS_URS_2023_01/113107341" TargetMode="External" /><Relationship Id="rId3" Type="http://schemas.openxmlformats.org/officeDocument/2006/relationships/hyperlink" Target="https://podminky.urs.cz/item/CS_URS_2023_01/132251102" TargetMode="External" /><Relationship Id="rId4" Type="http://schemas.openxmlformats.org/officeDocument/2006/relationships/hyperlink" Target="https://podminky.urs.cz/item/CS_URS_2023_01/139001101" TargetMode="External" /><Relationship Id="rId5" Type="http://schemas.openxmlformats.org/officeDocument/2006/relationships/hyperlink" Target="https://podminky.urs.cz/item/CS_URS_2023_01/151101101" TargetMode="External" /><Relationship Id="rId6" Type="http://schemas.openxmlformats.org/officeDocument/2006/relationships/hyperlink" Target="https://podminky.urs.cz/item/CS_URS_2023_01/151101111" TargetMode="External" /><Relationship Id="rId7" Type="http://schemas.openxmlformats.org/officeDocument/2006/relationships/hyperlink" Target="https://podminky.urs.cz/item/CS_URS_2023_01/162651111" TargetMode="External" /><Relationship Id="rId8" Type="http://schemas.openxmlformats.org/officeDocument/2006/relationships/hyperlink" Target="https://podminky.urs.cz/item/CS_URS_2023_01/171201231" TargetMode="External" /><Relationship Id="rId9" Type="http://schemas.openxmlformats.org/officeDocument/2006/relationships/hyperlink" Target="https://podminky.urs.cz/item/CS_URS_2023_01/174151101" TargetMode="External" /><Relationship Id="rId10" Type="http://schemas.openxmlformats.org/officeDocument/2006/relationships/hyperlink" Target="https://podminky.urs.cz/item/CS_URS_2023_01/175111101" TargetMode="External" /><Relationship Id="rId11" Type="http://schemas.openxmlformats.org/officeDocument/2006/relationships/hyperlink" Target="https://podminky.urs.cz/item/CS_URS_2023_01/348273943" TargetMode="External" /><Relationship Id="rId12" Type="http://schemas.openxmlformats.org/officeDocument/2006/relationships/hyperlink" Target="https://podminky.urs.cz/item/CS_URS_2023_01/451573111" TargetMode="External" /><Relationship Id="rId13" Type="http://schemas.openxmlformats.org/officeDocument/2006/relationships/hyperlink" Target="https://podminky.urs.cz/item/CS_URS_2023_01/566901233" TargetMode="External" /><Relationship Id="rId14" Type="http://schemas.openxmlformats.org/officeDocument/2006/relationships/hyperlink" Target="https://podminky.urs.cz/item/CS_URS_2023_01/572341111" TargetMode="External" /><Relationship Id="rId15" Type="http://schemas.openxmlformats.org/officeDocument/2006/relationships/hyperlink" Target="https://podminky.urs.cz/item/CS_URS_2023_01/899721111" TargetMode="External" /><Relationship Id="rId16" Type="http://schemas.openxmlformats.org/officeDocument/2006/relationships/hyperlink" Target="https://podminky.urs.cz/item/CS_URS_2023_01/899722114" TargetMode="External" /><Relationship Id="rId17" Type="http://schemas.openxmlformats.org/officeDocument/2006/relationships/hyperlink" Target="https://podminky.urs.cz/item/CS_URS_2023_01/919732211" TargetMode="External" /><Relationship Id="rId18" Type="http://schemas.openxmlformats.org/officeDocument/2006/relationships/hyperlink" Target="https://podminky.urs.cz/item/CS_URS_2023_01/919735114" TargetMode="External" /><Relationship Id="rId19" Type="http://schemas.openxmlformats.org/officeDocument/2006/relationships/hyperlink" Target="https://podminky.urs.cz/item/CS_URS_2023_01/977151114" TargetMode="External" /><Relationship Id="rId20" Type="http://schemas.openxmlformats.org/officeDocument/2006/relationships/hyperlink" Target="https://podminky.urs.cz/item/CS_URS_2023_01/997221571" TargetMode="External" /><Relationship Id="rId21" Type="http://schemas.openxmlformats.org/officeDocument/2006/relationships/hyperlink" Target="https://podminky.urs.cz/item/CS_URS_2023_01/997221579" TargetMode="External" /><Relationship Id="rId22" Type="http://schemas.openxmlformats.org/officeDocument/2006/relationships/hyperlink" Target="https://podminky.urs.cz/item/CS_URS_2023_01/997221612" TargetMode="External" /><Relationship Id="rId23" Type="http://schemas.openxmlformats.org/officeDocument/2006/relationships/hyperlink" Target="https://podminky.urs.cz/item/CS_URS_2023_01/997221873" TargetMode="External" /><Relationship Id="rId24" Type="http://schemas.openxmlformats.org/officeDocument/2006/relationships/hyperlink" Target="https://podminky.urs.cz/item/CS_URS_2023_01/997221875" TargetMode="External" /><Relationship Id="rId25" Type="http://schemas.openxmlformats.org/officeDocument/2006/relationships/hyperlink" Target="https://podminky.urs.cz/item/CS_URS_2023_01/998276101" TargetMode="External" /><Relationship Id="rId26" Type="http://schemas.openxmlformats.org/officeDocument/2006/relationships/hyperlink" Target="https://podminky.urs.cz/item/CS_URS_2023_01/998276124" TargetMode="External" /><Relationship Id="rId27" Type="http://schemas.openxmlformats.org/officeDocument/2006/relationships/hyperlink" Target="https://podminky.urs.cz/item/CS_URS_2023_01/723111307" TargetMode="External" /><Relationship Id="rId28" Type="http://schemas.openxmlformats.org/officeDocument/2006/relationships/hyperlink" Target="https://podminky.urs.cz/item/CS_URS_2023_01/723150367" TargetMode="External" /><Relationship Id="rId29" Type="http://schemas.openxmlformats.org/officeDocument/2006/relationships/hyperlink" Target="https://podminky.urs.cz/item/CS_URS_2023_01/723160204" TargetMode="External" /><Relationship Id="rId30" Type="http://schemas.openxmlformats.org/officeDocument/2006/relationships/hyperlink" Target="https://podminky.urs.cz/item/CS_URS_2023_01/723170114" TargetMode="External" /><Relationship Id="rId31" Type="http://schemas.openxmlformats.org/officeDocument/2006/relationships/hyperlink" Target="https://podminky.urs.cz/item/CS_URS_2023_01/723170116" TargetMode="External" /><Relationship Id="rId32" Type="http://schemas.openxmlformats.org/officeDocument/2006/relationships/hyperlink" Target="https://podminky.urs.cz/item/CS_URS_2023_01/998723101" TargetMode="External" /><Relationship Id="rId33" Type="http://schemas.openxmlformats.org/officeDocument/2006/relationships/hyperlink" Target="https://podminky.urs.cz/item/CS_URS_2023_01/783601715" TargetMode="External" /><Relationship Id="rId34" Type="http://schemas.openxmlformats.org/officeDocument/2006/relationships/hyperlink" Target="https://podminky.urs.cz/item/CS_URS_2023_01/783614653" TargetMode="External" /><Relationship Id="rId35" Type="http://schemas.openxmlformats.org/officeDocument/2006/relationships/hyperlink" Target="https://podminky.urs.cz/item/CS_URS_2023_01/783615551" TargetMode="External" /><Relationship Id="rId36" Type="http://schemas.openxmlformats.org/officeDocument/2006/relationships/hyperlink" Target="https://podminky.urs.cz/item/CS_URS_2023_01/783617601" TargetMode="External" /><Relationship Id="rId37" Type="http://schemas.openxmlformats.org/officeDocument/2006/relationships/hyperlink" Target="https://podminky.urs.cz/item/CS_URS_2023_01/230040006" TargetMode="External" /><Relationship Id="rId38" Type="http://schemas.openxmlformats.org/officeDocument/2006/relationships/hyperlink" Target="https://podminky.urs.cz/item/CS_URS_2023_01/230205225" TargetMode="External" /><Relationship Id="rId39" Type="http://schemas.openxmlformats.org/officeDocument/2006/relationships/hyperlink" Target="https://podminky.urs.cz/item/CS_URS_2023_01/230205255" TargetMode="External" /><Relationship Id="rId40" Type="http://schemas.openxmlformats.org/officeDocument/2006/relationships/hyperlink" Target="https://podminky.urs.cz/item/CS_URS_2023_01/230230016" TargetMode="External" /><Relationship Id="rId41" Type="http://schemas.openxmlformats.org/officeDocument/2006/relationships/hyperlink" Target="https://podminky.urs.cz/item/CS_URS_2023_01/460902115" TargetMode="External" /><Relationship Id="rId42" Type="http://schemas.openxmlformats.org/officeDocument/2006/relationships/hyperlink" Target="https://podminky.urs.cz/item/CS_URS_2023_01/460902212" TargetMode="External" /><Relationship Id="rId43" Type="http://schemas.openxmlformats.org/officeDocument/2006/relationships/hyperlink" Target="https://podminky.urs.cz/item/CS_URS_2023_01/469981111" TargetMode="External" /><Relationship Id="rId44" Type="http://schemas.openxmlformats.org/officeDocument/2006/relationships/hyperlink" Target="https://podminky.urs.cz/item/CS_URS_2023_01/HZS2491" TargetMode="External" /><Relationship Id="rId45" Type="http://schemas.openxmlformats.org/officeDocument/2006/relationships/hyperlink" Target="https://podminky.urs.cz/item/CS_URS_2023_01/072103011" TargetMode="External" /><Relationship Id="rId46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29.28" customHeight="1">
      <c r="B9" s="22"/>
      <c r="C9" s="23"/>
      <c r="D9" s="27" t="s">
        <v>26</v>
      </c>
      <c r="E9" s="23"/>
      <c r="F9" s="23"/>
      <c r="G9" s="23"/>
      <c r="H9" s="23"/>
      <c r="I9" s="23"/>
      <c r="J9" s="23"/>
      <c r="K9" s="35" t="s">
        <v>27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28</v>
      </c>
      <c r="AL9" s="23"/>
      <c r="AM9" s="23"/>
      <c r="AN9" s="35" t="s">
        <v>29</v>
      </c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30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31</v>
      </c>
      <c r="AL10" s="23"/>
      <c r="AM10" s="23"/>
      <c r="AN10" s="28" t="s">
        <v>32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33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34</v>
      </c>
      <c r="AL11" s="23"/>
      <c r="AM11" s="23"/>
      <c r="AN11" s="28" t="s">
        <v>32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35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31</v>
      </c>
      <c r="AL13" s="23"/>
      <c r="AM13" s="23"/>
      <c r="AN13" s="36" t="s">
        <v>36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6" t="s">
        <v>36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3" t="s">
        <v>34</v>
      </c>
      <c r="AL14" s="23"/>
      <c r="AM14" s="23"/>
      <c r="AN14" s="36" t="s">
        <v>36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37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31</v>
      </c>
      <c r="AL16" s="23"/>
      <c r="AM16" s="23"/>
      <c r="AN16" s="28" t="s">
        <v>32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38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34</v>
      </c>
      <c r="AL17" s="23"/>
      <c r="AM17" s="23"/>
      <c r="AN17" s="28" t="s">
        <v>32</v>
      </c>
      <c r="AO17" s="23"/>
      <c r="AP17" s="23"/>
      <c r="AQ17" s="23"/>
      <c r="AR17" s="21"/>
      <c r="BE17" s="32"/>
      <c r="BS17" s="18" t="s">
        <v>39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40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31</v>
      </c>
      <c r="AL19" s="23"/>
      <c r="AM19" s="23"/>
      <c r="AN19" s="28" t="s">
        <v>32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41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34</v>
      </c>
      <c r="AL20" s="23"/>
      <c r="AM20" s="23"/>
      <c r="AN20" s="28" t="s">
        <v>32</v>
      </c>
      <c r="AO20" s="23"/>
      <c r="AP20" s="23"/>
      <c r="AQ20" s="23"/>
      <c r="AR20" s="21"/>
      <c r="BE20" s="32"/>
      <c r="BS20" s="18" t="s">
        <v>39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8" t="s">
        <v>43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3"/>
      <c r="AQ25" s="23"/>
      <c r="AR25" s="21"/>
      <c r="BE25" s="32"/>
    </row>
    <row r="26" s="2" customFormat="1" ht="25.92" customHeight="1">
      <c r="A26" s="40"/>
      <c r="B26" s="41"/>
      <c r="C26" s="42"/>
      <c r="D26" s="43" t="s">
        <v>44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2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2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45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46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47</v>
      </c>
      <c r="AL28" s="47"/>
      <c r="AM28" s="47"/>
      <c r="AN28" s="47"/>
      <c r="AO28" s="47"/>
      <c r="AP28" s="42"/>
      <c r="AQ28" s="42"/>
      <c r="AR28" s="46"/>
      <c r="BE28" s="32"/>
    </row>
    <row r="29" s="3" customFormat="1" ht="14.4" customHeight="1">
      <c r="A29" s="3"/>
      <c r="B29" s="48"/>
      <c r="C29" s="49"/>
      <c r="D29" s="33" t="s">
        <v>48</v>
      </c>
      <c r="E29" s="49"/>
      <c r="F29" s="33" t="s">
        <v>49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3" t="s">
        <v>50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3" t="s">
        <v>51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3" t="s">
        <v>52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3" t="s">
        <v>53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54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55</v>
      </c>
      <c r="U35" s="56"/>
      <c r="V35" s="56"/>
      <c r="W35" s="56"/>
      <c r="X35" s="58" t="s">
        <v>56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4" t="s">
        <v>57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3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2021083F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SO 102 - Dílny odborného výcviku studentů, SO-03 přípojka plynu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3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Rokycany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3" t="s">
        <v>24</v>
      </c>
      <c r="AJ47" s="42"/>
      <c r="AK47" s="42"/>
      <c r="AL47" s="42"/>
      <c r="AM47" s="74" t="str">
        <f>IF(AN8= "","",AN8)</f>
        <v>13. 11. 2021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3" t="s">
        <v>30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ZČM v Plzni, p.o., Kopeckého sady 357/2, Plzeň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3" t="s">
        <v>37</v>
      </c>
      <c r="AJ49" s="42"/>
      <c r="AK49" s="42"/>
      <c r="AL49" s="42"/>
      <c r="AM49" s="75" t="str">
        <f>IF(E17="","",E17)</f>
        <v>MPtechnik s.r.o.</v>
      </c>
      <c r="AN49" s="66"/>
      <c r="AO49" s="66"/>
      <c r="AP49" s="66"/>
      <c r="AQ49" s="42"/>
      <c r="AR49" s="46"/>
      <c r="AS49" s="76" t="s">
        <v>58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3" t="s">
        <v>35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3" t="s">
        <v>40</v>
      </c>
      <c r="AJ50" s="42"/>
      <c r="AK50" s="42"/>
      <c r="AL50" s="42"/>
      <c r="AM50" s="75" t="str">
        <f>IF(E20="","",E20)</f>
        <v>Jakub Vilingr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59</v>
      </c>
      <c r="D52" s="89"/>
      <c r="E52" s="89"/>
      <c r="F52" s="89"/>
      <c r="G52" s="89"/>
      <c r="H52" s="90"/>
      <c r="I52" s="91" t="s">
        <v>60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61</v>
      </c>
      <c r="AH52" s="89"/>
      <c r="AI52" s="89"/>
      <c r="AJ52" s="89"/>
      <c r="AK52" s="89"/>
      <c r="AL52" s="89"/>
      <c r="AM52" s="89"/>
      <c r="AN52" s="91" t="s">
        <v>62</v>
      </c>
      <c r="AO52" s="89"/>
      <c r="AP52" s="89"/>
      <c r="AQ52" s="93" t="s">
        <v>63</v>
      </c>
      <c r="AR52" s="46"/>
      <c r="AS52" s="94" t="s">
        <v>64</v>
      </c>
      <c r="AT52" s="95" t="s">
        <v>65</v>
      </c>
      <c r="AU52" s="95" t="s">
        <v>66</v>
      </c>
      <c r="AV52" s="95" t="s">
        <v>67</v>
      </c>
      <c r="AW52" s="95" t="s">
        <v>68</v>
      </c>
      <c r="AX52" s="95" t="s">
        <v>69</v>
      </c>
      <c r="AY52" s="95" t="s">
        <v>70</v>
      </c>
      <c r="AZ52" s="95" t="s">
        <v>71</v>
      </c>
      <c r="BA52" s="95" t="s">
        <v>72</v>
      </c>
      <c r="BB52" s="95" t="s">
        <v>73</v>
      </c>
      <c r="BC52" s="95" t="s">
        <v>74</v>
      </c>
      <c r="BD52" s="96" t="s">
        <v>75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76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ROUND(SUM(AG55:AG57),2)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32</v>
      </c>
      <c r="AR54" s="106"/>
      <c r="AS54" s="107">
        <f>ROUND(SUM(AS55:AS57),2)</f>
        <v>0</v>
      </c>
      <c r="AT54" s="108">
        <f>ROUND(SUM(AV54:AW54),2)</f>
        <v>0</v>
      </c>
      <c r="AU54" s="109">
        <f>ROUND(SUM(AU55:AU57),5)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ROUND(SUM(AZ55:AZ57),2)</f>
        <v>0</v>
      </c>
      <c r="BA54" s="108">
        <f>ROUND(SUM(BA55:BA57),2)</f>
        <v>0</v>
      </c>
      <c r="BB54" s="108">
        <f>ROUND(SUM(BB55:BB57),2)</f>
        <v>0</v>
      </c>
      <c r="BC54" s="108">
        <f>ROUND(SUM(BC55:BC57),2)</f>
        <v>0</v>
      </c>
      <c r="BD54" s="110">
        <f>ROUND(SUM(BD55:BD57),2)</f>
        <v>0</v>
      </c>
      <c r="BE54" s="6"/>
      <c r="BS54" s="111" t="s">
        <v>77</v>
      </c>
      <c r="BT54" s="111" t="s">
        <v>78</v>
      </c>
      <c r="BU54" s="112" t="s">
        <v>79</v>
      </c>
      <c r="BV54" s="111" t="s">
        <v>80</v>
      </c>
      <c r="BW54" s="111" t="s">
        <v>5</v>
      </c>
      <c r="BX54" s="111" t="s">
        <v>81</v>
      </c>
      <c r="CL54" s="111" t="s">
        <v>19</v>
      </c>
    </row>
    <row r="55" s="7" customFormat="1" ht="16.5" customHeight="1">
      <c r="A55" s="113" t="s">
        <v>82</v>
      </c>
      <c r="B55" s="114"/>
      <c r="C55" s="115"/>
      <c r="D55" s="116" t="s">
        <v>83</v>
      </c>
      <c r="E55" s="116"/>
      <c r="F55" s="116"/>
      <c r="G55" s="116"/>
      <c r="H55" s="116"/>
      <c r="I55" s="117"/>
      <c r="J55" s="116" t="s">
        <v>84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'00 - Pokyny pro zpracován...'!J30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85</v>
      </c>
      <c r="AR55" s="120"/>
      <c r="AS55" s="121">
        <v>0</v>
      </c>
      <c r="AT55" s="122">
        <f>ROUND(SUM(AV55:AW55),2)</f>
        <v>0</v>
      </c>
      <c r="AU55" s="123">
        <f>'00 - Pokyny pro zpracován...'!P80</f>
        <v>0</v>
      </c>
      <c r="AV55" s="122">
        <f>'00 - Pokyny pro zpracován...'!J33</f>
        <v>0</v>
      </c>
      <c r="AW55" s="122">
        <f>'00 - Pokyny pro zpracován...'!J34</f>
        <v>0</v>
      </c>
      <c r="AX55" s="122">
        <f>'00 - Pokyny pro zpracován...'!J35</f>
        <v>0</v>
      </c>
      <c r="AY55" s="122">
        <f>'00 - Pokyny pro zpracován...'!J36</f>
        <v>0</v>
      </c>
      <c r="AZ55" s="122">
        <f>'00 - Pokyny pro zpracován...'!F33</f>
        <v>0</v>
      </c>
      <c r="BA55" s="122">
        <f>'00 - Pokyny pro zpracován...'!F34</f>
        <v>0</v>
      </c>
      <c r="BB55" s="122">
        <f>'00 - Pokyny pro zpracován...'!F35</f>
        <v>0</v>
      </c>
      <c r="BC55" s="122">
        <f>'00 - Pokyny pro zpracován...'!F36</f>
        <v>0</v>
      </c>
      <c r="BD55" s="124">
        <f>'00 - Pokyny pro zpracován...'!F37</f>
        <v>0</v>
      </c>
      <c r="BE55" s="7"/>
      <c r="BT55" s="125" t="s">
        <v>86</v>
      </c>
      <c r="BV55" s="125" t="s">
        <v>80</v>
      </c>
      <c r="BW55" s="125" t="s">
        <v>87</v>
      </c>
      <c r="BX55" s="125" t="s">
        <v>5</v>
      </c>
      <c r="CL55" s="125" t="s">
        <v>88</v>
      </c>
      <c r="CM55" s="125" t="s">
        <v>89</v>
      </c>
    </row>
    <row r="56" s="7" customFormat="1" ht="16.5" customHeight="1">
      <c r="A56" s="113" t="s">
        <v>82</v>
      </c>
      <c r="B56" s="114"/>
      <c r="C56" s="115"/>
      <c r="D56" s="116" t="s">
        <v>90</v>
      </c>
      <c r="E56" s="116"/>
      <c r="F56" s="116"/>
      <c r="G56" s="116"/>
      <c r="H56" s="116"/>
      <c r="I56" s="117"/>
      <c r="J56" s="116" t="s">
        <v>91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'01 - Vedlejší rozpočtové 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85</v>
      </c>
      <c r="AR56" s="120"/>
      <c r="AS56" s="121">
        <v>0</v>
      </c>
      <c r="AT56" s="122">
        <f>ROUND(SUM(AV56:AW56),2)</f>
        <v>0</v>
      </c>
      <c r="AU56" s="123">
        <f>'01 - Vedlejší rozpočtové ...'!P83</f>
        <v>0</v>
      </c>
      <c r="AV56" s="122">
        <f>'01 - Vedlejší rozpočtové ...'!J33</f>
        <v>0</v>
      </c>
      <c r="AW56" s="122">
        <f>'01 - Vedlejší rozpočtové ...'!J34</f>
        <v>0</v>
      </c>
      <c r="AX56" s="122">
        <f>'01 - Vedlejší rozpočtové ...'!J35</f>
        <v>0</v>
      </c>
      <c r="AY56" s="122">
        <f>'01 - Vedlejší rozpočtové ...'!J36</f>
        <v>0</v>
      </c>
      <c r="AZ56" s="122">
        <f>'01 - Vedlejší rozpočtové ...'!F33</f>
        <v>0</v>
      </c>
      <c r="BA56" s="122">
        <f>'01 - Vedlejší rozpočtové ...'!F34</f>
        <v>0</v>
      </c>
      <c r="BB56" s="122">
        <f>'01 - Vedlejší rozpočtové ...'!F35</f>
        <v>0</v>
      </c>
      <c r="BC56" s="122">
        <f>'01 - Vedlejší rozpočtové ...'!F36</f>
        <v>0</v>
      </c>
      <c r="BD56" s="124">
        <f>'01 - Vedlejší rozpočtové ...'!F37</f>
        <v>0</v>
      </c>
      <c r="BE56" s="7"/>
      <c r="BT56" s="125" t="s">
        <v>86</v>
      </c>
      <c r="BV56" s="125" t="s">
        <v>80</v>
      </c>
      <c r="BW56" s="125" t="s">
        <v>92</v>
      </c>
      <c r="BX56" s="125" t="s">
        <v>5</v>
      </c>
      <c r="CL56" s="125" t="s">
        <v>32</v>
      </c>
      <c r="CM56" s="125" t="s">
        <v>89</v>
      </c>
    </row>
    <row r="57" s="7" customFormat="1" ht="16.5" customHeight="1">
      <c r="A57" s="113" t="s">
        <v>82</v>
      </c>
      <c r="B57" s="114"/>
      <c r="C57" s="115"/>
      <c r="D57" s="116" t="s">
        <v>93</v>
      </c>
      <c r="E57" s="116"/>
      <c r="F57" s="116"/>
      <c r="G57" s="116"/>
      <c r="H57" s="116"/>
      <c r="I57" s="117"/>
      <c r="J57" s="116" t="s">
        <v>94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'02 - SO-03 Přípojka plynu'!J30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85</v>
      </c>
      <c r="AR57" s="120"/>
      <c r="AS57" s="126">
        <v>0</v>
      </c>
      <c r="AT57" s="127">
        <f>ROUND(SUM(AV57:AW57),2)</f>
        <v>0</v>
      </c>
      <c r="AU57" s="128">
        <f>'02 - SO-03 Přípojka plynu'!P97</f>
        <v>0</v>
      </c>
      <c r="AV57" s="127">
        <f>'02 - SO-03 Přípojka plynu'!J33</f>
        <v>0</v>
      </c>
      <c r="AW57" s="127">
        <f>'02 - SO-03 Přípojka plynu'!J34</f>
        <v>0</v>
      </c>
      <c r="AX57" s="127">
        <f>'02 - SO-03 Přípojka plynu'!J35</f>
        <v>0</v>
      </c>
      <c r="AY57" s="127">
        <f>'02 - SO-03 Přípojka plynu'!J36</f>
        <v>0</v>
      </c>
      <c r="AZ57" s="127">
        <f>'02 - SO-03 Přípojka plynu'!F33</f>
        <v>0</v>
      </c>
      <c r="BA57" s="127">
        <f>'02 - SO-03 Přípojka plynu'!F34</f>
        <v>0</v>
      </c>
      <c r="BB57" s="127">
        <f>'02 - SO-03 Přípojka plynu'!F35</f>
        <v>0</v>
      </c>
      <c r="BC57" s="127">
        <f>'02 - SO-03 Přípojka plynu'!F36</f>
        <v>0</v>
      </c>
      <c r="BD57" s="129">
        <f>'02 - SO-03 Přípojka plynu'!F37</f>
        <v>0</v>
      </c>
      <c r="BE57" s="7"/>
      <c r="BT57" s="125" t="s">
        <v>86</v>
      </c>
      <c r="BV57" s="125" t="s">
        <v>80</v>
      </c>
      <c r="BW57" s="125" t="s">
        <v>95</v>
      </c>
      <c r="BX57" s="125" t="s">
        <v>5</v>
      </c>
      <c r="CL57" s="125" t="s">
        <v>32</v>
      </c>
      <c r="CM57" s="125" t="s">
        <v>89</v>
      </c>
    </row>
    <row r="58" s="2" customFormat="1" ht="30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  <row r="59" s="2" customFormat="1" ht="6.96" customHeight="1">
      <c r="A59" s="40"/>
      <c r="B59" s="61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</sheetData>
  <sheetProtection sheet="1" formatColumns="0" formatRows="0" objects="1" scenarios="1" spinCount="100000" saltValue="wHRZNF6ujzpvg+lvVYVkXTwyGBzSge+iuyjymo9ko69ZB2p6mZSjM4N0TA1VjWA2/l55ucoS3R5yhGe7vE5pKw==" hashValue="zmOwwkExWEXsTqbXtMc5Swjxj/6Vw8fTAzF5QVKzy2iURp3XQnJrIDSMwEGZseBvGTcwp5eSXxtJqM0plUBv8g==" algorithmName="SHA-512" password="9C2B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00 - Pokyny pro zpracován...'!C2" display="/"/>
    <hyperlink ref="A56" location="'01 - Vedlejší rozpočtové ...'!C2" display="/"/>
    <hyperlink ref="A57" location="'02 - SO-03 Přípojka plynu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89</v>
      </c>
    </row>
    <row r="4" s="1" customFormat="1" ht="24.96" customHeight="1">
      <c r="B4" s="21"/>
      <c r="D4" s="132" t="s">
        <v>96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SO 102 - Dílny odborného výcviku studentů, SO-03 přípojka plynu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97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88</v>
      </c>
      <c r="G11" s="40"/>
      <c r="H11" s="40"/>
      <c r="I11" s="134" t="s">
        <v>20</v>
      </c>
      <c r="J11" s="138" t="s">
        <v>32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13. 11. 2021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30</v>
      </c>
      <c r="E14" s="40"/>
      <c r="F14" s="40"/>
      <c r="G14" s="40"/>
      <c r="H14" s="40"/>
      <c r="I14" s="134" t="s">
        <v>31</v>
      </c>
      <c r="J14" s="138" t="s">
        <v>32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33</v>
      </c>
      <c r="F15" s="40"/>
      <c r="G15" s="40"/>
      <c r="H15" s="40"/>
      <c r="I15" s="134" t="s">
        <v>34</v>
      </c>
      <c r="J15" s="138" t="s">
        <v>32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35</v>
      </c>
      <c r="E17" s="40"/>
      <c r="F17" s="40"/>
      <c r="G17" s="40"/>
      <c r="H17" s="40"/>
      <c r="I17" s="134" t="s">
        <v>31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34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37</v>
      </c>
      <c r="E20" s="40"/>
      <c r="F20" s="40"/>
      <c r="G20" s="40"/>
      <c r="H20" s="40"/>
      <c r="I20" s="134" t="s">
        <v>31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38</v>
      </c>
      <c r="F21" s="40"/>
      <c r="G21" s="40"/>
      <c r="H21" s="40"/>
      <c r="I21" s="134" t="s">
        <v>34</v>
      </c>
      <c r="J21" s="138" t="s">
        <v>32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40</v>
      </c>
      <c r="E23" s="40"/>
      <c r="F23" s="40"/>
      <c r="G23" s="40"/>
      <c r="H23" s="40"/>
      <c r="I23" s="134" t="s">
        <v>31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41</v>
      </c>
      <c r="F24" s="40"/>
      <c r="G24" s="40"/>
      <c r="H24" s="40"/>
      <c r="I24" s="134" t="s">
        <v>34</v>
      </c>
      <c r="J24" s="138" t="s">
        <v>32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42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0"/>
      <c r="B27" s="141"/>
      <c r="C27" s="140"/>
      <c r="D27" s="140"/>
      <c r="E27" s="142" t="s">
        <v>43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44</v>
      </c>
      <c r="E30" s="40"/>
      <c r="F30" s="40"/>
      <c r="G30" s="40"/>
      <c r="H30" s="40"/>
      <c r="I30" s="40"/>
      <c r="J30" s="146">
        <f>ROUND(J80,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46</v>
      </c>
      <c r="G32" s="40"/>
      <c r="H32" s="40"/>
      <c r="I32" s="147" t="s">
        <v>45</v>
      </c>
      <c r="J32" s="147" t="s">
        <v>47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48</v>
      </c>
      <c r="E33" s="134" t="s">
        <v>49</v>
      </c>
      <c r="F33" s="149">
        <f>ROUND((SUM(BE80:BE99)),  2)</f>
        <v>0</v>
      </c>
      <c r="G33" s="40"/>
      <c r="H33" s="40"/>
      <c r="I33" s="150">
        <v>0.20999999999999999</v>
      </c>
      <c r="J33" s="149">
        <f>ROUND(((SUM(BE80:BE99))*I33),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50</v>
      </c>
      <c r="F34" s="149">
        <f>ROUND((SUM(BF80:BF99)),  2)</f>
        <v>0</v>
      </c>
      <c r="G34" s="40"/>
      <c r="H34" s="40"/>
      <c r="I34" s="150">
        <v>0.14999999999999999</v>
      </c>
      <c r="J34" s="149">
        <f>ROUND(((SUM(BF80:BF99))*I34),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51</v>
      </c>
      <c r="F35" s="149">
        <f>ROUND((SUM(BG80:BG99)),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52</v>
      </c>
      <c r="F36" s="149">
        <f>ROUND((SUM(BH80:BH99)),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53</v>
      </c>
      <c r="F37" s="149">
        <f>ROUND((SUM(BI80:BI99)),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54</v>
      </c>
      <c r="E39" s="153"/>
      <c r="F39" s="153"/>
      <c r="G39" s="154" t="s">
        <v>55</v>
      </c>
      <c r="H39" s="155" t="s">
        <v>56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99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SO 102 - Dílny odborného výcviku studentů, SO-03 přípojka plynu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97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00 - Pokyny pro zpracování nabídky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Rokycany</v>
      </c>
      <c r="G52" s="42"/>
      <c r="H52" s="42"/>
      <c r="I52" s="33" t="s">
        <v>24</v>
      </c>
      <c r="J52" s="74" t="str">
        <f>IF(J12="","",J12)</f>
        <v>13. 11. 2021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3" t="s">
        <v>30</v>
      </c>
      <c r="D54" s="42"/>
      <c r="E54" s="42"/>
      <c r="F54" s="28" t="str">
        <f>E15</f>
        <v>ZČM v Plzni, p.o., Kopeckého sady 357/2, Plzeň</v>
      </c>
      <c r="G54" s="42"/>
      <c r="H54" s="42"/>
      <c r="I54" s="33" t="s">
        <v>37</v>
      </c>
      <c r="J54" s="38" t="str">
        <f>E21</f>
        <v>MPtechnik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35</v>
      </c>
      <c r="D55" s="42"/>
      <c r="E55" s="42"/>
      <c r="F55" s="28" t="str">
        <f>IF(E18="","",E18)</f>
        <v>Vyplň údaj</v>
      </c>
      <c r="G55" s="42"/>
      <c r="H55" s="42"/>
      <c r="I55" s="33" t="s">
        <v>40</v>
      </c>
      <c r="J55" s="38" t="str">
        <f>E24</f>
        <v>Jakub Vilingr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100</v>
      </c>
      <c r="D57" s="164"/>
      <c r="E57" s="164"/>
      <c r="F57" s="164"/>
      <c r="G57" s="164"/>
      <c r="H57" s="164"/>
      <c r="I57" s="164"/>
      <c r="J57" s="165" t="s">
        <v>101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76</v>
      </c>
      <c r="D59" s="42"/>
      <c r="E59" s="42"/>
      <c r="F59" s="42"/>
      <c r="G59" s="42"/>
      <c r="H59" s="42"/>
      <c r="I59" s="42"/>
      <c r="J59" s="104">
        <f>J80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102</v>
      </c>
    </row>
    <row r="60" s="9" customFormat="1" ht="24.96" customHeight="1">
      <c r="A60" s="9"/>
      <c r="B60" s="167"/>
      <c r="C60" s="168"/>
      <c r="D60" s="169" t="s">
        <v>103</v>
      </c>
      <c r="E60" s="170"/>
      <c r="F60" s="170"/>
      <c r="G60" s="170"/>
      <c r="H60" s="170"/>
      <c r="I60" s="170"/>
      <c r="J60" s="171">
        <f>J81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3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6" s="2" customFormat="1" ht="6.96" customHeight="1">
      <c r="A66" s="40"/>
      <c r="B66" s="63"/>
      <c r="C66" s="64"/>
      <c r="D66" s="64"/>
      <c r="E66" s="64"/>
      <c r="F66" s="64"/>
      <c r="G66" s="64"/>
      <c r="H66" s="64"/>
      <c r="I66" s="64"/>
      <c r="J66" s="64"/>
      <c r="K66" s="64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4.96" customHeight="1">
      <c r="A67" s="40"/>
      <c r="B67" s="41"/>
      <c r="C67" s="24" t="s">
        <v>104</v>
      </c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12" customHeight="1">
      <c r="A69" s="40"/>
      <c r="B69" s="41"/>
      <c r="C69" s="33" t="s">
        <v>16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6.5" customHeight="1">
      <c r="A70" s="40"/>
      <c r="B70" s="41"/>
      <c r="C70" s="42"/>
      <c r="D70" s="42"/>
      <c r="E70" s="162" t="str">
        <f>E7</f>
        <v>SO 102 - Dílny odborného výcviku studentů, SO-03 přípojka plynu</v>
      </c>
      <c r="F70" s="33"/>
      <c r="G70" s="33"/>
      <c r="H70" s="33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3" t="s">
        <v>97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71" t="str">
        <f>E9</f>
        <v>00 - Pokyny pro zpracování nabídky</v>
      </c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3" t="s">
        <v>22</v>
      </c>
      <c r="D74" s="42"/>
      <c r="E74" s="42"/>
      <c r="F74" s="28" t="str">
        <f>F12</f>
        <v>Rokycany</v>
      </c>
      <c r="G74" s="42"/>
      <c r="H74" s="42"/>
      <c r="I74" s="33" t="s">
        <v>24</v>
      </c>
      <c r="J74" s="74" t="str">
        <f>IF(J12="","",J12)</f>
        <v>13. 11. 2021</v>
      </c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5.15" customHeight="1">
      <c r="A76" s="40"/>
      <c r="B76" s="41"/>
      <c r="C76" s="33" t="s">
        <v>30</v>
      </c>
      <c r="D76" s="42"/>
      <c r="E76" s="42"/>
      <c r="F76" s="28" t="str">
        <f>E15</f>
        <v>ZČM v Plzni, p.o., Kopeckého sady 357/2, Plzeň</v>
      </c>
      <c r="G76" s="42"/>
      <c r="H76" s="42"/>
      <c r="I76" s="33" t="s">
        <v>37</v>
      </c>
      <c r="J76" s="38" t="str">
        <f>E21</f>
        <v>MPtechnik s.r.o.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3" t="s">
        <v>35</v>
      </c>
      <c r="D77" s="42"/>
      <c r="E77" s="42"/>
      <c r="F77" s="28" t="str">
        <f>IF(E18="","",E18)</f>
        <v>Vyplň údaj</v>
      </c>
      <c r="G77" s="42"/>
      <c r="H77" s="42"/>
      <c r="I77" s="33" t="s">
        <v>40</v>
      </c>
      <c r="J77" s="38" t="str">
        <f>E24</f>
        <v>Jakub Vilingr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0.32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0" customFormat="1" ht="29.28" customHeight="1">
      <c r="A79" s="173"/>
      <c r="B79" s="174"/>
      <c r="C79" s="175" t="s">
        <v>105</v>
      </c>
      <c r="D79" s="176" t="s">
        <v>63</v>
      </c>
      <c r="E79" s="176" t="s">
        <v>59</v>
      </c>
      <c r="F79" s="176" t="s">
        <v>60</v>
      </c>
      <c r="G79" s="176" t="s">
        <v>106</v>
      </c>
      <c r="H79" s="176" t="s">
        <v>107</v>
      </c>
      <c r="I79" s="176" t="s">
        <v>108</v>
      </c>
      <c r="J79" s="176" t="s">
        <v>101</v>
      </c>
      <c r="K79" s="177" t="s">
        <v>109</v>
      </c>
      <c r="L79" s="178"/>
      <c r="M79" s="94" t="s">
        <v>32</v>
      </c>
      <c r="N79" s="95" t="s">
        <v>48</v>
      </c>
      <c r="O79" s="95" t="s">
        <v>110</v>
      </c>
      <c r="P79" s="95" t="s">
        <v>111</v>
      </c>
      <c r="Q79" s="95" t="s">
        <v>112</v>
      </c>
      <c r="R79" s="95" t="s">
        <v>113</v>
      </c>
      <c r="S79" s="95" t="s">
        <v>114</v>
      </c>
      <c r="T79" s="96" t="s">
        <v>115</v>
      </c>
      <c r="U79" s="173"/>
      <c r="V79" s="173"/>
      <c r="W79" s="173"/>
      <c r="X79" s="173"/>
      <c r="Y79" s="173"/>
      <c r="Z79" s="173"/>
      <c r="AA79" s="173"/>
      <c r="AB79" s="173"/>
      <c r="AC79" s="173"/>
      <c r="AD79" s="173"/>
      <c r="AE79" s="173"/>
    </row>
    <row r="80" s="2" customFormat="1" ht="22.8" customHeight="1">
      <c r="A80" s="40"/>
      <c r="B80" s="41"/>
      <c r="C80" s="101" t="s">
        <v>116</v>
      </c>
      <c r="D80" s="42"/>
      <c r="E80" s="42"/>
      <c r="F80" s="42"/>
      <c r="G80" s="42"/>
      <c r="H80" s="42"/>
      <c r="I80" s="42"/>
      <c r="J80" s="179">
        <f>BK80</f>
        <v>0</v>
      </c>
      <c r="K80" s="42"/>
      <c r="L80" s="46"/>
      <c r="M80" s="97"/>
      <c r="N80" s="180"/>
      <c r="O80" s="98"/>
      <c r="P80" s="181">
        <f>P81</f>
        <v>0</v>
      </c>
      <c r="Q80" s="98"/>
      <c r="R80" s="181">
        <f>R81</f>
        <v>0</v>
      </c>
      <c r="S80" s="98"/>
      <c r="T80" s="182">
        <f>T81</f>
        <v>0</v>
      </c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T80" s="18" t="s">
        <v>77</v>
      </c>
      <c r="AU80" s="18" t="s">
        <v>102</v>
      </c>
      <c r="BK80" s="183">
        <f>BK81</f>
        <v>0</v>
      </c>
    </row>
    <row r="81" s="11" customFormat="1" ht="25.92" customHeight="1">
      <c r="A81" s="11"/>
      <c r="B81" s="184"/>
      <c r="C81" s="185"/>
      <c r="D81" s="186" t="s">
        <v>77</v>
      </c>
      <c r="E81" s="187" t="s">
        <v>117</v>
      </c>
      <c r="F81" s="187" t="s">
        <v>118</v>
      </c>
      <c r="G81" s="185"/>
      <c r="H81" s="185"/>
      <c r="I81" s="188"/>
      <c r="J81" s="189">
        <f>BK81</f>
        <v>0</v>
      </c>
      <c r="K81" s="185"/>
      <c r="L81" s="190"/>
      <c r="M81" s="191"/>
      <c r="N81" s="192"/>
      <c r="O81" s="192"/>
      <c r="P81" s="193">
        <f>SUM(P82:P99)</f>
        <v>0</v>
      </c>
      <c r="Q81" s="192"/>
      <c r="R81" s="193">
        <f>SUM(R82:R99)</f>
        <v>0</v>
      </c>
      <c r="S81" s="192"/>
      <c r="T81" s="194">
        <f>SUM(T82:T99)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5" t="s">
        <v>119</v>
      </c>
      <c r="AT81" s="196" t="s">
        <v>77</v>
      </c>
      <c r="AU81" s="196" t="s">
        <v>78</v>
      </c>
      <c r="AY81" s="195" t="s">
        <v>120</v>
      </c>
      <c r="BK81" s="197">
        <f>SUM(BK82:BK99)</f>
        <v>0</v>
      </c>
    </row>
    <row r="82" s="2" customFormat="1" ht="44.25" customHeight="1">
      <c r="A82" s="40"/>
      <c r="B82" s="41"/>
      <c r="C82" s="198" t="s">
        <v>86</v>
      </c>
      <c r="D82" s="198" t="s">
        <v>121</v>
      </c>
      <c r="E82" s="199" t="s">
        <v>122</v>
      </c>
      <c r="F82" s="200" t="s">
        <v>123</v>
      </c>
      <c r="G82" s="201" t="s">
        <v>32</v>
      </c>
      <c r="H82" s="202">
        <v>0</v>
      </c>
      <c r="I82" s="203"/>
      <c r="J82" s="204">
        <f>ROUND(I82*H82,2)</f>
        <v>0</v>
      </c>
      <c r="K82" s="200" t="s">
        <v>32</v>
      </c>
      <c r="L82" s="46"/>
      <c r="M82" s="205" t="s">
        <v>32</v>
      </c>
      <c r="N82" s="206" t="s">
        <v>49</v>
      </c>
      <c r="O82" s="86"/>
      <c r="P82" s="207">
        <f>O82*H82</f>
        <v>0</v>
      </c>
      <c r="Q82" s="207">
        <v>0</v>
      </c>
      <c r="R82" s="207">
        <f>Q82*H82</f>
        <v>0</v>
      </c>
      <c r="S82" s="207">
        <v>0</v>
      </c>
      <c r="T82" s="208">
        <f>S82*H82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R82" s="209" t="s">
        <v>124</v>
      </c>
      <c r="AT82" s="209" t="s">
        <v>121</v>
      </c>
      <c r="AU82" s="209" t="s">
        <v>86</v>
      </c>
      <c r="AY82" s="18" t="s">
        <v>120</v>
      </c>
      <c r="BE82" s="210">
        <f>IF(N82="základní",J82,0)</f>
        <v>0</v>
      </c>
      <c r="BF82" s="210">
        <f>IF(N82="snížená",J82,0)</f>
        <v>0</v>
      </c>
      <c r="BG82" s="210">
        <f>IF(N82="zákl. přenesená",J82,0)</f>
        <v>0</v>
      </c>
      <c r="BH82" s="210">
        <f>IF(N82="sníž. přenesená",J82,0)</f>
        <v>0</v>
      </c>
      <c r="BI82" s="210">
        <f>IF(N82="nulová",J82,0)</f>
        <v>0</v>
      </c>
      <c r="BJ82" s="18" t="s">
        <v>86</v>
      </c>
      <c r="BK82" s="210">
        <f>ROUND(I82*H82,2)</f>
        <v>0</v>
      </c>
      <c r="BL82" s="18" t="s">
        <v>124</v>
      </c>
      <c r="BM82" s="209" t="s">
        <v>125</v>
      </c>
    </row>
    <row r="83" s="2" customFormat="1">
      <c r="A83" s="40"/>
      <c r="B83" s="41"/>
      <c r="C83" s="42"/>
      <c r="D83" s="211" t="s">
        <v>126</v>
      </c>
      <c r="E83" s="42"/>
      <c r="F83" s="212" t="s">
        <v>123</v>
      </c>
      <c r="G83" s="42"/>
      <c r="H83" s="42"/>
      <c r="I83" s="213"/>
      <c r="J83" s="42"/>
      <c r="K83" s="42"/>
      <c r="L83" s="46"/>
      <c r="M83" s="214"/>
      <c r="N83" s="215"/>
      <c r="O83" s="86"/>
      <c r="P83" s="86"/>
      <c r="Q83" s="86"/>
      <c r="R83" s="86"/>
      <c r="S83" s="86"/>
      <c r="T83" s="87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8" t="s">
        <v>126</v>
      </c>
      <c r="AU83" s="18" t="s">
        <v>86</v>
      </c>
    </row>
    <row r="84" s="2" customFormat="1" ht="24.15" customHeight="1">
      <c r="A84" s="40"/>
      <c r="B84" s="41"/>
      <c r="C84" s="198" t="s">
        <v>89</v>
      </c>
      <c r="D84" s="198" t="s">
        <v>121</v>
      </c>
      <c r="E84" s="199" t="s">
        <v>127</v>
      </c>
      <c r="F84" s="200" t="s">
        <v>128</v>
      </c>
      <c r="G84" s="201" t="s">
        <v>32</v>
      </c>
      <c r="H84" s="202">
        <v>0</v>
      </c>
      <c r="I84" s="203"/>
      <c r="J84" s="204">
        <f>ROUND(I84*H84,2)</f>
        <v>0</v>
      </c>
      <c r="K84" s="200" t="s">
        <v>32</v>
      </c>
      <c r="L84" s="46"/>
      <c r="M84" s="205" t="s">
        <v>32</v>
      </c>
      <c r="N84" s="206" t="s">
        <v>49</v>
      </c>
      <c r="O84" s="86"/>
      <c r="P84" s="207">
        <f>O84*H84</f>
        <v>0</v>
      </c>
      <c r="Q84" s="207">
        <v>0</v>
      </c>
      <c r="R84" s="207">
        <f>Q84*H84</f>
        <v>0</v>
      </c>
      <c r="S84" s="207">
        <v>0</v>
      </c>
      <c r="T84" s="208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09" t="s">
        <v>124</v>
      </c>
      <c r="AT84" s="209" t="s">
        <v>121</v>
      </c>
      <c r="AU84" s="209" t="s">
        <v>86</v>
      </c>
      <c r="AY84" s="18" t="s">
        <v>120</v>
      </c>
      <c r="BE84" s="210">
        <f>IF(N84="základní",J84,0)</f>
        <v>0</v>
      </c>
      <c r="BF84" s="210">
        <f>IF(N84="snížená",J84,0)</f>
        <v>0</v>
      </c>
      <c r="BG84" s="210">
        <f>IF(N84="zákl. přenesená",J84,0)</f>
        <v>0</v>
      </c>
      <c r="BH84" s="210">
        <f>IF(N84="sníž. přenesená",J84,0)</f>
        <v>0</v>
      </c>
      <c r="BI84" s="210">
        <f>IF(N84="nulová",J84,0)</f>
        <v>0</v>
      </c>
      <c r="BJ84" s="18" t="s">
        <v>86</v>
      </c>
      <c r="BK84" s="210">
        <f>ROUND(I84*H84,2)</f>
        <v>0</v>
      </c>
      <c r="BL84" s="18" t="s">
        <v>124</v>
      </c>
      <c r="BM84" s="209" t="s">
        <v>129</v>
      </c>
    </row>
    <row r="85" s="2" customFormat="1">
      <c r="A85" s="40"/>
      <c r="B85" s="41"/>
      <c r="C85" s="42"/>
      <c r="D85" s="211" t="s">
        <v>126</v>
      </c>
      <c r="E85" s="42"/>
      <c r="F85" s="212" t="s">
        <v>128</v>
      </c>
      <c r="G85" s="42"/>
      <c r="H85" s="42"/>
      <c r="I85" s="213"/>
      <c r="J85" s="42"/>
      <c r="K85" s="42"/>
      <c r="L85" s="46"/>
      <c r="M85" s="214"/>
      <c r="N85" s="215"/>
      <c r="O85" s="86"/>
      <c r="P85" s="86"/>
      <c r="Q85" s="86"/>
      <c r="R85" s="86"/>
      <c r="S85" s="86"/>
      <c r="T85" s="87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8" t="s">
        <v>126</v>
      </c>
      <c r="AU85" s="18" t="s">
        <v>86</v>
      </c>
    </row>
    <row r="86" s="2" customFormat="1" ht="37.8" customHeight="1">
      <c r="A86" s="40"/>
      <c r="B86" s="41"/>
      <c r="C86" s="198" t="s">
        <v>130</v>
      </c>
      <c r="D86" s="198" t="s">
        <v>121</v>
      </c>
      <c r="E86" s="199" t="s">
        <v>131</v>
      </c>
      <c r="F86" s="200" t="s">
        <v>132</v>
      </c>
      <c r="G86" s="201" t="s">
        <v>32</v>
      </c>
      <c r="H86" s="202">
        <v>0</v>
      </c>
      <c r="I86" s="203"/>
      <c r="J86" s="204">
        <f>ROUND(I86*H86,2)</f>
        <v>0</v>
      </c>
      <c r="K86" s="200" t="s">
        <v>32</v>
      </c>
      <c r="L86" s="46"/>
      <c r="M86" s="205" t="s">
        <v>32</v>
      </c>
      <c r="N86" s="206" t="s">
        <v>49</v>
      </c>
      <c r="O86" s="86"/>
      <c r="P86" s="207">
        <f>O86*H86</f>
        <v>0</v>
      </c>
      <c r="Q86" s="207">
        <v>0</v>
      </c>
      <c r="R86" s="207">
        <f>Q86*H86</f>
        <v>0</v>
      </c>
      <c r="S86" s="207">
        <v>0</v>
      </c>
      <c r="T86" s="208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09" t="s">
        <v>124</v>
      </c>
      <c r="AT86" s="209" t="s">
        <v>121</v>
      </c>
      <c r="AU86" s="209" t="s">
        <v>86</v>
      </c>
      <c r="AY86" s="18" t="s">
        <v>120</v>
      </c>
      <c r="BE86" s="210">
        <f>IF(N86="základní",J86,0)</f>
        <v>0</v>
      </c>
      <c r="BF86" s="210">
        <f>IF(N86="snížená",J86,0)</f>
        <v>0</v>
      </c>
      <c r="BG86" s="210">
        <f>IF(N86="zákl. přenesená",J86,0)</f>
        <v>0</v>
      </c>
      <c r="BH86" s="210">
        <f>IF(N86="sníž. přenesená",J86,0)</f>
        <v>0</v>
      </c>
      <c r="BI86" s="210">
        <f>IF(N86="nulová",J86,0)</f>
        <v>0</v>
      </c>
      <c r="BJ86" s="18" t="s">
        <v>86</v>
      </c>
      <c r="BK86" s="210">
        <f>ROUND(I86*H86,2)</f>
        <v>0</v>
      </c>
      <c r="BL86" s="18" t="s">
        <v>124</v>
      </c>
      <c r="BM86" s="209" t="s">
        <v>133</v>
      </c>
    </row>
    <row r="87" s="2" customFormat="1">
      <c r="A87" s="40"/>
      <c r="B87" s="41"/>
      <c r="C87" s="42"/>
      <c r="D87" s="211" t="s">
        <v>126</v>
      </c>
      <c r="E87" s="42"/>
      <c r="F87" s="212" t="s">
        <v>132</v>
      </c>
      <c r="G87" s="42"/>
      <c r="H87" s="42"/>
      <c r="I87" s="213"/>
      <c r="J87" s="42"/>
      <c r="K87" s="42"/>
      <c r="L87" s="46"/>
      <c r="M87" s="214"/>
      <c r="N87" s="215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8" t="s">
        <v>126</v>
      </c>
      <c r="AU87" s="18" t="s">
        <v>86</v>
      </c>
    </row>
    <row r="88" s="2" customFormat="1">
      <c r="A88" s="40"/>
      <c r="B88" s="41"/>
      <c r="C88" s="42"/>
      <c r="D88" s="211" t="s">
        <v>134</v>
      </c>
      <c r="E88" s="42"/>
      <c r="F88" s="216" t="s">
        <v>135</v>
      </c>
      <c r="G88" s="42"/>
      <c r="H88" s="42"/>
      <c r="I88" s="213"/>
      <c r="J88" s="42"/>
      <c r="K88" s="42"/>
      <c r="L88" s="46"/>
      <c r="M88" s="214"/>
      <c r="N88" s="215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8" t="s">
        <v>134</v>
      </c>
      <c r="AU88" s="18" t="s">
        <v>86</v>
      </c>
    </row>
    <row r="89" s="2" customFormat="1" ht="44.25" customHeight="1">
      <c r="A89" s="40"/>
      <c r="B89" s="41"/>
      <c r="C89" s="198" t="s">
        <v>119</v>
      </c>
      <c r="D89" s="198" t="s">
        <v>121</v>
      </c>
      <c r="E89" s="199" t="s">
        <v>136</v>
      </c>
      <c r="F89" s="200" t="s">
        <v>137</v>
      </c>
      <c r="G89" s="201" t="s">
        <v>32</v>
      </c>
      <c r="H89" s="202">
        <v>0</v>
      </c>
      <c r="I89" s="203"/>
      <c r="J89" s="204">
        <f>ROUND(I89*H89,2)</f>
        <v>0</v>
      </c>
      <c r="K89" s="200" t="s">
        <v>32</v>
      </c>
      <c r="L89" s="46"/>
      <c r="M89" s="205" t="s">
        <v>32</v>
      </c>
      <c r="N89" s="206" t="s">
        <v>49</v>
      </c>
      <c r="O89" s="86"/>
      <c r="P89" s="207">
        <f>O89*H89</f>
        <v>0</v>
      </c>
      <c r="Q89" s="207">
        <v>0</v>
      </c>
      <c r="R89" s="207">
        <f>Q89*H89</f>
        <v>0</v>
      </c>
      <c r="S89" s="207">
        <v>0</v>
      </c>
      <c r="T89" s="208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09" t="s">
        <v>124</v>
      </c>
      <c r="AT89" s="209" t="s">
        <v>121</v>
      </c>
      <c r="AU89" s="209" t="s">
        <v>86</v>
      </c>
      <c r="AY89" s="18" t="s">
        <v>120</v>
      </c>
      <c r="BE89" s="210">
        <f>IF(N89="základní",J89,0)</f>
        <v>0</v>
      </c>
      <c r="BF89" s="210">
        <f>IF(N89="snížená",J89,0)</f>
        <v>0</v>
      </c>
      <c r="BG89" s="210">
        <f>IF(N89="zákl. přenesená",J89,0)</f>
        <v>0</v>
      </c>
      <c r="BH89" s="210">
        <f>IF(N89="sníž. přenesená",J89,0)</f>
        <v>0</v>
      </c>
      <c r="BI89" s="210">
        <f>IF(N89="nulová",J89,0)</f>
        <v>0</v>
      </c>
      <c r="BJ89" s="18" t="s">
        <v>86</v>
      </c>
      <c r="BK89" s="210">
        <f>ROUND(I89*H89,2)</f>
        <v>0</v>
      </c>
      <c r="BL89" s="18" t="s">
        <v>124</v>
      </c>
      <c r="BM89" s="209" t="s">
        <v>138</v>
      </c>
    </row>
    <row r="90" s="2" customFormat="1">
      <c r="A90" s="40"/>
      <c r="B90" s="41"/>
      <c r="C90" s="42"/>
      <c r="D90" s="211" t="s">
        <v>126</v>
      </c>
      <c r="E90" s="42"/>
      <c r="F90" s="212" t="s">
        <v>137</v>
      </c>
      <c r="G90" s="42"/>
      <c r="H90" s="42"/>
      <c r="I90" s="213"/>
      <c r="J90" s="42"/>
      <c r="K90" s="42"/>
      <c r="L90" s="46"/>
      <c r="M90" s="214"/>
      <c r="N90" s="215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8" t="s">
        <v>126</v>
      </c>
      <c r="AU90" s="18" t="s">
        <v>86</v>
      </c>
    </row>
    <row r="91" s="2" customFormat="1">
      <c r="A91" s="40"/>
      <c r="B91" s="41"/>
      <c r="C91" s="42"/>
      <c r="D91" s="211" t="s">
        <v>134</v>
      </c>
      <c r="E91" s="42"/>
      <c r="F91" s="216" t="s">
        <v>139</v>
      </c>
      <c r="G91" s="42"/>
      <c r="H91" s="42"/>
      <c r="I91" s="213"/>
      <c r="J91" s="42"/>
      <c r="K91" s="42"/>
      <c r="L91" s="46"/>
      <c r="M91" s="214"/>
      <c r="N91" s="215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8" t="s">
        <v>134</v>
      </c>
      <c r="AU91" s="18" t="s">
        <v>86</v>
      </c>
    </row>
    <row r="92" s="2" customFormat="1" ht="49.05" customHeight="1">
      <c r="A92" s="40"/>
      <c r="B92" s="41"/>
      <c r="C92" s="198" t="s">
        <v>140</v>
      </c>
      <c r="D92" s="198" t="s">
        <v>121</v>
      </c>
      <c r="E92" s="199" t="s">
        <v>141</v>
      </c>
      <c r="F92" s="200" t="s">
        <v>142</v>
      </c>
      <c r="G92" s="201" t="s">
        <v>32</v>
      </c>
      <c r="H92" s="202">
        <v>0</v>
      </c>
      <c r="I92" s="203"/>
      <c r="J92" s="204">
        <f>ROUND(I92*H92,2)</f>
        <v>0</v>
      </c>
      <c r="K92" s="200" t="s">
        <v>32</v>
      </c>
      <c r="L92" s="46"/>
      <c r="M92" s="205" t="s">
        <v>32</v>
      </c>
      <c r="N92" s="206" t="s">
        <v>49</v>
      </c>
      <c r="O92" s="86"/>
      <c r="P92" s="207">
        <f>O92*H92</f>
        <v>0</v>
      </c>
      <c r="Q92" s="207">
        <v>0</v>
      </c>
      <c r="R92" s="207">
        <f>Q92*H92</f>
        <v>0</v>
      </c>
      <c r="S92" s="207">
        <v>0</v>
      </c>
      <c r="T92" s="208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09" t="s">
        <v>124</v>
      </c>
      <c r="AT92" s="209" t="s">
        <v>121</v>
      </c>
      <c r="AU92" s="209" t="s">
        <v>86</v>
      </c>
      <c r="AY92" s="18" t="s">
        <v>120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8" t="s">
        <v>86</v>
      </c>
      <c r="BK92" s="210">
        <f>ROUND(I92*H92,2)</f>
        <v>0</v>
      </c>
      <c r="BL92" s="18" t="s">
        <v>124</v>
      </c>
      <c r="BM92" s="209" t="s">
        <v>143</v>
      </c>
    </row>
    <row r="93" s="2" customFormat="1">
      <c r="A93" s="40"/>
      <c r="B93" s="41"/>
      <c r="C93" s="42"/>
      <c r="D93" s="211" t="s">
        <v>126</v>
      </c>
      <c r="E93" s="42"/>
      <c r="F93" s="212" t="s">
        <v>144</v>
      </c>
      <c r="G93" s="42"/>
      <c r="H93" s="42"/>
      <c r="I93" s="213"/>
      <c r="J93" s="42"/>
      <c r="K93" s="42"/>
      <c r="L93" s="46"/>
      <c r="M93" s="214"/>
      <c r="N93" s="215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8" t="s">
        <v>126</v>
      </c>
      <c r="AU93" s="18" t="s">
        <v>86</v>
      </c>
    </row>
    <row r="94" s="2" customFormat="1" ht="24.15" customHeight="1">
      <c r="A94" s="40"/>
      <c r="B94" s="41"/>
      <c r="C94" s="198" t="s">
        <v>145</v>
      </c>
      <c r="D94" s="198" t="s">
        <v>121</v>
      </c>
      <c r="E94" s="199" t="s">
        <v>146</v>
      </c>
      <c r="F94" s="200" t="s">
        <v>147</v>
      </c>
      <c r="G94" s="201" t="s">
        <v>32</v>
      </c>
      <c r="H94" s="202">
        <v>0</v>
      </c>
      <c r="I94" s="203"/>
      <c r="J94" s="204">
        <f>ROUND(I94*H94,2)</f>
        <v>0</v>
      </c>
      <c r="K94" s="200" t="s">
        <v>32</v>
      </c>
      <c r="L94" s="46"/>
      <c r="M94" s="205" t="s">
        <v>32</v>
      </c>
      <c r="N94" s="206" t="s">
        <v>49</v>
      </c>
      <c r="O94" s="86"/>
      <c r="P94" s="207">
        <f>O94*H94</f>
        <v>0</v>
      </c>
      <c r="Q94" s="207">
        <v>0</v>
      </c>
      <c r="R94" s="207">
        <f>Q94*H94</f>
        <v>0</v>
      </c>
      <c r="S94" s="207">
        <v>0</v>
      </c>
      <c r="T94" s="208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09" t="s">
        <v>124</v>
      </c>
      <c r="AT94" s="209" t="s">
        <v>121</v>
      </c>
      <c r="AU94" s="209" t="s">
        <v>86</v>
      </c>
      <c r="AY94" s="18" t="s">
        <v>120</v>
      </c>
      <c r="BE94" s="210">
        <f>IF(N94="základní",J94,0)</f>
        <v>0</v>
      </c>
      <c r="BF94" s="210">
        <f>IF(N94="snížená",J94,0)</f>
        <v>0</v>
      </c>
      <c r="BG94" s="210">
        <f>IF(N94="zákl. přenesená",J94,0)</f>
        <v>0</v>
      </c>
      <c r="BH94" s="210">
        <f>IF(N94="sníž. přenesená",J94,0)</f>
        <v>0</v>
      </c>
      <c r="BI94" s="210">
        <f>IF(N94="nulová",J94,0)</f>
        <v>0</v>
      </c>
      <c r="BJ94" s="18" t="s">
        <v>86</v>
      </c>
      <c r="BK94" s="210">
        <f>ROUND(I94*H94,2)</f>
        <v>0</v>
      </c>
      <c r="BL94" s="18" t="s">
        <v>124</v>
      </c>
      <c r="BM94" s="209" t="s">
        <v>148</v>
      </c>
    </row>
    <row r="95" s="2" customFormat="1">
      <c r="A95" s="40"/>
      <c r="B95" s="41"/>
      <c r="C95" s="42"/>
      <c r="D95" s="211" t="s">
        <v>126</v>
      </c>
      <c r="E95" s="42"/>
      <c r="F95" s="212" t="s">
        <v>147</v>
      </c>
      <c r="G95" s="42"/>
      <c r="H95" s="42"/>
      <c r="I95" s="213"/>
      <c r="J95" s="42"/>
      <c r="K95" s="42"/>
      <c r="L95" s="46"/>
      <c r="M95" s="214"/>
      <c r="N95" s="215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8" t="s">
        <v>126</v>
      </c>
      <c r="AU95" s="18" t="s">
        <v>86</v>
      </c>
    </row>
    <row r="96" s="2" customFormat="1" ht="44.25" customHeight="1">
      <c r="A96" s="40"/>
      <c r="B96" s="41"/>
      <c r="C96" s="198" t="s">
        <v>149</v>
      </c>
      <c r="D96" s="198" t="s">
        <v>121</v>
      </c>
      <c r="E96" s="199" t="s">
        <v>150</v>
      </c>
      <c r="F96" s="200" t="s">
        <v>151</v>
      </c>
      <c r="G96" s="201" t="s">
        <v>32</v>
      </c>
      <c r="H96" s="202">
        <v>0</v>
      </c>
      <c r="I96" s="203"/>
      <c r="J96" s="204">
        <f>ROUND(I96*H96,2)</f>
        <v>0</v>
      </c>
      <c r="K96" s="200" t="s">
        <v>32</v>
      </c>
      <c r="L96" s="46"/>
      <c r="M96" s="205" t="s">
        <v>32</v>
      </c>
      <c r="N96" s="206" t="s">
        <v>49</v>
      </c>
      <c r="O96" s="86"/>
      <c r="P96" s="207">
        <f>O96*H96</f>
        <v>0</v>
      </c>
      <c r="Q96" s="207">
        <v>0</v>
      </c>
      <c r="R96" s="207">
        <f>Q96*H96</f>
        <v>0</v>
      </c>
      <c r="S96" s="207">
        <v>0</v>
      </c>
      <c r="T96" s="208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09" t="s">
        <v>124</v>
      </c>
      <c r="AT96" s="209" t="s">
        <v>121</v>
      </c>
      <c r="AU96" s="209" t="s">
        <v>86</v>
      </c>
      <c r="AY96" s="18" t="s">
        <v>120</v>
      </c>
      <c r="BE96" s="210">
        <f>IF(N96="základní",J96,0)</f>
        <v>0</v>
      </c>
      <c r="BF96" s="210">
        <f>IF(N96="snížená",J96,0)</f>
        <v>0</v>
      </c>
      <c r="BG96" s="210">
        <f>IF(N96="zákl. přenesená",J96,0)</f>
        <v>0</v>
      </c>
      <c r="BH96" s="210">
        <f>IF(N96="sníž. přenesená",J96,0)</f>
        <v>0</v>
      </c>
      <c r="BI96" s="210">
        <f>IF(N96="nulová",J96,0)</f>
        <v>0</v>
      </c>
      <c r="BJ96" s="18" t="s">
        <v>86</v>
      </c>
      <c r="BK96" s="210">
        <f>ROUND(I96*H96,2)</f>
        <v>0</v>
      </c>
      <c r="BL96" s="18" t="s">
        <v>124</v>
      </c>
      <c r="BM96" s="209" t="s">
        <v>152</v>
      </c>
    </row>
    <row r="97" s="2" customFormat="1">
      <c r="A97" s="40"/>
      <c r="B97" s="41"/>
      <c r="C97" s="42"/>
      <c r="D97" s="211" t="s">
        <v>126</v>
      </c>
      <c r="E97" s="42"/>
      <c r="F97" s="212" t="s">
        <v>151</v>
      </c>
      <c r="G97" s="42"/>
      <c r="H97" s="42"/>
      <c r="I97" s="213"/>
      <c r="J97" s="42"/>
      <c r="K97" s="42"/>
      <c r="L97" s="46"/>
      <c r="M97" s="214"/>
      <c r="N97" s="215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8" t="s">
        <v>126</v>
      </c>
      <c r="AU97" s="18" t="s">
        <v>86</v>
      </c>
    </row>
    <row r="98" s="2" customFormat="1" ht="16.5" customHeight="1">
      <c r="A98" s="40"/>
      <c r="B98" s="41"/>
      <c r="C98" s="198" t="s">
        <v>153</v>
      </c>
      <c r="D98" s="198" t="s">
        <v>121</v>
      </c>
      <c r="E98" s="199" t="s">
        <v>154</v>
      </c>
      <c r="F98" s="200" t="s">
        <v>155</v>
      </c>
      <c r="G98" s="201" t="s">
        <v>32</v>
      </c>
      <c r="H98" s="202">
        <v>0</v>
      </c>
      <c r="I98" s="203"/>
      <c r="J98" s="204">
        <f>ROUND(I98*H98,2)</f>
        <v>0</v>
      </c>
      <c r="K98" s="200" t="s">
        <v>32</v>
      </c>
      <c r="L98" s="46"/>
      <c r="M98" s="205" t="s">
        <v>32</v>
      </c>
      <c r="N98" s="206" t="s">
        <v>49</v>
      </c>
      <c r="O98" s="86"/>
      <c r="P98" s="207">
        <f>O98*H98</f>
        <v>0</v>
      </c>
      <c r="Q98" s="207">
        <v>0</v>
      </c>
      <c r="R98" s="207">
        <f>Q98*H98</f>
        <v>0</v>
      </c>
      <c r="S98" s="207">
        <v>0</v>
      </c>
      <c r="T98" s="208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09" t="s">
        <v>124</v>
      </c>
      <c r="AT98" s="209" t="s">
        <v>121</v>
      </c>
      <c r="AU98" s="209" t="s">
        <v>86</v>
      </c>
      <c r="AY98" s="18" t="s">
        <v>120</v>
      </c>
      <c r="BE98" s="210">
        <f>IF(N98="základní",J98,0)</f>
        <v>0</v>
      </c>
      <c r="BF98" s="210">
        <f>IF(N98="snížená",J98,0)</f>
        <v>0</v>
      </c>
      <c r="BG98" s="210">
        <f>IF(N98="zákl. přenesená",J98,0)</f>
        <v>0</v>
      </c>
      <c r="BH98" s="210">
        <f>IF(N98="sníž. přenesená",J98,0)</f>
        <v>0</v>
      </c>
      <c r="BI98" s="210">
        <f>IF(N98="nulová",J98,0)</f>
        <v>0</v>
      </c>
      <c r="BJ98" s="18" t="s">
        <v>86</v>
      </c>
      <c r="BK98" s="210">
        <f>ROUND(I98*H98,2)</f>
        <v>0</v>
      </c>
      <c r="BL98" s="18" t="s">
        <v>124</v>
      </c>
      <c r="BM98" s="209" t="s">
        <v>156</v>
      </c>
    </row>
    <row r="99" s="2" customFormat="1">
      <c r="A99" s="40"/>
      <c r="B99" s="41"/>
      <c r="C99" s="42"/>
      <c r="D99" s="211" t="s">
        <v>126</v>
      </c>
      <c r="E99" s="42"/>
      <c r="F99" s="212" t="s">
        <v>155</v>
      </c>
      <c r="G99" s="42"/>
      <c r="H99" s="42"/>
      <c r="I99" s="213"/>
      <c r="J99" s="42"/>
      <c r="K99" s="42"/>
      <c r="L99" s="46"/>
      <c r="M99" s="217"/>
      <c r="N99" s="218"/>
      <c r="O99" s="219"/>
      <c r="P99" s="219"/>
      <c r="Q99" s="219"/>
      <c r="R99" s="219"/>
      <c r="S99" s="219"/>
      <c r="T99" s="22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8" t="s">
        <v>126</v>
      </c>
      <c r="AU99" s="18" t="s">
        <v>86</v>
      </c>
    </row>
    <row r="100" s="2" customFormat="1" ht="6.96" customHeight="1">
      <c r="A100" s="40"/>
      <c r="B100" s="61"/>
      <c r="C100" s="62"/>
      <c r="D100" s="62"/>
      <c r="E100" s="62"/>
      <c r="F100" s="62"/>
      <c r="G100" s="62"/>
      <c r="H100" s="62"/>
      <c r="I100" s="62"/>
      <c r="J100" s="62"/>
      <c r="K100" s="62"/>
      <c r="L100" s="46"/>
      <c r="M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</sheetData>
  <sheetProtection sheet="1" autoFilter="0" formatColumns="0" formatRows="0" objects="1" scenarios="1" spinCount="100000" saltValue="lNguAycVUsXIecCJ+4Uuw4wLG5DTWygVllhw+K0mzzHLpR6a69bfSYf66JozYrEKoTsvxt8JNmz9vNiLHtc/RA==" hashValue="BO3sr9lDdyq02pb+a20LZhVjfKGJ6SilfhGd9wEtJPQ2d68++PVhQ2CyL6WUtx3B0Z7GOVkahJc0NJIch6pJxg==" algorithmName="SHA-512" password="9C2B"/>
  <autoFilter ref="C79:K99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89</v>
      </c>
    </row>
    <row r="4" s="1" customFormat="1" ht="24.96" customHeight="1">
      <c r="B4" s="21"/>
      <c r="D4" s="132" t="s">
        <v>96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SO 102 - Dílny odborného výcviku studentů, SO-03 přípojka plynu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97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157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32</v>
      </c>
      <c r="G11" s="40"/>
      <c r="H11" s="40"/>
      <c r="I11" s="134" t="s">
        <v>20</v>
      </c>
      <c r="J11" s="138" t="s">
        <v>32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13. 11. 2021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30</v>
      </c>
      <c r="E14" s="40"/>
      <c r="F14" s="40"/>
      <c r="G14" s="40"/>
      <c r="H14" s="40"/>
      <c r="I14" s="134" t="s">
        <v>31</v>
      </c>
      <c r="J14" s="138" t="s">
        <v>32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33</v>
      </c>
      <c r="F15" s="40"/>
      <c r="G15" s="40"/>
      <c r="H15" s="40"/>
      <c r="I15" s="134" t="s">
        <v>34</v>
      </c>
      <c r="J15" s="138" t="s">
        <v>32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35</v>
      </c>
      <c r="E17" s="40"/>
      <c r="F17" s="40"/>
      <c r="G17" s="40"/>
      <c r="H17" s="40"/>
      <c r="I17" s="134" t="s">
        <v>31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34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37</v>
      </c>
      <c r="E20" s="40"/>
      <c r="F20" s="40"/>
      <c r="G20" s="40"/>
      <c r="H20" s="40"/>
      <c r="I20" s="134" t="s">
        <v>31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38</v>
      </c>
      <c r="F21" s="40"/>
      <c r="G21" s="40"/>
      <c r="H21" s="40"/>
      <c r="I21" s="134" t="s">
        <v>34</v>
      </c>
      <c r="J21" s="138" t="s">
        <v>32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40</v>
      </c>
      <c r="E23" s="40"/>
      <c r="F23" s="40"/>
      <c r="G23" s="40"/>
      <c r="H23" s="40"/>
      <c r="I23" s="134" t="s">
        <v>31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41</v>
      </c>
      <c r="F24" s="40"/>
      <c r="G24" s="40"/>
      <c r="H24" s="40"/>
      <c r="I24" s="134" t="s">
        <v>34</v>
      </c>
      <c r="J24" s="138" t="s">
        <v>32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42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0"/>
      <c r="B27" s="141"/>
      <c r="C27" s="140"/>
      <c r="D27" s="140"/>
      <c r="E27" s="142" t="s">
        <v>43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44</v>
      </c>
      <c r="E30" s="40"/>
      <c r="F30" s="40"/>
      <c r="G30" s="40"/>
      <c r="H30" s="40"/>
      <c r="I30" s="40"/>
      <c r="J30" s="146">
        <f>ROUND(J83,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46</v>
      </c>
      <c r="G32" s="40"/>
      <c r="H32" s="40"/>
      <c r="I32" s="147" t="s">
        <v>45</v>
      </c>
      <c r="J32" s="147" t="s">
        <v>47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48</v>
      </c>
      <c r="E33" s="134" t="s">
        <v>49</v>
      </c>
      <c r="F33" s="149">
        <f>ROUND((SUM(BE83:BE99)),  2)</f>
        <v>0</v>
      </c>
      <c r="G33" s="40"/>
      <c r="H33" s="40"/>
      <c r="I33" s="150">
        <v>0.20999999999999999</v>
      </c>
      <c r="J33" s="149">
        <f>ROUND(((SUM(BE83:BE99))*I33),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50</v>
      </c>
      <c r="F34" s="149">
        <f>ROUND((SUM(BF83:BF99)),  2)</f>
        <v>0</v>
      </c>
      <c r="G34" s="40"/>
      <c r="H34" s="40"/>
      <c r="I34" s="150">
        <v>0.14999999999999999</v>
      </c>
      <c r="J34" s="149">
        <f>ROUND(((SUM(BF83:BF99))*I34),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51</v>
      </c>
      <c r="F35" s="149">
        <f>ROUND((SUM(BG83:BG99)),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52</v>
      </c>
      <c r="F36" s="149">
        <f>ROUND((SUM(BH83:BH99)),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53</v>
      </c>
      <c r="F37" s="149">
        <f>ROUND((SUM(BI83:BI99)),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54</v>
      </c>
      <c r="E39" s="153"/>
      <c r="F39" s="153"/>
      <c r="G39" s="154" t="s">
        <v>55</v>
      </c>
      <c r="H39" s="155" t="s">
        <v>56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99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SO 102 - Dílny odborného výcviku studentů, SO-03 přípojka plynu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97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01 - Vedlejší rozpočtové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Rokycany</v>
      </c>
      <c r="G52" s="42"/>
      <c r="H52" s="42"/>
      <c r="I52" s="33" t="s">
        <v>24</v>
      </c>
      <c r="J52" s="74" t="str">
        <f>IF(J12="","",J12)</f>
        <v>13. 11. 2021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3" t="s">
        <v>30</v>
      </c>
      <c r="D54" s="42"/>
      <c r="E54" s="42"/>
      <c r="F54" s="28" t="str">
        <f>E15</f>
        <v>ZČM v Plzni, p.o., Kopeckého sady 357/2, Plzeň</v>
      </c>
      <c r="G54" s="42"/>
      <c r="H54" s="42"/>
      <c r="I54" s="33" t="s">
        <v>37</v>
      </c>
      <c r="J54" s="38" t="str">
        <f>E21</f>
        <v>MPtechnik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35</v>
      </c>
      <c r="D55" s="42"/>
      <c r="E55" s="42"/>
      <c r="F55" s="28" t="str">
        <f>IF(E18="","",E18)</f>
        <v>Vyplň údaj</v>
      </c>
      <c r="G55" s="42"/>
      <c r="H55" s="42"/>
      <c r="I55" s="33" t="s">
        <v>40</v>
      </c>
      <c r="J55" s="38" t="str">
        <f>E24</f>
        <v>Jakub Vilingr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100</v>
      </c>
      <c r="D57" s="164"/>
      <c r="E57" s="164"/>
      <c r="F57" s="164"/>
      <c r="G57" s="164"/>
      <c r="H57" s="164"/>
      <c r="I57" s="164"/>
      <c r="J57" s="165" t="s">
        <v>101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76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102</v>
      </c>
    </row>
    <row r="60" s="9" customFormat="1" ht="24.96" customHeight="1">
      <c r="A60" s="9"/>
      <c r="B60" s="167"/>
      <c r="C60" s="168"/>
      <c r="D60" s="169" t="s">
        <v>158</v>
      </c>
      <c r="E60" s="170"/>
      <c r="F60" s="170"/>
      <c r="G60" s="170"/>
      <c r="H60" s="170"/>
      <c r="I60" s="170"/>
      <c r="J60" s="171">
        <f>J84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1"/>
      <c r="C61" s="222"/>
      <c r="D61" s="223" t="s">
        <v>159</v>
      </c>
      <c r="E61" s="224"/>
      <c r="F61" s="224"/>
      <c r="G61" s="224"/>
      <c r="H61" s="224"/>
      <c r="I61" s="224"/>
      <c r="J61" s="225">
        <f>J85</f>
        <v>0</v>
      </c>
      <c r="K61" s="222"/>
      <c r="L61" s="226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1"/>
      <c r="C62" s="222"/>
      <c r="D62" s="223" t="s">
        <v>160</v>
      </c>
      <c r="E62" s="224"/>
      <c r="F62" s="224"/>
      <c r="G62" s="224"/>
      <c r="H62" s="224"/>
      <c r="I62" s="224"/>
      <c r="J62" s="225">
        <f>J90</f>
        <v>0</v>
      </c>
      <c r="K62" s="222"/>
      <c r="L62" s="226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21"/>
      <c r="C63" s="222"/>
      <c r="D63" s="223" t="s">
        <v>161</v>
      </c>
      <c r="E63" s="224"/>
      <c r="F63" s="224"/>
      <c r="G63" s="224"/>
      <c r="H63" s="224"/>
      <c r="I63" s="224"/>
      <c r="J63" s="225">
        <f>J95</f>
        <v>0</v>
      </c>
      <c r="K63" s="222"/>
      <c r="L63" s="226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4" t="s">
        <v>104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3" t="s">
        <v>16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62" t="str">
        <f>E7</f>
        <v>SO 102 - Dílny odborného výcviku studentů, SO-03 přípojka plynu</v>
      </c>
      <c r="F73" s="33"/>
      <c r="G73" s="33"/>
      <c r="H73" s="33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3" t="s">
        <v>97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01 - Vedlejší rozpočtové náklady</v>
      </c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3" t="s">
        <v>22</v>
      </c>
      <c r="D77" s="42"/>
      <c r="E77" s="42"/>
      <c r="F77" s="28" t="str">
        <f>F12</f>
        <v>Rokycany</v>
      </c>
      <c r="G77" s="42"/>
      <c r="H77" s="42"/>
      <c r="I77" s="33" t="s">
        <v>24</v>
      </c>
      <c r="J77" s="74" t="str">
        <f>IF(J12="","",J12)</f>
        <v>13. 11. 2021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3" t="s">
        <v>30</v>
      </c>
      <c r="D79" s="42"/>
      <c r="E79" s="42"/>
      <c r="F79" s="28" t="str">
        <f>E15</f>
        <v>ZČM v Plzni, p.o., Kopeckého sady 357/2, Plzeň</v>
      </c>
      <c r="G79" s="42"/>
      <c r="H79" s="42"/>
      <c r="I79" s="33" t="s">
        <v>37</v>
      </c>
      <c r="J79" s="38" t="str">
        <f>E21</f>
        <v>MPtechnik s.r.o.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3" t="s">
        <v>35</v>
      </c>
      <c r="D80" s="42"/>
      <c r="E80" s="42"/>
      <c r="F80" s="28" t="str">
        <f>IF(E18="","",E18)</f>
        <v>Vyplň údaj</v>
      </c>
      <c r="G80" s="42"/>
      <c r="H80" s="42"/>
      <c r="I80" s="33" t="s">
        <v>40</v>
      </c>
      <c r="J80" s="38" t="str">
        <f>E24</f>
        <v>Jakub Vilingr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0" customFormat="1" ht="29.28" customHeight="1">
      <c r="A82" s="173"/>
      <c r="B82" s="174"/>
      <c r="C82" s="175" t="s">
        <v>105</v>
      </c>
      <c r="D82" s="176" t="s">
        <v>63</v>
      </c>
      <c r="E82" s="176" t="s">
        <v>59</v>
      </c>
      <c r="F82" s="176" t="s">
        <v>60</v>
      </c>
      <c r="G82" s="176" t="s">
        <v>106</v>
      </c>
      <c r="H82" s="176" t="s">
        <v>107</v>
      </c>
      <c r="I82" s="176" t="s">
        <v>108</v>
      </c>
      <c r="J82" s="176" t="s">
        <v>101</v>
      </c>
      <c r="K82" s="177" t="s">
        <v>109</v>
      </c>
      <c r="L82" s="178"/>
      <c r="M82" s="94" t="s">
        <v>32</v>
      </c>
      <c r="N82" s="95" t="s">
        <v>48</v>
      </c>
      <c r="O82" s="95" t="s">
        <v>110</v>
      </c>
      <c r="P82" s="95" t="s">
        <v>111</v>
      </c>
      <c r="Q82" s="95" t="s">
        <v>112</v>
      </c>
      <c r="R82" s="95" t="s">
        <v>113</v>
      </c>
      <c r="S82" s="95" t="s">
        <v>114</v>
      </c>
      <c r="T82" s="96" t="s">
        <v>115</v>
      </c>
      <c r="U82" s="173"/>
      <c r="V82" s="173"/>
      <c r="W82" s="173"/>
      <c r="X82" s="173"/>
      <c r="Y82" s="173"/>
      <c r="Z82" s="173"/>
      <c r="AA82" s="173"/>
      <c r="AB82" s="173"/>
      <c r="AC82" s="173"/>
      <c r="AD82" s="173"/>
      <c r="AE82" s="173"/>
    </row>
    <row r="83" s="2" customFormat="1" ht="22.8" customHeight="1">
      <c r="A83" s="40"/>
      <c r="B83" s="41"/>
      <c r="C83" s="101" t="s">
        <v>116</v>
      </c>
      <c r="D83" s="42"/>
      <c r="E83" s="42"/>
      <c r="F83" s="42"/>
      <c r="G83" s="42"/>
      <c r="H83" s="42"/>
      <c r="I83" s="42"/>
      <c r="J83" s="179">
        <f>BK83</f>
        <v>0</v>
      </c>
      <c r="K83" s="42"/>
      <c r="L83" s="46"/>
      <c r="M83" s="97"/>
      <c r="N83" s="180"/>
      <c r="O83" s="98"/>
      <c r="P83" s="181">
        <f>P84</f>
        <v>0</v>
      </c>
      <c r="Q83" s="98"/>
      <c r="R83" s="181">
        <f>R84</f>
        <v>0</v>
      </c>
      <c r="S83" s="98"/>
      <c r="T83" s="182">
        <f>T84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8" t="s">
        <v>77</v>
      </c>
      <c r="AU83" s="18" t="s">
        <v>102</v>
      </c>
      <c r="BK83" s="183">
        <f>BK84</f>
        <v>0</v>
      </c>
    </row>
    <row r="84" s="11" customFormat="1" ht="25.92" customHeight="1">
      <c r="A84" s="11"/>
      <c r="B84" s="184"/>
      <c r="C84" s="185"/>
      <c r="D84" s="186" t="s">
        <v>77</v>
      </c>
      <c r="E84" s="187" t="s">
        <v>162</v>
      </c>
      <c r="F84" s="187" t="s">
        <v>91</v>
      </c>
      <c r="G84" s="185"/>
      <c r="H84" s="185"/>
      <c r="I84" s="188"/>
      <c r="J84" s="189">
        <f>BK84</f>
        <v>0</v>
      </c>
      <c r="K84" s="185"/>
      <c r="L84" s="190"/>
      <c r="M84" s="191"/>
      <c r="N84" s="192"/>
      <c r="O84" s="192"/>
      <c r="P84" s="193">
        <f>P85+P90+P95</f>
        <v>0</v>
      </c>
      <c r="Q84" s="192"/>
      <c r="R84" s="193">
        <f>R85+R90+R95</f>
        <v>0</v>
      </c>
      <c r="S84" s="192"/>
      <c r="T84" s="194">
        <f>T85+T90+T95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5" t="s">
        <v>140</v>
      </c>
      <c r="AT84" s="196" t="s">
        <v>77</v>
      </c>
      <c r="AU84" s="196" t="s">
        <v>78</v>
      </c>
      <c r="AY84" s="195" t="s">
        <v>120</v>
      </c>
      <c r="BK84" s="197">
        <f>BK85+BK90+BK95</f>
        <v>0</v>
      </c>
    </row>
    <row r="85" s="11" customFormat="1" ht="22.8" customHeight="1">
      <c r="A85" s="11"/>
      <c r="B85" s="184"/>
      <c r="C85" s="185"/>
      <c r="D85" s="186" t="s">
        <v>77</v>
      </c>
      <c r="E85" s="227" t="s">
        <v>163</v>
      </c>
      <c r="F85" s="227" t="s">
        <v>164</v>
      </c>
      <c r="G85" s="185"/>
      <c r="H85" s="185"/>
      <c r="I85" s="188"/>
      <c r="J85" s="228">
        <f>BK85</f>
        <v>0</v>
      </c>
      <c r="K85" s="185"/>
      <c r="L85" s="190"/>
      <c r="M85" s="191"/>
      <c r="N85" s="192"/>
      <c r="O85" s="192"/>
      <c r="P85" s="193">
        <f>SUM(P86:P89)</f>
        <v>0</v>
      </c>
      <c r="Q85" s="192"/>
      <c r="R85" s="193">
        <f>SUM(R86:R89)</f>
        <v>0</v>
      </c>
      <c r="S85" s="192"/>
      <c r="T85" s="194">
        <f>SUM(T86:T89)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195" t="s">
        <v>140</v>
      </c>
      <c r="AT85" s="196" t="s">
        <v>77</v>
      </c>
      <c r="AU85" s="196" t="s">
        <v>86</v>
      </c>
      <c r="AY85" s="195" t="s">
        <v>120</v>
      </c>
      <c r="BK85" s="197">
        <f>SUM(BK86:BK89)</f>
        <v>0</v>
      </c>
    </row>
    <row r="86" s="2" customFormat="1" ht="16.5" customHeight="1">
      <c r="A86" s="40"/>
      <c r="B86" s="41"/>
      <c r="C86" s="198" t="s">
        <v>86</v>
      </c>
      <c r="D86" s="198" t="s">
        <v>121</v>
      </c>
      <c r="E86" s="199" t="s">
        <v>165</v>
      </c>
      <c r="F86" s="200" t="s">
        <v>164</v>
      </c>
      <c r="G86" s="201" t="s">
        <v>166</v>
      </c>
      <c r="H86" s="202">
        <v>1</v>
      </c>
      <c r="I86" s="203"/>
      <c r="J86" s="204">
        <f>ROUND(I86*H86,2)</f>
        <v>0</v>
      </c>
      <c r="K86" s="200" t="s">
        <v>167</v>
      </c>
      <c r="L86" s="46"/>
      <c r="M86" s="205" t="s">
        <v>32</v>
      </c>
      <c r="N86" s="206" t="s">
        <v>49</v>
      </c>
      <c r="O86" s="86"/>
      <c r="P86" s="207">
        <f>O86*H86</f>
        <v>0</v>
      </c>
      <c r="Q86" s="207">
        <v>0</v>
      </c>
      <c r="R86" s="207">
        <f>Q86*H86</f>
        <v>0</v>
      </c>
      <c r="S86" s="207">
        <v>0</v>
      </c>
      <c r="T86" s="208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09" t="s">
        <v>168</v>
      </c>
      <c r="AT86" s="209" t="s">
        <v>121</v>
      </c>
      <c r="AU86" s="209" t="s">
        <v>89</v>
      </c>
      <c r="AY86" s="18" t="s">
        <v>120</v>
      </c>
      <c r="BE86" s="210">
        <f>IF(N86="základní",J86,0)</f>
        <v>0</v>
      </c>
      <c r="BF86" s="210">
        <f>IF(N86="snížená",J86,0)</f>
        <v>0</v>
      </c>
      <c r="BG86" s="210">
        <f>IF(N86="zákl. přenesená",J86,0)</f>
        <v>0</v>
      </c>
      <c r="BH86" s="210">
        <f>IF(N86="sníž. přenesená",J86,0)</f>
        <v>0</v>
      </c>
      <c r="BI86" s="210">
        <f>IF(N86="nulová",J86,0)</f>
        <v>0</v>
      </c>
      <c r="BJ86" s="18" t="s">
        <v>86</v>
      </c>
      <c r="BK86" s="210">
        <f>ROUND(I86*H86,2)</f>
        <v>0</v>
      </c>
      <c r="BL86" s="18" t="s">
        <v>168</v>
      </c>
      <c r="BM86" s="209" t="s">
        <v>169</v>
      </c>
    </row>
    <row r="87" s="2" customFormat="1">
      <c r="A87" s="40"/>
      <c r="B87" s="41"/>
      <c r="C87" s="42"/>
      <c r="D87" s="211" t="s">
        <v>126</v>
      </c>
      <c r="E87" s="42"/>
      <c r="F87" s="212" t="s">
        <v>164</v>
      </c>
      <c r="G87" s="42"/>
      <c r="H87" s="42"/>
      <c r="I87" s="213"/>
      <c r="J87" s="42"/>
      <c r="K87" s="42"/>
      <c r="L87" s="46"/>
      <c r="M87" s="214"/>
      <c r="N87" s="215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8" t="s">
        <v>126</v>
      </c>
      <c r="AU87" s="18" t="s">
        <v>89</v>
      </c>
    </row>
    <row r="88" s="2" customFormat="1">
      <c r="A88" s="40"/>
      <c r="B88" s="41"/>
      <c r="C88" s="42"/>
      <c r="D88" s="229" t="s">
        <v>170</v>
      </c>
      <c r="E88" s="42"/>
      <c r="F88" s="230" t="s">
        <v>171</v>
      </c>
      <c r="G88" s="42"/>
      <c r="H88" s="42"/>
      <c r="I88" s="213"/>
      <c r="J88" s="42"/>
      <c r="K88" s="42"/>
      <c r="L88" s="46"/>
      <c r="M88" s="214"/>
      <c r="N88" s="215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8" t="s">
        <v>170</v>
      </c>
      <c r="AU88" s="18" t="s">
        <v>89</v>
      </c>
    </row>
    <row r="89" s="2" customFormat="1">
      <c r="A89" s="40"/>
      <c r="B89" s="41"/>
      <c r="C89" s="42"/>
      <c r="D89" s="211" t="s">
        <v>134</v>
      </c>
      <c r="E89" s="42"/>
      <c r="F89" s="216" t="s">
        <v>172</v>
      </c>
      <c r="G89" s="42"/>
      <c r="H89" s="42"/>
      <c r="I89" s="213"/>
      <c r="J89" s="42"/>
      <c r="K89" s="42"/>
      <c r="L89" s="46"/>
      <c r="M89" s="214"/>
      <c r="N89" s="215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8" t="s">
        <v>134</v>
      </c>
      <c r="AU89" s="18" t="s">
        <v>89</v>
      </c>
    </row>
    <row r="90" s="11" customFormat="1" ht="22.8" customHeight="1">
      <c r="A90" s="11"/>
      <c r="B90" s="184"/>
      <c r="C90" s="185"/>
      <c r="D90" s="186" t="s">
        <v>77</v>
      </c>
      <c r="E90" s="227" t="s">
        <v>173</v>
      </c>
      <c r="F90" s="227" t="s">
        <v>174</v>
      </c>
      <c r="G90" s="185"/>
      <c r="H90" s="185"/>
      <c r="I90" s="188"/>
      <c r="J90" s="228">
        <f>BK90</f>
        <v>0</v>
      </c>
      <c r="K90" s="185"/>
      <c r="L90" s="190"/>
      <c r="M90" s="191"/>
      <c r="N90" s="192"/>
      <c r="O90" s="192"/>
      <c r="P90" s="193">
        <f>SUM(P91:P94)</f>
        <v>0</v>
      </c>
      <c r="Q90" s="192"/>
      <c r="R90" s="193">
        <f>SUM(R91:R94)</f>
        <v>0</v>
      </c>
      <c r="S90" s="192"/>
      <c r="T90" s="194">
        <f>SUM(T91:T94)</f>
        <v>0</v>
      </c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R90" s="195" t="s">
        <v>140</v>
      </c>
      <c r="AT90" s="196" t="s">
        <v>77</v>
      </c>
      <c r="AU90" s="196" t="s">
        <v>86</v>
      </c>
      <c r="AY90" s="195" t="s">
        <v>120</v>
      </c>
      <c r="BK90" s="197">
        <f>SUM(BK91:BK94)</f>
        <v>0</v>
      </c>
    </row>
    <row r="91" s="2" customFormat="1" ht="16.5" customHeight="1">
      <c r="A91" s="40"/>
      <c r="B91" s="41"/>
      <c r="C91" s="198" t="s">
        <v>89</v>
      </c>
      <c r="D91" s="198" t="s">
        <v>121</v>
      </c>
      <c r="E91" s="199" t="s">
        <v>175</v>
      </c>
      <c r="F91" s="200" t="s">
        <v>174</v>
      </c>
      <c r="G91" s="201" t="s">
        <v>176</v>
      </c>
      <c r="H91" s="202">
        <v>1</v>
      </c>
      <c r="I91" s="203"/>
      <c r="J91" s="204">
        <f>ROUND(I91*H91,2)</f>
        <v>0</v>
      </c>
      <c r="K91" s="200" t="s">
        <v>167</v>
      </c>
      <c r="L91" s="46"/>
      <c r="M91" s="205" t="s">
        <v>32</v>
      </c>
      <c r="N91" s="206" t="s">
        <v>49</v>
      </c>
      <c r="O91" s="86"/>
      <c r="P91" s="207">
        <f>O91*H91</f>
        <v>0</v>
      </c>
      <c r="Q91" s="207">
        <v>0</v>
      </c>
      <c r="R91" s="207">
        <f>Q91*H91</f>
        <v>0</v>
      </c>
      <c r="S91" s="207">
        <v>0</v>
      </c>
      <c r="T91" s="208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09" t="s">
        <v>168</v>
      </c>
      <c r="AT91" s="209" t="s">
        <v>121</v>
      </c>
      <c r="AU91" s="209" t="s">
        <v>89</v>
      </c>
      <c r="AY91" s="18" t="s">
        <v>120</v>
      </c>
      <c r="BE91" s="210">
        <f>IF(N91="základní",J91,0)</f>
        <v>0</v>
      </c>
      <c r="BF91" s="210">
        <f>IF(N91="snížená",J91,0)</f>
        <v>0</v>
      </c>
      <c r="BG91" s="210">
        <f>IF(N91="zákl. přenesená",J91,0)</f>
        <v>0</v>
      </c>
      <c r="BH91" s="210">
        <f>IF(N91="sníž. přenesená",J91,0)</f>
        <v>0</v>
      </c>
      <c r="BI91" s="210">
        <f>IF(N91="nulová",J91,0)</f>
        <v>0</v>
      </c>
      <c r="BJ91" s="18" t="s">
        <v>86</v>
      </c>
      <c r="BK91" s="210">
        <f>ROUND(I91*H91,2)</f>
        <v>0</v>
      </c>
      <c r="BL91" s="18" t="s">
        <v>168</v>
      </c>
      <c r="BM91" s="209" t="s">
        <v>177</v>
      </c>
    </row>
    <row r="92" s="2" customFormat="1">
      <c r="A92" s="40"/>
      <c r="B92" s="41"/>
      <c r="C92" s="42"/>
      <c r="D92" s="211" t="s">
        <v>126</v>
      </c>
      <c r="E92" s="42"/>
      <c r="F92" s="212" t="s">
        <v>174</v>
      </c>
      <c r="G92" s="42"/>
      <c r="H92" s="42"/>
      <c r="I92" s="213"/>
      <c r="J92" s="42"/>
      <c r="K92" s="42"/>
      <c r="L92" s="46"/>
      <c r="M92" s="214"/>
      <c r="N92" s="215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8" t="s">
        <v>126</v>
      </c>
      <c r="AU92" s="18" t="s">
        <v>89</v>
      </c>
    </row>
    <row r="93" s="2" customFormat="1">
      <c r="A93" s="40"/>
      <c r="B93" s="41"/>
      <c r="C93" s="42"/>
      <c r="D93" s="229" t="s">
        <v>170</v>
      </c>
      <c r="E93" s="42"/>
      <c r="F93" s="230" t="s">
        <v>178</v>
      </c>
      <c r="G93" s="42"/>
      <c r="H93" s="42"/>
      <c r="I93" s="213"/>
      <c r="J93" s="42"/>
      <c r="K93" s="42"/>
      <c r="L93" s="46"/>
      <c r="M93" s="214"/>
      <c r="N93" s="215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8" t="s">
        <v>170</v>
      </c>
      <c r="AU93" s="18" t="s">
        <v>89</v>
      </c>
    </row>
    <row r="94" s="2" customFormat="1">
      <c r="A94" s="40"/>
      <c r="B94" s="41"/>
      <c r="C94" s="42"/>
      <c r="D94" s="211" t="s">
        <v>134</v>
      </c>
      <c r="E94" s="42"/>
      <c r="F94" s="216" t="s">
        <v>179</v>
      </c>
      <c r="G94" s="42"/>
      <c r="H94" s="42"/>
      <c r="I94" s="213"/>
      <c r="J94" s="42"/>
      <c r="K94" s="42"/>
      <c r="L94" s="46"/>
      <c r="M94" s="214"/>
      <c r="N94" s="215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8" t="s">
        <v>134</v>
      </c>
      <c r="AU94" s="18" t="s">
        <v>89</v>
      </c>
    </row>
    <row r="95" s="11" customFormat="1" ht="22.8" customHeight="1">
      <c r="A95" s="11"/>
      <c r="B95" s="184"/>
      <c r="C95" s="185"/>
      <c r="D95" s="186" t="s">
        <v>77</v>
      </c>
      <c r="E95" s="227" t="s">
        <v>180</v>
      </c>
      <c r="F95" s="227" t="s">
        <v>181</v>
      </c>
      <c r="G95" s="185"/>
      <c r="H95" s="185"/>
      <c r="I95" s="188"/>
      <c r="J95" s="228">
        <f>BK95</f>
        <v>0</v>
      </c>
      <c r="K95" s="185"/>
      <c r="L95" s="190"/>
      <c r="M95" s="191"/>
      <c r="N95" s="192"/>
      <c r="O95" s="192"/>
      <c r="P95" s="193">
        <f>SUM(P96:P99)</f>
        <v>0</v>
      </c>
      <c r="Q95" s="192"/>
      <c r="R95" s="193">
        <f>SUM(R96:R99)</f>
        <v>0</v>
      </c>
      <c r="S95" s="192"/>
      <c r="T95" s="194">
        <f>SUM(T96:T99)</f>
        <v>0</v>
      </c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R95" s="195" t="s">
        <v>140</v>
      </c>
      <c r="AT95" s="196" t="s">
        <v>77</v>
      </c>
      <c r="AU95" s="196" t="s">
        <v>86</v>
      </c>
      <c r="AY95" s="195" t="s">
        <v>120</v>
      </c>
      <c r="BK95" s="197">
        <f>SUM(BK96:BK99)</f>
        <v>0</v>
      </c>
    </row>
    <row r="96" s="2" customFormat="1" ht="16.5" customHeight="1">
      <c r="A96" s="40"/>
      <c r="B96" s="41"/>
      <c r="C96" s="198" t="s">
        <v>130</v>
      </c>
      <c r="D96" s="198" t="s">
        <v>121</v>
      </c>
      <c r="E96" s="199" t="s">
        <v>182</v>
      </c>
      <c r="F96" s="200" t="s">
        <v>181</v>
      </c>
      <c r="G96" s="201" t="s">
        <v>166</v>
      </c>
      <c r="H96" s="202">
        <v>1</v>
      </c>
      <c r="I96" s="203"/>
      <c r="J96" s="204">
        <f>ROUND(I96*H96,2)</f>
        <v>0</v>
      </c>
      <c r="K96" s="200" t="s">
        <v>167</v>
      </c>
      <c r="L96" s="46"/>
      <c r="M96" s="205" t="s">
        <v>32</v>
      </c>
      <c r="N96" s="206" t="s">
        <v>49</v>
      </c>
      <c r="O96" s="86"/>
      <c r="P96" s="207">
        <f>O96*H96</f>
        <v>0</v>
      </c>
      <c r="Q96" s="207">
        <v>0</v>
      </c>
      <c r="R96" s="207">
        <f>Q96*H96</f>
        <v>0</v>
      </c>
      <c r="S96" s="207">
        <v>0</v>
      </c>
      <c r="T96" s="208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09" t="s">
        <v>168</v>
      </c>
      <c r="AT96" s="209" t="s">
        <v>121</v>
      </c>
      <c r="AU96" s="209" t="s">
        <v>89</v>
      </c>
      <c r="AY96" s="18" t="s">
        <v>120</v>
      </c>
      <c r="BE96" s="210">
        <f>IF(N96="základní",J96,0)</f>
        <v>0</v>
      </c>
      <c r="BF96" s="210">
        <f>IF(N96="snížená",J96,0)</f>
        <v>0</v>
      </c>
      <c r="BG96" s="210">
        <f>IF(N96="zákl. přenesená",J96,0)</f>
        <v>0</v>
      </c>
      <c r="BH96" s="210">
        <f>IF(N96="sníž. přenesená",J96,0)</f>
        <v>0</v>
      </c>
      <c r="BI96" s="210">
        <f>IF(N96="nulová",J96,0)</f>
        <v>0</v>
      </c>
      <c r="BJ96" s="18" t="s">
        <v>86</v>
      </c>
      <c r="BK96" s="210">
        <f>ROUND(I96*H96,2)</f>
        <v>0</v>
      </c>
      <c r="BL96" s="18" t="s">
        <v>168</v>
      </c>
      <c r="BM96" s="209" t="s">
        <v>183</v>
      </c>
    </row>
    <row r="97" s="2" customFormat="1">
      <c r="A97" s="40"/>
      <c r="B97" s="41"/>
      <c r="C97" s="42"/>
      <c r="D97" s="211" t="s">
        <v>126</v>
      </c>
      <c r="E97" s="42"/>
      <c r="F97" s="212" t="s">
        <v>181</v>
      </c>
      <c r="G97" s="42"/>
      <c r="H97" s="42"/>
      <c r="I97" s="213"/>
      <c r="J97" s="42"/>
      <c r="K97" s="42"/>
      <c r="L97" s="46"/>
      <c r="M97" s="214"/>
      <c r="N97" s="215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8" t="s">
        <v>126</v>
      </c>
      <c r="AU97" s="18" t="s">
        <v>89</v>
      </c>
    </row>
    <row r="98" s="2" customFormat="1">
      <c r="A98" s="40"/>
      <c r="B98" s="41"/>
      <c r="C98" s="42"/>
      <c r="D98" s="229" t="s">
        <v>170</v>
      </c>
      <c r="E98" s="42"/>
      <c r="F98" s="230" t="s">
        <v>184</v>
      </c>
      <c r="G98" s="42"/>
      <c r="H98" s="42"/>
      <c r="I98" s="213"/>
      <c r="J98" s="42"/>
      <c r="K98" s="42"/>
      <c r="L98" s="46"/>
      <c r="M98" s="214"/>
      <c r="N98" s="215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8" t="s">
        <v>170</v>
      </c>
      <c r="AU98" s="18" t="s">
        <v>89</v>
      </c>
    </row>
    <row r="99" s="2" customFormat="1">
      <c r="A99" s="40"/>
      <c r="B99" s="41"/>
      <c r="C99" s="42"/>
      <c r="D99" s="211" t="s">
        <v>134</v>
      </c>
      <c r="E99" s="42"/>
      <c r="F99" s="216" t="s">
        <v>185</v>
      </c>
      <c r="G99" s="42"/>
      <c r="H99" s="42"/>
      <c r="I99" s="213"/>
      <c r="J99" s="42"/>
      <c r="K99" s="42"/>
      <c r="L99" s="46"/>
      <c r="M99" s="217"/>
      <c r="N99" s="218"/>
      <c r="O99" s="219"/>
      <c r="P99" s="219"/>
      <c r="Q99" s="219"/>
      <c r="R99" s="219"/>
      <c r="S99" s="219"/>
      <c r="T99" s="22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8" t="s">
        <v>134</v>
      </c>
      <c r="AU99" s="18" t="s">
        <v>89</v>
      </c>
    </row>
    <row r="100" s="2" customFormat="1" ht="6.96" customHeight="1">
      <c r="A100" s="40"/>
      <c r="B100" s="61"/>
      <c r="C100" s="62"/>
      <c r="D100" s="62"/>
      <c r="E100" s="62"/>
      <c r="F100" s="62"/>
      <c r="G100" s="62"/>
      <c r="H100" s="62"/>
      <c r="I100" s="62"/>
      <c r="J100" s="62"/>
      <c r="K100" s="62"/>
      <c r="L100" s="46"/>
      <c r="M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</sheetData>
  <sheetProtection sheet="1" autoFilter="0" formatColumns="0" formatRows="0" objects="1" scenarios="1" spinCount="100000" saltValue="x8UmFmt9pzSMmbnIpH2A6Ylk/rx4CZK5QFDcffk1sFYpINezrBFezykfSFdTGA6wyGrwKo2kfdKASOuuP7MNUA==" hashValue="6vVWZDRpOKKAnM0SvWfN+ty5jwLaaRpzmi9Osub6Z+vao84tABj/WCVTirwTeYFCkW3OiHD9Xtm0GGaPdg6pYA==" algorithmName="SHA-512" password="9C2B"/>
  <autoFilter ref="C82:K99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3_01/010001000"/>
    <hyperlink ref="F93" r:id="rId2" display="https://podminky.urs.cz/item/CS_URS_2023_01/030001000"/>
    <hyperlink ref="F98" r:id="rId3" display="https://podminky.urs.cz/item/CS_URS_2023_01/04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89</v>
      </c>
    </row>
    <row r="4" s="1" customFormat="1" ht="24.96" customHeight="1">
      <c r="B4" s="21"/>
      <c r="D4" s="132" t="s">
        <v>96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SO 102 - Dílny odborného výcviku studentů, SO-03 přípojka plynu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97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186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32</v>
      </c>
      <c r="G11" s="40"/>
      <c r="H11" s="40"/>
      <c r="I11" s="134" t="s">
        <v>20</v>
      </c>
      <c r="J11" s="138" t="s">
        <v>32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13. 11. 2021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30</v>
      </c>
      <c r="E14" s="40"/>
      <c r="F14" s="40"/>
      <c r="G14" s="40"/>
      <c r="H14" s="40"/>
      <c r="I14" s="134" t="s">
        <v>31</v>
      </c>
      <c r="J14" s="138" t="s">
        <v>32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33</v>
      </c>
      <c r="F15" s="40"/>
      <c r="G15" s="40"/>
      <c r="H15" s="40"/>
      <c r="I15" s="134" t="s">
        <v>34</v>
      </c>
      <c r="J15" s="138" t="s">
        <v>32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35</v>
      </c>
      <c r="E17" s="40"/>
      <c r="F17" s="40"/>
      <c r="G17" s="40"/>
      <c r="H17" s="40"/>
      <c r="I17" s="134" t="s">
        <v>31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34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37</v>
      </c>
      <c r="E20" s="40"/>
      <c r="F20" s="40"/>
      <c r="G20" s="40"/>
      <c r="H20" s="40"/>
      <c r="I20" s="134" t="s">
        <v>31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38</v>
      </c>
      <c r="F21" s="40"/>
      <c r="G21" s="40"/>
      <c r="H21" s="40"/>
      <c r="I21" s="134" t="s">
        <v>34</v>
      </c>
      <c r="J21" s="138" t="s">
        <v>32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40</v>
      </c>
      <c r="E23" s="40"/>
      <c r="F23" s="40"/>
      <c r="G23" s="40"/>
      <c r="H23" s="40"/>
      <c r="I23" s="134" t="s">
        <v>31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41</v>
      </c>
      <c r="F24" s="40"/>
      <c r="G24" s="40"/>
      <c r="H24" s="40"/>
      <c r="I24" s="134" t="s">
        <v>34</v>
      </c>
      <c r="J24" s="138" t="s">
        <v>32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42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0"/>
      <c r="B27" s="141"/>
      <c r="C27" s="140"/>
      <c r="D27" s="140"/>
      <c r="E27" s="142" t="s">
        <v>43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44</v>
      </c>
      <c r="E30" s="40"/>
      <c r="F30" s="40"/>
      <c r="G30" s="40"/>
      <c r="H30" s="40"/>
      <c r="I30" s="40"/>
      <c r="J30" s="146">
        <f>ROUND(J97,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46</v>
      </c>
      <c r="G32" s="40"/>
      <c r="H32" s="40"/>
      <c r="I32" s="147" t="s">
        <v>45</v>
      </c>
      <c r="J32" s="147" t="s">
        <v>47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48</v>
      </c>
      <c r="E33" s="134" t="s">
        <v>49</v>
      </c>
      <c r="F33" s="149">
        <f>ROUND((SUM(BE97:BE385)),  2)</f>
        <v>0</v>
      </c>
      <c r="G33" s="40"/>
      <c r="H33" s="40"/>
      <c r="I33" s="150">
        <v>0.20999999999999999</v>
      </c>
      <c r="J33" s="149">
        <f>ROUND(((SUM(BE97:BE385))*I33),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50</v>
      </c>
      <c r="F34" s="149">
        <f>ROUND((SUM(BF97:BF385)),  2)</f>
        <v>0</v>
      </c>
      <c r="G34" s="40"/>
      <c r="H34" s="40"/>
      <c r="I34" s="150">
        <v>0.14999999999999999</v>
      </c>
      <c r="J34" s="149">
        <f>ROUND(((SUM(BF97:BF385))*I34),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51</v>
      </c>
      <c r="F35" s="149">
        <f>ROUND((SUM(BG97:BG385)),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52</v>
      </c>
      <c r="F36" s="149">
        <f>ROUND((SUM(BH97:BH385)),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53</v>
      </c>
      <c r="F37" s="149">
        <f>ROUND((SUM(BI97:BI385)),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54</v>
      </c>
      <c r="E39" s="153"/>
      <c r="F39" s="153"/>
      <c r="G39" s="154" t="s">
        <v>55</v>
      </c>
      <c r="H39" s="155" t="s">
        <v>56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99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SO 102 - Dílny odborného výcviku studentů, SO-03 přípojka plynu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97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02 - SO-03 Přípojka plynu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Rokycany</v>
      </c>
      <c r="G52" s="42"/>
      <c r="H52" s="42"/>
      <c r="I52" s="33" t="s">
        <v>24</v>
      </c>
      <c r="J52" s="74" t="str">
        <f>IF(J12="","",J12)</f>
        <v>13. 11. 2021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3" t="s">
        <v>30</v>
      </c>
      <c r="D54" s="42"/>
      <c r="E54" s="42"/>
      <c r="F54" s="28" t="str">
        <f>E15</f>
        <v>ZČM v Plzni, p.o., Kopeckého sady 357/2, Plzeň</v>
      </c>
      <c r="G54" s="42"/>
      <c r="H54" s="42"/>
      <c r="I54" s="33" t="s">
        <v>37</v>
      </c>
      <c r="J54" s="38" t="str">
        <f>E21</f>
        <v>MPtechnik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35</v>
      </c>
      <c r="D55" s="42"/>
      <c r="E55" s="42"/>
      <c r="F55" s="28" t="str">
        <f>IF(E18="","",E18)</f>
        <v>Vyplň údaj</v>
      </c>
      <c r="G55" s="42"/>
      <c r="H55" s="42"/>
      <c r="I55" s="33" t="s">
        <v>40</v>
      </c>
      <c r="J55" s="38" t="str">
        <f>E24</f>
        <v>Jakub Vilingr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100</v>
      </c>
      <c r="D57" s="164"/>
      <c r="E57" s="164"/>
      <c r="F57" s="164"/>
      <c r="G57" s="164"/>
      <c r="H57" s="164"/>
      <c r="I57" s="164"/>
      <c r="J57" s="165" t="s">
        <v>101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76</v>
      </c>
      <c r="D59" s="42"/>
      <c r="E59" s="42"/>
      <c r="F59" s="42"/>
      <c r="G59" s="42"/>
      <c r="H59" s="42"/>
      <c r="I59" s="42"/>
      <c r="J59" s="104">
        <f>J97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102</v>
      </c>
    </row>
    <row r="60" s="9" customFormat="1" ht="24.96" customHeight="1">
      <c r="A60" s="9"/>
      <c r="B60" s="167"/>
      <c r="C60" s="168"/>
      <c r="D60" s="169" t="s">
        <v>187</v>
      </c>
      <c r="E60" s="170"/>
      <c r="F60" s="170"/>
      <c r="G60" s="170"/>
      <c r="H60" s="170"/>
      <c r="I60" s="170"/>
      <c r="J60" s="171">
        <f>J98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1"/>
      <c r="C61" s="222"/>
      <c r="D61" s="223" t="s">
        <v>188</v>
      </c>
      <c r="E61" s="224"/>
      <c r="F61" s="224"/>
      <c r="G61" s="224"/>
      <c r="H61" s="224"/>
      <c r="I61" s="224"/>
      <c r="J61" s="225">
        <f>J99</f>
        <v>0</v>
      </c>
      <c r="K61" s="222"/>
      <c r="L61" s="226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1"/>
      <c r="C62" s="222"/>
      <c r="D62" s="223" t="s">
        <v>189</v>
      </c>
      <c r="E62" s="224"/>
      <c r="F62" s="224"/>
      <c r="G62" s="224"/>
      <c r="H62" s="224"/>
      <c r="I62" s="224"/>
      <c r="J62" s="225">
        <f>J191</f>
        <v>0</v>
      </c>
      <c r="K62" s="222"/>
      <c r="L62" s="226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21"/>
      <c r="C63" s="222"/>
      <c r="D63" s="223" t="s">
        <v>190</v>
      </c>
      <c r="E63" s="224"/>
      <c r="F63" s="224"/>
      <c r="G63" s="224"/>
      <c r="H63" s="224"/>
      <c r="I63" s="224"/>
      <c r="J63" s="225">
        <f>J196</f>
        <v>0</v>
      </c>
      <c r="K63" s="222"/>
      <c r="L63" s="226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21"/>
      <c r="C64" s="222"/>
      <c r="D64" s="223" t="s">
        <v>191</v>
      </c>
      <c r="E64" s="224"/>
      <c r="F64" s="224"/>
      <c r="G64" s="224"/>
      <c r="H64" s="224"/>
      <c r="I64" s="224"/>
      <c r="J64" s="225">
        <f>J207</f>
        <v>0</v>
      </c>
      <c r="K64" s="222"/>
      <c r="L64" s="226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21"/>
      <c r="C65" s="222"/>
      <c r="D65" s="223" t="s">
        <v>192</v>
      </c>
      <c r="E65" s="224"/>
      <c r="F65" s="224"/>
      <c r="G65" s="224"/>
      <c r="H65" s="224"/>
      <c r="I65" s="224"/>
      <c r="J65" s="225">
        <f>J229</f>
        <v>0</v>
      </c>
      <c r="K65" s="222"/>
      <c r="L65" s="226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21"/>
      <c r="C66" s="222"/>
      <c r="D66" s="223" t="s">
        <v>193</v>
      </c>
      <c r="E66" s="224"/>
      <c r="F66" s="224"/>
      <c r="G66" s="224"/>
      <c r="H66" s="224"/>
      <c r="I66" s="224"/>
      <c r="J66" s="225">
        <f>J246</f>
        <v>0</v>
      </c>
      <c r="K66" s="222"/>
      <c r="L66" s="226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12" customFormat="1" ht="19.92" customHeight="1">
      <c r="A67" s="12"/>
      <c r="B67" s="221"/>
      <c r="C67" s="222"/>
      <c r="D67" s="223" t="s">
        <v>194</v>
      </c>
      <c r="E67" s="224"/>
      <c r="F67" s="224"/>
      <c r="G67" s="224"/>
      <c r="H67" s="224"/>
      <c r="I67" s="224"/>
      <c r="J67" s="225">
        <f>J260</f>
        <v>0</v>
      </c>
      <c r="K67" s="222"/>
      <c r="L67" s="226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12" customFormat="1" ht="19.92" customHeight="1">
      <c r="A68" s="12"/>
      <c r="B68" s="221"/>
      <c r="C68" s="222"/>
      <c r="D68" s="223" t="s">
        <v>195</v>
      </c>
      <c r="E68" s="224"/>
      <c r="F68" s="224"/>
      <c r="G68" s="224"/>
      <c r="H68" s="224"/>
      <c r="I68" s="224"/>
      <c r="J68" s="225">
        <f>J279</f>
        <v>0</v>
      </c>
      <c r="K68" s="222"/>
      <c r="L68" s="226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s="9" customFormat="1" ht="24.96" customHeight="1">
      <c r="A69" s="9"/>
      <c r="B69" s="167"/>
      <c r="C69" s="168"/>
      <c r="D69" s="169" t="s">
        <v>196</v>
      </c>
      <c r="E69" s="170"/>
      <c r="F69" s="170"/>
      <c r="G69" s="170"/>
      <c r="H69" s="170"/>
      <c r="I69" s="170"/>
      <c r="J69" s="171">
        <f>J286</f>
        <v>0</v>
      </c>
      <c r="K69" s="168"/>
      <c r="L69" s="17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2" customFormat="1" ht="19.92" customHeight="1">
      <c r="A70" s="12"/>
      <c r="B70" s="221"/>
      <c r="C70" s="222"/>
      <c r="D70" s="223" t="s">
        <v>197</v>
      </c>
      <c r="E70" s="224"/>
      <c r="F70" s="224"/>
      <c r="G70" s="224"/>
      <c r="H70" s="224"/>
      <c r="I70" s="224"/>
      <c r="J70" s="225">
        <f>J287</f>
        <v>0</v>
      </c>
      <c r="K70" s="222"/>
      <c r="L70" s="226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</row>
    <row r="71" s="12" customFormat="1" ht="19.92" customHeight="1">
      <c r="A71" s="12"/>
      <c r="B71" s="221"/>
      <c r="C71" s="222"/>
      <c r="D71" s="223" t="s">
        <v>198</v>
      </c>
      <c r="E71" s="224"/>
      <c r="F71" s="224"/>
      <c r="G71" s="224"/>
      <c r="H71" s="224"/>
      <c r="I71" s="224"/>
      <c r="J71" s="225">
        <f>J314</f>
        <v>0</v>
      </c>
      <c r="K71" s="222"/>
      <c r="L71" s="226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</row>
    <row r="72" s="9" customFormat="1" ht="24.96" customHeight="1">
      <c r="A72" s="9"/>
      <c r="B72" s="167"/>
      <c r="C72" s="168"/>
      <c r="D72" s="169" t="s">
        <v>199</v>
      </c>
      <c r="E72" s="170"/>
      <c r="F72" s="170"/>
      <c r="G72" s="170"/>
      <c r="H72" s="170"/>
      <c r="I72" s="170"/>
      <c r="J72" s="171">
        <f>J335</f>
        <v>0</v>
      </c>
      <c r="K72" s="168"/>
      <c r="L72" s="172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2" customFormat="1" ht="19.92" customHeight="1">
      <c r="A73" s="12"/>
      <c r="B73" s="221"/>
      <c r="C73" s="222"/>
      <c r="D73" s="223" t="s">
        <v>200</v>
      </c>
      <c r="E73" s="224"/>
      <c r="F73" s="224"/>
      <c r="G73" s="224"/>
      <c r="H73" s="224"/>
      <c r="I73" s="224"/>
      <c r="J73" s="225">
        <f>J336</f>
        <v>0</v>
      </c>
      <c r="K73" s="222"/>
      <c r="L73" s="226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</row>
    <row r="74" s="12" customFormat="1" ht="19.92" customHeight="1">
      <c r="A74" s="12"/>
      <c r="B74" s="221"/>
      <c r="C74" s="222"/>
      <c r="D74" s="223" t="s">
        <v>201</v>
      </c>
      <c r="E74" s="224"/>
      <c r="F74" s="224"/>
      <c r="G74" s="224"/>
      <c r="H74" s="224"/>
      <c r="I74" s="224"/>
      <c r="J74" s="225">
        <f>J362</f>
        <v>0</v>
      </c>
      <c r="K74" s="222"/>
      <c r="L74" s="226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</row>
    <row r="75" s="9" customFormat="1" ht="24.96" customHeight="1">
      <c r="A75" s="9"/>
      <c r="B75" s="167"/>
      <c r="C75" s="168"/>
      <c r="D75" s="169" t="s">
        <v>202</v>
      </c>
      <c r="E75" s="170"/>
      <c r="F75" s="170"/>
      <c r="G75" s="170"/>
      <c r="H75" s="170"/>
      <c r="I75" s="170"/>
      <c r="J75" s="171">
        <f>J375</f>
        <v>0</v>
      </c>
      <c r="K75" s="168"/>
      <c r="L75" s="172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9" customFormat="1" ht="24.96" customHeight="1">
      <c r="A76" s="9"/>
      <c r="B76" s="167"/>
      <c r="C76" s="168"/>
      <c r="D76" s="169" t="s">
        <v>158</v>
      </c>
      <c r="E76" s="170"/>
      <c r="F76" s="170"/>
      <c r="G76" s="170"/>
      <c r="H76" s="170"/>
      <c r="I76" s="170"/>
      <c r="J76" s="171">
        <f>J380</f>
        <v>0</v>
      </c>
      <c r="K76" s="168"/>
      <c r="L76" s="172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12" customFormat="1" ht="19.92" customHeight="1">
      <c r="A77" s="12"/>
      <c r="B77" s="221"/>
      <c r="C77" s="222"/>
      <c r="D77" s="223" t="s">
        <v>203</v>
      </c>
      <c r="E77" s="224"/>
      <c r="F77" s="224"/>
      <c r="G77" s="224"/>
      <c r="H77" s="224"/>
      <c r="I77" s="224"/>
      <c r="J77" s="225">
        <f>J381</f>
        <v>0</v>
      </c>
      <c r="K77" s="222"/>
      <c r="L77" s="226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</row>
    <row r="78" s="2" customFormat="1" ht="21.84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61"/>
      <c r="C79" s="62"/>
      <c r="D79" s="62"/>
      <c r="E79" s="62"/>
      <c r="F79" s="62"/>
      <c r="G79" s="62"/>
      <c r="H79" s="62"/>
      <c r="I79" s="62"/>
      <c r="J79" s="62"/>
      <c r="K79" s="6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3" s="2" customFormat="1" ht="6.96" customHeight="1">
      <c r="A83" s="40"/>
      <c r="B83" s="63"/>
      <c r="C83" s="64"/>
      <c r="D83" s="64"/>
      <c r="E83" s="64"/>
      <c r="F83" s="64"/>
      <c r="G83" s="64"/>
      <c r="H83" s="64"/>
      <c r="I83" s="64"/>
      <c r="J83" s="64"/>
      <c r="K83" s="64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24.96" customHeight="1">
      <c r="A84" s="40"/>
      <c r="B84" s="41"/>
      <c r="C84" s="24" t="s">
        <v>104</v>
      </c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3" t="s">
        <v>16</v>
      </c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162" t="str">
        <f>E7</f>
        <v>SO 102 - Dílny odborného výcviku studentů, SO-03 přípojka plynu</v>
      </c>
      <c r="F87" s="33"/>
      <c r="G87" s="33"/>
      <c r="H87" s="33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3" t="s">
        <v>97</v>
      </c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1" t="str">
        <f>E9</f>
        <v>02 - SO-03 Přípojka plynu</v>
      </c>
      <c r="F89" s="42"/>
      <c r="G89" s="42"/>
      <c r="H89" s="42"/>
      <c r="I89" s="42"/>
      <c r="J89" s="42"/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3" t="s">
        <v>22</v>
      </c>
      <c r="D91" s="42"/>
      <c r="E91" s="42"/>
      <c r="F91" s="28" t="str">
        <f>F12</f>
        <v>Rokycany</v>
      </c>
      <c r="G91" s="42"/>
      <c r="H91" s="42"/>
      <c r="I91" s="33" t="s">
        <v>24</v>
      </c>
      <c r="J91" s="74" t="str">
        <f>IF(J12="","",J12)</f>
        <v>13. 11. 2021</v>
      </c>
      <c r="K91" s="42"/>
      <c r="L91" s="13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3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3" t="s">
        <v>30</v>
      </c>
      <c r="D93" s="42"/>
      <c r="E93" s="42"/>
      <c r="F93" s="28" t="str">
        <f>E15</f>
        <v>ZČM v Plzni, p.o., Kopeckého sady 357/2, Plzeň</v>
      </c>
      <c r="G93" s="42"/>
      <c r="H93" s="42"/>
      <c r="I93" s="33" t="s">
        <v>37</v>
      </c>
      <c r="J93" s="38" t="str">
        <f>E21</f>
        <v>MPtechnik s.r.o.</v>
      </c>
      <c r="K93" s="42"/>
      <c r="L93" s="13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3" t="s">
        <v>35</v>
      </c>
      <c r="D94" s="42"/>
      <c r="E94" s="42"/>
      <c r="F94" s="28" t="str">
        <f>IF(E18="","",E18)</f>
        <v>Vyplň údaj</v>
      </c>
      <c r="G94" s="42"/>
      <c r="H94" s="42"/>
      <c r="I94" s="33" t="s">
        <v>40</v>
      </c>
      <c r="J94" s="38" t="str">
        <f>E24</f>
        <v>Jakub Vilingr</v>
      </c>
      <c r="K94" s="42"/>
      <c r="L94" s="13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13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10" customFormat="1" ht="29.28" customHeight="1">
      <c r="A96" s="173"/>
      <c r="B96" s="174"/>
      <c r="C96" s="175" t="s">
        <v>105</v>
      </c>
      <c r="D96" s="176" t="s">
        <v>63</v>
      </c>
      <c r="E96" s="176" t="s">
        <v>59</v>
      </c>
      <c r="F96" s="176" t="s">
        <v>60</v>
      </c>
      <c r="G96" s="176" t="s">
        <v>106</v>
      </c>
      <c r="H96" s="176" t="s">
        <v>107</v>
      </c>
      <c r="I96" s="176" t="s">
        <v>108</v>
      </c>
      <c r="J96" s="176" t="s">
        <v>101</v>
      </c>
      <c r="K96" s="177" t="s">
        <v>109</v>
      </c>
      <c r="L96" s="178"/>
      <c r="M96" s="94" t="s">
        <v>32</v>
      </c>
      <c r="N96" s="95" t="s">
        <v>48</v>
      </c>
      <c r="O96" s="95" t="s">
        <v>110</v>
      </c>
      <c r="P96" s="95" t="s">
        <v>111</v>
      </c>
      <c r="Q96" s="95" t="s">
        <v>112</v>
      </c>
      <c r="R96" s="95" t="s">
        <v>113</v>
      </c>
      <c r="S96" s="95" t="s">
        <v>114</v>
      </c>
      <c r="T96" s="96" t="s">
        <v>115</v>
      </c>
      <c r="U96" s="173"/>
      <c r="V96" s="173"/>
      <c r="W96" s="173"/>
      <c r="X96" s="173"/>
      <c r="Y96" s="173"/>
      <c r="Z96" s="173"/>
      <c r="AA96" s="173"/>
      <c r="AB96" s="173"/>
      <c r="AC96" s="173"/>
      <c r="AD96" s="173"/>
      <c r="AE96" s="173"/>
    </row>
    <row r="97" s="2" customFormat="1" ht="22.8" customHeight="1">
      <c r="A97" s="40"/>
      <c r="B97" s="41"/>
      <c r="C97" s="101" t="s">
        <v>116</v>
      </c>
      <c r="D97" s="42"/>
      <c r="E97" s="42"/>
      <c r="F97" s="42"/>
      <c r="G97" s="42"/>
      <c r="H97" s="42"/>
      <c r="I97" s="42"/>
      <c r="J97" s="179">
        <f>BK97</f>
        <v>0</v>
      </c>
      <c r="K97" s="42"/>
      <c r="L97" s="46"/>
      <c r="M97" s="97"/>
      <c r="N97" s="180"/>
      <c r="O97" s="98"/>
      <c r="P97" s="181">
        <f>P98+P286+P335+P375+P380</f>
        <v>0</v>
      </c>
      <c r="Q97" s="98"/>
      <c r="R97" s="181">
        <f>R98+R286+R335+R375+R380</f>
        <v>57.864179750000012</v>
      </c>
      <c r="S97" s="98"/>
      <c r="T97" s="182">
        <f>T98+T286+T335+T375+T380</f>
        <v>21.53022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8" t="s">
        <v>77</v>
      </c>
      <c r="AU97" s="18" t="s">
        <v>102</v>
      </c>
      <c r="BK97" s="183">
        <f>BK98+BK286+BK335+BK375+BK380</f>
        <v>0</v>
      </c>
    </row>
    <row r="98" s="11" customFormat="1" ht="25.92" customHeight="1">
      <c r="A98" s="11"/>
      <c r="B98" s="184"/>
      <c r="C98" s="185"/>
      <c r="D98" s="186" t="s">
        <v>77</v>
      </c>
      <c r="E98" s="187" t="s">
        <v>204</v>
      </c>
      <c r="F98" s="187" t="s">
        <v>205</v>
      </c>
      <c r="G98" s="185"/>
      <c r="H98" s="185"/>
      <c r="I98" s="188"/>
      <c r="J98" s="189">
        <f>BK98</f>
        <v>0</v>
      </c>
      <c r="K98" s="185"/>
      <c r="L98" s="190"/>
      <c r="M98" s="191"/>
      <c r="N98" s="192"/>
      <c r="O98" s="192"/>
      <c r="P98" s="193">
        <f>P99+P191+P196+P207+P229+P246+P260+P279</f>
        <v>0</v>
      </c>
      <c r="Q98" s="192"/>
      <c r="R98" s="193">
        <f>R99+R191+R196+R207+R229+R246+R260+R279</f>
        <v>54.621492750000009</v>
      </c>
      <c r="S98" s="192"/>
      <c r="T98" s="194">
        <f>T99+T191+T196+T207+T229+T246+T260+T279</f>
        <v>21.53022</v>
      </c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R98" s="195" t="s">
        <v>86</v>
      </c>
      <c r="AT98" s="196" t="s">
        <v>77</v>
      </c>
      <c r="AU98" s="196" t="s">
        <v>78</v>
      </c>
      <c r="AY98" s="195" t="s">
        <v>120</v>
      </c>
      <c r="BK98" s="197">
        <f>BK99+BK191+BK196+BK207+BK229+BK246+BK260+BK279</f>
        <v>0</v>
      </c>
    </row>
    <row r="99" s="11" customFormat="1" ht="22.8" customHeight="1">
      <c r="A99" s="11"/>
      <c r="B99" s="184"/>
      <c r="C99" s="185"/>
      <c r="D99" s="186" t="s">
        <v>77</v>
      </c>
      <c r="E99" s="227" t="s">
        <v>86</v>
      </c>
      <c r="F99" s="227" t="s">
        <v>206</v>
      </c>
      <c r="G99" s="185"/>
      <c r="H99" s="185"/>
      <c r="I99" s="188"/>
      <c r="J99" s="228">
        <f>BK99</f>
        <v>0</v>
      </c>
      <c r="K99" s="185"/>
      <c r="L99" s="190"/>
      <c r="M99" s="191"/>
      <c r="N99" s="192"/>
      <c r="O99" s="192"/>
      <c r="P99" s="193">
        <f>SUM(P100:P190)</f>
        <v>0</v>
      </c>
      <c r="Q99" s="192"/>
      <c r="R99" s="193">
        <f>SUM(R100:R190)</f>
        <v>15.244200000000001</v>
      </c>
      <c r="S99" s="192"/>
      <c r="T99" s="194">
        <f>SUM(T100:T190)</f>
        <v>21.526499999999999</v>
      </c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R99" s="195" t="s">
        <v>86</v>
      </c>
      <c r="AT99" s="196" t="s">
        <v>77</v>
      </c>
      <c r="AU99" s="196" t="s">
        <v>86</v>
      </c>
      <c r="AY99" s="195" t="s">
        <v>120</v>
      </c>
      <c r="BK99" s="197">
        <f>SUM(BK100:BK190)</f>
        <v>0</v>
      </c>
    </row>
    <row r="100" s="2" customFormat="1" ht="24.15" customHeight="1">
      <c r="A100" s="40"/>
      <c r="B100" s="41"/>
      <c r="C100" s="198" t="s">
        <v>86</v>
      </c>
      <c r="D100" s="198" t="s">
        <v>121</v>
      </c>
      <c r="E100" s="199" t="s">
        <v>207</v>
      </c>
      <c r="F100" s="200" t="s">
        <v>208</v>
      </c>
      <c r="G100" s="201" t="s">
        <v>209</v>
      </c>
      <c r="H100" s="202">
        <v>31.75</v>
      </c>
      <c r="I100" s="203"/>
      <c r="J100" s="204">
        <f>ROUND(I100*H100,2)</f>
        <v>0</v>
      </c>
      <c r="K100" s="200" t="s">
        <v>167</v>
      </c>
      <c r="L100" s="46"/>
      <c r="M100" s="205" t="s">
        <v>32</v>
      </c>
      <c r="N100" s="206" t="s">
        <v>49</v>
      </c>
      <c r="O100" s="86"/>
      <c r="P100" s="207">
        <f>O100*H100</f>
        <v>0</v>
      </c>
      <c r="Q100" s="207">
        <v>0</v>
      </c>
      <c r="R100" s="207">
        <f>Q100*H100</f>
        <v>0</v>
      </c>
      <c r="S100" s="207">
        <v>0.57999999999999996</v>
      </c>
      <c r="T100" s="208">
        <f>S100*H100</f>
        <v>18.414999999999999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09" t="s">
        <v>119</v>
      </c>
      <c r="AT100" s="209" t="s">
        <v>121</v>
      </c>
      <c r="AU100" s="209" t="s">
        <v>89</v>
      </c>
      <c r="AY100" s="18" t="s">
        <v>120</v>
      </c>
      <c r="BE100" s="210">
        <f>IF(N100="základní",J100,0)</f>
        <v>0</v>
      </c>
      <c r="BF100" s="210">
        <f>IF(N100="snížená",J100,0)</f>
        <v>0</v>
      </c>
      <c r="BG100" s="210">
        <f>IF(N100="zákl. přenesená",J100,0)</f>
        <v>0</v>
      </c>
      <c r="BH100" s="210">
        <f>IF(N100="sníž. přenesená",J100,0)</f>
        <v>0</v>
      </c>
      <c r="BI100" s="210">
        <f>IF(N100="nulová",J100,0)</f>
        <v>0</v>
      </c>
      <c r="BJ100" s="18" t="s">
        <v>86</v>
      </c>
      <c r="BK100" s="210">
        <f>ROUND(I100*H100,2)</f>
        <v>0</v>
      </c>
      <c r="BL100" s="18" t="s">
        <v>119</v>
      </c>
      <c r="BM100" s="209" t="s">
        <v>210</v>
      </c>
    </row>
    <row r="101" s="2" customFormat="1">
      <c r="A101" s="40"/>
      <c r="B101" s="41"/>
      <c r="C101" s="42"/>
      <c r="D101" s="211" t="s">
        <v>126</v>
      </c>
      <c r="E101" s="42"/>
      <c r="F101" s="212" t="s">
        <v>211</v>
      </c>
      <c r="G101" s="42"/>
      <c r="H101" s="42"/>
      <c r="I101" s="213"/>
      <c r="J101" s="42"/>
      <c r="K101" s="42"/>
      <c r="L101" s="46"/>
      <c r="M101" s="214"/>
      <c r="N101" s="215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8" t="s">
        <v>126</v>
      </c>
      <c r="AU101" s="18" t="s">
        <v>89</v>
      </c>
    </row>
    <row r="102" s="2" customFormat="1">
      <c r="A102" s="40"/>
      <c r="B102" s="41"/>
      <c r="C102" s="42"/>
      <c r="D102" s="229" t="s">
        <v>170</v>
      </c>
      <c r="E102" s="42"/>
      <c r="F102" s="230" t="s">
        <v>212</v>
      </c>
      <c r="G102" s="42"/>
      <c r="H102" s="42"/>
      <c r="I102" s="213"/>
      <c r="J102" s="42"/>
      <c r="K102" s="42"/>
      <c r="L102" s="46"/>
      <c r="M102" s="214"/>
      <c r="N102" s="215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8" t="s">
        <v>170</v>
      </c>
      <c r="AU102" s="18" t="s">
        <v>89</v>
      </c>
    </row>
    <row r="103" s="13" customFormat="1">
      <c r="A103" s="13"/>
      <c r="B103" s="231"/>
      <c r="C103" s="232"/>
      <c r="D103" s="211" t="s">
        <v>213</v>
      </c>
      <c r="E103" s="233" t="s">
        <v>32</v>
      </c>
      <c r="F103" s="234" t="s">
        <v>214</v>
      </c>
      <c r="G103" s="232"/>
      <c r="H103" s="233" t="s">
        <v>32</v>
      </c>
      <c r="I103" s="235"/>
      <c r="J103" s="232"/>
      <c r="K103" s="232"/>
      <c r="L103" s="236"/>
      <c r="M103" s="237"/>
      <c r="N103" s="238"/>
      <c r="O103" s="238"/>
      <c r="P103" s="238"/>
      <c r="Q103" s="238"/>
      <c r="R103" s="238"/>
      <c r="S103" s="238"/>
      <c r="T103" s="239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0" t="s">
        <v>213</v>
      </c>
      <c r="AU103" s="240" t="s">
        <v>89</v>
      </c>
      <c r="AV103" s="13" t="s">
        <v>86</v>
      </c>
      <c r="AW103" s="13" t="s">
        <v>39</v>
      </c>
      <c r="AX103" s="13" t="s">
        <v>78</v>
      </c>
      <c r="AY103" s="240" t="s">
        <v>120</v>
      </c>
    </row>
    <row r="104" s="14" customFormat="1">
      <c r="A104" s="14"/>
      <c r="B104" s="241"/>
      <c r="C104" s="242"/>
      <c r="D104" s="211" t="s">
        <v>213</v>
      </c>
      <c r="E104" s="243" t="s">
        <v>32</v>
      </c>
      <c r="F104" s="244" t="s">
        <v>215</v>
      </c>
      <c r="G104" s="242"/>
      <c r="H104" s="245">
        <v>2</v>
      </c>
      <c r="I104" s="246"/>
      <c r="J104" s="242"/>
      <c r="K104" s="242"/>
      <c r="L104" s="247"/>
      <c r="M104" s="248"/>
      <c r="N104" s="249"/>
      <c r="O104" s="249"/>
      <c r="P104" s="249"/>
      <c r="Q104" s="249"/>
      <c r="R104" s="249"/>
      <c r="S104" s="249"/>
      <c r="T104" s="250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1" t="s">
        <v>213</v>
      </c>
      <c r="AU104" s="251" t="s">
        <v>89</v>
      </c>
      <c r="AV104" s="14" t="s">
        <v>89</v>
      </c>
      <c r="AW104" s="14" t="s">
        <v>39</v>
      </c>
      <c r="AX104" s="14" t="s">
        <v>78</v>
      </c>
      <c r="AY104" s="251" t="s">
        <v>120</v>
      </c>
    </row>
    <row r="105" s="14" customFormat="1">
      <c r="A105" s="14"/>
      <c r="B105" s="241"/>
      <c r="C105" s="242"/>
      <c r="D105" s="211" t="s">
        <v>213</v>
      </c>
      <c r="E105" s="243" t="s">
        <v>32</v>
      </c>
      <c r="F105" s="244" t="s">
        <v>216</v>
      </c>
      <c r="G105" s="242"/>
      <c r="H105" s="245">
        <v>2.25</v>
      </c>
      <c r="I105" s="246"/>
      <c r="J105" s="242"/>
      <c r="K105" s="242"/>
      <c r="L105" s="247"/>
      <c r="M105" s="248"/>
      <c r="N105" s="249"/>
      <c r="O105" s="249"/>
      <c r="P105" s="249"/>
      <c r="Q105" s="249"/>
      <c r="R105" s="249"/>
      <c r="S105" s="249"/>
      <c r="T105" s="250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1" t="s">
        <v>213</v>
      </c>
      <c r="AU105" s="251" t="s">
        <v>89</v>
      </c>
      <c r="AV105" s="14" t="s">
        <v>89</v>
      </c>
      <c r="AW105" s="14" t="s">
        <v>39</v>
      </c>
      <c r="AX105" s="14" t="s">
        <v>78</v>
      </c>
      <c r="AY105" s="251" t="s">
        <v>120</v>
      </c>
    </row>
    <row r="106" s="13" customFormat="1">
      <c r="A106" s="13"/>
      <c r="B106" s="231"/>
      <c r="C106" s="232"/>
      <c r="D106" s="211" t="s">
        <v>213</v>
      </c>
      <c r="E106" s="233" t="s">
        <v>32</v>
      </c>
      <c r="F106" s="234" t="s">
        <v>217</v>
      </c>
      <c r="G106" s="232"/>
      <c r="H106" s="233" t="s">
        <v>32</v>
      </c>
      <c r="I106" s="235"/>
      <c r="J106" s="232"/>
      <c r="K106" s="232"/>
      <c r="L106" s="236"/>
      <c r="M106" s="237"/>
      <c r="N106" s="238"/>
      <c r="O106" s="238"/>
      <c r="P106" s="238"/>
      <c r="Q106" s="238"/>
      <c r="R106" s="238"/>
      <c r="S106" s="238"/>
      <c r="T106" s="239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0" t="s">
        <v>213</v>
      </c>
      <c r="AU106" s="240" t="s">
        <v>89</v>
      </c>
      <c r="AV106" s="13" t="s">
        <v>86</v>
      </c>
      <c r="AW106" s="13" t="s">
        <v>39</v>
      </c>
      <c r="AX106" s="13" t="s">
        <v>78</v>
      </c>
      <c r="AY106" s="240" t="s">
        <v>120</v>
      </c>
    </row>
    <row r="107" s="14" customFormat="1">
      <c r="A107" s="14"/>
      <c r="B107" s="241"/>
      <c r="C107" s="242"/>
      <c r="D107" s="211" t="s">
        <v>213</v>
      </c>
      <c r="E107" s="243" t="s">
        <v>32</v>
      </c>
      <c r="F107" s="244" t="s">
        <v>218</v>
      </c>
      <c r="G107" s="242"/>
      <c r="H107" s="245">
        <v>27.5</v>
      </c>
      <c r="I107" s="246"/>
      <c r="J107" s="242"/>
      <c r="K107" s="242"/>
      <c r="L107" s="247"/>
      <c r="M107" s="248"/>
      <c r="N107" s="249"/>
      <c r="O107" s="249"/>
      <c r="P107" s="249"/>
      <c r="Q107" s="249"/>
      <c r="R107" s="249"/>
      <c r="S107" s="249"/>
      <c r="T107" s="250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1" t="s">
        <v>213</v>
      </c>
      <c r="AU107" s="251" t="s">
        <v>89</v>
      </c>
      <c r="AV107" s="14" t="s">
        <v>89</v>
      </c>
      <c r="AW107" s="14" t="s">
        <v>39</v>
      </c>
      <c r="AX107" s="14" t="s">
        <v>78</v>
      </c>
      <c r="AY107" s="251" t="s">
        <v>120</v>
      </c>
    </row>
    <row r="108" s="15" customFormat="1">
      <c r="A108" s="15"/>
      <c r="B108" s="252"/>
      <c r="C108" s="253"/>
      <c r="D108" s="211" t="s">
        <v>213</v>
      </c>
      <c r="E108" s="254" t="s">
        <v>32</v>
      </c>
      <c r="F108" s="255" t="s">
        <v>219</v>
      </c>
      <c r="G108" s="253"/>
      <c r="H108" s="256">
        <v>31.75</v>
      </c>
      <c r="I108" s="257"/>
      <c r="J108" s="253"/>
      <c r="K108" s="253"/>
      <c r="L108" s="258"/>
      <c r="M108" s="259"/>
      <c r="N108" s="260"/>
      <c r="O108" s="260"/>
      <c r="P108" s="260"/>
      <c r="Q108" s="260"/>
      <c r="R108" s="260"/>
      <c r="S108" s="260"/>
      <c r="T108" s="261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62" t="s">
        <v>213</v>
      </c>
      <c r="AU108" s="262" t="s">
        <v>89</v>
      </c>
      <c r="AV108" s="15" t="s">
        <v>119</v>
      </c>
      <c r="AW108" s="15" t="s">
        <v>39</v>
      </c>
      <c r="AX108" s="15" t="s">
        <v>86</v>
      </c>
      <c r="AY108" s="262" t="s">
        <v>120</v>
      </c>
    </row>
    <row r="109" s="2" customFormat="1" ht="24.15" customHeight="1">
      <c r="A109" s="40"/>
      <c r="B109" s="41"/>
      <c r="C109" s="198" t="s">
        <v>89</v>
      </c>
      <c r="D109" s="198" t="s">
        <v>121</v>
      </c>
      <c r="E109" s="199" t="s">
        <v>220</v>
      </c>
      <c r="F109" s="200" t="s">
        <v>221</v>
      </c>
      <c r="G109" s="201" t="s">
        <v>209</v>
      </c>
      <c r="H109" s="202">
        <v>31.75</v>
      </c>
      <c r="I109" s="203"/>
      <c r="J109" s="204">
        <f>ROUND(I109*H109,2)</f>
        <v>0</v>
      </c>
      <c r="K109" s="200" t="s">
        <v>167</v>
      </c>
      <c r="L109" s="46"/>
      <c r="M109" s="205" t="s">
        <v>32</v>
      </c>
      <c r="N109" s="206" t="s">
        <v>49</v>
      </c>
      <c r="O109" s="86"/>
      <c r="P109" s="207">
        <f>O109*H109</f>
        <v>0</v>
      </c>
      <c r="Q109" s="207">
        <v>0</v>
      </c>
      <c r="R109" s="207">
        <f>Q109*H109</f>
        <v>0</v>
      </c>
      <c r="S109" s="207">
        <v>0.098000000000000004</v>
      </c>
      <c r="T109" s="208">
        <f>S109*H109</f>
        <v>3.1114999999999999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09" t="s">
        <v>119</v>
      </c>
      <c r="AT109" s="209" t="s">
        <v>121</v>
      </c>
      <c r="AU109" s="209" t="s">
        <v>89</v>
      </c>
      <c r="AY109" s="18" t="s">
        <v>120</v>
      </c>
      <c r="BE109" s="210">
        <f>IF(N109="základní",J109,0)</f>
        <v>0</v>
      </c>
      <c r="BF109" s="210">
        <f>IF(N109="snížená",J109,0)</f>
        <v>0</v>
      </c>
      <c r="BG109" s="210">
        <f>IF(N109="zákl. přenesená",J109,0)</f>
        <v>0</v>
      </c>
      <c r="BH109" s="210">
        <f>IF(N109="sníž. přenesená",J109,0)</f>
        <v>0</v>
      </c>
      <c r="BI109" s="210">
        <f>IF(N109="nulová",J109,0)</f>
        <v>0</v>
      </c>
      <c r="BJ109" s="18" t="s">
        <v>86</v>
      </c>
      <c r="BK109" s="210">
        <f>ROUND(I109*H109,2)</f>
        <v>0</v>
      </c>
      <c r="BL109" s="18" t="s">
        <v>119</v>
      </c>
      <c r="BM109" s="209" t="s">
        <v>222</v>
      </c>
    </row>
    <row r="110" s="2" customFormat="1">
      <c r="A110" s="40"/>
      <c r="B110" s="41"/>
      <c r="C110" s="42"/>
      <c r="D110" s="211" t="s">
        <v>126</v>
      </c>
      <c r="E110" s="42"/>
      <c r="F110" s="212" t="s">
        <v>223</v>
      </c>
      <c r="G110" s="42"/>
      <c r="H110" s="42"/>
      <c r="I110" s="213"/>
      <c r="J110" s="42"/>
      <c r="K110" s="42"/>
      <c r="L110" s="46"/>
      <c r="M110" s="214"/>
      <c r="N110" s="215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8" t="s">
        <v>126</v>
      </c>
      <c r="AU110" s="18" t="s">
        <v>89</v>
      </c>
    </row>
    <row r="111" s="2" customFormat="1">
      <c r="A111" s="40"/>
      <c r="B111" s="41"/>
      <c r="C111" s="42"/>
      <c r="D111" s="229" t="s">
        <v>170</v>
      </c>
      <c r="E111" s="42"/>
      <c r="F111" s="230" t="s">
        <v>224</v>
      </c>
      <c r="G111" s="42"/>
      <c r="H111" s="42"/>
      <c r="I111" s="213"/>
      <c r="J111" s="42"/>
      <c r="K111" s="42"/>
      <c r="L111" s="46"/>
      <c r="M111" s="214"/>
      <c r="N111" s="215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8" t="s">
        <v>170</v>
      </c>
      <c r="AU111" s="18" t="s">
        <v>89</v>
      </c>
    </row>
    <row r="112" s="13" customFormat="1">
      <c r="A112" s="13"/>
      <c r="B112" s="231"/>
      <c r="C112" s="232"/>
      <c r="D112" s="211" t="s">
        <v>213</v>
      </c>
      <c r="E112" s="233" t="s">
        <v>32</v>
      </c>
      <c r="F112" s="234" t="s">
        <v>214</v>
      </c>
      <c r="G112" s="232"/>
      <c r="H112" s="233" t="s">
        <v>32</v>
      </c>
      <c r="I112" s="235"/>
      <c r="J112" s="232"/>
      <c r="K112" s="232"/>
      <c r="L112" s="236"/>
      <c r="M112" s="237"/>
      <c r="N112" s="238"/>
      <c r="O112" s="238"/>
      <c r="P112" s="238"/>
      <c r="Q112" s="238"/>
      <c r="R112" s="238"/>
      <c r="S112" s="238"/>
      <c r="T112" s="239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0" t="s">
        <v>213</v>
      </c>
      <c r="AU112" s="240" t="s">
        <v>89</v>
      </c>
      <c r="AV112" s="13" t="s">
        <v>86</v>
      </c>
      <c r="AW112" s="13" t="s">
        <v>39</v>
      </c>
      <c r="AX112" s="13" t="s">
        <v>78</v>
      </c>
      <c r="AY112" s="240" t="s">
        <v>120</v>
      </c>
    </row>
    <row r="113" s="14" customFormat="1">
      <c r="A113" s="14"/>
      <c r="B113" s="241"/>
      <c r="C113" s="242"/>
      <c r="D113" s="211" t="s">
        <v>213</v>
      </c>
      <c r="E113" s="243" t="s">
        <v>32</v>
      </c>
      <c r="F113" s="244" t="s">
        <v>215</v>
      </c>
      <c r="G113" s="242"/>
      <c r="H113" s="245">
        <v>2</v>
      </c>
      <c r="I113" s="246"/>
      <c r="J113" s="242"/>
      <c r="K113" s="242"/>
      <c r="L113" s="247"/>
      <c r="M113" s="248"/>
      <c r="N113" s="249"/>
      <c r="O113" s="249"/>
      <c r="P113" s="249"/>
      <c r="Q113" s="249"/>
      <c r="R113" s="249"/>
      <c r="S113" s="249"/>
      <c r="T113" s="250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1" t="s">
        <v>213</v>
      </c>
      <c r="AU113" s="251" t="s">
        <v>89</v>
      </c>
      <c r="AV113" s="14" t="s">
        <v>89</v>
      </c>
      <c r="AW113" s="14" t="s">
        <v>39</v>
      </c>
      <c r="AX113" s="14" t="s">
        <v>78</v>
      </c>
      <c r="AY113" s="251" t="s">
        <v>120</v>
      </c>
    </row>
    <row r="114" s="14" customFormat="1">
      <c r="A114" s="14"/>
      <c r="B114" s="241"/>
      <c r="C114" s="242"/>
      <c r="D114" s="211" t="s">
        <v>213</v>
      </c>
      <c r="E114" s="243" t="s">
        <v>32</v>
      </c>
      <c r="F114" s="244" t="s">
        <v>216</v>
      </c>
      <c r="G114" s="242"/>
      <c r="H114" s="245">
        <v>2.25</v>
      </c>
      <c r="I114" s="246"/>
      <c r="J114" s="242"/>
      <c r="K114" s="242"/>
      <c r="L114" s="247"/>
      <c r="M114" s="248"/>
      <c r="N114" s="249"/>
      <c r="O114" s="249"/>
      <c r="P114" s="249"/>
      <c r="Q114" s="249"/>
      <c r="R114" s="249"/>
      <c r="S114" s="249"/>
      <c r="T114" s="250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1" t="s">
        <v>213</v>
      </c>
      <c r="AU114" s="251" t="s">
        <v>89</v>
      </c>
      <c r="AV114" s="14" t="s">
        <v>89</v>
      </c>
      <c r="AW114" s="14" t="s">
        <v>39</v>
      </c>
      <c r="AX114" s="14" t="s">
        <v>78</v>
      </c>
      <c r="AY114" s="251" t="s">
        <v>120</v>
      </c>
    </row>
    <row r="115" s="13" customFormat="1">
      <c r="A115" s="13"/>
      <c r="B115" s="231"/>
      <c r="C115" s="232"/>
      <c r="D115" s="211" t="s">
        <v>213</v>
      </c>
      <c r="E115" s="233" t="s">
        <v>32</v>
      </c>
      <c r="F115" s="234" t="s">
        <v>217</v>
      </c>
      <c r="G115" s="232"/>
      <c r="H115" s="233" t="s">
        <v>32</v>
      </c>
      <c r="I115" s="235"/>
      <c r="J115" s="232"/>
      <c r="K115" s="232"/>
      <c r="L115" s="236"/>
      <c r="M115" s="237"/>
      <c r="N115" s="238"/>
      <c r="O115" s="238"/>
      <c r="P115" s="238"/>
      <c r="Q115" s="238"/>
      <c r="R115" s="238"/>
      <c r="S115" s="238"/>
      <c r="T115" s="239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0" t="s">
        <v>213</v>
      </c>
      <c r="AU115" s="240" t="s">
        <v>89</v>
      </c>
      <c r="AV115" s="13" t="s">
        <v>86</v>
      </c>
      <c r="AW115" s="13" t="s">
        <v>39</v>
      </c>
      <c r="AX115" s="13" t="s">
        <v>78</v>
      </c>
      <c r="AY115" s="240" t="s">
        <v>120</v>
      </c>
    </row>
    <row r="116" s="14" customFormat="1">
      <c r="A116" s="14"/>
      <c r="B116" s="241"/>
      <c r="C116" s="242"/>
      <c r="D116" s="211" t="s">
        <v>213</v>
      </c>
      <c r="E116" s="243" t="s">
        <v>32</v>
      </c>
      <c r="F116" s="244" t="s">
        <v>218</v>
      </c>
      <c r="G116" s="242"/>
      <c r="H116" s="245">
        <v>27.5</v>
      </c>
      <c r="I116" s="246"/>
      <c r="J116" s="242"/>
      <c r="K116" s="242"/>
      <c r="L116" s="247"/>
      <c r="M116" s="248"/>
      <c r="N116" s="249"/>
      <c r="O116" s="249"/>
      <c r="P116" s="249"/>
      <c r="Q116" s="249"/>
      <c r="R116" s="249"/>
      <c r="S116" s="249"/>
      <c r="T116" s="250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1" t="s">
        <v>213</v>
      </c>
      <c r="AU116" s="251" t="s">
        <v>89</v>
      </c>
      <c r="AV116" s="14" t="s">
        <v>89</v>
      </c>
      <c r="AW116" s="14" t="s">
        <v>39</v>
      </c>
      <c r="AX116" s="14" t="s">
        <v>78</v>
      </c>
      <c r="AY116" s="251" t="s">
        <v>120</v>
      </c>
    </row>
    <row r="117" s="15" customFormat="1">
      <c r="A117" s="15"/>
      <c r="B117" s="252"/>
      <c r="C117" s="253"/>
      <c r="D117" s="211" t="s">
        <v>213</v>
      </c>
      <c r="E117" s="254" t="s">
        <v>32</v>
      </c>
      <c r="F117" s="255" t="s">
        <v>219</v>
      </c>
      <c r="G117" s="253"/>
      <c r="H117" s="256">
        <v>31.75</v>
      </c>
      <c r="I117" s="257"/>
      <c r="J117" s="253"/>
      <c r="K117" s="253"/>
      <c r="L117" s="258"/>
      <c r="M117" s="259"/>
      <c r="N117" s="260"/>
      <c r="O117" s="260"/>
      <c r="P117" s="260"/>
      <c r="Q117" s="260"/>
      <c r="R117" s="260"/>
      <c r="S117" s="260"/>
      <c r="T117" s="261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62" t="s">
        <v>213</v>
      </c>
      <c r="AU117" s="262" t="s">
        <v>89</v>
      </c>
      <c r="AV117" s="15" t="s">
        <v>119</v>
      </c>
      <c r="AW117" s="15" t="s">
        <v>39</v>
      </c>
      <c r="AX117" s="15" t="s">
        <v>86</v>
      </c>
      <c r="AY117" s="262" t="s">
        <v>120</v>
      </c>
    </row>
    <row r="118" s="2" customFormat="1" ht="33" customHeight="1">
      <c r="A118" s="40"/>
      <c r="B118" s="41"/>
      <c r="C118" s="198" t="s">
        <v>130</v>
      </c>
      <c r="D118" s="198" t="s">
        <v>121</v>
      </c>
      <c r="E118" s="199" t="s">
        <v>225</v>
      </c>
      <c r="F118" s="200" t="s">
        <v>226</v>
      </c>
      <c r="G118" s="201" t="s">
        <v>227</v>
      </c>
      <c r="H118" s="202">
        <v>39.688000000000002</v>
      </c>
      <c r="I118" s="203"/>
      <c r="J118" s="204">
        <f>ROUND(I118*H118,2)</f>
        <v>0</v>
      </c>
      <c r="K118" s="200" t="s">
        <v>167</v>
      </c>
      <c r="L118" s="46"/>
      <c r="M118" s="205" t="s">
        <v>32</v>
      </c>
      <c r="N118" s="206" t="s">
        <v>49</v>
      </c>
      <c r="O118" s="86"/>
      <c r="P118" s="207">
        <f>O118*H118</f>
        <v>0</v>
      </c>
      <c r="Q118" s="207">
        <v>0</v>
      </c>
      <c r="R118" s="207">
        <f>Q118*H118</f>
        <v>0</v>
      </c>
      <c r="S118" s="207">
        <v>0</v>
      </c>
      <c r="T118" s="208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09" t="s">
        <v>119</v>
      </c>
      <c r="AT118" s="209" t="s">
        <v>121</v>
      </c>
      <c r="AU118" s="209" t="s">
        <v>89</v>
      </c>
      <c r="AY118" s="18" t="s">
        <v>120</v>
      </c>
      <c r="BE118" s="210">
        <f>IF(N118="základní",J118,0)</f>
        <v>0</v>
      </c>
      <c r="BF118" s="210">
        <f>IF(N118="snížená",J118,0)</f>
        <v>0</v>
      </c>
      <c r="BG118" s="210">
        <f>IF(N118="zákl. přenesená",J118,0)</f>
        <v>0</v>
      </c>
      <c r="BH118" s="210">
        <f>IF(N118="sníž. přenesená",J118,0)</f>
        <v>0</v>
      </c>
      <c r="BI118" s="210">
        <f>IF(N118="nulová",J118,0)</f>
        <v>0</v>
      </c>
      <c r="BJ118" s="18" t="s">
        <v>86</v>
      </c>
      <c r="BK118" s="210">
        <f>ROUND(I118*H118,2)</f>
        <v>0</v>
      </c>
      <c r="BL118" s="18" t="s">
        <v>119</v>
      </c>
      <c r="BM118" s="209" t="s">
        <v>228</v>
      </c>
    </row>
    <row r="119" s="2" customFormat="1">
      <c r="A119" s="40"/>
      <c r="B119" s="41"/>
      <c r="C119" s="42"/>
      <c r="D119" s="211" t="s">
        <v>126</v>
      </c>
      <c r="E119" s="42"/>
      <c r="F119" s="212" t="s">
        <v>229</v>
      </c>
      <c r="G119" s="42"/>
      <c r="H119" s="42"/>
      <c r="I119" s="213"/>
      <c r="J119" s="42"/>
      <c r="K119" s="42"/>
      <c r="L119" s="46"/>
      <c r="M119" s="214"/>
      <c r="N119" s="215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8" t="s">
        <v>126</v>
      </c>
      <c r="AU119" s="18" t="s">
        <v>89</v>
      </c>
    </row>
    <row r="120" s="2" customFormat="1">
      <c r="A120" s="40"/>
      <c r="B120" s="41"/>
      <c r="C120" s="42"/>
      <c r="D120" s="229" t="s">
        <v>170</v>
      </c>
      <c r="E120" s="42"/>
      <c r="F120" s="230" t="s">
        <v>230</v>
      </c>
      <c r="G120" s="42"/>
      <c r="H120" s="42"/>
      <c r="I120" s="213"/>
      <c r="J120" s="42"/>
      <c r="K120" s="42"/>
      <c r="L120" s="46"/>
      <c r="M120" s="214"/>
      <c r="N120" s="215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8" t="s">
        <v>170</v>
      </c>
      <c r="AU120" s="18" t="s">
        <v>89</v>
      </c>
    </row>
    <row r="121" s="13" customFormat="1">
      <c r="A121" s="13"/>
      <c r="B121" s="231"/>
      <c r="C121" s="232"/>
      <c r="D121" s="211" t="s">
        <v>213</v>
      </c>
      <c r="E121" s="233" t="s">
        <v>32</v>
      </c>
      <c r="F121" s="234" t="s">
        <v>231</v>
      </c>
      <c r="G121" s="232"/>
      <c r="H121" s="233" t="s">
        <v>32</v>
      </c>
      <c r="I121" s="235"/>
      <c r="J121" s="232"/>
      <c r="K121" s="232"/>
      <c r="L121" s="236"/>
      <c r="M121" s="237"/>
      <c r="N121" s="238"/>
      <c r="O121" s="238"/>
      <c r="P121" s="238"/>
      <c r="Q121" s="238"/>
      <c r="R121" s="238"/>
      <c r="S121" s="238"/>
      <c r="T121" s="239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0" t="s">
        <v>213</v>
      </c>
      <c r="AU121" s="240" t="s">
        <v>89</v>
      </c>
      <c r="AV121" s="13" t="s">
        <v>86</v>
      </c>
      <c r="AW121" s="13" t="s">
        <v>39</v>
      </c>
      <c r="AX121" s="13" t="s">
        <v>78</v>
      </c>
      <c r="AY121" s="240" t="s">
        <v>120</v>
      </c>
    </row>
    <row r="122" s="13" customFormat="1">
      <c r="A122" s="13"/>
      <c r="B122" s="231"/>
      <c r="C122" s="232"/>
      <c r="D122" s="211" t="s">
        <v>213</v>
      </c>
      <c r="E122" s="233" t="s">
        <v>32</v>
      </c>
      <c r="F122" s="234" t="s">
        <v>214</v>
      </c>
      <c r="G122" s="232"/>
      <c r="H122" s="233" t="s">
        <v>32</v>
      </c>
      <c r="I122" s="235"/>
      <c r="J122" s="232"/>
      <c r="K122" s="232"/>
      <c r="L122" s="236"/>
      <c r="M122" s="237"/>
      <c r="N122" s="238"/>
      <c r="O122" s="238"/>
      <c r="P122" s="238"/>
      <c r="Q122" s="238"/>
      <c r="R122" s="238"/>
      <c r="S122" s="238"/>
      <c r="T122" s="239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0" t="s">
        <v>213</v>
      </c>
      <c r="AU122" s="240" t="s">
        <v>89</v>
      </c>
      <c r="AV122" s="13" t="s">
        <v>86</v>
      </c>
      <c r="AW122" s="13" t="s">
        <v>39</v>
      </c>
      <c r="AX122" s="13" t="s">
        <v>78</v>
      </c>
      <c r="AY122" s="240" t="s">
        <v>120</v>
      </c>
    </row>
    <row r="123" s="14" customFormat="1">
      <c r="A123" s="14"/>
      <c r="B123" s="241"/>
      <c r="C123" s="242"/>
      <c r="D123" s="211" t="s">
        <v>213</v>
      </c>
      <c r="E123" s="243" t="s">
        <v>32</v>
      </c>
      <c r="F123" s="244" t="s">
        <v>232</v>
      </c>
      <c r="G123" s="242"/>
      <c r="H123" s="245">
        <v>2.5</v>
      </c>
      <c r="I123" s="246"/>
      <c r="J123" s="242"/>
      <c r="K123" s="242"/>
      <c r="L123" s="247"/>
      <c r="M123" s="248"/>
      <c r="N123" s="249"/>
      <c r="O123" s="249"/>
      <c r="P123" s="249"/>
      <c r="Q123" s="249"/>
      <c r="R123" s="249"/>
      <c r="S123" s="249"/>
      <c r="T123" s="250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1" t="s">
        <v>213</v>
      </c>
      <c r="AU123" s="251" t="s">
        <v>89</v>
      </c>
      <c r="AV123" s="14" t="s">
        <v>89</v>
      </c>
      <c r="AW123" s="14" t="s">
        <v>39</v>
      </c>
      <c r="AX123" s="14" t="s">
        <v>78</v>
      </c>
      <c r="AY123" s="251" t="s">
        <v>120</v>
      </c>
    </row>
    <row r="124" s="14" customFormat="1">
      <c r="A124" s="14"/>
      <c r="B124" s="241"/>
      <c r="C124" s="242"/>
      <c r="D124" s="211" t="s">
        <v>213</v>
      </c>
      <c r="E124" s="243" t="s">
        <v>32</v>
      </c>
      <c r="F124" s="244" t="s">
        <v>233</v>
      </c>
      <c r="G124" s="242"/>
      <c r="H124" s="245">
        <v>2.8130000000000002</v>
      </c>
      <c r="I124" s="246"/>
      <c r="J124" s="242"/>
      <c r="K124" s="242"/>
      <c r="L124" s="247"/>
      <c r="M124" s="248"/>
      <c r="N124" s="249"/>
      <c r="O124" s="249"/>
      <c r="P124" s="249"/>
      <c r="Q124" s="249"/>
      <c r="R124" s="249"/>
      <c r="S124" s="249"/>
      <c r="T124" s="250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1" t="s">
        <v>213</v>
      </c>
      <c r="AU124" s="251" t="s">
        <v>89</v>
      </c>
      <c r="AV124" s="14" t="s">
        <v>89</v>
      </c>
      <c r="AW124" s="14" t="s">
        <v>39</v>
      </c>
      <c r="AX124" s="14" t="s">
        <v>78</v>
      </c>
      <c r="AY124" s="251" t="s">
        <v>120</v>
      </c>
    </row>
    <row r="125" s="13" customFormat="1">
      <c r="A125" s="13"/>
      <c r="B125" s="231"/>
      <c r="C125" s="232"/>
      <c r="D125" s="211" t="s">
        <v>213</v>
      </c>
      <c r="E125" s="233" t="s">
        <v>32</v>
      </c>
      <c r="F125" s="234" t="s">
        <v>217</v>
      </c>
      <c r="G125" s="232"/>
      <c r="H125" s="233" t="s">
        <v>32</v>
      </c>
      <c r="I125" s="235"/>
      <c r="J125" s="232"/>
      <c r="K125" s="232"/>
      <c r="L125" s="236"/>
      <c r="M125" s="237"/>
      <c r="N125" s="238"/>
      <c r="O125" s="238"/>
      <c r="P125" s="238"/>
      <c r="Q125" s="238"/>
      <c r="R125" s="238"/>
      <c r="S125" s="238"/>
      <c r="T125" s="23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0" t="s">
        <v>213</v>
      </c>
      <c r="AU125" s="240" t="s">
        <v>89</v>
      </c>
      <c r="AV125" s="13" t="s">
        <v>86</v>
      </c>
      <c r="AW125" s="13" t="s">
        <v>39</v>
      </c>
      <c r="AX125" s="13" t="s">
        <v>78</v>
      </c>
      <c r="AY125" s="240" t="s">
        <v>120</v>
      </c>
    </row>
    <row r="126" s="14" customFormat="1">
      <c r="A126" s="14"/>
      <c r="B126" s="241"/>
      <c r="C126" s="242"/>
      <c r="D126" s="211" t="s">
        <v>213</v>
      </c>
      <c r="E126" s="243" t="s">
        <v>32</v>
      </c>
      <c r="F126" s="244" t="s">
        <v>234</v>
      </c>
      <c r="G126" s="242"/>
      <c r="H126" s="245">
        <v>34.375</v>
      </c>
      <c r="I126" s="246"/>
      <c r="J126" s="242"/>
      <c r="K126" s="242"/>
      <c r="L126" s="247"/>
      <c r="M126" s="248"/>
      <c r="N126" s="249"/>
      <c r="O126" s="249"/>
      <c r="P126" s="249"/>
      <c r="Q126" s="249"/>
      <c r="R126" s="249"/>
      <c r="S126" s="249"/>
      <c r="T126" s="250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1" t="s">
        <v>213</v>
      </c>
      <c r="AU126" s="251" t="s">
        <v>89</v>
      </c>
      <c r="AV126" s="14" t="s">
        <v>89</v>
      </c>
      <c r="AW126" s="14" t="s">
        <v>39</v>
      </c>
      <c r="AX126" s="14" t="s">
        <v>78</v>
      </c>
      <c r="AY126" s="251" t="s">
        <v>120</v>
      </c>
    </row>
    <row r="127" s="15" customFormat="1">
      <c r="A127" s="15"/>
      <c r="B127" s="252"/>
      <c r="C127" s="253"/>
      <c r="D127" s="211" t="s">
        <v>213</v>
      </c>
      <c r="E127" s="254" t="s">
        <v>32</v>
      </c>
      <c r="F127" s="255" t="s">
        <v>219</v>
      </c>
      <c r="G127" s="253"/>
      <c r="H127" s="256">
        <v>39.688000000000002</v>
      </c>
      <c r="I127" s="257"/>
      <c r="J127" s="253"/>
      <c r="K127" s="253"/>
      <c r="L127" s="258"/>
      <c r="M127" s="259"/>
      <c r="N127" s="260"/>
      <c r="O127" s="260"/>
      <c r="P127" s="260"/>
      <c r="Q127" s="260"/>
      <c r="R127" s="260"/>
      <c r="S127" s="260"/>
      <c r="T127" s="261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2" t="s">
        <v>213</v>
      </c>
      <c r="AU127" s="262" t="s">
        <v>89</v>
      </c>
      <c r="AV127" s="15" t="s">
        <v>119</v>
      </c>
      <c r="AW127" s="15" t="s">
        <v>39</v>
      </c>
      <c r="AX127" s="15" t="s">
        <v>86</v>
      </c>
      <c r="AY127" s="262" t="s">
        <v>120</v>
      </c>
    </row>
    <row r="128" s="2" customFormat="1" ht="24.15" customHeight="1">
      <c r="A128" s="40"/>
      <c r="B128" s="41"/>
      <c r="C128" s="198" t="s">
        <v>119</v>
      </c>
      <c r="D128" s="198" t="s">
        <v>121</v>
      </c>
      <c r="E128" s="199" t="s">
        <v>235</v>
      </c>
      <c r="F128" s="200" t="s">
        <v>236</v>
      </c>
      <c r="G128" s="201" t="s">
        <v>227</v>
      </c>
      <c r="H128" s="202">
        <v>5.9530000000000003</v>
      </c>
      <c r="I128" s="203"/>
      <c r="J128" s="204">
        <f>ROUND(I128*H128,2)</f>
        <v>0</v>
      </c>
      <c r="K128" s="200" t="s">
        <v>167</v>
      </c>
      <c r="L128" s="46"/>
      <c r="M128" s="205" t="s">
        <v>32</v>
      </c>
      <c r="N128" s="206" t="s">
        <v>49</v>
      </c>
      <c r="O128" s="86"/>
      <c r="P128" s="207">
        <f>O128*H128</f>
        <v>0</v>
      </c>
      <c r="Q128" s="207">
        <v>0</v>
      </c>
      <c r="R128" s="207">
        <f>Q128*H128</f>
        <v>0</v>
      </c>
      <c r="S128" s="207">
        <v>0</v>
      </c>
      <c r="T128" s="208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09" t="s">
        <v>119</v>
      </c>
      <c r="AT128" s="209" t="s">
        <v>121</v>
      </c>
      <c r="AU128" s="209" t="s">
        <v>89</v>
      </c>
      <c r="AY128" s="18" t="s">
        <v>120</v>
      </c>
      <c r="BE128" s="210">
        <f>IF(N128="základní",J128,0)</f>
        <v>0</v>
      </c>
      <c r="BF128" s="210">
        <f>IF(N128="snížená",J128,0)</f>
        <v>0</v>
      </c>
      <c r="BG128" s="210">
        <f>IF(N128="zákl. přenesená",J128,0)</f>
        <v>0</v>
      </c>
      <c r="BH128" s="210">
        <f>IF(N128="sníž. přenesená",J128,0)</f>
        <v>0</v>
      </c>
      <c r="BI128" s="210">
        <f>IF(N128="nulová",J128,0)</f>
        <v>0</v>
      </c>
      <c r="BJ128" s="18" t="s">
        <v>86</v>
      </c>
      <c r="BK128" s="210">
        <f>ROUND(I128*H128,2)</f>
        <v>0</v>
      </c>
      <c r="BL128" s="18" t="s">
        <v>119</v>
      </c>
      <c r="BM128" s="209" t="s">
        <v>237</v>
      </c>
    </row>
    <row r="129" s="2" customFormat="1">
      <c r="A129" s="40"/>
      <c r="B129" s="41"/>
      <c r="C129" s="42"/>
      <c r="D129" s="211" t="s">
        <v>126</v>
      </c>
      <c r="E129" s="42"/>
      <c r="F129" s="212" t="s">
        <v>238</v>
      </c>
      <c r="G129" s="42"/>
      <c r="H129" s="42"/>
      <c r="I129" s="213"/>
      <c r="J129" s="42"/>
      <c r="K129" s="42"/>
      <c r="L129" s="46"/>
      <c r="M129" s="214"/>
      <c r="N129" s="215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8" t="s">
        <v>126</v>
      </c>
      <c r="AU129" s="18" t="s">
        <v>89</v>
      </c>
    </row>
    <row r="130" s="2" customFormat="1">
      <c r="A130" s="40"/>
      <c r="B130" s="41"/>
      <c r="C130" s="42"/>
      <c r="D130" s="229" t="s">
        <v>170</v>
      </c>
      <c r="E130" s="42"/>
      <c r="F130" s="230" t="s">
        <v>239</v>
      </c>
      <c r="G130" s="42"/>
      <c r="H130" s="42"/>
      <c r="I130" s="213"/>
      <c r="J130" s="42"/>
      <c r="K130" s="42"/>
      <c r="L130" s="46"/>
      <c r="M130" s="214"/>
      <c r="N130" s="215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8" t="s">
        <v>170</v>
      </c>
      <c r="AU130" s="18" t="s">
        <v>89</v>
      </c>
    </row>
    <row r="131" s="13" customFormat="1">
      <c r="A131" s="13"/>
      <c r="B131" s="231"/>
      <c r="C131" s="232"/>
      <c r="D131" s="211" t="s">
        <v>213</v>
      </c>
      <c r="E131" s="233" t="s">
        <v>32</v>
      </c>
      <c r="F131" s="234" t="s">
        <v>240</v>
      </c>
      <c r="G131" s="232"/>
      <c r="H131" s="233" t="s">
        <v>32</v>
      </c>
      <c r="I131" s="235"/>
      <c r="J131" s="232"/>
      <c r="K131" s="232"/>
      <c r="L131" s="236"/>
      <c r="M131" s="237"/>
      <c r="N131" s="238"/>
      <c r="O131" s="238"/>
      <c r="P131" s="238"/>
      <c r="Q131" s="238"/>
      <c r="R131" s="238"/>
      <c r="S131" s="238"/>
      <c r="T131" s="23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0" t="s">
        <v>213</v>
      </c>
      <c r="AU131" s="240" t="s">
        <v>89</v>
      </c>
      <c r="AV131" s="13" t="s">
        <v>86</v>
      </c>
      <c r="AW131" s="13" t="s">
        <v>39</v>
      </c>
      <c r="AX131" s="13" t="s">
        <v>78</v>
      </c>
      <c r="AY131" s="240" t="s">
        <v>120</v>
      </c>
    </row>
    <row r="132" s="14" customFormat="1">
      <c r="A132" s="14"/>
      <c r="B132" s="241"/>
      <c r="C132" s="242"/>
      <c r="D132" s="211" t="s">
        <v>213</v>
      </c>
      <c r="E132" s="243" t="s">
        <v>32</v>
      </c>
      <c r="F132" s="244" t="s">
        <v>241</v>
      </c>
      <c r="G132" s="242"/>
      <c r="H132" s="245">
        <v>5.9530000000000003</v>
      </c>
      <c r="I132" s="246"/>
      <c r="J132" s="242"/>
      <c r="K132" s="242"/>
      <c r="L132" s="247"/>
      <c r="M132" s="248"/>
      <c r="N132" s="249"/>
      <c r="O132" s="249"/>
      <c r="P132" s="249"/>
      <c r="Q132" s="249"/>
      <c r="R132" s="249"/>
      <c r="S132" s="249"/>
      <c r="T132" s="25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1" t="s">
        <v>213</v>
      </c>
      <c r="AU132" s="251" t="s">
        <v>89</v>
      </c>
      <c r="AV132" s="14" t="s">
        <v>89</v>
      </c>
      <c r="AW132" s="14" t="s">
        <v>39</v>
      </c>
      <c r="AX132" s="14" t="s">
        <v>86</v>
      </c>
      <c r="AY132" s="251" t="s">
        <v>120</v>
      </c>
    </row>
    <row r="133" s="2" customFormat="1" ht="21.75" customHeight="1">
      <c r="A133" s="40"/>
      <c r="B133" s="41"/>
      <c r="C133" s="198" t="s">
        <v>140</v>
      </c>
      <c r="D133" s="198" t="s">
        <v>121</v>
      </c>
      <c r="E133" s="199" t="s">
        <v>242</v>
      </c>
      <c r="F133" s="200" t="s">
        <v>243</v>
      </c>
      <c r="G133" s="201" t="s">
        <v>209</v>
      </c>
      <c r="H133" s="202">
        <v>155</v>
      </c>
      <c r="I133" s="203"/>
      <c r="J133" s="204">
        <f>ROUND(I133*H133,2)</f>
        <v>0</v>
      </c>
      <c r="K133" s="200" t="s">
        <v>167</v>
      </c>
      <c r="L133" s="46"/>
      <c r="M133" s="205" t="s">
        <v>32</v>
      </c>
      <c r="N133" s="206" t="s">
        <v>49</v>
      </c>
      <c r="O133" s="86"/>
      <c r="P133" s="207">
        <f>O133*H133</f>
        <v>0</v>
      </c>
      <c r="Q133" s="207">
        <v>0.00084000000000000003</v>
      </c>
      <c r="R133" s="207">
        <f>Q133*H133</f>
        <v>0.13020000000000001</v>
      </c>
      <c r="S133" s="207">
        <v>0</v>
      </c>
      <c r="T133" s="208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09" t="s">
        <v>119</v>
      </c>
      <c r="AT133" s="209" t="s">
        <v>121</v>
      </c>
      <c r="AU133" s="209" t="s">
        <v>89</v>
      </c>
      <c r="AY133" s="18" t="s">
        <v>120</v>
      </c>
      <c r="BE133" s="210">
        <f>IF(N133="základní",J133,0)</f>
        <v>0</v>
      </c>
      <c r="BF133" s="210">
        <f>IF(N133="snížená",J133,0)</f>
        <v>0</v>
      </c>
      <c r="BG133" s="210">
        <f>IF(N133="zákl. přenesená",J133,0)</f>
        <v>0</v>
      </c>
      <c r="BH133" s="210">
        <f>IF(N133="sníž. přenesená",J133,0)</f>
        <v>0</v>
      </c>
      <c r="BI133" s="210">
        <f>IF(N133="nulová",J133,0)</f>
        <v>0</v>
      </c>
      <c r="BJ133" s="18" t="s">
        <v>86</v>
      </c>
      <c r="BK133" s="210">
        <f>ROUND(I133*H133,2)</f>
        <v>0</v>
      </c>
      <c r="BL133" s="18" t="s">
        <v>119</v>
      </c>
      <c r="BM133" s="209" t="s">
        <v>244</v>
      </c>
    </row>
    <row r="134" s="2" customFormat="1">
      <c r="A134" s="40"/>
      <c r="B134" s="41"/>
      <c r="C134" s="42"/>
      <c r="D134" s="211" t="s">
        <v>126</v>
      </c>
      <c r="E134" s="42"/>
      <c r="F134" s="212" t="s">
        <v>245</v>
      </c>
      <c r="G134" s="42"/>
      <c r="H134" s="42"/>
      <c r="I134" s="213"/>
      <c r="J134" s="42"/>
      <c r="K134" s="42"/>
      <c r="L134" s="46"/>
      <c r="M134" s="214"/>
      <c r="N134" s="215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8" t="s">
        <v>126</v>
      </c>
      <c r="AU134" s="18" t="s">
        <v>89</v>
      </c>
    </row>
    <row r="135" s="2" customFormat="1">
      <c r="A135" s="40"/>
      <c r="B135" s="41"/>
      <c r="C135" s="42"/>
      <c r="D135" s="229" t="s">
        <v>170</v>
      </c>
      <c r="E135" s="42"/>
      <c r="F135" s="230" t="s">
        <v>246</v>
      </c>
      <c r="G135" s="42"/>
      <c r="H135" s="42"/>
      <c r="I135" s="213"/>
      <c r="J135" s="42"/>
      <c r="K135" s="42"/>
      <c r="L135" s="46"/>
      <c r="M135" s="214"/>
      <c r="N135" s="215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8" t="s">
        <v>170</v>
      </c>
      <c r="AU135" s="18" t="s">
        <v>89</v>
      </c>
    </row>
    <row r="136" s="13" customFormat="1">
      <c r="A136" s="13"/>
      <c r="B136" s="231"/>
      <c r="C136" s="232"/>
      <c r="D136" s="211" t="s">
        <v>213</v>
      </c>
      <c r="E136" s="233" t="s">
        <v>32</v>
      </c>
      <c r="F136" s="234" t="s">
        <v>231</v>
      </c>
      <c r="G136" s="232"/>
      <c r="H136" s="233" t="s">
        <v>32</v>
      </c>
      <c r="I136" s="235"/>
      <c r="J136" s="232"/>
      <c r="K136" s="232"/>
      <c r="L136" s="236"/>
      <c r="M136" s="237"/>
      <c r="N136" s="238"/>
      <c r="O136" s="238"/>
      <c r="P136" s="238"/>
      <c r="Q136" s="238"/>
      <c r="R136" s="238"/>
      <c r="S136" s="238"/>
      <c r="T136" s="23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0" t="s">
        <v>213</v>
      </c>
      <c r="AU136" s="240" t="s">
        <v>89</v>
      </c>
      <c r="AV136" s="13" t="s">
        <v>86</v>
      </c>
      <c r="AW136" s="13" t="s">
        <v>39</v>
      </c>
      <c r="AX136" s="13" t="s">
        <v>78</v>
      </c>
      <c r="AY136" s="240" t="s">
        <v>120</v>
      </c>
    </row>
    <row r="137" s="13" customFormat="1">
      <c r="A137" s="13"/>
      <c r="B137" s="231"/>
      <c r="C137" s="232"/>
      <c r="D137" s="211" t="s">
        <v>213</v>
      </c>
      <c r="E137" s="233" t="s">
        <v>32</v>
      </c>
      <c r="F137" s="234" t="s">
        <v>214</v>
      </c>
      <c r="G137" s="232"/>
      <c r="H137" s="233" t="s">
        <v>32</v>
      </c>
      <c r="I137" s="235"/>
      <c r="J137" s="232"/>
      <c r="K137" s="232"/>
      <c r="L137" s="236"/>
      <c r="M137" s="237"/>
      <c r="N137" s="238"/>
      <c r="O137" s="238"/>
      <c r="P137" s="238"/>
      <c r="Q137" s="238"/>
      <c r="R137" s="238"/>
      <c r="S137" s="238"/>
      <c r="T137" s="23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0" t="s">
        <v>213</v>
      </c>
      <c r="AU137" s="240" t="s">
        <v>89</v>
      </c>
      <c r="AV137" s="13" t="s">
        <v>86</v>
      </c>
      <c r="AW137" s="13" t="s">
        <v>39</v>
      </c>
      <c r="AX137" s="13" t="s">
        <v>78</v>
      </c>
      <c r="AY137" s="240" t="s">
        <v>120</v>
      </c>
    </row>
    <row r="138" s="14" customFormat="1">
      <c r="A138" s="14"/>
      <c r="B138" s="241"/>
      <c r="C138" s="242"/>
      <c r="D138" s="211" t="s">
        <v>213</v>
      </c>
      <c r="E138" s="243" t="s">
        <v>32</v>
      </c>
      <c r="F138" s="244" t="s">
        <v>247</v>
      </c>
      <c r="G138" s="242"/>
      <c r="H138" s="245">
        <v>10</v>
      </c>
      <c r="I138" s="246"/>
      <c r="J138" s="242"/>
      <c r="K138" s="242"/>
      <c r="L138" s="247"/>
      <c r="M138" s="248"/>
      <c r="N138" s="249"/>
      <c r="O138" s="249"/>
      <c r="P138" s="249"/>
      <c r="Q138" s="249"/>
      <c r="R138" s="249"/>
      <c r="S138" s="249"/>
      <c r="T138" s="250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1" t="s">
        <v>213</v>
      </c>
      <c r="AU138" s="251" t="s">
        <v>89</v>
      </c>
      <c r="AV138" s="14" t="s">
        <v>89</v>
      </c>
      <c r="AW138" s="14" t="s">
        <v>39</v>
      </c>
      <c r="AX138" s="14" t="s">
        <v>78</v>
      </c>
      <c r="AY138" s="251" t="s">
        <v>120</v>
      </c>
    </row>
    <row r="139" s="14" customFormat="1">
      <c r="A139" s="14"/>
      <c r="B139" s="241"/>
      <c r="C139" s="242"/>
      <c r="D139" s="211" t="s">
        <v>213</v>
      </c>
      <c r="E139" s="243" t="s">
        <v>32</v>
      </c>
      <c r="F139" s="244" t="s">
        <v>248</v>
      </c>
      <c r="G139" s="242"/>
      <c r="H139" s="245">
        <v>7.5</v>
      </c>
      <c r="I139" s="246"/>
      <c r="J139" s="242"/>
      <c r="K139" s="242"/>
      <c r="L139" s="247"/>
      <c r="M139" s="248"/>
      <c r="N139" s="249"/>
      <c r="O139" s="249"/>
      <c r="P139" s="249"/>
      <c r="Q139" s="249"/>
      <c r="R139" s="249"/>
      <c r="S139" s="249"/>
      <c r="T139" s="25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1" t="s">
        <v>213</v>
      </c>
      <c r="AU139" s="251" t="s">
        <v>89</v>
      </c>
      <c r="AV139" s="14" t="s">
        <v>89</v>
      </c>
      <c r="AW139" s="14" t="s">
        <v>39</v>
      </c>
      <c r="AX139" s="14" t="s">
        <v>78</v>
      </c>
      <c r="AY139" s="251" t="s">
        <v>120</v>
      </c>
    </row>
    <row r="140" s="13" customFormat="1">
      <c r="A140" s="13"/>
      <c r="B140" s="231"/>
      <c r="C140" s="232"/>
      <c r="D140" s="211" t="s">
        <v>213</v>
      </c>
      <c r="E140" s="233" t="s">
        <v>32</v>
      </c>
      <c r="F140" s="234" t="s">
        <v>217</v>
      </c>
      <c r="G140" s="232"/>
      <c r="H140" s="233" t="s">
        <v>32</v>
      </c>
      <c r="I140" s="235"/>
      <c r="J140" s="232"/>
      <c r="K140" s="232"/>
      <c r="L140" s="236"/>
      <c r="M140" s="237"/>
      <c r="N140" s="238"/>
      <c r="O140" s="238"/>
      <c r="P140" s="238"/>
      <c r="Q140" s="238"/>
      <c r="R140" s="238"/>
      <c r="S140" s="238"/>
      <c r="T140" s="23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0" t="s">
        <v>213</v>
      </c>
      <c r="AU140" s="240" t="s">
        <v>89</v>
      </c>
      <c r="AV140" s="13" t="s">
        <v>86</v>
      </c>
      <c r="AW140" s="13" t="s">
        <v>39</v>
      </c>
      <c r="AX140" s="13" t="s">
        <v>78</v>
      </c>
      <c r="AY140" s="240" t="s">
        <v>120</v>
      </c>
    </row>
    <row r="141" s="14" customFormat="1">
      <c r="A141" s="14"/>
      <c r="B141" s="241"/>
      <c r="C141" s="242"/>
      <c r="D141" s="211" t="s">
        <v>213</v>
      </c>
      <c r="E141" s="243" t="s">
        <v>32</v>
      </c>
      <c r="F141" s="244" t="s">
        <v>249</v>
      </c>
      <c r="G141" s="242"/>
      <c r="H141" s="245">
        <v>137.5</v>
      </c>
      <c r="I141" s="246"/>
      <c r="J141" s="242"/>
      <c r="K141" s="242"/>
      <c r="L141" s="247"/>
      <c r="M141" s="248"/>
      <c r="N141" s="249"/>
      <c r="O141" s="249"/>
      <c r="P141" s="249"/>
      <c r="Q141" s="249"/>
      <c r="R141" s="249"/>
      <c r="S141" s="249"/>
      <c r="T141" s="25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1" t="s">
        <v>213</v>
      </c>
      <c r="AU141" s="251" t="s">
        <v>89</v>
      </c>
      <c r="AV141" s="14" t="s">
        <v>89</v>
      </c>
      <c r="AW141" s="14" t="s">
        <v>39</v>
      </c>
      <c r="AX141" s="14" t="s">
        <v>78</v>
      </c>
      <c r="AY141" s="251" t="s">
        <v>120</v>
      </c>
    </row>
    <row r="142" s="15" customFormat="1">
      <c r="A142" s="15"/>
      <c r="B142" s="252"/>
      <c r="C142" s="253"/>
      <c r="D142" s="211" t="s">
        <v>213</v>
      </c>
      <c r="E142" s="254" t="s">
        <v>32</v>
      </c>
      <c r="F142" s="255" t="s">
        <v>219</v>
      </c>
      <c r="G142" s="253"/>
      <c r="H142" s="256">
        <v>155</v>
      </c>
      <c r="I142" s="257"/>
      <c r="J142" s="253"/>
      <c r="K142" s="253"/>
      <c r="L142" s="258"/>
      <c r="M142" s="259"/>
      <c r="N142" s="260"/>
      <c r="O142" s="260"/>
      <c r="P142" s="260"/>
      <c r="Q142" s="260"/>
      <c r="R142" s="260"/>
      <c r="S142" s="260"/>
      <c r="T142" s="261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2" t="s">
        <v>213</v>
      </c>
      <c r="AU142" s="262" t="s">
        <v>89</v>
      </c>
      <c r="AV142" s="15" t="s">
        <v>119</v>
      </c>
      <c r="AW142" s="15" t="s">
        <v>39</v>
      </c>
      <c r="AX142" s="15" t="s">
        <v>86</v>
      </c>
      <c r="AY142" s="262" t="s">
        <v>120</v>
      </c>
    </row>
    <row r="143" s="2" customFormat="1" ht="24.15" customHeight="1">
      <c r="A143" s="40"/>
      <c r="B143" s="41"/>
      <c r="C143" s="198" t="s">
        <v>145</v>
      </c>
      <c r="D143" s="198" t="s">
        <v>121</v>
      </c>
      <c r="E143" s="199" t="s">
        <v>250</v>
      </c>
      <c r="F143" s="200" t="s">
        <v>251</v>
      </c>
      <c r="G143" s="201" t="s">
        <v>209</v>
      </c>
      <c r="H143" s="202">
        <v>155</v>
      </c>
      <c r="I143" s="203"/>
      <c r="J143" s="204">
        <f>ROUND(I143*H143,2)</f>
        <v>0</v>
      </c>
      <c r="K143" s="200" t="s">
        <v>167</v>
      </c>
      <c r="L143" s="46"/>
      <c r="M143" s="205" t="s">
        <v>32</v>
      </c>
      <c r="N143" s="206" t="s">
        <v>49</v>
      </c>
      <c r="O143" s="86"/>
      <c r="P143" s="207">
        <f>O143*H143</f>
        <v>0</v>
      </c>
      <c r="Q143" s="207">
        <v>0</v>
      </c>
      <c r="R143" s="207">
        <f>Q143*H143</f>
        <v>0</v>
      </c>
      <c r="S143" s="207">
        <v>0</v>
      </c>
      <c r="T143" s="208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09" t="s">
        <v>119</v>
      </c>
      <c r="AT143" s="209" t="s">
        <v>121</v>
      </c>
      <c r="AU143" s="209" t="s">
        <v>89</v>
      </c>
      <c r="AY143" s="18" t="s">
        <v>120</v>
      </c>
      <c r="BE143" s="210">
        <f>IF(N143="základní",J143,0)</f>
        <v>0</v>
      </c>
      <c r="BF143" s="210">
        <f>IF(N143="snížená",J143,0)</f>
        <v>0</v>
      </c>
      <c r="BG143" s="210">
        <f>IF(N143="zákl. přenesená",J143,0)</f>
        <v>0</v>
      </c>
      <c r="BH143" s="210">
        <f>IF(N143="sníž. přenesená",J143,0)</f>
        <v>0</v>
      </c>
      <c r="BI143" s="210">
        <f>IF(N143="nulová",J143,0)</f>
        <v>0</v>
      </c>
      <c r="BJ143" s="18" t="s">
        <v>86</v>
      </c>
      <c r="BK143" s="210">
        <f>ROUND(I143*H143,2)</f>
        <v>0</v>
      </c>
      <c r="BL143" s="18" t="s">
        <v>119</v>
      </c>
      <c r="BM143" s="209" t="s">
        <v>252</v>
      </c>
    </row>
    <row r="144" s="2" customFormat="1">
      <c r="A144" s="40"/>
      <c r="B144" s="41"/>
      <c r="C144" s="42"/>
      <c r="D144" s="211" t="s">
        <v>126</v>
      </c>
      <c r="E144" s="42"/>
      <c r="F144" s="212" t="s">
        <v>253</v>
      </c>
      <c r="G144" s="42"/>
      <c r="H144" s="42"/>
      <c r="I144" s="213"/>
      <c r="J144" s="42"/>
      <c r="K144" s="42"/>
      <c r="L144" s="46"/>
      <c r="M144" s="214"/>
      <c r="N144" s="215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8" t="s">
        <v>126</v>
      </c>
      <c r="AU144" s="18" t="s">
        <v>89</v>
      </c>
    </row>
    <row r="145" s="2" customFormat="1">
      <c r="A145" s="40"/>
      <c r="B145" s="41"/>
      <c r="C145" s="42"/>
      <c r="D145" s="229" t="s">
        <v>170</v>
      </c>
      <c r="E145" s="42"/>
      <c r="F145" s="230" t="s">
        <v>254</v>
      </c>
      <c r="G145" s="42"/>
      <c r="H145" s="42"/>
      <c r="I145" s="213"/>
      <c r="J145" s="42"/>
      <c r="K145" s="42"/>
      <c r="L145" s="46"/>
      <c r="M145" s="214"/>
      <c r="N145" s="215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8" t="s">
        <v>170</v>
      </c>
      <c r="AU145" s="18" t="s">
        <v>89</v>
      </c>
    </row>
    <row r="146" s="13" customFormat="1">
      <c r="A146" s="13"/>
      <c r="B146" s="231"/>
      <c r="C146" s="232"/>
      <c r="D146" s="211" t="s">
        <v>213</v>
      </c>
      <c r="E146" s="233" t="s">
        <v>32</v>
      </c>
      <c r="F146" s="234" t="s">
        <v>231</v>
      </c>
      <c r="G146" s="232"/>
      <c r="H146" s="233" t="s">
        <v>32</v>
      </c>
      <c r="I146" s="235"/>
      <c r="J146" s="232"/>
      <c r="K146" s="232"/>
      <c r="L146" s="236"/>
      <c r="M146" s="237"/>
      <c r="N146" s="238"/>
      <c r="O146" s="238"/>
      <c r="P146" s="238"/>
      <c r="Q146" s="238"/>
      <c r="R146" s="238"/>
      <c r="S146" s="238"/>
      <c r="T146" s="23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0" t="s">
        <v>213</v>
      </c>
      <c r="AU146" s="240" t="s">
        <v>89</v>
      </c>
      <c r="AV146" s="13" t="s">
        <v>86</v>
      </c>
      <c r="AW146" s="13" t="s">
        <v>39</v>
      </c>
      <c r="AX146" s="13" t="s">
        <v>78</v>
      </c>
      <c r="AY146" s="240" t="s">
        <v>120</v>
      </c>
    </row>
    <row r="147" s="13" customFormat="1">
      <c r="A147" s="13"/>
      <c r="B147" s="231"/>
      <c r="C147" s="232"/>
      <c r="D147" s="211" t="s">
        <v>213</v>
      </c>
      <c r="E147" s="233" t="s">
        <v>32</v>
      </c>
      <c r="F147" s="234" t="s">
        <v>214</v>
      </c>
      <c r="G147" s="232"/>
      <c r="H147" s="233" t="s">
        <v>32</v>
      </c>
      <c r="I147" s="235"/>
      <c r="J147" s="232"/>
      <c r="K147" s="232"/>
      <c r="L147" s="236"/>
      <c r="M147" s="237"/>
      <c r="N147" s="238"/>
      <c r="O147" s="238"/>
      <c r="P147" s="238"/>
      <c r="Q147" s="238"/>
      <c r="R147" s="238"/>
      <c r="S147" s="238"/>
      <c r="T147" s="23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0" t="s">
        <v>213</v>
      </c>
      <c r="AU147" s="240" t="s">
        <v>89</v>
      </c>
      <c r="AV147" s="13" t="s">
        <v>86</v>
      </c>
      <c r="AW147" s="13" t="s">
        <v>39</v>
      </c>
      <c r="AX147" s="13" t="s">
        <v>78</v>
      </c>
      <c r="AY147" s="240" t="s">
        <v>120</v>
      </c>
    </row>
    <row r="148" s="14" customFormat="1">
      <c r="A148" s="14"/>
      <c r="B148" s="241"/>
      <c r="C148" s="242"/>
      <c r="D148" s="211" t="s">
        <v>213</v>
      </c>
      <c r="E148" s="243" t="s">
        <v>32</v>
      </c>
      <c r="F148" s="244" t="s">
        <v>247</v>
      </c>
      <c r="G148" s="242"/>
      <c r="H148" s="245">
        <v>10</v>
      </c>
      <c r="I148" s="246"/>
      <c r="J148" s="242"/>
      <c r="K148" s="242"/>
      <c r="L148" s="247"/>
      <c r="M148" s="248"/>
      <c r="N148" s="249"/>
      <c r="O148" s="249"/>
      <c r="P148" s="249"/>
      <c r="Q148" s="249"/>
      <c r="R148" s="249"/>
      <c r="S148" s="249"/>
      <c r="T148" s="25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1" t="s">
        <v>213</v>
      </c>
      <c r="AU148" s="251" t="s">
        <v>89</v>
      </c>
      <c r="AV148" s="14" t="s">
        <v>89</v>
      </c>
      <c r="AW148" s="14" t="s">
        <v>39</v>
      </c>
      <c r="AX148" s="14" t="s">
        <v>78</v>
      </c>
      <c r="AY148" s="251" t="s">
        <v>120</v>
      </c>
    </row>
    <row r="149" s="14" customFormat="1">
      <c r="A149" s="14"/>
      <c r="B149" s="241"/>
      <c r="C149" s="242"/>
      <c r="D149" s="211" t="s">
        <v>213</v>
      </c>
      <c r="E149" s="243" t="s">
        <v>32</v>
      </c>
      <c r="F149" s="244" t="s">
        <v>248</v>
      </c>
      <c r="G149" s="242"/>
      <c r="H149" s="245">
        <v>7.5</v>
      </c>
      <c r="I149" s="246"/>
      <c r="J149" s="242"/>
      <c r="K149" s="242"/>
      <c r="L149" s="247"/>
      <c r="M149" s="248"/>
      <c r="N149" s="249"/>
      <c r="O149" s="249"/>
      <c r="P149" s="249"/>
      <c r="Q149" s="249"/>
      <c r="R149" s="249"/>
      <c r="S149" s="249"/>
      <c r="T149" s="25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1" t="s">
        <v>213</v>
      </c>
      <c r="AU149" s="251" t="s">
        <v>89</v>
      </c>
      <c r="AV149" s="14" t="s">
        <v>89</v>
      </c>
      <c r="AW149" s="14" t="s">
        <v>39</v>
      </c>
      <c r="AX149" s="14" t="s">
        <v>78</v>
      </c>
      <c r="AY149" s="251" t="s">
        <v>120</v>
      </c>
    </row>
    <row r="150" s="13" customFormat="1">
      <c r="A150" s="13"/>
      <c r="B150" s="231"/>
      <c r="C150" s="232"/>
      <c r="D150" s="211" t="s">
        <v>213</v>
      </c>
      <c r="E150" s="233" t="s">
        <v>32</v>
      </c>
      <c r="F150" s="234" t="s">
        <v>217</v>
      </c>
      <c r="G150" s="232"/>
      <c r="H150" s="233" t="s">
        <v>32</v>
      </c>
      <c r="I150" s="235"/>
      <c r="J150" s="232"/>
      <c r="K150" s="232"/>
      <c r="L150" s="236"/>
      <c r="M150" s="237"/>
      <c r="N150" s="238"/>
      <c r="O150" s="238"/>
      <c r="P150" s="238"/>
      <c r="Q150" s="238"/>
      <c r="R150" s="238"/>
      <c r="S150" s="238"/>
      <c r="T150" s="23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0" t="s">
        <v>213</v>
      </c>
      <c r="AU150" s="240" t="s">
        <v>89</v>
      </c>
      <c r="AV150" s="13" t="s">
        <v>86</v>
      </c>
      <c r="AW150" s="13" t="s">
        <v>39</v>
      </c>
      <c r="AX150" s="13" t="s">
        <v>78</v>
      </c>
      <c r="AY150" s="240" t="s">
        <v>120</v>
      </c>
    </row>
    <row r="151" s="14" customFormat="1">
      <c r="A151" s="14"/>
      <c r="B151" s="241"/>
      <c r="C151" s="242"/>
      <c r="D151" s="211" t="s">
        <v>213</v>
      </c>
      <c r="E151" s="243" t="s">
        <v>32</v>
      </c>
      <c r="F151" s="244" t="s">
        <v>249</v>
      </c>
      <c r="G151" s="242"/>
      <c r="H151" s="245">
        <v>137.5</v>
      </c>
      <c r="I151" s="246"/>
      <c r="J151" s="242"/>
      <c r="K151" s="242"/>
      <c r="L151" s="247"/>
      <c r="M151" s="248"/>
      <c r="N151" s="249"/>
      <c r="O151" s="249"/>
      <c r="P151" s="249"/>
      <c r="Q151" s="249"/>
      <c r="R151" s="249"/>
      <c r="S151" s="249"/>
      <c r="T151" s="25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1" t="s">
        <v>213</v>
      </c>
      <c r="AU151" s="251" t="s">
        <v>89</v>
      </c>
      <c r="AV151" s="14" t="s">
        <v>89</v>
      </c>
      <c r="AW151" s="14" t="s">
        <v>39</v>
      </c>
      <c r="AX151" s="14" t="s">
        <v>78</v>
      </c>
      <c r="AY151" s="251" t="s">
        <v>120</v>
      </c>
    </row>
    <row r="152" s="15" customFormat="1">
      <c r="A152" s="15"/>
      <c r="B152" s="252"/>
      <c r="C152" s="253"/>
      <c r="D152" s="211" t="s">
        <v>213</v>
      </c>
      <c r="E152" s="254" t="s">
        <v>32</v>
      </c>
      <c r="F152" s="255" t="s">
        <v>219</v>
      </c>
      <c r="G152" s="253"/>
      <c r="H152" s="256">
        <v>155</v>
      </c>
      <c r="I152" s="257"/>
      <c r="J152" s="253"/>
      <c r="K152" s="253"/>
      <c r="L152" s="258"/>
      <c r="M152" s="259"/>
      <c r="N152" s="260"/>
      <c r="O152" s="260"/>
      <c r="P152" s="260"/>
      <c r="Q152" s="260"/>
      <c r="R152" s="260"/>
      <c r="S152" s="260"/>
      <c r="T152" s="261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2" t="s">
        <v>213</v>
      </c>
      <c r="AU152" s="262" t="s">
        <v>89</v>
      </c>
      <c r="AV152" s="15" t="s">
        <v>119</v>
      </c>
      <c r="AW152" s="15" t="s">
        <v>39</v>
      </c>
      <c r="AX152" s="15" t="s">
        <v>86</v>
      </c>
      <c r="AY152" s="262" t="s">
        <v>120</v>
      </c>
    </row>
    <row r="153" s="2" customFormat="1" ht="37.8" customHeight="1">
      <c r="A153" s="40"/>
      <c r="B153" s="41"/>
      <c r="C153" s="198" t="s">
        <v>149</v>
      </c>
      <c r="D153" s="198" t="s">
        <v>121</v>
      </c>
      <c r="E153" s="199" t="s">
        <v>255</v>
      </c>
      <c r="F153" s="200" t="s">
        <v>256</v>
      </c>
      <c r="G153" s="201" t="s">
        <v>227</v>
      </c>
      <c r="H153" s="202">
        <v>24.702000000000002</v>
      </c>
      <c r="I153" s="203"/>
      <c r="J153" s="204">
        <f>ROUND(I153*H153,2)</f>
        <v>0</v>
      </c>
      <c r="K153" s="200" t="s">
        <v>167</v>
      </c>
      <c r="L153" s="46"/>
      <c r="M153" s="205" t="s">
        <v>32</v>
      </c>
      <c r="N153" s="206" t="s">
        <v>49</v>
      </c>
      <c r="O153" s="86"/>
      <c r="P153" s="207">
        <f>O153*H153</f>
        <v>0</v>
      </c>
      <c r="Q153" s="207">
        <v>0</v>
      </c>
      <c r="R153" s="207">
        <f>Q153*H153</f>
        <v>0</v>
      </c>
      <c r="S153" s="207">
        <v>0</v>
      </c>
      <c r="T153" s="208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09" t="s">
        <v>119</v>
      </c>
      <c r="AT153" s="209" t="s">
        <v>121</v>
      </c>
      <c r="AU153" s="209" t="s">
        <v>89</v>
      </c>
      <c r="AY153" s="18" t="s">
        <v>120</v>
      </c>
      <c r="BE153" s="210">
        <f>IF(N153="základní",J153,0)</f>
        <v>0</v>
      </c>
      <c r="BF153" s="210">
        <f>IF(N153="snížená",J153,0)</f>
        <v>0</v>
      </c>
      <c r="BG153" s="210">
        <f>IF(N153="zákl. přenesená",J153,0)</f>
        <v>0</v>
      </c>
      <c r="BH153" s="210">
        <f>IF(N153="sníž. přenesená",J153,0)</f>
        <v>0</v>
      </c>
      <c r="BI153" s="210">
        <f>IF(N153="nulová",J153,0)</f>
        <v>0</v>
      </c>
      <c r="BJ153" s="18" t="s">
        <v>86</v>
      </c>
      <c r="BK153" s="210">
        <f>ROUND(I153*H153,2)</f>
        <v>0</v>
      </c>
      <c r="BL153" s="18" t="s">
        <v>119</v>
      </c>
      <c r="BM153" s="209" t="s">
        <v>257</v>
      </c>
    </row>
    <row r="154" s="2" customFormat="1">
      <c r="A154" s="40"/>
      <c r="B154" s="41"/>
      <c r="C154" s="42"/>
      <c r="D154" s="211" t="s">
        <v>126</v>
      </c>
      <c r="E154" s="42"/>
      <c r="F154" s="212" t="s">
        <v>258</v>
      </c>
      <c r="G154" s="42"/>
      <c r="H154" s="42"/>
      <c r="I154" s="213"/>
      <c r="J154" s="42"/>
      <c r="K154" s="42"/>
      <c r="L154" s="46"/>
      <c r="M154" s="214"/>
      <c r="N154" s="215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8" t="s">
        <v>126</v>
      </c>
      <c r="AU154" s="18" t="s">
        <v>89</v>
      </c>
    </row>
    <row r="155" s="2" customFormat="1">
      <c r="A155" s="40"/>
      <c r="B155" s="41"/>
      <c r="C155" s="42"/>
      <c r="D155" s="229" t="s">
        <v>170</v>
      </c>
      <c r="E155" s="42"/>
      <c r="F155" s="230" t="s">
        <v>259</v>
      </c>
      <c r="G155" s="42"/>
      <c r="H155" s="42"/>
      <c r="I155" s="213"/>
      <c r="J155" s="42"/>
      <c r="K155" s="42"/>
      <c r="L155" s="46"/>
      <c r="M155" s="214"/>
      <c r="N155" s="215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8" t="s">
        <v>170</v>
      </c>
      <c r="AU155" s="18" t="s">
        <v>89</v>
      </c>
    </row>
    <row r="156" s="14" customFormat="1">
      <c r="A156" s="14"/>
      <c r="B156" s="241"/>
      <c r="C156" s="242"/>
      <c r="D156" s="211" t="s">
        <v>213</v>
      </c>
      <c r="E156" s="243" t="s">
        <v>32</v>
      </c>
      <c r="F156" s="244" t="s">
        <v>260</v>
      </c>
      <c r="G156" s="242"/>
      <c r="H156" s="245">
        <v>39.688000000000002</v>
      </c>
      <c r="I156" s="246"/>
      <c r="J156" s="242"/>
      <c r="K156" s="242"/>
      <c r="L156" s="247"/>
      <c r="M156" s="248"/>
      <c r="N156" s="249"/>
      <c r="O156" s="249"/>
      <c r="P156" s="249"/>
      <c r="Q156" s="249"/>
      <c r="R156" s="249"/>
      <c r="S156" s="249"/>
      <c r="T156" s="25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1" t="s">
        <v>213</v>
      </c>
      <c r="AU156" s="251" t="s">
        <v>89</v>
      </c>
      <c r="AV156" s="14" t="s">
        <v>89</v>
      </c>
      <c r="AW156" s="14" t="s">
        <v>39</v>
      </c>
      <c r="AX156" s="14" t="s">
        <v>78</v>
      </c>
      <c r="AY156" s="251" t="s">
        <v>120</v>
      </c>
    </row>
    <row r="157" s="14" customFormat="1">
      <c r="A157" s="14"/>
      <c r="B157" s="241"/>
      <c r="C157" s="242"/>
      <c r="D157" s="211" t="s">
        <v>213</v>
      </c>
      <c r="E157" s="243" t="s">
        <v>32</v>
      </c>
      <c r="F157" s="244" t="s">
        <v>261</v>
      </c>
      <c r="G157" s="242"/>
      <c r="H157" s="245">
        <v>-14.986000000000001</v>
      </c>
      <c r="I157" s="246"/>
      <c r="J157" s="242"/>
      <c r="K157" s="242"/>
      <c r="L157" s="247"/>
      <c r="M157" s="248"/>
      <c r="N157" s="249"/>
      <c r="O157" s="249"/>
      <c r="P157" s="249"/>
      <c r="Q157" s="249"/>
      <c r="R157" s="249"/>
      <c r="S157" s="249"/>
      <c r="T157" s="250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1" t="s">
        <v>213</v>
      </c>
      <c r="AU157" s="251" t="s">
        <v>89</v>
      </c>
      <c r="AV157" s="14" t="s">
        <v>89</v>
      </c>
      <c r="AW157" s="14" t="s">
        <v>39</v>
      </c>
      <c r="AX157" s="14" t="s">
        <v>78</v>
      </c>
      <c r="AY157" s="251" t="s">
        <v>120</v>
      </c>
    </row>
    <row r="158" s="15" customFormat="1">
      <c r="A158" s="15"/>
      <c r="B158" s="252"/>
      <c r="C158" s="253"/>
      <c r="D158" s="211" t="s">
        <v>213</v>
      </c>
      <c r="E158" s="254" t="s">
        <v>32</v>
      </c>
      <c r="F158" s="255" t="s">
        <v>219</v>
      </c>
      <c r="G158" s="253"/>
      <c r="H158" s="256">
        <v>24.702000000000002</v>
      </c>
      <c r="I158" s="257"/>
      <c r="J158" s="253"/>
      <c r="K158" s="253"/>
      <c r="L158" s="258"/>
      <c r="M158" s="259"/>
      <c r="N158" s="260"/>
      <c r="O158" s="260"/>
      <c r="P158" s="260"/>
      <c r="Q158" s="260"/>
      <c r="R158" s="260"/>
      <c r="S158" s="260"/>
      <c r="T158" s="261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2" t="s">
        <v>213</v>
      </c>
      <c r="AU158" s="262" t="s">
        <v>89</v>
      </c>
      <c r="AV158" s="15" t="s">
        <v>119</v>
      </c>
      <c r="AW158" s="15" t="s">
        <v>39</v>
      </c>
      <c r="AX158" s="15" t="s">
        <v>86</v>
      </c>
      <c r="AY158" s="262" t="s">
        <v>120</v>
      </c>
    </row>
    <row r="159" s="2" customFormat="1" ht="33" customHeight="1">
      <c r="A159" s="40"/>
      <c r="B159" s="41"/>
      <c r="C159" s="198" t="s">
        <v>153</v>
      </c>
      <c r="D159" s="198" t="s">
        <v>121</v>
      </c>
      <c r="E159" s="199" t="s">
        <v>262</v>
      </c>
      <c r="F159" s="200" t="s">
        <v>263</v>
      </c>
      <c r="G159" s="201" t="s">
        <v>264</v>
      </c>
      <c r="H159" s="202">
        <v>44.463999999999999</v>
      </c>
      <c r="I159" s="203"/>
      <c r="J159" s="204">
        <f>ROUND(I159*H159,2)</f>
        <v>0</v>
      </c>
      <c r="K159" s="200" t="s">
        <v>167</v>
      </c>
      <c r="L159" s="46"/>
      <c r="M159" s="205" t="s">
        <v>32</v>
      </c>
      <c r="N159" s="206" t="s">
        <v>49</v>
      </c>
      <c r="O159" s="86"/>
      <c r="P159" s="207">
        <f>O159*H159</f>
        <v>0</v>
      </c>
      <c r="Q159" s="207">
        <v>0</v>
      </c>
      <c r="R159" s="207">
        <f>Q159*H159</f>
        <v>0</v>
      </c>
      <c r="S159" s="207">
        <v>0</v>
      </c>
      <c r="T159" s="208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09" t="s">
        <v>119</v>
      </c>
      <c r="AT159" s="209" t="s">
        <v>121</v>
      </c>
      <c r="AU159" s="209" t="s">
        <v>89</v>
      </c>
      <c r="AY159" s="18" t="s">
        <v>120</v>
      </c>
      <c r="BE159" s="210">
        <f>IF(N159="základní",J159,0)</f>
        <v>0</v>
      </c>
      <c r="BF159" s="210">
        <f>IF(N159="snížená",J159,0)</f>
        <v>0</v>
      </c>
      <c r="BG159" s="210">
        <f>IF(N159="zákl. přenesená",J159,0)</f>
        <v>0</v>
      </c>
      <c r="BH159" s="210">
        <f>IF(N159="sníž. přenesená",J159,0)</f>
        <v>0</v>
      </c>
      <c r="BI159" s="210">
        <f>IF(N159="nulová",J159,0)</f>
        <v>0</v>
      </c>
      <c r="BJ159" s="18" t="s">
        <v>86</v>
      </c>
      <c r="BK159" s="210">
        <f>ROUND(I159*H159,2)</f>
        <v>0</v>
      </c>
      <c r="BL159" s="18" t="s">
        <v>119</v>
      </c>
      <c r="BM159" s="209" t="s">
        <v>265</v>
      </c>
    </row>
    <row r="160" s="2" customFormat="1">
      <c r="A160" s="40"/>
      <c r="B160" s="41"/>
      <c r="C160" s="42"/>
      <c r="D160" s="211" t="s">
        <v>126</v>
      </c>
      <c r="E160" s="42"/>
      <c r="F160" s="212" t="s">
        <v>266</v>
      </c>
      <c r="G160" s="42"/>
      <c r="H160" s="42"/>
      <c r="I160" s="213"/>
      <c r="J160" s="42"/>
      <c r="K160" s="42"/>
      <c r="L160" s="46"/>
      <c r="M160" s="214"/>
      <c r="N160" s="215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8" t="s">
        <v>126</v>
      </c>
      <c r="AU160" s="18" t="s">
        <v>89</v>
      </c>
    </row>
    <row r="161" s="2" customFormat="1">
      <c r="A161" s="40"/>
      <c r="B161" s="41"/>
      <c r="C161" s="42"/>
      <c r="D161" s="229" t="s">
        <v>170</v>
      </c>
      <c r="E161" s="42"/>
      <c r="F161" s="230" t="s">
        <v>267</v>
      </c>
      <c r="G161" s="42"/>
      <c r="H161" s="42"/>
      <c r="I161" s="213"/>
      <c r="J161" s="42"/>
      <c r="K161" s="42"/>
      <c r="L161" s="46"/>
      <c r="M161" s="214"/>
      <c r="N161" s="215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8" t="s">
        <v>170</v>
      </c>
      <c r="AU161" s="18" t="s">
        <v>89</v>
      </c>
    </row>
    <row r="162" s="14" customFormat="1">
      <c r="A162" s="14"/>
      <c r="B162" s="241"/>
      <c r="C162" s="242"/>
      <c r="D162" s="211" t="s">
        <v>213</v>
      </c>
      <c r="E162" s="243" t="s">
        <v>32</v>
      </c>
      <c r="F162" s="244" t="s">
        <v>260</v>
      </c>
      <c r="G162" s="242"/>
      <c r="H162" s="245">
        <v>39.688000000000002</v>
      </c>
      <c r="I162" s="246"/>
      <c r="J162" s="242"/>
      <c r="K162" s="242"/>
      <c r="L162" s="247"/>
      <c r="M162" s="248"/>
      <c r="N162" s="249"/>
      <c r="O162" s="249"/>
      <c r="P162" s="249"/>
      <c r="Q162" s="249"/>
      <c r="R162" s="249"/>
      <c r="S162" s="249"/>
      <c r="T162" s="25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1" t="s">
        <v>213</v>
      </c>
      <c r="AU162" s="251" t="s">
        <v>89</v>
      </c>
      <c r="AV162" s="14" t="s">
        <v>89</v>
      </c>
      <c r="AW162" s="14" t="s">
        <v>39</v>
      </c>
      <c r="AX162" s="14" t="s">
        <v>78</v>
      </c>
      <c r="AY162" s="251" t="s">
        <v>120</v>
      </c>
    </row>
    <row r="163" s="14" customFormat="1">
      <c r="A163" s="14"/>
      <c r="B163" s="241"/>
      <c r="C163" s="242"/>
      <c r="D163" s="211" t="s">
        <v>213</v>
      </c>
      <c r="E163" s="243" t="s">
        <v>32</v>
      </c>
      <c r="F163" s="244" t="s">
        <v>261</v>
      </c>
      <c r="G163" s="242"/>
      <c r="H163" s="245">
        <v>-14.986000000000001</v>
      </c>
      <c r="I163" s="246"/>
      <c r="J163" s="242"/>
      <c r="K163" s="242"/>
      <c r="L163" s="247"/>
      <c r="M163" s="248"/>
      <c r="N163" s="249"/>
      <c r="O163" s="249"/>
      <c r="P163" s="249"/>
      <c r="Q163" s="249"/>
      <c r="R163" s="249"/>
      <c r="S163" s="249"/>
      <c r="T163" s="25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1" t="s">
        <v>213</v>
      </c>
      <c r="AU163" s="251" t="s">
        <v>89</v>
      </c>
      <c r="AV163" s="14" t="s">
        <v>89</v>
      </c>
      <c r="AW163" s="14" t="s">
        <v>39</v>
      </c>
      <c r="AX163" s="14" t="s">
        <v>78</v>
      </c>
      <c r="AY163" s="251" t="s">
        <v>120</v>
      </c>
    </row>
    <row r="164" s="15" customFormat="1">
      <c r="A164" s="15"/>
      <c r="B164" s="252"/>
      <c r="C164" s="253"/>
      <c r="D164" s="211" t="s">
        <v>213</v>
      </c>
      <c r="E164" s="254" t="s">
        <v>32</v>
      </c>
      <c r="F164" s="255" t="s">
        <v>219</v>
      </c>
      <c r="G164" s="253"/>
      <c r="H164" s="256">
        <v>24.702000000000002</v>
      </c>
      <c r="I164" s="257"/>
      <c r="J164" s="253"/>
      <c r="K164" s="253"/>
      <c r="L164" s="258"/>
      <c r="M164" s="259"/>
      <c r="N164" s="260"/>
      <c r="O164" s="260"/>
      <c r="P164" s="260"/>
      <c r="Q164" s="260"/>
      <c r="R164" s="260"/>
      <c r="S164" s="260"/>
      <c r="T164" s="261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2" t="s">
        <v>213</v>
      </c>
      <c r="AU164" s="262" t="s">
        <v>89</v>
      </c>
      <c r="AV164" s="15" t="s">
        <v>119</v>
      </c>
      <c r="AW164" s="15" t="s">
        <v>39</v>
      </c>
      <c r="AX164" s="15" t="s">
        <v>86</v>
      </c>
      <c r="AY164" s="262" t="s">
        <v>120</v>
      </c>
    </row>
    <row r="165" s="14" customFormat="1">
      <c r="A165" s="14"/>
      <c r="B165" s="241"/>
      <c r="C165" s="242"/>
      <c r="D165" s="211" t="s">
        <v>213</v>
      </c>
      <c r="E165" s="242"/>
      <c r="F165" s="244" t="s">
        <v>268</v>
      </c>
      <c r="G165" s="242"/>
      <c r="H165" s="245">
        <v>44.463999999999999</v>
      </c>
      <c r="I165" s="246"/>
      <c r="J165" s="242"/>
      <c r="K165" s="242"/>
      <c r="L165" s="247"/>
      <c r="M165" s="248"/>
      <c r="N165" s="249"/>
      <c r="O165" s="249"/>
      <c r="P165" s="249"/>
      <c r="Q165" s="249"/>
      <c r="R165" s="249"/>
      <c r="S165" s="249"/>
      <c r="T165" s="25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1" t="s">
        <v>213</v>
      </c>
      <c r="AU165" s="251" t="s">
        <v>89</v>
      </c>
      <c r="AV165" s="14" t="s">
        <v>89</v>
      </c>
      <c r="AW165" s="14" t="s">
        <v>4</v>
      </c>
      <c r="AX165" s="14" t="s">
        <v>86</v>
      </c>
      <c r="AY165" s="251" t="s">
        <v>120</v>
      </c>
    </row>
    <row r="166" s="2" customFormat="1" ht="24.15" customHeight="1">
      <c r="A166" s="40"/>
      <c r="B166" s="41"/>
      <c r="C166" s="198" t="s">
        <v>269</v>
      </c>
      <c r="D166" s="198" t="s">
        <v>121</v>
      </c>
      <c r="E166" s="199" t="s">
        <v>270</v>
      </c>
      <c r="F166" s="200" t="s">
        <v>271</v>
      </c>
      <c r="G166" s="201" t="s">
        <v>227</v>
      </c>
      <c r="H166" s="202">
        <v>14.986000000000001</v>
      </c>
      <c r="I166" s="203"/>
      <c r="J166" s="204">
        <f>ROUND(I166*H166,2)</f>
        <v>0</v>
      </c>
      <c r="K166" s="200" t="s">
        <v>167</v>
      </c>
      <c r="L166" s="46"/>
      <c r="M166" s="205" t="s">
        <v>32</v>
      </c>
      <c r="N166" s="206" t="s">
        <v>49</v>
      </c>
      <c r="O166" s="86"/>
      <c r="P166" s="207">
        <f>O166*H166</f>
        <v>0</v>
      </c>
      <c r="Q166" s="207">
        <v>0</v>
      </c>
      <c r="R166" s="207">
        <f>Q166*H166</f>
        <v>0</v>
      </c>
      <c r="S166" s="207">
        <v>0</v>
      </c>
      <c r="T166" s="208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09" t="s">
        <v>119</v>
      </c>
      <c r="AT166" s="209" t="s">
        <v>121</v>
      </c>
      <c r="AU166" s="209" t="s">
        <v>89</v>
      </c>
      <c r="AY166" s="18" t="s">
        <v>120</v>
      </c>
      <c r="BE166" s="210">
        <f>IF(N166="základní",J166,0)</f>
        <v>0</v>
      </c>
      <c r="BF166" s="210">
        <f>IF(N166="snížená",J166,0)</f>
        <v>0</v>
      </c>
      <c r="BG166" s="210">
        <f>IF(N166="zákl. přenesená",J166,0)</f>
        <v>0</v>
      </c>
      <c r="BH166" s="210">
        <f>IF(N166="sníž. přenesená",J166,0)</f>
        <v>0</v>
      </c>
      <c r="BI166" s="210">
        <f>IF(N166="nulová",J166,0)</f>
        <v>0</v>
      </c>
      <c r="BJ166" s="18" t="s">
        <v>86</v>
      </c>
      <c r="BK166" s="210">
        <f>ROUND(I166*H166,2)</f>
        <v>0</v>
      </c>
      <c r="BL166" s="18" t="s">
        <v>119</v>
      </c>
      <c r="BM166" s="209" t="s">
        <v>272</v>
      </c>
    </row>
    <row r="167" s="2" customFormat="1">
      <c r="A167" s="40"/>
      <c r="B167" s="41"/>
      <c r="C167" s="42"/>
      <c r="D167" s="211" t="s">
        <v>126</v>
      </c>
      <c r="E167" s="42"/>
      <c r="F167" s="212" t="s">
        <v>273</v>
      </c>
      <c r="G167" s="42"/>
      <c r="H167" s="42"/>
      <c r="I167" s="213"/>
      <c r="J167" s="42"/>
      <c r="K167" s="42"/>
      <c r="L167" s="46"/>
      <c r="M167" s="214"/>
      <c r="N167" s="215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8" t="s">
        <v>126</v>
      </c>
      <c r="AU167" s="18" t="s">
        <v>89</v>
      </c>
    </row>
    <row r="168" s="2" customFormat="1">
      <c r="A168" s="40"/>
      <c r="B168" s="41"/>
      <c r="C168" s="42"/>
      <c r="D168" s="229" t="s">
        <v>170</v>
      </c>
      <c r="E168" s="42"/>
      <c r="F168" s="230" t="s">
        <v>274</v>
      </c>
      <c r="G168" s="42"/>
      <c r="H168" s="42"/>
      <c r="I168" s="213"/>
      <c r="J168" s="42"/>
      <c r="K168" s="42"/>
      <c r="L168" s="46"/>
      <c r="M168" s="214"/>
      <c r="N168" s="215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8" t="s">
        <v>170</v>
      </c>
      <c r="AU168" s="18" t="s">
        <v>89</v>
      </c>
    </row>
    <row r="169" s="13" customFormat="1">
      <c r="A169" s="13"/>
      <c r="B169" s="231"/>
      <c r="C169" s="232"/>
      <c r="D169" s="211" t="s">
        <v>213</v>
      </c>
      <c r="E169" s="233" t="s">
        <v>32</v>
      </c>
      <c r="F169" s="234" t="s">
        <v>231</v>
      </c>
      <c r="G169" s="232"/>
      <c r="H169" s="233" t="s">
        <v>32</v>
      </c>
      <c r="I169" s="235"/>
      <c r="J169" s="232"/>
      <c r="K169" s="232"/>
      <c r="L169" s="236"/>
      <c r="M169" s="237"/>
      <c r="N169" s="238"/>
      <c r="O169" s="238"/>
      <c r="P169" s="238"/>
      <c r="Q169" s="238"/>
      <c r="R169" s="238"/>
      <c r="S169" s="238"/>
      <c r="T169" s="23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0" t="s">
        <v>213</v>
      </c>
      <c r="AU169" s="240" t="s">
        <v>89</v>
      </c>
      <c r="AV169" s="13" t="s">
        <v>86</v>
      </c>
      <c r="AW169" s="13" t="s">
        <v>39</v>
      </c>
      <c r="AX169" s="13" t="s">
        <v>78</v>
      </c>
      <c r="AY169" s="240" t="s">
        <v>120</v>
      </c>
    </row>
    <row r="170" s="14" customFormat="1">
      <c r="A170" s="14"/>
      <c r="B170" s="241"/>
      <c r="C170" s="242"/>
      <c r="D170" s="211" t="s">
        <v>213</v>
      </c>
      <c r="E170" s="243" t="s">
        <v>32</v>
      </c>
      <c r="F170" s="244" t="s">
        <v>275</v>
      </c>
      <c r="G170" s="242"/>
      <c r="H170" s="245">
        <v>39.688000000000002</v>
      </c>
      <c r="I170" s="246"/>
      <c r="J170" s="242"/>
      <c r="K170" s="242"/>
      <c r="L170" s="247"/>
      <c r="M170" s="248"/>
      <c r="N170" s="249"/>
      <c r="O170" s="249"/>
      <c r="P170" s="249"/>
      <c r="Q170" s="249"/>
      <c r="R170" s="249"/>
      <c r="S170" s="249"/>
      <c r="T170" s="25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1" t="s">
        <v>213</v>
      </c>
      <c r="AU170" s="251" t="s">
        <v>89</v>
      </c>
      <c r="AV170" s="14" t="s">
        <v>89</v>
      </c>
      <c r="AW170" s="14" t="s">
        <v>39</v>
      </c>
      <c r="AX170" s="14" t="s">
        <v>78</v>
      </c>
      <c r="AY170" s="251" t="s">
        <v>120</v>
      </c>
    </row>
    <row r="171" s="13" customFormat="1">
      <c r="A171" s="13"/>
      <c r="B171" s="231"/>
      <c r="C171" s="232"/>
      <c r="D171" s="211" t="s">
        <v>213</v>
      </c>
      <c r="E171" s="233" t="s">
        <v>32</v>
      </c>
      <c r="F171" s="234" t="s">
        <v>276</v>
      </c>
      <c r="G171" s="232"/>
      <c r="H171" s="233" t="s">
        <v>32</v>
      </c>
      <c r="I171" s="235"/>
      <c r="J171" s="232"/>
      <c r="K171" s="232"/>
      <c r="L171" s="236"/>
      <c r="M171" s="237"/>
      <c r="N171" s="238"/>
      <c r="O171" s="238"/>
      <c r="P171" s="238"/>
      <c r="Q171" s="238"/>
      <c r="R171" s="238"/>
      <c r="S171" s="238"/>
      <c r="T171" s="23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0" t="s">
        <v>213</v>
      </c>
      <c r="AU171" s="240" t="s">
        <v>89</v>
      </c>
      <c r="AV171" s="13" t="s">
        <v>86</v>
      </c>
      <c r="AW171" s="13" t="s">
        <v>39</v>
      </c>
      <c r="AX171" s="13" t="s">
        <v>78</v>
      </c>
      <c r="AY171" s="240" t="s">
        <v>120</v>
      </c>
    </row>
    <row r="172" s="14" customFormat="1">
      <c r="A172" s="14"/>
      <c r="B172" s="241"/>
      <c r="C172" s="242"/>
      <c r="D172" s="211" t="s">
        <v>213</v>
      </c>
      <c r="E172" s="243" t="s">
        <v>32</v>
      </c>
      <c r="F172" s="244" t="s">
        <v>277</v>
      </c>
      <c r="G172" s="242"/>
      <c r="H172" s="245">
        <v>-13.970000000000001</v>
      </c>
      <c r="I172" s="246"/>
      <c r="J172" s="242"/>
      <c r="K172" s="242"/>
      <c r="L172" s="247"/>
      <c r="M172" s="248"/>
      <c r="N172" s="249"/>
      <c r="O172" s="249"/>
      <c r="P172" s="249"/>
      <c r="Q172" s="249"/>
      <c r="R172" s="249"/>
      <c r="S172" s="249"/>
      <c r="T172" s="25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1" t="s">
        <v>213</v>
      </c>
      <c r="AU172" s="251" t="s">
        <v>89</v>
      </c>
      <c r="AV172" s="14" t="s">
        <v>89</v>
      </c>
      <c r="AW172" s="14" t="s">
        <v>39</v>
      </c>
      <c r="AX172" s="14" t="s">
        <v>78</v>
      </c>
      <c r="AY172" s="251" t="s">
        <v>120</v>
      </c>
    </row>
    <row r="173" s="13" customFormat="1">
      <c r="A173" s="13"/>
      <c r="B173" s="231"/>
      <c r="C173" s="232"/>
      <c r="D173" s="211" t="s">
        <v>213</v>
      </c>
      <c r="E173" s="233" t="s">
        <v>32</v>
      </c>
      <c r="F173" s="234" t="s">
        <v>278</v>
      </c>
      <c r="G173" s="232"/>
      <c r="H173" s="233" t="s">
        <v>32</v>
      </c>
      <c r="I173" s="235"/>
      <c r="J173" s="232"/>
      <c r="K173" s="232"/>
      <c r="L173" s="236"/>
      <c r="M173" s="237"/>
      <c r="N173" s="238"/>
      <c r="O173" s="238"/>
      <c r="P173" s="238"/>
      <c r="Q173" s="238"/>
      <c r="R173" s="238"/>
      <c r="S173" s="238"/>
      <c r="T173" s="23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0" t="s">
        <v>213</v>
      </c>
      <c r="AU173" s="240" t="s">
        <v>89</v>
      </c>
      <c r="AV173" s="13" t="s">
        <v>86</v>
      </c>
      <c r="AW173" s="13" t="s">
        <v>39</v>
      </c>
      <c r="AX173" s="13" t="s">
        <v>78</v>
      </c>
      <c r="AY173" s="240" t="s">
        <v>120</v>
      </c>
    </row>
    <row r="174" s="14" customFormat="1">
      <c r="A174" s="14"/>
      <c r="B174" s="241"/>
      <c r="C174" s="242"/>
      <c r="D174" s="211" t="s">
        <v>213</v>
      </c>
      <c r="E174" s="243" t="s">
        <v>32</v>
      </c>
      <c r="F174" s="244" t="s">
        <v>279</v>
      </c>
      <c r="G174" s="242"/>
      <c r="H174" s="245">
        <v>-7.5570000000000004</v>
      </c>
      <c r="I174" s="246"/>
      <c r="J174" s="242"/>
      <c r="K174" s="242"/>
      <c r="L174" s="247"/>
      <c r="M174" s="248"/>
      <c r="N174" s="249"/>
      <c r="O174" s="249"/>
      <c r="P174" s="249"/>
      <c r="Q174" s="249"/>
      <c r="R174" s="249"/>
      <c r="S174" s="249"/>
      <c r="T174" s="25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1" t="s">
        <v>213</v>
      </c>
      <c r="AU174" s="251" t="s">
        <v>89</v>
      </c>
      <c r="AV174" s="14" t="s">
        <v>89</v>
      </c>
      <c r="AW174" s="14" t="s">
        <v>39</v>
      </c>
      <c r="AX174" s="14" t="s">
        <v>78</v>
      </c>
      <c r="AY174" s="251" t="s">
        <v>120</v>
      </c>
    </row>
    <row r="175" s="13" customFormat="1">
      <c r="A175" s="13"/>
      <c r="B175" s="231"/>
      <c r="C175" s="232"/>
      <c r="D175" s="211" t="s">
        <v>213</v>
      </c>
      <c r="E175" s="233" t="s">
        <v>32</v>
      </c>
      <c r="F175" s="234" t="s">
        <v>280</v>
      </c>
      <c r="G175" s="232"/>
      <c r="H175" s="233" t="s">
        <v>32</v>
      </c>
      <c r="I175" s="235"/>
      <c r="J175" s="232"/>
      <c r="K175" s="232"/>
      <c r="L175" s="236"/>
      <c r="M175" s="237"/>
      <c r="N175" s="238"/>
      <c r="O175" s="238"/>
      <c r="P175" s="238"/>
      <c r="Q175" s="238"/>
      <c r="R175" s="238"/>
      <c r="S175" s="238"/>
      <c r="T175" s="23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0" t="s">
        <v>213</v>
      </c>
      <c r="AU175" s="240" t="s">
        <v>89</v>
      </c>
      <c r="AV175" s="13" t="s">
        <v>86</v>
      </c>
      <c r="AW175" s="13" t="s">
        <v>39</v>
      </c>
      <c r="AX175" s="13" t="s">
        <v>78</v>
      </c>
      <c r="AY175" s="240" t="s">
        <v>120</v>
      </c>
    </row>
    <row r="176" s="14" customFormat="1">
      <c r="A176" s="14"/>
      <c r="B176" s="241"/>
      <c r="C176" s="242"/>
      <c r="D176" s="211" t="s">
        <v>213</v>
      </c>
      <c r="E176" s="243" t="s">
        <v>32</v>
      </c>
      <c r="F176" s="244" t="s">
        <v>281</v>
      </c>
      <c r="G176" s="242"/>
      <c r="H176" s="245">
        <v>-3.1749999999999998</v>
      </c>
      <c r="I176" s="246"/>
      <c r="J176" s="242"/>
      <c r="K176" s="242"/>
      <c r="L176" s="247"/>
      <c r="M176" s="248"/>
      <c r="N176" s="249"/>
      <c r="O176" s="249"/>
      <c r="P176" s="249"/>
      <c r="Q176" s="249"/>
      <c r="R176" s="249"/>
      <c r="S176" s="249"/>
      <c r="T176" s="25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1" t="s">
        <v>213</v>
      </c>
      <c r="AU176" s="251" t="s">
        <v>89</v>
      </c>
      <c r="AV176" s="14" t="s">
        <v>89</v>
      </c>
      <c r="AW176" s="14" t="s">
        <v>39</v>
      </c>
      <c r="AX176" s="14" t="s">
        <v>78</v>
      </c>
      <c r="AY176" s="251" t="s">
        <v>120</v>
      </c>
    </row>
    <row r="177" s="15" customFormat="1">
      <c r="A177" s="15"/>
      <c r="B177" s="252"/>
      <c r="C177" s="253"/>
      <c r="D177" s="211" t="s">
        <v>213</v>
      </c>
      <c r="E177" s="254" t="s">
        <v>32</v>
      </c>
      <c r="F177" s="255" t="s">
        <v>219</v>
      </c>
      <c r="G177" s="253"/>
      <c r="H177" s="256">
        <v>14.986000000000001</v>
      </c>
      <c r="I177" s="257"/>
      <c r="J177" s="253"/>
      <c r="K177" s="253"/>
      <c r="L177" s="258"/>
      <c r="M177" s="259"/>
      <c r="N177" s="260"/>
      <c r="O177" s="260"/>
      <c r="P177" s="260"/>
      <c r="Q177" s="260"/>
      <c r="R177" s="260"/>
      <c r="S177" s="260"/>
      <c r="T177" s="261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2" t="s">
        <v>213</v>
      </c>
      <c r="AU177" s="262" t="s">
        <v>89</v>
      </c>
      <c r="AV177" s="15" t="s">
        <v>119</v>
      </c>
      <c r="AW177" s="15" t="s">
        <v>39</v>
      </c>
      <c r="AX177" s="15" t="s">
        <v>86</v>
      </c>
      <c r="AY177" s="262" t="s">
        <v>120</v>
      </c>
    </row>
    <row r="178" s="2" customFormat="1" ht="24.15" customHeight="1">
      <c r="A178" s="40"/>
      <c r="B178" s="41"/>
      <c r="C178" s="198" t="s">
        <v>282</v>
      </c>
      <c r="D178" s="198" t="s">
        <v>121</v>
      </c>
      <c r="E178" s="199" t="s">
        <v>283</v>
      </c>
      <c r="F178" s="200" t="s">
        <v>284</v>
      </c>
      <c r="G178" s="201" t="s">
        <v>227</v>
      </c>
      <c r="H178" s="202">
        <v>7.5570000000000004</v>
      </c>
      <c r="I178" s="203"/>
      <c r="J178" s="204">
        <f>ROUND(I178*H178,2)</f>
        <v>0</v>
      </c>
      <c r="K178" s="200" t="s">
        <v>167</v>
      </c>
      <c r="L178" s="46"/>
      <c r="M178" s="205" t="s">
        <v>32</v>
      </c>
      <c r="N178" s="206" t="s">
        <v>49</v>
      </c>
      <c r="O178" s="86"/>
      <c r="P178" s="207">
        <f>O178*H178</f>
        <v>0</v>
      </c>
      <c r="Q178" s="207">
        <v>0</v>
      </c>
      <c r="R178" s="207">
        <f>Q178*H178</f>
        <v>0</v>
      </c>
      <c r="S178" s="207">
        <v>0</v>
      </c>
      <c r="T178" s="208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09" t="s">
        <v>119</v>
      </c>
      <c r="AT178" s="209" t="s">
        <v>121</v>
      </c>
      <c r="AU178" s="209" t="s">
        <v>89</v>
      </c>
      <c r="AY178" s="18" t="s">
        <v>120</v>
      </c>
      <c r="BE178" s="210">
        <f>IF(N178="základní",J178,0)</f>
        <v>0</v>
      </c>
      <c r="BF178" s="210">
        <f>IF(N178="snížená",J178,0)</f>
        <v>0</v>
      </c>
      <c r="BG178" s="210">
        <f>IF(N178="zákl. přenesená",J178,0)</f>
        <v>0</v>
      </c>
      <c r="BH178" s="210">
        <f>IF(N178="sníž. přenesená",J178,0)</f>
        <v>0</v>
      </c>
      <c r="BI178" s="210">
        <f>IF(N178="nulová",J178,0)</f>
        <v>0</v>
      </c>
      <c r="BJ178" s="18" t="s">
        <v>86</v>
      </c>
      <c r="BK178" s="210">
        <f>ROUND(I178*H178,2)</f>
        <v>0</v>
      </c>
      <c r="BL178" s="18" t="s">
        <v>119</v>
      </c>
      <c r="BM178" s="209" t="s">
        <v>285</v>
      </c>
    </row>
    <row r="179" s="2" customFormat="1">
      <c r="A179" s="40"/>
      <c r="B179" s="41"/>
      <c r="C179" s="42"/>
      <c r="D179" s="211" t="s">
        <v>126</v>
      </c>
      <c r="E179" s="42"/>
      <c r="F179" s="212" t="s">
        <v>286</v>
      </c>
      <c r="G179" s="42"/>
      <c r="H179" s="42"/>
      <c r="I179" s="213"/>
      <c r="J179" s="42"/>
      <c r="K179" s="42"/>
      <c r="L179" s="46"/>
      <c r="M179" s="214"/>
      <c r="N179" s="215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8" t="s">
        <v>126</v>
      </c>
      <c r="AU179" s="18" t="s">
        <v>89</v>
      </c>
    </row>
    <row r="180" s="2" customFormat="1">
      <c r="A180" s="40"/>
      <c r="B180" s="41"/>
      <c r="C180" s="42"/>
      <c r="D180" s="229" t="s">
        <v>170</v>
      </c>
      <c r="E180" s="42"/>
      <c r="F180" s="230" t="s">
        <v>287</v>
      </c>
      <c r="G180" s="42"/>
      <c r="H180" s="42"/>
      <c r="I180" s="213"/>
      <c r="J180" s="42"/>
      <c r="K180" s="42"/>
      <c r="L180" s="46"/>
      <c r="M180" s="214"/>
      <c r="N180" s="215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8" t="s">
        <v>170</v>
      </c>
      <c r="AU180" s="18" t="s">
        <v>89</v>
      </c>
    </row>
    <row r="181" s="13" customFormat="1">
      <c r="A181" s="13"/>
      <c r="B181" s="231"/>
      <c r="C181" s="232"/>
      <c r="D181" s="211" t="s">
        <v>213</v>
      </c>
      <c r="E181" s="233" t="s">
        <v>32</v>
      </c>
      <c r="F181" s="234" t="s">
        <v>278</v>
      </c>
      <c r="G181" s="232"/>
      <c r="H181" s="233" t="s">
        <v>32</v>
      </c>
      <c r="I181" s="235"/>
      <c r="J181" s="232"/>
      <c r="K181" s="232"/>
      <c r="L181" s="236"/>
      <c r="M181" s="237"/>
      <c r="N181" s="238"/>
      <c r="O181" s="238"/>
      <c r="P181" s="238"/>
      <c r="Q181" s="238"/>
      <c r="R181" s="238"/>
      <c r="S181" s="238"/>
      <c r="T181" s="23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0" t="s">
        <v>213</v>
      </c>
      <c r="AU181" s="240" t="s">
        <v>89</v>
      </c>
      <c r="AV181" s="13" t="s">
        <v>86</v>
      </c>
      <c r="AW181" s="13" t="s">
        <v>39</v>
      </c>
      <c r="AX181" s="13" t="s">
        <v>78</v>
      </c>
      <c r="AY181" s="240" t="s">
        <v>120</v>
      </c>
    </row>
    <row r="182" s="13" customFormat="1">
      <c r="A182" s="13"/>
      <c r="B182" s="231"/>
      <c r="C182" s="232"/>
      <c r="D182" s="211" t="s">
        <v>213</v>
      </c>
      <c r="E182" s="233" t="s">
        <v>32</v>
      </c>
      <c r="F182" s="234" t="s">
        <v>214</v>
      </c>
      <c r="G182" s="232"/>
      <c r="H182" s="233" t="s">
        <v>32</v>
      </c>
      <c r="I182" s="235"/>
      <c r="J182" s="232"/>
      <c r="K182" s="232"/>
      <c r="L182" s="236"/>
      <c r="M182" s="237"/>
      <c r="N182" s="238"/>
      <c r="O182" s="238"/>
      <c r="P182" s="238"/>
      <c r="Q182" s="238"/>
      <c r="R182" s="238"/>
      <c r="S182" s="238"/>
      <c r="T182" s="23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0" t="s">
        <v>213</v>
      </c>
      <c r="AU182" s="240" t="s">
        <v>89</v>
      </c>
      <c r="AV182" s="13" t="s">
        <v>86</v>
      </c>
      <c r="AW182" s="13" t="s">
        <v>39</v>
      </c>
      <c r="AX182" s="13" t="s">
        <v>78</v>
      </c>
      <c r="AY182" s="240" t="s">
        <v>120</v>
      </c>
    </row>
    <row r="183" s="14" customFormat="1">
      <c r="A183" s="14"/>
      <c r="B183" s="241"/>
      <c r="C183" s="242"/>
      <c r="D183" s="211" t="s">
        <v>213</v>
      </c>
      <c r="E183" s="243" t="s">
        <v>32</v>
      </c>
      <c r="F183" s="244" t="s">
        <v>288</v>
      </c>
      <c r="G183" s="242"/>
      <c r="H183" s="245">
        <v>0.47599999999999998</v>
      </c>
      <c r="I183" s="246"/>
      <c r="J183" s="242"/>
      <c r="K183" s="242"/>
      <c r="L183" s="247"/>
      <c r="M183" s="248"/>
      <c r="N183" s="249"/>
      <c r="O183" s="249"/>
      <c r="P183" s="249"/>
      <c r="Q183" s="249"/>
      <c r="R183" s="249"/>
      <c r="S183" s="249"/>
      <c r="T183" s="25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1" t="s">
        <v>213</v>
      </c>
      <c r="AU183" s="251" t="s">
        <v>89</v>
      </c>
      <c r="AV183" s="14" t="s">
        <v>89</v>
      </c>
      <c r="AW183" s="14" t="s">
        <v>39</v>
      </c>
      <c r="AX183" s="14" t="s">
        <v>78</v>
      </c>
      <c r="AY183" s="251" t="s">
        <v>120</v>
      </c>
    </row>
    <row r="184" s="14" customFormat="1">
      <c r="A184" s="14"/>
      <c r="B184" s="241"/>
      <c r="C184" s="242"/>
      <c r="D184" s="211" t="s">
        <v>213</v>
      </c>
      <c r="E184" s="243" t="s">
        <v>32</v>
      </c>
      <c r="F184" s="244" t="s">
        <v>289</v>
      </c>
      <c r="G184" s="242"/>
      <c r="H184" s="245">
        <v>0.53600000000000003</v>
      </c>
      <c r="I184" s="246"/>
      <c r="J184" s="242"/>
      <c r="K184" s="242"/>
      <c r="L184" s="247"/>
      <c r="M184" s="248"/>
      <c r="N184" s="249"/>
      <c r="O184" s="249"/>
      <c r="P184" s="249"/>
      <c r="Q184" s="249"/>
      <c r="R184" s="249"/>
      <c r="S184" s="249"/>
      <c r="T184" s="25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1" t="s">
        <v>213</v>
      </c>
      <c r="AU184" s="251" t="s">
        <v>89</v>
      </c>
      <c r="AV184" s="14" t="s">
        <v>89</v>
      </c>
      <c r="AW184" s="14" t="s">
        <v>39</v>
      </c>
      <c r="AX184" s="14" t="s">
        <v>78</v>
      </c>
      <c r="AY184" s="251" t="s">
        <v>120</v>
      </c>
    </row>
    <row r="185" s="13" customFormat="1">
      <c r="A185" s="13"/>
      <c r="B185" s="231"/>
      <c r="C185" s="232"/>
      <c r="D185" s="211" t="s">
        <v>213</v>
      </c>
      <c r="E185" s="233" t="s">
        <v>32</v>
      </c>
      <c r="F185" s="234" t="s">
        <v>217</v>
      </c>
      <c r="G185" s="232"/>
      <c r="H185" s="233" t="s">
        <v>32</v>
      </c>
      <c r="I185" s="235"/>
      <c r="J185" s="232"/>
      <c r="K185" s="232"/>
      <c r="L185" s="236"/>
      <c r="M185" s="237"/>
      <c r="N185" s="238"/>
      <c r="O185" s="238"/>
      <c r="P185" s="238"/>
      <c r="Q185" s="238"/>
      <c r="R185" s="238"/>
      <c r="S185" s="238"/>
      <c r="T185" s="23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0" t="s">
        <v>213</v>
      </c>
      <c r="AU185" s="240" t="s">
        <v>89</v>
      </c>
      <c r="AV185" s="13" t="s">
        <v>86</v>
      </c>
      <c r="AW185" s="13" t="s">
        <v>39</v>
      </c>
      <c r="AX185" s="13" t="s">
        <v>78</v>
      </c>
      <c r="AY185" s="240" t="s">
        <v>120</v>
      </c>
    </row>
    <row r="186" s="14" customFormat="1">
      <c r="A186" s="14"/>
      <c r="B186" s="241"/>
      <c r="C186" s="242"/>
      <c r="D186" s="211" t="s">
        <v>213</v>
      </c>
      <c r="E186" s="243" t="s">
        <v>32</v>
      </c>
      <c r="F186" s="244" t="s">
        <v>290</v>
      </c>
      <c r="G186" s="242"/>
      <c r="H186" s="245">
        <v>6.5449999999999999</v>
      </c>
      <c r="I186" s="246"/>
      <c r="J186" s="242"/>
      <c r="K186" s="242"/>
      <c r="L186" s="247"/>
      <c r="M186" s="248"/>
      <c r="N186" s="249"/>
      <c r="O186" s="249"/>
      <c r="P186" s="249"/>
      <c r="Q186" s="249"/>
      <c r="R186" s="249"/>
      <c r="S186" s="249"/>
      <c r="T186" s="250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1" t="s">
        <v>213</v>
      </c>
      <c r="AU186" s="251" t="s">
        <v>89</v>
      </c>
      <c r="AV186" s="14" t="s">
        <v>89</v>
      </c>
      <c r="AW186" s="14" t="s">
        <v>39</v>
      </c>
      <c r="AX186" s="14" t="s">
        <v>78</v>
      </c>
      <c r="AY186" s="251" t="s">
        <v>120</v>
      </c>
    </row>
    <row r="187" s="15" customFormat="1">
      <c r="A187" s="15"/>
      <c r="B187" s="252"/>
      <c r="C187" s="253"/>
      <c r="D187" s="211" t="s">
        <v>213</v>
      </c>
      <c r="E187" s="254" t="s">
        <v>32</v>
      </c>
      <c r="F187" s="255" t="s">
        <v>219</v>
      </c>
      <c r="G187" s="253"/>
      <c r="H187" s="256">
        <v>7.5570000000000004</v>
      </c>
      <c r="I187" s="257"/>
      <c r="J187" s="253"/>
      <c r="K187" s="253"/>
      <c r="L187" s="258"/>
      <c r="M187" s="259"/>
      <c r="N187" s="260"/>
      <c r="O187" s="260"/>
      <c r="P187" s="260"/>
      <c r="Q187" s="260"/>
      <c r="R187" s="260"/>
      <c r="S187" s="260"/>
      <c r="T187" s="261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2" t="s">
        <v>213</v>
      </c>
      <c r="AU187" s="262" t="s">
        <v>89</v>
      </c>
      <c r="AV187" s="15" t="s">
        <v>119</v>
      </c>
      <c r="AW187" s="15" t="s">
        <v>39</v>
      </c>
      <c r="AX187" s="15" t="s">
        <v>86</v>
      </c>
      <c r="AY187" s="262" t="s">
        <v>120</v>
      </c>
    </row>
    <row r="188" s="2" customFormat="1" ht="16.5" customHeight="1">
      <c r="A188" s="40"/>
      <c r="B188" s="41"/>
      <c r="C188" s="263" t="s">
        <v>291</v>
      </c>
      <c r="D188" s="263" t="s">
        <v>292</v>
      </c>
      <c r="E188" s="264" t="s">
        <v>293</v>
      </c>
      <c r="F188" s="265" t="s">
        <v>294</v>
      </c>
      <c r="G188" s="266" t="s">
        <v>264</v>
      </c>
      <c r="H188" s="267">
        <v>15.114000000000001</v>
      </c>
      <c r="I188" s="268"/>
      <c r="J188" s="269">
        <f>ROUND(I188*H188,2)</f>
        <v>0</v>
      </c>
      <c r="K188" s="265" t="s">
        <v>167</v>
      </c>
      <c r="L188" s="270"/>
      <c r="M188" s="271" t="s">
        <v>32</v>
      </c>
      <c r="N188" s="272" t="s">
        <v>49</v>
      </c>
      <c r="O188" s="86"/>
      <c r="P188" s="207">
        <f>O188*H188</f>
        <v>0</v>
      </c>
      <c r="Q188" s="207">
        <v>1</v>
      </c>
      <c r="R188" s="207">
        <f>Q188*H188</f>
        <v>15.114000000000001</v>
      </c>
      <c r="S188" s="207">
        <v>0</v>
      </c>
      <c r="T188" s="208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09" t="s">
        <v>153</v>
      </c>
      <c r="AT188" s="209" t="s">
        <v>292</v>
      </c>
      <c r="AU188" s="209" t="s">
        <v>89</v>
      </c>
      <c r="AY188" s="18" t="s">
        <v>120</v>
      </c>
      <c r="BE188" s="210">
        <f>IF(N188="základní",J188,0)</f>
        <v>0</v>
      </c>
      <c r="BF188" s="210">
        <f>IF(N188="snížená",J188,0)</f>
        <v>0</v>
      </c>
      <c r="BG188" s="210">
        <f>IF(N188="zákl. přenesená",J188,0)</f>
        <v>0</v>
      </c>
      <c r="BH188" s="210">
        <f>IF(N188="sníž. přenesená",J188,0)</f>
        <v>0</v>
      </c>
      <c r="BI188" s="210">
        <f>IF(N188="nulová",J188,0)</f>
        <v>0</v>
      </c>
      <c r="BJ188" s="18" t="s">
        <v>86</v>
      </c>
      <c r="BK188" s="210">
        <f>ROUND(I188*H188,2)</f>
        <v>0</v>
      </c>
      <c r="BL188" s="18" t="s">
        <v>119</v>
      </c>
      <c r="BM188" s="209" t="s">
        <v>295</v>
      </c>
    </row>
    <row r="189" s="2" customFormat="1">
      <c r="A189" s="40"/>
      <c r="B189" s="41"/>
      <c r="C189" s="42"/>
      <c r="D189" s="211" t="s">
        <v>126</v>
      </c>
      <c r="E189" s="42"/>
      <c r="F189" s="212" t="s">
        <v>294</v>
      </c>
      <c r="G189" s="42"/>
      <c r="H189" s="42"/>
      <c r="I189" s="213"/>
      <c r="J189" s="42"/>
      <c r="K189" s="42"/>
      <c r="L189" s="46"/>
      <c r="M189" s="214"/>
      <c r="N189" s="215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8" t="s">
        <v>126</v>
      </c>
      <c r="AU189" s="18" t="s">
        <v>89</v>
      </c>
    </row>
    <row r="190" s="14" customFormat="1">
      <c r="A190" s="14"/>
      <c r="B190" s="241"/>
      <c r="C190" s="242"/>
      <c r="D190" s="211" t="s">
        <v>213</v>
      </c>
      <c r="E190" s="242"/>
      <c r="F190" s="244" t="s">
        <v>296</v>
      </c>
      <c r="G190" s="242"/>
      <c r="H190" s="245">
        <v>15.114000000000001</v>
      </c>
      <c r="I190" s="246"/>
      <c r="J190" s="242"/>
      <c r="K190" s="242"/>
      <c r="L190" s="247"/>
      <c r="M190" s="248"/>
      <c r="N190" s="249"/>
      <c r="O190" s="249"/>
      <c r="P190" s="249"/>
      <c r="Q190" s="249"/>
      <c r="R190" s="249"/>
      <c r="S190" s="249"/>
      <c r="T190" s="25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1" t="s">
        <v>213</v>
      </c>
      <c r="AU190" s="251" t="s">
        <v>89</v>
      </c>
      <c r="AV190" s="14" t="s">
        <v>89</v>
      </c>
      <c r="AW190" s="14" t="s">
        <v>4</v>
      </c>
      <c r="AX190" s="14" t="s">
        <v>86</v>
      </c>
      <c r="AY190" s="251" t="s">
        <v>120</v>
      </c>
    </row>
    <row r="191" s="11" customFormat="1" ht="22.8" customHeight="1">
      <c r="A191" s="11"/>
      <c r="B191" s="184"/>
      <c r="C191" s="185"/>
      <c r="D191" s="186" t="s">
        <v>77</v>
      </c>
      <c r="E191" s="227" t="s">
        <v>130</v>
      </c>
      <c r="F191" s="227" t="s">
        <v>297</v>
      </c>
      <c r="G191" s="185"/>
      <c r="H191" s="185"/>
      <c r="I191" s="188"/>
      <c r="J191" s="228">
        <f>BK191</f>
        <v>0</v>
      </c>
      <c r="K191" s="185"/>
      <c r="L191" s="190"/>
      <c r="M191" s="191"/>
      <c r="N191" s="192"/>
      <c r="O191" s="192"/>
      <c r="P191" s="193">
        <f>SUM(P192:P195)</f>
        <v>0</v>
      </c>
      <c r="Q191" s="192"/>
      <c r="R191" s="193">
        <f>SUM(R192:R195)</f>
        <v>0.0039100000000000003</v>
      </c>
      <c r="S191" s="192"/>
      <c r="T191" s="194">
        <f>SUM(T192:T195)</f>
        <v>0</v>
      </c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R191" s="195" t="s">
        <v>86</v>
      </c>
      <c r="AT191" s="196" t="s">
        <v>77</v>
      </c>
      <c r="AU191" s="196" t="s">
        <v>86</v>
      </c>
      <c r="AY191" s="195" t="s">
        <v>120</v>
      </c>
      <c r="BK191" s="197">
        <f>SUM(BK192:BK195)</f>
        <v>0</v>
      </c>
    </row>
    <row r="192" s="2" customFormat="1" ht="24.15" customHeight="1">
      <c r="A192" s="40"/>
      <c r="B192" s="41"/>
      <c r="C192" s="198" t="s">
        <v>298</v>
      </c>
      <c r="D192" s="198" t="s">
        <v>121</v>
      </c>
      <c r="E192" s="199" t="s">
        <v>299</v>
      </c>
      <c r="F192" s="200" t="s">
        <v>300</v>
      </c>
      <c r="G192" s="201" t="s">
        <v>301</v>
      </c>
      <c r="H192" s="202">
        <v>1</v>
      </c>
      <c r="I192" s="203"/>
      <c r="J192" s="204">
        <f>ROUND(I192*H192,2)</f>
        <v>0</v>
      </c>
      <c r="K192" s="200" t="s">
        <v>167</v>
      </c>
      <c r="L192" s="46"/>
      <c r="M192" s="205" t="s">
        <v>32</v>
      </c>
      <c r="N192" s="206" t="s">
        <v>49</v>
      </c>
      <c r="O192" s="86"/>
      <c r="P192" s="207">
        <f>O192*H192</f>
        <v>0</v>
      </c>
      <c r="Q192" s="207">
        <v>0.0039100000000000003</v>
      </c>
      <c r="R192" s="207">
        <f>Q192*H192</f>
        <v>0.0039100000000000003</v>
      </c>
      <c r="S192" s="207">
        <v>0</v>
      </c>
      <c r="T192" s="208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09" t="s">
        <v>119</v>
      </c>
      <c r="AT192" s="209" t="s">
        <v>121</v>
      </c>
      <c r="AU192" s="209" t="s">
        <v>89</v>
      </c>
      <c r="AY192" s="18" t="s">
        <v>120</v>
      </c>
      <c r="BE192" s="210">
        <f>IF(N192="základní",J192,0)</f>
        <v>0</v>
      </c>
      <c r="BF192" s="210">
        <f>IF(N192="snížená",J192,0)</f>
        <v>0</v>
      </c>
      <c r="BG192" s="210">
        <f>IF(N192="zákl. přenesená",J192,0)</f>
        <v>0</v>
      </c>
      <c r="BH192" s="210">
        <f>IF(N192="sníž. přenesená",J192,0)</f>
        <v>0</v>
      </c>
      <c r="BI192" s="210">
        <f>IF(N192="nulová",J192,0)</f>
        <v>0</v>
      </c>
      <c r="BJ192" s="18" t="s">
        <v>86</v>
      </c>
      <c r="BK192" s="210">
        <f>ROUND(I192*H192,2)</f>
        <v>0</v>
      </c>
      <c r="BL192" s="18" t="s">
        <v>119</v>
      </c>
      <c r="BM192" s="209" t="s">
        <v>302</v>
      </c>
    </row>
    <row r="193" s="2" customFormat="1">
      <c r="A193" s="40"/>
      <c r="B193" s="41"/>
      <c r="C193" s="42"/>
      <c r="D193" s="211" t="s">
        <v>126</v>
      </c>
      <c r="E193" s="42"/>
      <c r="F193" s="212" t="s">
        <v>303</v>
      </c>
      <c r="G193" s="42"/>
      <c r="H193" s="42"/>
      <c r="I193" s="213"/>
      <c r="J193" s="42"/>
      <c r="K193" s="42"/>
      <c r="L193" s="46"/>
      <c r="M193" s="214"/>
      <c r="N193" s="215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8" t="s">
        <v>126</v>
      </c>
      <c r="AU193" s="18" t="s">
        <v>89</v>
      </c>
    </row>
    <row r="194" s="2" customFormat="1">
      <c r="A194" s="40"/>
      <c r="B194" s="41"/>
      <c r="C194" s="42"/>
      <c r="D194" s="229" t="s">
        <v>170</v>
      </c>
      <c r="E194" s="42"/>
      <c r="F194" s="230" t="s">
        <v>304</v>
      </c>
      <c r="G194" s="42"/>
      <c r="H194" s="42"/>
      <c r="I194" s="213"/>
      <c r="J194" s="42"/>
      <c r="K194" s="42"/>
      <c r="L194" s="46"/>
      <c r="M194" s="214"/>
      <c r="N194" s="215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8" t="s">
        <v>170</v>
      </c>
      <c r="AU194" s="18" t="s">
        <v>89</v>
      </c>
    </row>
    <row r="195" s="2" customFormat="1">
      <c r="A195" s="40"/>
      <c r="B195" s="41"/>
      <c r="C195" s="42"/>
      <c r="D195" s="211" t="s">
        <v>134</v>
      </c>
      <c r="E195" s="42"/>
      <c r="F195" s="216" t="s">
        <v>305</v>
      </c>
      <c r="G195" s="42"/>
      <c r="H195" s="42"/>
      <c r="I195" s="213"/>
      <c r="J195" s="42"/>
      <c r="K195" s="42"/>
      <c r="L195" s="46"/>
      <c r="M195" s="214"/>
      <c r="N195" s="215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8" t="s">
        <v>134</v>
      </c>
      <c r="AU195" s="18" t="s">
        <v>89</v>
      </c>
    </row>
    <row r="196" s="11" customFormat="1" ht="22.8" customHeight="1">
      <c r="A196" s="11"/>
      <c r="B196" s="184"/>
      <c r="C196" s="185"/>
      <c r="D196" s="186" t="s">
        <v>77</v>
      </c>
      <c r="E196" s="227" t="s">
        <v>119</v>
      </c>
      <c r="F196" s="227" t="s">
        <v>306</v>
      </c>
      <c r="G196" s="185"/>
      <c r="H196" s="185"/>
      <c r="I196" s="188"/>
      <c r="J196" s="228">
        <f>BK196</f>
        <v>0</v>
      </c>
      <c r="K196" s="185"/>
      <c r="L196" s="190"/>
      <c r="M196" s="191"/>
      <c r="N196" s="192"/>
      <c r="O196" s="192"/>
      <c r="P196" s="193">
        <f>SUM(P197:P206)</f>
        <v>0</v>
      </c>
      <c r="Q196" s="192"/>
      <c r="R196" s="193">
        <f>SUM(R197:R206)</f>
        <v>6.0031947499999996</v>
      </c>
      <c r="S196" s="192"/>
      <c r="T196" s="194">
        <f>SUM(T197:T206)</f>
        <v>0</v>
      </c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R196" s="195" t="s">
        <v>86</v>
      </c>
      <c r="AT196" s="196" t="s">
        <v>77</v>
      </c>
      <c r="AU196" s="196" t="s">
        <v>86</v>
      </c>
      <c r="AY196" s="195" t="s">
        <v>120</v>
      </c>
      <c r="BK196" s="197">
        <f>SUM(BK197:BK206)</f>
        <v>0</v>
      </c>
    </row>
    <row r="197" s="2" customFormat="1" ht="16.5" customHeight="1">
      <c r="A197" s="40"/>
      <c r="B197" s="41"/>
      <c r="C197" s="198" t="s">
        <v>307</v>
      </c>
      <c r="D197" s="198" t="s">
        <v>121</v>
      </c>
      <c r="E197" s="199" t="s">
        <v>308</v>
      </c>
      <c r="F197" s="200" t="s">
        <v>309</v>
      </c>
      <c r="G197" s="201" t="s">
        <v>227</v>
      </c>
      <c r="H197" s="202">
        <v>3.1749999999999998</v>
      </c>
      <c r="I197" s="203"/>
      <c r="J197" s="204">
        <f>ROUND(I197*H197,2)</f>
        <v>0</v>
      </c>
      <c r="K197" s="200" t="s">
        <v>167</v>
      </c>
      <c r="L197" s="46"/>
      <c r="M197" s="205" t="s">
        <v>32</v>
      </c>
      <c r="N197" s="206" t="s">
        <v>49</v>
      </c>
      <c r="O197" s="86"/>
      <c r="P197" s="207">
        <f>O197*H197</f>
        <v>0</v>
      </c>
      <c r="Q197" s="207">
        <v>1.8907700000000001</v>
      </c>
      <c r="R197" s="207">
        <f>Q197*H197</f>
        <v>6.0031947499999996</v>
      </c>
      <c r="S197" s="207">
        <v>0</v>
      </c>
      <c r="T197" s="208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09" t="s">
        <v>119</v>
      </c>
      <c r="AT197" s="209" t="s">
        <v>121</v>
      </c>
      <c r="AU197" s="209" t="s">
        <v>89</v>
      </c>
      <c r="AY197" s="18" t="s">
        <v>120</v>
      </c>
      <c r="BE197" s="210">
        <f>IF(N197="základní",J197,0)</f>
        <v>0</v>
      </c>
      <c r="BF197" s="210">
        <f>IF(N197="snížená",J197,0)</f>
        <v>0</v>
      </c>
      <c r="BG197" s="210">
        <f>IF(N197="zákl. přenesená",J197,0)</f>
        <v>0</v>
      </c>
      <c r="BH197" s="210">
        <f>IF(N197="sníž. přenesená",J197,0)</f>
        <v>0</v>
      </c>
      <c r="BI197" s="210">
        <f>IF(N197="nulová",J197,0)</f>
        <v>0</v>
      </c>
      <c r="BJ197" s="18" t="s">
        <v>86</v>
      </c>
      <c r="BK197" s="210">
        <f>ROUND(I197*H197,2)</f>
        <v>0</v>
      </c>
      <c r="BL197" s="18" t="s">
        <v>119</v>
      </c>
      <c r="BM197" s="209" t="s">
        <v>310</v>
      </c>
    </row>
    <row r="198" s="2" customFormat="1">
      <c r="A198" s="40"/>
      <c r="B198" s="41"/>
      <c r="C198" s="42"/>
      <c r="D198" s="211" t="s">
        <v>126</v>
      </c>
      <c r="E198" s="42"/>
      <c r="F198" s="212" t="s">
        <v>311</v>
      </c>
      <c r="G198" s="42"/>
      <c r="H198" s="42"/>
      <c r="I198" s="213"/>
      <c r="J198" s="42"/>
      <c r="K198" s="42"/>
      <c r="L198" s="46"/>
      <c r="M198" s="214"/>
      <c r="N198" s="215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8" t="s">
        <v>126</v>
      </c>
      <c r="AU198" s="18" t="s">
        <v>89</v>
      </c>
    </row>
    <row r="199" s="2" customFormat="1">
      <c r="A199" s="40"/>
      <c r="B199" s="41"/>
      <c r="C199" s="42"/>
      <c r="D199" s="229" t="s">
        <v>170</v>
      </c>
      <c r="E199" s="42"/>
      <c r="F199" s="230" t="s">
        <v>312</v>
      </c>
      <c r="G199" s="42"/>
      <c r="H199" s="42"/>
      <c r="I199" s="213"/>
      <c r="J199" s="42"/>
      <c r="K199" s="42"/>
      <c r="L199" s="46"/>
      <c r="M199" s="214"/>
      <c r="N199" s="215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8" t="s">
        <v>170</v>
      </c>
      <c r="AU199" s="18" t="s">
        <v>89</v>
      </c>
    </row>
    <row r="200" s="13" customFormat="1">
      <c r="A200" s="13"/>
      <c r="B200" s="231"/>
      <c r="C200" s="232"/>
      <c r="D200" s="211" t="s">
        <v>213</v>
      </c>
      <c r="E200" s="233" t="s">
        <v>32</v>
      </c>
      <c r="F200" s="234" t="s">
        <v>280</v>
      </c>
      <c r="G200" s="232"/>
      <c r="H200" s="233" t="s">
        <v>32</v>
      </c>
      <c r="I200" s="235"/>
      <c r="J200" s="232"/>
      <c r="K200" s="232"/>
      <c r="L200" s="236"/>
      <c r="M200" s="237"/>
      <c r="N200" s="238"/>
      <c r="O200" s="238"/>
      <c r="P200" s="238"/>
      <c r="Q200" s="238"/>
      <c r="R200" s="238"/>
      <c r="S200" s="238"/>
      <c r="T200" s="23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0" t="s">
        <v>213</v>
      </c>
      <c r="AU200" s="240" t="s">
        <v>89</v>
      </c>
      <c r="AV200" s="13" t="s">
        <v>86</v>
      </c>
      <c r="AW200" s="13" t="s">
        <v>39</v>
      </c>
      <c r="AX200" s="13" t="s">
        <v>78</v>
      </c>
      <c r="AY200" s="240" t="s">
        <v>120</v>
      </c>
    </row>
    <row r="201" s="13" customFormat="1">
      <c r="A201" s="13"/>
      <c r="B201" s="231"/>
      <c r="C201" s="232"/>
      <c r="D201" s="211" t="s">
        <v>213</v>
      </c>
      <c r="E201" s="233" t="s">
        <v>32</v>
      </c>
      <c r="F201" s="234" t="s">
        <v>214</v>
      </c>
      <c r="G201" s="232"/>
      <c r="H201" s="233" t="s">
        <v>32</v>
      </c>
      <c r="I201" s="235"/>
      <c r="J201" s="232"/>
      <c r="K201" s="232"/>
      <c r="L201" s="236"/>
      <c r="M201" s="237"/>
      <c r="N201" s="238"/>
      <c r="O201" s="238"/>
      <c r="P201" s="238"/>
      <c r="Q201" s="238"/>
      <c r="R201" s="238"/>
      <c r="S201" s="238"/>
      <c r="T201" s="23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0" t="s">
        <v>213</v>
      </c>
      <c r="AU201" s="240" t="s">
        <v>89</v>
      </c>
      <c r="AV201" s="13" t="s">
        <v>86</v>
      </c>
      <c r="AW201" s="13" t="s">
        <v>39</v>
      </c>
      <c r="AX201" s="13" t="s">
        <v>78</v>
      </c>
      <c r="AY201" s="240" t="s">
        <v>120</v>
      </c>
    </row>
    <row r="202" s="14" customFormat="1">
      <c r="A202" s="14"/>
      <c r="B202" s="241"/>
      <c r="C202" s="242"/>
      <c r="D202" s="211" t="s">
        <v>213</v>
      </c>
      <c r="E202" s="243" t="s">
        <v>32</v>
      </c>
      <c r="F202" s="244" t="s">
        <v>313</v>
      </c>
      <c r="G202" s="242"/>
      <c r="H202" s="245">
        <v>0.20000000000000001</v>
      </c>
      <c r="I202" s="246"/>
      <c r="J202" s="242"/>
      <c r="K202" s="242"/>
      <c r="L202" s="247"/>
      <c r="M202" s="248"/>
      <c r="N202" s="249"/>
      <c r="O202" s="249"/>
      <c r="P202" s="249"/>
      <c r="Q202" s="249"/>
      <c r="R202" s="249"/>
      <c r="S202" s="249"/>
      <c r="T202" s="25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1" t="s">
        <v>213</v>
      </c>
      <c r="AU202" s="251" t="s">
        <v>89</v>
      </c>
      <c r="AV202" s="14" t="s">
        <v>89</v>
      </c>
      <c r="AW202" s="14" t="s">
        <v>39</v>
      </c>
      <c r="AX202" s="14" t="s">
        <v>78</v>
      </c>
      <c r="AY202" s="251" t="s">
        <v>120</v>
      </c>
    </row>
    <row r="203" s="14" customFormat="1">
      <c r="A203" s="14"/>
      <c r="B203" s="241"/>
      <c r="C203" s="242"/>
      <c r="D203" s="211" t="s">
        <v>213</v>
      </c>
      <c r="E203" s="243" t="s">
        <v>32</v>
      </c>
      <c r="F203" s="244" t="s">
        <v>314</v>
      </c>
      <c r="G203" s="242"/>
      <c r="H203" s="245">
        <v>0.22500000000000001</v>
      </c>
      <c r="I203" s="246"/>
      <c r="J203" s="242"/>
      <c r="K203" s="242"/>
      <c r="L203" s="247"/>
      <c r="M203" s="248"/>
      <c r="N203" s="249"/>
      <c r="O203" s="249"/>
      <c r="P203" s="249"/>
      <c r="Q203" s="249"/>
      <c r="R203" s="249"/>
      <c r="S203" s="249"/>
      <c r="T203" s="25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1" t="s">
        <v>213</v>
      </c>
      <c r="AU203" s="251" t="s">
        <v>89</v>
      </c>
      <c r="AV203" s="14" t="s">
        <v>89</v>
      </c>
      <c r="AW203" s="14" t="s">
        <v>39</v>
      </c>
      <c r="AX203" s="14" t="s">
        <v>78</v>
      </c>
      <c r="AY203" s="251" t="s">
        <v>120</v>
      </c>
    </row>
    <row r="204" s="13" customFormat="1">
      <c r="A204" s="13"/>
      <c r="B204" s="231"/>
      <c r="C204" s="232"/>
      <c r="D204" s="211" t="s">
        <v>213</v>
      </c>
      <c r="E204" s="233" t="s">
        <v>32</v>
      </c>
      <c r="F204" s="234" t="s">
        <v>217</v>
      </c>
      <c r="G204" s="232"/>
      <c r="H204" s="233" t="s">
        <v>32</v>
      </c>
      <c r="I204" s="235"/>
      <c r="J204" s="232"/>
      <c r="K204" s="232"/>
      <c r="L204" s="236"/>
      <c r="M204" s="237"/>
      <c r="N204" s="238"/>
      <c r="O204" s="238"/>
      <c r="P204" s="238"/>
      <c r="Q204" s="238"/>
      <c r="R204" s="238"/>
      <c r="S204" s="238"/>
      <c r="T204" s="23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0" t="s">
        <v>213</v>
      </c>
      <c r="AU204" s="240" t="s">
        <v>89</v>
      </c>
      <c r="AV204" s="13" t="s">
        <v>86</v>
      </c>
      <c r="AW204" s="13" t="s">
        <v>39</v>
      </c>
      <c r="AX204" s="13" t="s">
        <v>78</v>
      </c>
      <c r="AY204" s="240" t="s">
        <v>120</v>
      </c>
    </row>
    <row r="205" s="14" customFormat="1">
      <c r="A205" s="14"/>
      <c r="B205" s="241"/>
      <c r="C205" s="242"/>
      <c r="D205" s="211" t="s">
        <v>213</v>
      </c>
      <c r="E205" s="243" t="s">
        <v>32</v>
      </c>
      <c r="F205" s="244" t="s">
        <v>315</v>
      </c>
      <c r="G205" s="242"/>
      <c r="H205" s="245">
        <v>2.75</v>
      </c>
      <c r="I205" s="246"/>
      <c r="J205" s="242"/>
      <c r="K205" s="242"/>
      <c r="L205" s="247"/>
      <c r="M205" s="248"/>
      <c r="N205" s="249"/>
      <c r="O205" s="249"/>
      <c r="P205" s="249"/>
      <c r="Q205" s="249"/>
      <c r="R205" s="249"/>
      <c r="S205" s="249"/>
      <c r="T205" s="25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1" t="s">
        <v>213</v>
      </c>
      <c r="AU205" s="251" t="s">
        <v>89</v>
      </c>
      <c r="AV205" s="14" t="s">
        <v>89</v>
      </c>
      <c r="AW205" s="14" t="s">
        <v>39</v>
      </c>
      <c r="AX205" s="14" t="s">
        <v>78</v>
      </c>
      <c r="AY205" s="251" t="s">
        <v>120</v>
      </c>
    </row>
    <row r="206" s="15" customFormat="1">
      <c r="A206" s="15"/>
      <c r="B206" s="252"/>
      <c r="C206" s="253"/>
      <c r="D206" s="211" t="s">
        <v>213</v>
      </c>
      <c r="E206" s="254" t="s">
        <v>32</v>
      </c>
      <c r="F206" s="255" t="s">
        <v>219</v>
      </c>
      <c r="G206" s="253"/>
      <c r="H206" s="256">
        <v>3.1749999999999998</v>
      </c>
      <c r="I206" s="257"/>
      <c r="J206" s="253"/>
      <c r="K206" s="253"/>
      <c r="L206" s="258"/>
      <c r="M206" s="259"/>
      <c r="N206" s="260"/>
      <c r="O206" s="260"/>
      <c r="P206" s="260"/>
      <c r="Q206" s="260"/>
      <c r="R206" s="260"/>
      <c r="S206" s="260"/>
      <c r="T206" s="261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2" t="s">
        <v>213</v>
      </c>
      <c r="AU206" s="262" t="s">
        <v>89</v>
      </c>
      <c r="AV206" s="15" t="s">
        <v>119</v>
      </c>
      <c r="AW206" s="15" t="s">
        <v>39</v>
      </c>
      <c r="AX206" s="15" t="s">
        <v>86</v>
      </c>
      <c r="AY206" s="262" t="s">
        <v>120</v>
      </c>
    </row>
    <row r="207" s="11" customFormat="1" ht="22.8" customHeight="1">
      <c r="A207" s="11"/>
      <c r="B207" s="184"/>
      <c r="C207" s="185"/>
      <c r="D207" s="186" t="s">
        <v>77</v>
      </c>
      <c r="E207" s="227" t="s">
        <v>140</v>
      </c>
      <c r="F207" s="227" t="s">
        <v>316</v>
      </c>
      <c r="G207" s="185"/>
      <c r="H207" s="185"/>
      <c r="I207" s="188"/>
      <c r="J207" s="228">
        <f>BK207</f>
        <v>0</v>
      </c>
      <c r="K207" s="185"/>
      <c r="L207" s="190"/>
      <c r="M207" s="191"/>
      <c r="N207" s="192"/>
      <c r="O207" s="192"/>
      <c r="P207" s="193">
        <f>SUM(P208:P228)</f>
        <v>0</v>
      </c>
      <c r="Q207" s="192"/>
      <c r="R207" s="193">
        <f>SUM(R208:R228)</f>
        <v>33.326705000000004</v>
      </c>
      <c r="S207" s="192"/>
      <c r="T207" s="194">
        <f>SUM(T208:T228)</f>
        <v>0</v>
      </c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R207" s="195" t="s">
        <v>86</v>
      </c>
      <c r="AT207" s="196" t="s">
        <v>77</v>
      </c>
      <c r="AU207" s="196" t="s">
        <v>86</v>
      </c>
      <c r="AY207" s="195" t="s">
        <v>120</v>
      </c>
      <c r="BK207" s="197">
        <f>SUM(BK208:BK228)</f>
        <v>0</v>
      </c>
    </row>
    <row r="208" s="2" customFormat="1" ht="24.15" customHeight="1">
      <c r="A208" s="40"/>
      <c r="B208" s="41"/>
      <c r="C208" s="198" t="s">
        <v>317</v>
      </c>
      <c r="D208" s="198" t="s">
        <v>121</v>
      </c>
      <c r="E208" s="199" t="s">
        <v>318</v>
      </c>
      <c r="F208" s="200" t="s">
        <v>319</v>
      </c>
      <c r="G208" s="201" t="s">
        <v>209</v>
      </c>
      <c r="H208" s="202">
        <v>63.5</v>
      </c>
      <c r="I208" s="203"/>
      <c r="J208" s="204">
        <f>ROUND(I208*H208,2)</f>
        <v>0</v>
      </c>
      <c r="K208" s="200" t="s">
        <v>167</v>
      </c>
      <c r="L208" s="46"/>
      <c r="M208" s="205" t="s">
        <v>32</v>
      </c>
      <c r="N208" s="206" t="s">
        <v>49</v>
      </c>
      <c r="O208" s="86"/>
      <c r="P208" s="207">
        <f>O208*H208</f>
        <v>0</v>
      </c>
      <c r="Q208" s="207">
        <v>0.46000000000000002</v>
      </c>
      <c r="R208" s="207">
        <f>Q208*H208</f>
        <v>29.210000000000001</v>
      </c>
      <c r="S208" s="207">
        <v>0</v>
      </c>
      <c r="T208" s="208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09" t="s">
        <v>119</v>
      </c>
      <c r="AT208" s="209" t="s">
        <v>121</v>
      </c>
      <c r="AU208" s="209" t="s">
        <v>89</v>
      </c>
      <c r="AY208" s="18" t="s">
        <v>120</v>
      </c>
      <c r="BE208" s="210">
        <f>IF(N208="základní",J208,0)</f>
        <v>0</v>
      </c>
      <c r="BF208" s="210">
        <f>IF(N208="snížená",J208,0)</f>
        <v>0</v>
      </c>
      <c r="BG208" s="210">
        <f>IF(N208="zákl. přenesená",J208,0)</f>
        <v>0</v>
      </c>
      <c r="BH208" s="210">
        <f>IF(N208="sníž. přenesená",J208,0)</f>
        <v>0</v>
      </c>
      <c r="BI208" s="210">
        <f>IF(N208="nulová",J208,0)</f>
        <v>0</v>
      </c>
      <c r="BJ208" s="18" t="s">
        <v>86</v>
      </c>
      <c r="BK208" s="210">
        <f>ROUND(I208*H208,2)</f>
        <v>0</v>
      </c>
      <c r="BL208" s="18" t="s">
        <v>119</v>
      </c>
      <c r="BM208" s="209" t="s">
        <v>320</v>
      </c>
    </row>
    <row r="209" s="2" customFormat="1">
      <c r="A209" s="40"/>
      <c r="B209" s="41"/>
      <c r="C209" s="42"/>
      <c r="D209" s="211" t="s">
        <v>126</v>
      </c>
      <c r="E209" s="42"/>
      <c r="F209" s="212" t="s">
        <v>321</v>
      </c>
      <c r="G209" s="42"/>
      <c r="H209" s="42"/>
      <c r="I209" s="213"/>
      <c r="J209" s="42"/>
      <c r="K209" s="42"/>
      <c r="L209" s="46"/>
      <c r="M209" s="214"/>
      <c r="N209" s="215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8" t="s">
        <v>126</v>
      </c>
      <c r="AU209" s="18" t="s">
        <v>89</v>
      </c>
    </row>
    <row r="210" s="2" customFormat="1">
      <c r="A210" s="40"/>
      <c r="B210" s="41"/>
      <c r="C210" s="42"/>
      <c r="D210" s="229" t="s">
        <v>170</v>
      </c>
      <c r="E210" s="42"/>
      <c r="F210" s="230" t="s">
        <v>322</v>
      </c>
      <c r="G210" s="42"/>
      <c r="H210" s="42"/>
      <c r="I210" s="213"/>
      <c r="J210" s="42"/>
      <c r="K210" s="42"/>
      <c r="L210" s="46"/>
      <c r="M210" s="214"/>
      <c r="N210" s="215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8" t="s">
        <v>170</v>
      </c>
      <c r="AU210" s="18" t="s">
        <v>89</v>
      </c>
    </row>
    <row r="211" s="13" customFormat="1">
      <c r="A211" s="13"/>
      <c r="B211" s="231"/>
      <c r="C211" s="232"/>
      <c r="D211" s="211" t="s">
        <v>213</v>
      </c>
      <c r="E211" s="233" t="s">
        <v>32</v>
      </c>
      <c r="F211" s="234" t="s">
        <v>323</v>
      </c>
      <c r="G211" s="232"/>
      <c r="H211" s="233" t="s">
        <v>32</v>
      </c>
      <c r="I211" s="235"/>
      <c r="J211" s="232"/>
      <c r="K211" s="232"/>
      <c r="L211" s="236"/>
      <c r="M211" s="237"/>
      <c r="N211" s="238"/>
      <c r="O211" s="238"/>
      <c r="P211" s="238"/>
      <c r="Q211" s="238"/>
      <c r="R211" s="238"/>
      <c r="S211" s="238"/>
      <c r="T211" s="23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0" t="s">
        <v>213</v>
      </c>
      <c r="AU211" s="240" t="s">
        <v>89</v>
      </c>
      <c r="AV211" s="13" t="s">
        <v>86</v>
      </c>
      <c r="AW211" s="13" t="s">
        <v>39</v>
      </c>
      <c r="AX211" s="13" t="s">
        <v>78</v>
      </c>
      <c r="AY211" s="240" t="s">
        <v>120</v>
      </c>
    </row>
    <row r="212" s="13" customFormat="1">
      <c r="A212" s="13"/>
      <c r="B212" s="231"/>
      <c r="C212" s="232"/>
      <c r="D212" s="211" t="s">
        <v>213</v>
      </c>
      <c r="E212" s="233" t="s">
        <v>32</v>
      </c>
      <c r="F212" s="234" t="s">
        <v>214</v>
      </c>
      <c r="G212" s="232"/>
      <c r="H212" s="233" t="s">
        <v>32</v>
      </c>
      <c r="I212" s="235"/>
      <c r="J212" s="232"/>
      <c r="K212" s="232"/>
      <c r="L212" s="236"/>
      <c r="M212" s="237"/>
      <c r="N212" s="238"/>
      <c r="O212" s="238"/>
      <c r="P212" s="238"/>
      <c r="Q212" s="238"/>
      <c r="R212" s="238"/>
      <c r="S212" s="238"/>
      <c r="T212" s="23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0" t="s">
        <v>213</v>
      </c>
      <c r="AU212" s="240" t="s">
        <v>89</v>
      </c>
      <c r="AV212" s="13" t="s">
        <v>86</v>
      </c>
      <c r="AW212" s="13" t="s">
        <v>39</v>
      </c>
      <c r="AX212" s="13" t="s">
        <v>78</v>
      </c>
      <c r="AY212" s="240" t="s">
        <v>120</v>
      </c>
    </row>
    <row r="213" s="14" customFormat="1">
      <c r="A213" s="14"/>
      <c r="B213" s="241"/>
      <c r="C213" s="242"/>
      <c r="D213" s="211" t="s">
        <v>213</v>
      </c>
      <c r="E213" s="243" t="s">
        <v>32</v>
      </c>
      <c r="F213" s="244" t="s">
        <v>215</v>
      </c>
      <c r="G213" s="242"/>
      <c r="H213" s="245">
        <v>2</v>
      </c>
      <c r="I213" s="246"/>
      <c r="J213" s="242"/>
      <c r="K213" s="242"/>
      <c r="L213" s="247"/>
      <c r="M213" s="248"/>
      <c r="N213" s="249"/>
      <c r="O213" s="249"/>
      <c r="P213" s="249"/>
      <c r="Q213" s="249"/>
      <c r="R213" s="249"/>
      <c r="S213" s="249"/>
      <c r="T213" s="250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1" t="s">
        <v>213</v>
      </c>
      <c r="AU213" s="251" t="s">
        <v>89</v>
      </c>
      <c r="AV213" s="14" t="s">
        <v>89</v>
      </c>
      <c r="AW213" s="14" t="s">
        <v>39</v>
      </c>
      <c r="AX213" s="14" t="s">
        <v>78</v>
      </c>
      <c r="AY213" s="251" t="s">
        <v>120</v>
      </c>
    </row>
    <row r="214" s="14" customFormat="1">
      <c r="A214" s="14"/>
      <c r="B214" s="241"/>
      <c r="C214" s="242"/>
      <c r="D214" s="211" t="s">
        <v>213</v>
      </c>
      <c r="E214" s="243" t="s">
        <v>32</v>
      </c>
      <c r="F214" s="244" t="s">
        <v>216</v>
      </c>
      <c r="G214" s="242"/>
      <c r="H214" s="245">
        <v>2.25</v>
      </c>
      <c r="I214" s="246"/>
      <c r="J214" s="242"/>
      <c r="K214" s="242"/>
      <c r="L214" s="247"/>
      <c r="M214" s="248"/>
      <c r="N214" s="249"/>
      <c r="O214" s="249"/>
      <c r="P214" s="249"/>
      <c r="Q214" s="249"/>
      <c r="R214" s="249"/>
      <c r="S214" s="249"/>
      <c r="T214" s="250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1" t="s">
        <v>213</v>
      </c>
      <c r="AU214" s="251" t="s">
        <v>89</v>
      </c>
      <c r="AV214" s="14" t="s">
        <v>89</v>
      </c>
      <c r="AW214" s="14" t="s">
        <v>39</v>
      </c>
      <c r="AX214" s="14" t="s">
        <v>78</v>
      </c>
      <c r="AY214" s="251" t="s">
        <v>120</v>
      </c>
    </row>
    <row r="215" s="13" customFormat="1">
      <c r="A215" s="13"/>
      <c r="B215" s="231"/>
      <c r="C215" s="232"/>
      <c r="D215" s="211" t="s">
        <v>213</v>
      </c>
      <c r="E215" s="233" t="s">
        <v>32</v>
      </c>
      <c r="F215" s="234" t="s">
        <v>217</v>
      </c>
      <c r="G215" s="232"/>
      <c r="H215" s="233" t="s">
        <v>32</v>
      </c>
      <c r="I215" s="235"/>
      <c r="J215" s="232"/>
      <c r="K215" s="232"/>
      <c r="L215" s="236"/>
      <c r="M215" s="237"/>
      <c r="N215" s="238"/>
      <c r="O215" s="238"/>
      <c r="P215" s="238"/>
      <c r="Q215" s="238"/>
      <c r="R215" s="238"/>
      <c r="S215" s="238"/>
      <c r="T215" s="23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0" t="s">
        <v>213</v>
      </c>
      <c r="AU215" s="240" t="s">
        <v>89</v>
      </c>
      <c r="AV215" s="13" t="s">
        <v>86</v>
      </c>
      <c r="AW215" s="13" t="s">
        <v>39</v>
      </c>
      <c r="AX215" s="13" t="s">
        <v>78</v>
      </c>
      <c r="AY215" s="240" t="s">
        <v>120</v>
      </c>
    </row>
    <row r="216" s="14" customFormat="1">
      <c r="A216" s="14"/>
      <c r="B216" s="241"/>
      <c r="C216" s="242"/>
      <c r="D216" s="211" t="s">
        <v>213</v>
      </c>
      <c r="E216" s="243" t="s">
        <v>32</v>
      </c>
      <c r="F216" s="244" t="s">
        <v>218</v>
      </c>
      <c r="G216" s="242"/>
      <c r="H216" s="245">
        <v>27.5</v>
      </c>
      <c r="I216" s="246"/>
      <c r="J216" s="242"/>
      <c r="K216" s="242"/>
      <c r="L216" s="247"/>
      <c r="M216" s="248"/>
      <c r="N216" s="249"/>
      <c r="O216" s="249"/>
      <c r="P216" s="249"/>
      <c r="Q216" s="249"/>
      <c r="R216" s="249"/>
      <c r="S216" s="249"/>
      <c r="T216" s="250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1" t="s">
        <v>213</v>
      </c>
      <c r="AU216" s="251" t="s">
        <v>89</v>
      </c>
      <c r="AV216" s="14" t="s">
        <v>89</v>
      </c>
      <c r="AW216" s="14" t="s">
        <v>39</v>
      </c>
      <c r="AX216" s="14" t="s">
        <v>78</v>
      </c>
      <c r="AY216" s="251" t="s">
        <v>120</v>
      </c>
    </row>
    <row r="217" s="15" customFormat="1">
      <c r="A217" s="15"/>
      <c r="B217" s="252"/>
      <c r="C217" s="253"/>
      <c r="D217" s="211" t="s">
        <v>213</v>
      </c>
      <c r="E217" s="254" t="s">
        <v>32</v>
      </c>
      <c r="F217" s="255" t="s">
        <v>219</v>
      </c>
      <c r="G217" s="253"/>
      <c r="H217" s="256">
        <v>31.75</v>
      </c>
      <c r="I217" s="257"/>
      <c r="J217" s="253"/>
      <c r="K217" s="253"/>
      <c r="L217" s="258"/>
      <c r="M217" s="259"/>
      <c r="N217" s="260"/>
      <c r="O217" s="260"/>
      <c r="P217" s="260"/>
      <c r="Q217" s="260"/>
      <c r="R217" s="260"/>
      <c r="S217" s="260"/>
      <c r="T217" s="261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2" t="s">
        <v>213</v>
      </c>
      <c r="AU217" s="262" t="s">
        <v>89</v>
      </c>
      <c r="AV217" s="15" t="s">
        <v>119</v>
      </c>
      <c r="AW217" s="15" t="s">
        <v>39</v>
      </c>
      <c r="AX217" s="15" t="s">
        <v>86</v>
      </c>
      <c r="AY217" s="262" t="s">
        <v>120</v>
      </c>
    </row>
    <row r="218" s="14" customFormat="1">
      <c r="A218" s="14"/>
      <c r="B218" s="241"/>
      <c r="C218" s="242"/>
      <c r="D218" s="211" t="s">
        <v>213</v>
      </c>
      <c r="E218" s="242"/>
      <c r="F218" s="244" t="s">
        <v>324</v>
      </c>
      <c r="G218" s="242"/>
      <c r="H218" s="245">
        <v>63.5</v>
      </c>
      <c r="I218" s="246"/>
      <c r="J218" s="242"/>
      <c r="K218" s="242"/>
      <c r="L218" s="247"/>
      <c r="M218" s="248"/>
      <c r="N218" s="249"/>
      <c r="O218" s="249"/>
      <c r="P218" s="249"/>
      <c r="Q218" s="249"/>
      <c r="R218" s="249"/>
      <c r="S218" s="249"/>
      <c r="T218" s="250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1" t="s">
        <v>213</v>
      </c>
      <c r="AU218" s="251" t="s">
        <v>89</v>
      </c>
      <c r="AV218" s="14" t="s">
        <v>89</v>
      </c>
      <c r="AW218" s="14" t="s">
        <v>4</v>
      </c>
      <c r="AX218" s="14" t="s">
        <v>86</v>
      </c>
      <c r="AY218" s="251" t="s">
        <v>120</v>
      </c>
    </row>
    <row r="219" s="2" customFormat="1" ht="33" customHeight="1">
      <c r="A219" s="40"/>
      <c r="B219" s="41"/>
      <c r="C219" s="198" t="s">
        <v>8</v>
      </c>
      <c r="D219" s="198" t="s">
        <v>121</v>
      </c>
      <c r="E219" s="199" t="s">
        <v>325</v>
      </c>
      <c r="F219" s="200" t="s">
        <v>326</v>
      </c>
      <c r="G219" s="201" t="s">
        <v>209</v>
      </c>
      <c r="H219" s="202">
        <v>31.75</v>
      </c>
      <c r="I219" s="203"/>
      <c r="J219" s="204">
        <f>ROUND(I219*H219,2)</f>
        <v>0</v>
      </c>
      <c r="K219" s="200" t="s">
        <v>167</v>
      </c>
      <c r="L219" s="46"/>
      <c r="M219" s="205" t="s">
        <v>32</v>
      </c>
      <c r="N219" s="206" t="s">
        <v>49</v>
      </c>
      <c r="O219" s="86"/>
      <c r="P219" s="207">
        <f>O219*H219</f>
        <v>0</v>
      </c>
      <c r="Q219" s="207">
        <v>0.12966</v>
      </c>
      <c r="R219" s="207">
        <f>Q219*H219</f>
        <v>4.1167049999999996</v>
      </c>
      <c r="S219" s="207">
        <v>0</v>
      </c>
      <c r="T219" s="208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09" t="s">
        <v>119</v>
      </c>
      <c r="AT219" s="209" t="s">
        <v>121</v>
      </c>
      <c r="AU219" s="209" t="s">
        <v>89</v>
      </c>
      <c r="AY219" s="18" t="s">
        <v>120</v>
      </c>
      <c r="BE219" s="210">
        <f>IF(N219="základní",J219,0)</f>
        <v>0</v>
      </c>
      <c r="BF219" s="210">
        <f>IF(N219="snížená",J219,0)</f>
        <v>0</v>
      </c>
      <c r="BG219" s="210">
        <f>IF(N219="zákl. přenesená",J219,0)</f>
        <v>0</v>
      </c>
      <c r="BH219" s="210">
        <f>IF(N219="sníž. přenesená",J219,0)</f>
        <v>0</v>
      </c>
      <c r="BI219" s="210">
        <f>IF(N219="nulová",J219,0)</f>
        <v>0</v>
      </c>
      <c r="BJ219" s="18" t="s">
        <v>86</v>
      </c>
      <c r="BK219" s="210">
        <f>ROUND(I219*H219,2)</f>
        <v>0</v>
      </c>
      <c r="BL219" s="18" t="s">
        <v>119</v>
      </c>
      <c r="BM219" s="209" t="s">
        <v>327</v>
      </c>
    </row>
    <row r="220" s="2" customFormat="1">
      <c r="A220" s="40"/>
      <c r="B220" s="41"/>
      <c r="C220" s="42"/>
      <c r="D220" s="211" t="s">
        <v>126</v>
      </c>
      <c r="E220" s="42"/>
      <c r="F220" s="212" t="s">
        <v>328</v>
      </c>
      <c r="G220" s="42"/>
      <c r="H220" s="42"/>
      <c r="I220" s="213"/>
      <c r="J220" s="42"/>
      <c r="K220" s="42"/>
      <c r="L220" s="46"/>
      <c r="M220" s="214"/>
      <c r="N220" s="215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8" t="s">
        <v>126</v>
      </c>
      <c r="AU220" s="18" t="s">
        <v>89</v>
      </c>
    </row>
    <row r="221" s="2" customFormat="1">
      <c r="A221" s="40"/>
      <c r="B221" s="41"/>
      <c r="C221" s="42"/>
      <c r="D221" s="229" t="s">
        <v>170</v>
      </c>
      <c r="E221" s="42"/>
      <c r="F221" s="230" t="s">
        <v>329</v>
      </c>
      <c r="G221" s="42"/>
      <c r="H221" s="42"/>
      <c r="I221" s="213"/>
      <c r="J221" s="42"/>
      <c r="K221" s="42"/>
      <c r="L221" s="46"/>
      <c r="M221" s="214"/>
      <c r="N221" s="215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8" t="s">
        <v>170</v>
      </c>
      <c r="AU221" s="18" t="s">
        <v>89</v>
      </c>
    </row>
    <row r="222" s="13" customFormat="1">
      <c r="A222" s="13"/>
      <c r="B222" s="231"/>
      <c r="C222" s="232"/>
      <c r="D222" s="211" t="s">
        <v>213</v>
      </c>
      <c r="E222" s="233" t="s">
        <v>32</v>
      </c>
      <c r="F222" s="234" t="s">
        <v>323</v>
      </c>
      <c r="G222" s="232"/>
      <c r="H222" s="233" t="s">
        <v>32</v>
      </c>
      <c r="I222" s="235"/>
      <c r="J222" s="232"/>
      <c r="K222" s="232"/>
      <c r="L222" s="236"/>
      <c r="M222" s="237"/>
      <c r="N222" s="238"/>
      <c r="O222" s="238"/>
      <c r="P222" s="238"/>
      <c r="Q222" s="238"/>
      <c r="R222" s="238"/>
      <c r="S222" s="238"/>
      <c r="T222" s="23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0" t="s">
        <v>213</v>
      </c>
      <c r="AU222" s="240" t="s">
        <v>89</v>
      </c>
      <c r="AV222" s="13" t="s">
        <v>86</v>
      </c>
      <c r="AW222" s="13" t="s">
        <v>39</v>
      </c>
      <c r="AX222" s="13" t="s">
        <v>78</v>
      </c>
      <c r="AY222" s="240" t="s">
        <v>120</v>
      </c>
    </row>
    <row r="223" s="13" customFormat="1">
      <c r="A223" s="13"/>
      <c r="B223" s="231"/>
      <c r="C223" s="232"/>
      <c r="D223" s="211" t="s">
        <v>213</v>
      </c>
      <c r="E223" s="233" t="s">
        <v>32</v>
      </c>
      <c r="F223" s="234" t="s">
        <v>214</v>
      </c>
      <c r="G223" s="232"/>
      <c r="H223" s="233" t="s">
        <v>32</v>
      </c>
      <c r="I223" s="235"/>
      <c r="J223" s="232"/>
      <c r="K223" s="232"/>
      <c r="L223" s="236"/>
      <c r="M223" s="237"/>
      <c r="N223" s="238"/>
      <c r="O223" s="238"/>
      <c r="P223" s="238"/>
      <c r="Q223" s="238"/>
      <c r="R223" s="238"/>
      <c r="S223" s="238"/>
      <c r="T223" s="23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0" t="s">
        <v>213</v>
      </c>
      <c r="AU223" s="240" t="s">
        <v>89</v>
      </c>
      <c r="AV223" s="13" t="s">
        <v>86</v>
      </c>
      <c r="AW223" s="13" t="s">
        <v>39</v>
      </c>
      <c r="AX223" s="13" t="s">
        <v>78</v>
      </c>
      <c r="AY223" s="240" t="s">
        <v>120</v>
      </c>
    </row>
    <row r="224" s="14" customFormat="1">
      <c r="A224" s="14"/>
      <c r="B224" s="241"/>
      <c r="C224" s="242"/>
      <c r="D224" s="211" t="s">
        <v>213</v>
      </c>
      <c r="E224" s="243" t="s">
        <v>32</v>
      </c>
      <c r="F224" s="244" t="s">
        <v>215</v>
      </c>
      <c r="G224" s="242"/>
      <c r="H224" s="245">
        <v>2</v>
      </c>
      <c r="I224" s="246"/>
      <c r="J224" s="242"/>
      <c r="K224" s="242"/>
      <c r="L224" s="247"/>
      <c r="M224" s="248"/>
      <c r="N224" s="249"/>
      <c r="O224" s="249"/>
      <c r="P224" s="249"/>
      <c r="Q224" s="249"/>
      <c r="R224" s="249"/>
      <c r="S224" s="249"/>
      <c r="T224" s="250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1" t="s">
        <v>213</v>
      </c>
      <c r="AU224" s="251" t="s">
        <v>89</v>
      </c>
      <c r="AV224" s="14" t="s">
        <v>89</v>
      </c>
      <c r="AW224" s="14" t="s">
        <v>39</v>
      </c>
      <c r="AX224" s="14" t="s">
        <v>78</v>
      </c>
      <c r="AY224" s="251" t="s">
        <v>120</v>
      </c>
    </row>
    <row r="225" s="14" customFormat="1">
      <c r="A225" s="14"/>
      <c r="B225" s="241"/>
      <c r="C225" s="242"/>
      <c r="D225" s="211" t="s">
        <v>213</v>
      </c>
      <c r="E225" s="243" t="s">
        <v>32</v>
      </c>
      <c r="F225" s="244" t="s">
        <v>216</v>
      </c>
      <c r="G225" s="242"/>
      <c r="H225" s="245">
        <v>2.25</v>
      </c>
      <c r="I225" s="246"/>
      <c r="J225" s="242"/>
      <c r="K225" s="242"/>
      <c r="L225" s="247"/>
      <c r="M225" s="248"/>
      <c r="N225" s="249"/>
      <c r="O225" s="249"/>
      <c r="P225" s="249"/>
      <c r="Q225" s="249"/>
      <c r="R225" s="249"/>
      <c r="S225" s="249"/>
      <c r="T225" s="250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1" t="s">
        <v>213</v>
      </c>
      <c r="AU225" s="251" t="s">
        <v>89</v>
      </c>
      <c r="AV225" s="14" t="s">
        <v>89</v>
      </c>
      <c r="AW225" s="14" t="s">
        <v>39</v>
      </c>
      <c r="AX225" s="14" t="s">
        <v>78</v>
      </c>
      <c r="AY225" s="251" t="s">
        <v>120</v>
      </c>
    </row>
    <row r="226" s="13" customFormat="1">
      <c r="A226" s="13"/>
      <c r="B226" s="231"/>
      <c r="C226" s="232"/>
      <c r="D226" s="211" t="s">
        <v>213</v>
      </c>
      <c r="E226" s="233" t="s">
        <v>32</v>
      </c>
      <c r="F226" s="234" t="s">
        <v>217</v>
      </c>
      <c r="G226" s="232"/>
      <c r="H226" s="233" t="s">
        <v>32</v>
      </c>
      <c r="I226" s="235"/>
      <c r="J226" s="232"/>
      <c r="K226" s="232"/>
      <c r="L226" s="236"/>
      <c r="M226" s="237"/>
      <c r="N226" s="238"/>
      <c r="O226" s="238"/>
      <c r="P226" s="238"/>
      <c r="Q226" s="238"/>
      <c r="R226" s="238"/>
      <c r="S226" s="238"/>
      <c r="T226" s="23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0" t="s">
        <v>213</v>
      </c>
      <c r="AU226" s="240" t="s">
        <v>89</v>
      </c>
      <c r="AV226" s="13" t="s">
        <v>86</v>
      </c>
      <c r="AW226" s="13" t="s">
        <v>39</v>
      </c>
      <c r="AX226" s="13" t="s">
        <v>78</v>
      </c>
      <c r="AY226" s="240" t="s">
        <v>120</v>
      </c>
    </row>
    <row r="227" s="14" customFormat="1">
      <c r="A227" s="14"/>
      <c r="B227" s="241"/>
      <c r="C227" s="242"/>
      <c r="D227" s="211" t="s">
        <v>213</v>
      </c>
      <c r="E227" s="243" t="s">
        <v>32</v>
      </c>
      <c r="F227" s="244" t="s">
        <v>218</v>
      </c>
      <c r="G227" s="242"/>
      <c r="H227" s="245">
        <v>27.5</v>
      </c>
      <c r="I227" s="246"/>
      <c r="J227" s="242"/>
      <c r="K227" s="242"/>
      <c r="L227" s="247"/>
      <c r="M227" s="248"/>
      <c r="N227" s="249"/>
      <c r="O227" s="249"/>
      <c r="P227" s="249"/>
      <c r="Q227" s="249"/>
      <c r="R227" s="249"/>
      <c r="S227" s="249"/>
      <c r="T227" s="250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1" t="s">
        <v>213</v>
      </c>
      <c r="AU227" s="251" t="s">
        <v>89</v>
      </c>
      <c r="AV227" s="14" t="s">
        <v>89</v>
      </c>
      <c r="AW227" s="14" t="s">
        <v>39</v>
      </c>
      <c r="AX227" s="14" t="s">
        <v>78</v>
      </c>
      <c r="AY227" s="251" t="s">
        <v>120</v>
      </c>
    </row>
    <row r="228" s="15" customFormat="1">
      <c r="A228" s="15"/>
      <c r="B228" s="252"/>
      <c r="C228" s="253"/>
      <c r="D228" s="211" t="s">
        <v>213</v>
      </c>
      <c r="E228" s="254" t="s">
        <v>32</v>
      </c>
      <c r="F228" s="255" t="s">
        <v>219</v>
      </c>
      <c r="G228" s="253"/>
      <c r="H228" s="256">
        <v>31.75</v>
      </c>
      <c r="I228" s="257"/>
      <c r="J228" s="253"/>
      <c r="K228" s="253"/>
      <c r="L228" s="258"/>
      <c r="M228" s="259"/>
      <c r="N228" s="260"/>
      <c r="O228" s="260"/>
      <c r="P228" s="260"/>
      <c r="Q228" s="260"/>
      <c r="R228" s="260"/>
      <c r="S228" s="260"/>
      <c r="T228" s="261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62" t="s">
        <v>213</v>
      </c>
      <c r="AU228" s="262" t="s">
        <v>89</v>
      </c>
      <c r="AV228" s="15" t="s">
        <v>119</v>
      </c>
      <c r="AW228" s="15" t="s">
        <v>39</v>
      </c>
      <c r="AX228" s="15" t="s">
        <v>86</v>
      </c>
      <c r="AY228" s="262" t="s">
        <v>120</v>
      </c>
    </row>
    <row r="229" s="11" customFormat="1" ht="22.8" customHeight="1">
      <c r="A229" s="11"/>
      <c r="B229" s="184"/>
      <c r="C229" s="185"/>
      <c r="D229" s="186" t="s">
        <v>77</v>
      </c>
      <c r="E229" s="227" t="s">
        <v>153</v>
      </c>
      <c r="F229" s="227" t="s">
        <v>330</v>
      </c>
      <c r="G229" s="185"/>
      <c r="H229" s="185"/>
      <c r="I229" s="188"/>
      <c r="J229" s="228">
        <f>BK229</f>
        <v>0</v>
      </c>
      <c r="K229" s="185"/>
      <c r="L229" s="190"/>
      <c r="M229" s="191"/>
      <c r="N229" s="192"/>
      <c r="O229" s="192"/>
      <c r="P229" s="193">
        <f>SUM(P230:P245)</f>
        <v>0</v>
      </c>
      <c r="Q229" s="192"/>
      <c r="R229" s="193">
        <f>SUM(R230:R245)</f>
        <v>0.018880000000000001</v>
      </c>
      <c r="S229" s="192"/>
      <c r="T229" s="194">
        <f>SUM(T230:T245)</f>
        <v>0</v>
      </c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R229" s="195" t="s">
        <v>86</v>
      </c>
      <c r="AT229" s="196" t="s">
        <v>77</v>
      </c>
      <c r="AU229" s="196" t="s">
        <v>86</v>
      </c>
      <c r="AY229" s="195" t="s">
        <v>120</v>
      </c>
      <c r="BK229" s="197">
        <f>SUM(BK230:BK245)</f>
        <v>0</v>
      </c>
    </row>
    <row r="230" s="2" customFormat="1" ht="16.5" customHeight="1">
      <c r="A230" s="40"/>
      <c r="B230" s="41"/>
      <c r="C230" s="198" t="s">
        <v>331</v>
      </c>
      <c r="D230" s="198" t="s">
        <v>121</v>
      </c>
      <c r="E230" s="199" t="s">
        <v>332</v>
      </c>
      <c r="F230" s="200" t="s">
        <v>333</v>
      </c>
      <c r="G230" s="201" t="s">
        <v>334</v>
      </c>
      <c r="H230" s="202">
        <v>59</v>
      </c>
      <c r="I230" s="203"/>
      <c r="J230" s="204">
        <f>ROUND(I230*H230,2)</f>
        <v>0</v>
      </c>
      <c r="K230" s="200" t="s">
        <v>167</v>
      </c>
      <c r="L230" s="46"/>
      <c r="M230" s="205" t="s">
        <v>32</v>
      </c>
      <c r="N230" s="206" t="s">
        <v>49</v>
      </c>
      <c r="O230" s="86"/>
      <c r="P230" s="207">
        <f>O230*H230</f>
        <v>0</v>
      </c>
      <c r="Q230" s="207">
        <v>0.00019000000000000001</v>
      </c>
      <c r="R230" s="207">
        <f>Q230*H230</f>
        <v>0.011210000000000001</v>
      </c>
      <c r="S230" s="207">
        <v>0</v>
      </c>
      <c r="T230" s="208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09" t="s">
        <v>119</v>
      </c>
      <c r="AT230" s="209" t="s">
        <v>121</v>
      </c>
      <c r="AU230" s="209" t="s">
        <v>89</v>
      </c>
      <c r="AY230" s="18" t="s">
        <v>120</v>
      </c>
      <c r="BE230" s="210">
        <f>IF(N230="základní",J230,0)</f>
        <v>0</v>
      </c>
      <c r="BF230" s="210">
        <f>IF(N230="snížená",J230,0)</f>
        <v>0</v>
      </c>
      <c r="BG230" s="210">
        <f>IF(N230="zákl. přenesená",J230,0)</f>
        <v>0</v>
      </c>
      <c r="BH230" s="210">
        <f>IF(N230="sníž. přenesená",J230,0)</f>
        <v>0</v>
      </c>
      <c r="BI230" s="210">
        <f>IF(N230="nulová",J230,0)</f>
        <v>0</v>
      </c>
      <c r="BJ230" s="18" t="s">
        <v>86</v>
      </c>
      <c r="BK230" s="210">
        <f>ROUND(I230*H230,2)</f>
        <v>0</v>
      </c>
      <c r="BL230" s="18" t="s">
        <v>119</v>
      </c>
      <c r="BM230" s="209" t="s">
        <v>335</v>
      </c>
    </row>
    <row r="231" s="2" customFormat="1">
      <c r="A231" s="40"/>
      <c r="B231" s="41"/>
      <c r="C231" s="42"/>
      <c r="D231" s="211" t="s">
        <v>126</v>
      </c>
      <c r="E231" s="42"/>
      <c r="F231" s="212" t="s">
        <v>336</v>
      </c>
      <c r="G231" s="42"/>
      <c r="H231" s="42"/>
      <c r="I231" s="213"/>
      <c r="J231" s="42"/>
      <c r="K231" s="42"/>
      <c r="L231" s="46"/>
      <c r="M231" s="214"/>
      <c r="N231" s="215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8" t="s">
        <v>126</v>
      </c>
      <c r="AU231" s="18" t="s">
        <v>89</v>
      </c>
    </row>
    <row r="232" s="2" customFormat="1">
      <c r="A232" s="40"/>
      <c r="B232" s="41"/>
      <c r="C232" s="42"/>
      <c r="D232" s="229" t="s">
        <v>170</v>
      </c>
      <c r="E232" s="42"/>
      <c r="F232" s="230" t="s">
        <v>337</v>
      </c>
      <c r="G232" s="42"/>
      <c r="H232" s="42"/>
      <c r="I232" s="213"/>
      <c r="J232" s="42"/>
      <c r="K232" s="42"/>
      <c r="L232" s="46"/>
      <c r="M232" s="214"/>
      <c r="N232" s="215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8" t="s">
        <v>170</v>
      </c>
      <c r="AU232" s="18" t="s">
        <v>89</v>
      </c>
    </row>
    <row r="233" s="13" customFormat="1">
      <c r="A233" s="13"/>
      <c r="B233" s="231"/>
      <c r="C233" s="232"/>
      <c r="D233" s="211" t="s">
        <v>213</v>
      </c>
      <c r="E233" s="233" t="s">
        <v>32</v>
      </c>
      <c r="F233" s="234" t="s">
        <v>214</v>
      </c>
      <c r="G233" s="232"/>
      <c r="H233" s="233" t="s">
        <v>32</v>
      </c>
      <c r="I233" s="235"/>
      <c r="J233" s="232"/>
      <c r="K233" s="232"/>
      <c r="L233" s="236"/>
      <c r="M233" s="237"/>
      <c r="N233" s="238"/>
      <c r="O233" s="238"/>
      <c r="P233" s="238"/>
      <c r="Q233" s="238"/>
      <c r="R233" s="238"/>
      <c r="S233" s="238"/>
      <c r="T233" s="23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0" t="s">
        <v>213</v>
      </c>
      <c r="AU233" s="240" t="s">
        <v>89</v>
      </c>
      <c r="AV233" s="13" t="s">
        <v>86</v>
      </c>
      <c r="AW233" s="13" t="s">
        <v>39</v>
      </c>
      <c r="AX233" s="13" t="s">
        <v>78</v>
      </c>
      <c r="AY233" s="240" t="s">
        <v>120</v>
      </c>
    </row>
    <row r="234" s="14" customFormat="1">
      <c r="A234" s="14"/>
      <c r="B234" s="241"/>
      <c r="C234" s="242"/>
      <c r="D234" s="211" t="s">
        <v>213</v>
      </c>
      <c r="E234" s="243" t="s">
        <v>32</v>
      </c>
      <c r="F234" s="244" t="s">
        <v>119</v>
      </c>
      <c r="G234" s="242"/>
      <c r="H234" s="245">
        <v>4</v>
      </c>
      <c r="I234" s="246"/>
      <c r="J234" s="242"/>
      <c r="K234" s="242"/>
      <c r="L234" s="247"/>
      <c r="M234" s="248"/>
      <c r="N234" s="249"/>
      <c r="O234" s="249"/>
      <c r="P234" s="249"/>
      <c r="Q234" s="249"/>
      <c r="R234" s="249"/>
      <c r="S234" s="249"/>
      <c r="T234" s="250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1" t="s">
        <v>213</v>
      </c>
      <c r="AU234" s="251" t="s">
        <v>89</v>
      </c>
      <c r="AV234" s="14" t="s">
        <v>89</v>
      </c>
      <c r="AW234" s="14" t="s">
        <v>39</v>
      </c>
      <c r="AX234" s="14" t="s">
        <v>78</v>
      </c>
      <c r="AY234" s="251" t="s">
        <v>120</v>
      </c>
    </row>
    <row r="235" s="13" customFormat="1">
      <c r="A235" s="13"/>
      <c r="B235" s="231"/>
      <c r="C235" s="232"/>
      <c r="D235" s="211" t="s">
        <v>213</v>
      </c>
      <c r="E235" s="233" t="s">
        <v>32</v>
      </c>
      <c r="F235" s="234" t="s">
        <v>217</v>
      </c>
      <c r="G235" s="232"/>
      <c r="H235" s="233" t="s">
        <v>32</v>
      </c>
      <c r="I235" s="235"/>
      <c r="J235" s="232"/>
      <c r="K235" s="232"/>
      <c r="L235" s="236"/>
      <c r="M235" s="237"/>
      <c r="N235" s="238"/>
      <c r="O235" s="238"/>
      <c r="P235" s="238"/>
      <c r="Q235" s="238"/>
      <c r="R235" s="238"/>
      <c r="S235" s="238"/>
      <c r="T235" s="23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0" t="s">
        <v>213</v>
      </c>
      <c r="AU235" s="240" t="s">
        <v>89</v>
      </c>
      <c r="AV235" s="13" t="s">
        <v>86</v>
      </c>
      <c r="AW235" s="13" t="s">
        <v>39</v>
      </c>
      <c r="AX235" s="13" t="s">
        <v>78</v>
      </c>
      <c r="AY235" s="240" t="s">
        <v>120</v>
      </c>
    </row>
    <row r="236" s="14" customFormat="1">
      <c r="A236" s="14"/>
      <c r="B236" s="241"/>
      <c r="C236" s="242"/>
      <c r="D236" s="211" t="s">
        <v>213</v>
      </c>
      <c r="E236" s="243" t="s">
        <v>32</v>
      </c>
      <c r="F236" s="244" t="s">
        <v>338</v>
      </c>
      <c r="G236" s="242"/>
      <c r="H236" s="245">
        <v>55</v>
      </c>
      <c r="I236" s="246"/>
      <c r="J236" s="242"/>
      <c r="K236" s="242"/>
      <c r="L236" s="247"/>
      <c r="M236" s="248"/>
      <c r="N236" s="249"/>
      <c r="O236" s="249"/>
      <c r="P236" s="249"/>
      <c r="Q236" s="249"/>
      <c r="R236" s="249"/>
      <c r="S236" s="249"/>
      <c r="T236" s="250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1" t="s">
        <v>213</v>
      </c>
      <c r="AU236" s="251" t="s">
        <v>89</v>
      </c>
      <c r="AV236" s="14" t="s">
        <v>89</v>
      </c>
      <c r="AW236" s="14" t="s">
        <v>39</v>
      </c>
      <c r="AX236" s="14" t="s">
        <v>78</v>
      </c>
      <c r="AY236" s="251" t="s">
        <v>120</v>
      </c>
    </row>
    <row r="237" s="15" customFormat="1">
      <c r="A237" s="15"/>
      <c r="B237" s="252"/>
      <c r="C237" s="253"/>
      <c r="D237" s="211" t="s">
        <v>213</v>
      </c>
      <c r="E237" s="254" t="s">
        <v>32</v>
      </c>
      <c r="F237" s="255" t="s">
        <v>219</v>
      </c>
      <c r="G237" s="253"/>
      <c r="H237" s="256">
        <v>59</v>
      </c>
      <c r="I237" s="257"/>
      <c r="J237" s="253"/>
      <c r="K237" s="253"/>
      <c r="L237" s="258"/>
      <c r="M237" s="259"/>
      <c r="N237" s="260"/>
      <c r="O237" s="260"/>
      <c r="P237" s="260"/>
      <c r="Q237" s="260"/>
      <c r="R237" s="260"/>
      <c r="S237" s="260"/>
      <c r="T237" s="261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62" t="s">
        <v>213</v>
      </c>
      <c r="AU237" s="262" t="s">
        <v>89</v>
      </c>
      <c r="AV237" s="15" t="s">
        <v>119</v>
      </c>
      <c r="AW237" s="15" t="s">
        <v>39</v>
      </c>
      <c r="AX237" s="15" t="s">
        <v>86</v>
      </c>
      <c r="AY237" s="262" t="s">
        <v>120</v>
      </c>
    </row>
    <row r="238" s="2" customFormat="1" ht="21.75" customHeight="1">
      <c r="A238" s="40"/>
      <c r="B238" s="41"/>
      <c r="C238" s="198" t="s">
        <v>339</v>
      </c>
      <c r="D238" s="198" t="s">
        <v>121</v>
      </c>
      <c r="E238" s="199" t="s">
        <v>340</v>
      </c>
      <c r="F238" s="200" t="s">
        <v>341</v>
      </c>
      <c r="G238" s="201" t="s">
        <v>334</v>
      </c>
      <c r="H238" s="202">
        <v>59</v>
      </c>
      <c r="I238" s="203"/>
      <c r="J238" s="204">
        <f>ROUND(I238*H238,2)</f>
        <v>0</v>
      </c>
      <c r="K238" s="200" t="s">
        <v>167</v>
      </c>
      <c r="L238" s="46"/>
      <c r="M238" s="205" t="s">
        <v>32</v>
      </c>
      <c r="N238" s="206" t="s">
        <v>49</v>
      </c>
      <c r="O238" s="86"/>
      <c r="P238" s="207">
        <f>O238*H238</f>
        <v>0</v>
      </c>
      <c r="Q238" s="207">
        <v>0.00012999999999999999</v>
      </c>
      <c r="R238" s="207">
        <f>Q238*H238</f>
        <v>0.0076699999999999997</v>
      </c>
      <c r="S238" s="207">
        <v>0</v>
      </c>
      <c r="T238" s="208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09" t="s">
        <v>119</v>
      </c>
      <c r="AT238" s="209" t="s">
        <v>121</v>
      </c>
      <c r="AU238" s="209" t="s">
        <v>89</v>
      </c>
      <c r="AY238" s="18" t="s">
        <v>120</v>
      </c>
      <c r="BE238" s="210">
        <f>IF(N238="základní",J238,0)</f>
        <v>0</v>
      </c>
      <c r="BF238" s="210">
        <f>IF(N238="snížená",J238,0)</f>
        <v>0</v>
      </c>
      <c r="BG238" s="210">
        <f>IF(N238="zákl. přenesená",J238,0)</f>
        <v>0</v>
      </c>
      <c r="BH238" s="210">
        <f>IF(N238="sníž. přenesená",J238,0)</f>
        <v>0</v>
      </c>
      <c r="BI238" s="210">
        <f>IF(N238="nulová",J238,0)</f>
        <v>0</v>
      </c>
      <c r="BJ238" s="18" t="s">
        <v>86</v>
      </c>
      <c r="BK238" s="210">
        <f>ROUND(I238*H238,2)</f>
        <v>0</v>
      </c>
      <c r="BL238" s="18" t="s">
        <v>119</v>
      </c>
      <c r="BM238" s="209" t="s">
        <v>342</v>
      </c>
    </row>
    <row r="239" s="2" customFormat="1">
      <c r="A239" s="40"/>
      <c r="B239" s="41"/>
      <c r="C239" s="42"/>
      <c r="D239" s="211" t="s">
        <v>126</v>
      </c>
      <c r="E239" s="42"/>
      <c r="F239" s="212" t="s">
        <v>343</v>
      </c>
      <c r="G239" s="42"/>
      <c r="H239" s="42"/>
      <c r="I239" s="213"/>
      <c r="J239" s="42"/>
      <c r="K239" s="42"/>
      <c r="L239" s="46"/>
      <c r="M239" s="214"/>
      <c r="N239" s="215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8" t="s">
        <v>126</v>
      </c>
      <c r="AU239" s="18" t="s">
        <v>89</v>
      </c>
    </row>
    <row r="240" s="2" customFormat="1">
      <c r="A240" s="40"/>
      <c r="B240" s="41"/>
      <c r="C240" s="42"/>
      <c r="D240" s="229" t="s">
        <v>170</v>
      </c>
      <c r="E240" s="42"/>
      <c r="F240" s="230" t="s">
        <v>344</v>
      </c>
      <c r="G240" s="42"/>
      <c r="H240" s="42"/>
      <c r="I240" s="213"/>
      <c r="J240" s="42"/>
      <c r="K240" s="42"/>
      <c r="L240" s="46"/>
      <c r="M240" s="214"/>
      <c r="N240" s="215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8" t="s">
        <v>170</v>
      </c>
      <c r="AU240" s="18" t="s">
        <v>89</v>
      </c>
    </row>
    <row r="241" s="13" customFormat="1">
      <c r="A241" s="13"/>
      <c r="B241" s="231"/>
      <c r="C241" s="232"/>
      <c r="D241" s="211" t="s">
        <v>213</v>
      </c>
      <c r="E241" s="233" t="s">
        <v>32</v>
      </c>
      <c r="F241" s="234" t="s">
        <v>214</v>
      </c>
      <c r="G241" s="232"/>
      <c r="H241" s="233" t="s">
        <v>32</v>
      </c>
      <c r="I241" s="235"/>
      <c r="J241" s="232"/>
      <c r="K241" s="232"/>
      <c r="L241" s="236"/>
      <c r="M241" s="237"/>
      <c r="N241" s="238"/>
      <c r="O241" s="238"/>
      <c r="P241" s="238"/>
      <c r="Q241" s="238"/>
      <c r="R241" s="238"/>
      <c r="S241" s="238"/>
      <c r="T241" s="23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0" t="s">
        <v>213</v>
      </c>
      <c r="AU241" s="240" t="s">
        <v>89</v>
      </c>
      <c r="AV241" s="13" t="s">
        <v>86</v>
      </c>
      <c r="AW241" s="13" t="s">
        <v>39</v>
      </c>
      <c r="AX241" s="13" t="s">
        <v>78</v>
      </c>
      <c r="AY241" s="240" t="s">
        <v>120</v>
      </c>
    </row>
    <row r="242" s="14" customFormat="1">
      <c r="A242" s="14"/>
      <c r="B242" s="241"/>
      <c r="C242" s="242"/>
      <c r="D242" s="211" t="s">
        <v>213</v>
      </c>
      <c r="E242" s="243" t="s">
        <v>32</v>
      </c>
      <c r="F242" s="244" t="s">
        <v>119</v>
      </c>
      <c r="G242" s="242"/>
      <c r="H242" s="245">
        <v>4</v>
      </c>
      <c r="I242" s="246"/>
      <c r="J242" s="242"/>
      <c r="K242" s="242"/>
      <c r="L242" s="247"/>
      <c r="M242" s="248"/>
      <c r="N242" s="249"/>
      <c r="O242" s="249"/>
      <c r="P242" s="249"/>
      <c r="Q242" s="249"/>
      <c r="R242" s="249"/>
      <c r="S242" s="249"/>
      <c r="T242" s="250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1" t="s">
        <v>213</v>
      </c>
      <c r="AU242" s="251" t="s">
        <v>89</v>
      </c>
      <c r="AV242" s="14" t="s">
        <v>89</v>
      </c>
      <c r="AW242" s="14" t="s">
        <v>39</v>
      </c>
      <c r="AX242" s="14" t="s">
        <v>78</v>
      </c>
      <c r="AY242" s="251" t="s">
        <v>120</v>
      </c>
    </row>
    <row r="243" s="13" customFormat="1">
      <c r="A243" s="13"/>
      <c r="B243" s="231"/>
      <c r="C243" s="232"/>
      <c r="D243" s="211" t="s">
        <v>213</v>
      </c>
      <c r="E243" s="233" t="s">
        <v>32</v>
      </c>
      <c r="F243" s="234" t="s">
        <v>217</v>
      </c>
      <c r="G243" s="232"/>
      <c r="H243" s="233" t="s">
        <v>32</v>
      </c>
      <c r="I243" s="235"/>
      <c r="J243" s="232"/>
      <c r="K243" s="232"/>
      <c r="L243" s="236"/>
      <c r="M243" s="237"/>
      <c r="N243" s="238"/>
      <c r="O243" s="238"/>
      <c r="P243" s="238"/>
      <c r="Q243" s="238"/>
      <c r="R243" s="238"/>
      <c r="S243" s="238"/>
      <c r="T243" s="23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0" t="s">
        <v>213</v>
      </c>
      <c r="AU243" s="240" t="s">
        <v>89</v>
      </c>
      <c r="AV243" s="13" t="s">
        <v>86</v>
      </c>
      <c r="AW243" s="13" t="s">
        <v>39</v>
      </c>
      <c r="AX243" s="13" t="s">
        <v>78</v>
      </c>
      <c r="AY243" s="240" t="s">
        <v>120</v>
      </c>
    </row>
    <row r="244" s="14" customFormat="1">
      <c r="A244" s="14"/>
      <c r="B244" s="241"/>
      <c r="C244" s="242"/>
      <c r="D244" s="211" t="s">
        <v>213</v>
      </c>
      <c r="E244" s="243" t="s">
        <v>32</v>
      </c>
      <c r="F244" s="244" t="s">
        <v>338</v>
      </c>
      <c r="G244" s="242"/>
      <c r="H244" s="245">
        <v>55</v>
      </c>
      <c r="I244" s="246"/>
      <c r="J244" s="242"/>
      <c r="K244" s="242"/>
      <c r="L244" s="247"/>
      <c r="M244" s="248"/>
      <c r="N244" s="249"/>
      <c r="O244" s="249"/>
      <c r="P244" s="249"/>
      <c r="Q244" s="249"/>
      <c r="R244" s="249"/>
      <c r="S244" s="249"/>
      <c r="T244" s="250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1" t="s">
        <v>213</v>
      </c>
      <c r="AU244" s="251" t="s">
        <v>89</v>
      </c>
      <c r="AV244" s="14" t="s">
        <v>89</v>
      </c>
      <c r="AW244" s="14" t="s">
        <v>39</v>
      </c>
      <c r="AX244" s="14" t="s">
        <v>78</v>
      </c>
      <c r="AY244" s="251" t="s">
        <v>120</v>
      </c>
    </row>
    <row r="245" s="15" customFormat="1">
      <c r="A245" s="15"/>
      <c r="B245" s="252"/>
      <c r="C245" s="253"/>
      <c r="D245" s="211" t="s">
        <v>213</v>
      </c>
      <c r="E245" s="254" t="s">
        <v>32</v>
      </c>
      <c r="F245" s="255" t="s">
        <v>219</v>
      </c>
      <c r="G245" s="253"/>
      <c r="H245" s="256">
        <v>59</v>
      </c>
      <c r="I245" s="257"/>
      <c r="J245" s="253"/>
      <c r="K245" s="253"/>
      <c r="L245" s="258"/>
      <c r="M245" s="259"/>
      <c r="N245" s="260"/>
      <c r="O245" s="260"/>
      <c r="P245" s="260"/>
      <c r="Q245" s="260"/>
      <c r="R245" s="260"/>
      <c r="S245" s="260"/>
      <c r="T245" s="261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62" t="s">
        <v>213</v>
      </c>
      <c r="AU245" s="262" t="s">
        <v>89</v>
      </c>
      <c r="AV245" s="15" t="s">
        <v>119</v>
      </c>
      <c r="AW245" s="15" t="s">
        <v>39</v>
      </c>
      <c r="AX245" s="15" t="s">
        <v>86</v>
      </c>
      <c r="AY245" s="262" t="s">
        <v>120</v>
      </c>
    </row>
    <row r="246" s="11" customFormat="1" ht="22.8" customHeight="1">
      <c r="A246" s="11"/>
      <c r="B246" s="184"/>
      <c r="C246" s="185"/>
      <c r="D246" s="186" t="s">
        <v>77</v>
      </c>
      <c r="E246" s="227" t="s">
        <v>269</v>
      </c>
      <c r="F246" s="227" t="s">
        <v>345</v>
      </c>
      <c r="G246" s="185"/>
      <c r="H246" s="185"/>
      <c r="I246" s="188"/>
      <c r="J246" s="228">
        <f>BK246</f>
        <v>0</v>
      </c>
      <c r="K246" s="185"/>
      <c r="L246" s="190"/>
      <c r="M246" s="191"/>
      <c r="N246" s="192"/>
      <c r="O246" s="192"/>
      <c r="P246" s="193">
        <f>SUM(P247:P259)</f>
        <v>0</v>
      </c>
      <c r="Q246" s="192"/>
      <c r="R246" s="193">
        <f>SUM(R247:R259)</f>
        <v>0.024602999999999996</v>
      </c>
      <c r="S246" s="192"/>
      <c r="T246" s="194">
        <f>SUM(T247:T259)</f>
        <v>0.0037199999999999998</v>
      </c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R246" s="195" t="s">
        <v>86</v>
      </c>
      <c r="AT246" s="196" t="s">
        <v>77</v>
      </c>
      <c r="AU246" s="196" t="s">
        <v>86</v>
      </c>
      <c r="AY246" s="195" t="s">
        <v>120</v>
      </c>
      <c r="BK246" s="197">
        <f>SUM(BK247:BK259)</f>
        <v>0</v>
      </c>
    </row>
    <row r="247" s="2" customFormat="1" ht="33" customHeight="1">
      <c r="A247" s="40"/>
      <c r="B247" s="41"/>
      <c r="C247" s="198" t="s">
        <v>346</v>
      </c>
      <c r="D247" s="198" t="s">
        <v>121</v>
      </c>
      <c r="E247" s="199" t="s">
        <v>347</v>
      </c>
      <c r="F247" s="200" t="s">
        <v>348</v>
      </c>
      <c r="G247" s="201" t="s">
        <v>334</v>
      </c>
      <c r="H247" s="202">
        <v>39.299999999999997</v>
      </c>
      <c r="I247" s="203"/>
      <c r="J247" s="204">
        <f>ROUND(I247*H247,2)</f>
        <v>0</v>
      </c>
      <c r="K247" s="200" t="s">
        <v>167</v>
      </c>
      <c r="L247" s="46"/>
      <c r="M247" s="205" t="s">
        <v>32</v>
      </c>
      <c r="N247" s="206" t="s">
        <v>49</v>
      </c>
      <c r="O247" s="86"/>
      <c r="P247" s="207">
        <f>O247*H247</f>
        <v>0</v>
      </c>
      <c r="Q247" s="207">
        <v>0.00060999999999999997</v>
      </c>
      <c r="R247" s="207">
        <f>Q247*H247</f>
        <v>0.023972999999999998</v>
      </c>
      <c r="S247" s="207">
        <v>0</v>
      </c>
      <c r="T247" s="208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09" t="s">
        <v>119</v>
      </c>
      <c r="AT247" s="209" t="s">
        <v>121</v>
      </c>
      <c r="AU247" s="209" t="s">
        <v>89</v>
      </c>
      <c r="AY247" s="18" t="s">
        <v>120</v>
      </c>
      <c r="BE247" s="210">
        <f>IF(N247="základní",J247,0)</f>
        <v>0</v>
      </c>
      <c r="BF247" s="210">
        <f>IF(N247="snížená",J247,0)</f>
        <v>0</v>
      </c>
      <c r="BG247" s="210">
        <f>IF(N247="zákl. přenesená",J247,0)</f>
        <v>0</v>
      </c>
      <c r="BH247" s="210">
        <f>IF(N247="sníž. přenesená",J247,0)</f>
        <v>0</v>
      </c>
      <c r="BI247" s="210">
        <f>IF(N247="nulová",J247,0)</f>
        <v>0</v>
      </c>
      <c r="BJ247" s="18" t="s">
        <v>86</v>
      </c>
      <c r="BK247" s="210">
        <f>ROUND(I247*H247,2)</f>
        <v>0</v>
      </c>
      <c r="BL247" s="18" t="s">
        <v>119</v>
      </c>
      <c r="BM247" s="209" t="s">
        <v>349</v>
      </c>
    </row>
    <row r="248" s="2" customFormat="1">
      <c r="A248" s="40"/>
      <c r="B248" s="41"/>
      <c r="C248" s="42"/>
      <c r="D248" s="211" t="s">
        <v>126</v>
      </c>
      <c r="E248" s="42"/>
      <c r="F248" s="212" t="s">
        <v>350</v>
      </c>
      <c r="G248" s="42"/>
      <c r="H248" s="42"/>
      <c r="I248" s="213"/>
      <c r="J248" s="42"/>
      <c r="K248" s="42"/>
      <c r="L248" s="46"/>
      <c r="M248" s="214"/>
      <c r="N248" s="215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8" t="s">
        <v>126</v>
      </c>
      <c r="AU248" s="18" t="s">
        <v>89</v>
      </c>
    </row>
    <row r="249" s="2" customFormat="1">
      <c r="A249" s="40"/>
      <c r="B249" s="41"/>
      <c r="C249" s="42"/>
      <c r="D249" s="229" t="s">
        <v>170</v>
      </c>
      <c r="E249" s="42"/>
      <c r="F249" s="230" t="s">
        <v>351</v>
      </c>
      <c r="G249" s="42"/>
      <c r="H249" s="42"/>
      <c r="I249" s="213"/>
      <c r="J249" s="42"/>
      <c r="K249" s="42"/>
      <c r="L249" s="46"/>
      <c r="M249" s="214"/>
      <c r="N249" s="215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8" t="s">
        <v>170</v>
      </c>
      <c r="AU249" s="18" t="s">
        <v>89</v>
      </c>
    </row>
    <row r="250" s="14" customFormat="1">
      <c r="A250" s="14"/>
      <c r="B250" s="241"/>
      <c r="C250" s="242"/>
      <c r="D250" s="211" t="s">
        <v>213</v>
      </c>
      <c r="E250" s="243" t="s">
        <v>32</v>
      </c>
      <c r="F250" s="244" t="s">
        <v>352</v>
      </c>
      <c r="G250" s="242"/>
      <c r="H250" s="245">
        <v>39.299999999999997</v>
      </c>
      <c r="I250" s="246"/>
      <c r="J250" s="242"/>
      <c r="K250" s="242"/>
      <c r="L250" s="247"/>
      <c r="M250" s="248"/>
      <c r="N250" s="249"/>
      <c r="O250" s="249"/>
      <c r="P250" s="249"/>
      <c r="Q250" s="249"/>
      <c r="R250" s="249"/>
      <c r="S250" s="249"/>
      <c r="T250" s="250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1" t="s">
        <v>213</v>
      </c>
      <c r="AU250" s="251" t="s">
        <v>89</v>
      </c>
      <c r="AV250" s="14" t="s">
        <v>89</v>
      </c>
      <c r="AW250" s="14" t="s">
        <v>39</v>
      </c>
      <c r="AX250" s="14" t="s">
        <v>86</v>
      </c>
      <c r="AY250" s="251" t="s">
        <v>120</v>
      </c>
    </row>
    <row r="251" s="2" customFormat="1" ht="24.15" customHeight="1">
      <c r="A251" s="40"/>
      <c r="B251" s="41"/>
      <c r="C251" s="198" t="s">
        <v>353</v>
      </c>
      <c r="D251" s="198" t="s">
        <v>121</v>
      </c>
      <c r="E251" s="199" t="s">
        <v>354</v>
      </c>
      <c r="F251" s="200" t="s">
        <v>355</v>
      </c>
      <c r="G251" s="201" t="s">
        <v>334</v>
      </c>
      <c r="H251" s="202">
        <v>39.299999999999997</v>
      </c>
      <c r="I251" s="203"/>
      <c r="J251" s="204">
        <f>ROUND(I251*H251,2)</f>
        <v>0</v>
      </c>
      <c r="K251" s="200" t="s">
        <v>167</v>
      </c>
      <c r="L251" s="46"/>
      <c r="M251" s="205" t="s">
        <v>32</v>
      </c>
      <c r="N251" s="206" t="s">
        <v>49</v>
      </c>
      <c r="O251" s="86"/>
      <c r="P251" s="207">
        <f>O251*H251</f>
        <v>0</v>
      </c>
      <c r="Q251" s="207">
        <v>0</v>
      </c>
      <c r="R251" s="207">
        <f>Q251*H251</f>
        <v>0</v>
      </c>
      <c r="S251" s="207">
        <v>0</v>
      </c>
      <c r="T251" s="208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09" t="s">
        <v>119</v>
      </c>
      <c r="AT251" s="209" t="s">
        <v>121</v>
      </c>
      <c r="AU251" s="209" t="s">
        <v>89</v>
      </c>
      <c r="AY251" s="18" t="s">
        <v>120</v>
      </c>
      <c r="BE251" s="210">
        <f>IF(N251="základní",J251,0)</f>
        <v>0</v>
      </c>
      <c r="BF251" s="210">
        <f>IF(N251="snížená",J251,0)</f>
        <v>0</v>
      </c>
      <c r="BG251" s="210">
        <f>IF(N251="zákl. přenesená",J251,0)</f>
        <v>0</v>
      </c>
      <c r="BH251" s="210">
        <f>IF(N251="sníž. přenesená",J251,0)</f>
        <v>0</v>
      </c>
      <c r="BI251" s="210">
        <f>IF(N251="nulová",J251,0)</f>
        <v>0</v>
      </c>
      <c r="BJ251" s="18" t="s">
        <v>86</v>
      </c>
      <c r="BK251" s="210">
        <f>ROUND(I251*H251,2)</f>
        <v>0</v>
      </c>
      <c r="BL251" s="18" t="s">
        <v>119</v>
      </c>
      <c r="BM251" s="209" t="s">
        <v>356</v>
      </c>
    </row>
    <row r="252" s="2" customFormat="1">
      <c r="A252" s="40"/>
      <c r="B252" s="41"/>
      <c r="C252" s="42"/>
      <c r="D252" s="211" t="s">
        <v>126</v>
      </c>
      <c r="E252" s="42"/>
      <c r="F252" s="212" t="s">
        <v>357</v>
      </c>
      <c r="G252" s="42"/>
      <c r="H252" s="42"/>
      <c r="I252" s="213"/>
      <c r="J252" s="42"/>
      <c r="K252" s="42"/>
      <c r="L252" s="46"/>
      <c r="M252" s="214"/>
      <c r="N252" s="215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8" t="s">
        <v>126</v>
      </c>
      <c r="AU252" s="18" t="s">
        <v>89</v>
      </c>
    </row>
    <row r="253" s="2" customFormat="1">
      <c r="A253" s="40"/>
      <c r="B253" s="41"/>
      <c r="C253" s="42"/>
      <c r="D253" s="229" t="s">
        <v>170</v>
      </c>
      <c r="E253" s="42"/>
      <c r="F253" s="230" t="s">
        <v>358</v>
      </c>
      <c r="G253" s="42"/>
      <c r="H253" s="42"/>
      <c r="I253" s="213"/>
      <c r="J253" s="42"/>
      <c r="K253" s="42"/>
      <c r="L253" s="46"/>
      <c r="M253" s="214"/>
      <c r="N253" s="215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8" t="s">
        <v>170</v>
      </c>
      <c r="AU253" s="18" t="s">
        <v>89</v>
      </c>
    </row>
    <row r="254" s="14" customFormat="1">
      <c r="A254" s="14"/>
      <c r="B254" s="241"/>
      <c r="C254" s="242"/>
      <c r="D254" s="211" t="s">
        <v>213</v>
      </c>
      <c r="E254" s="243" t="s">
        <v>32</v>
      </c>
      <c r="F254" s="244" t="s">
        <v>352</v>
      </c>
      <c r="G254" s="242"/>
      <c r="H254" s="245">
        <v>39.299999999999997</v>
      </c>
      <c r="I254" s="246"/>
      <c r="J254" s="242"/>
      <c r="K254" s="242"/>
      <c r="L254" s="247"/>
      <c r="M254" s="248"/>
      <c r="N254" s="249"/>
      <c r="O254" s="249"/>
      <c r="P254" s="249"/>
      <c r="Q254" s="249"/>
      <c r="R254" s="249"/>
      <c r="S254" s="249"/>
      <c r="T254" s="250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1" t="s">
        <v>213</v>
      </c>
      <c r="AU254" s="251" t="s">
        <v>89</v>
      </c>
      <c r="AV254" s="14" t="s">
        <v>89</v>
      </c>
      <c r="AW254" s="14" t="s">
        <v>39</v>
      </c>
      <c r="AX254" s="14" t="s">
        <v>86</v>
      </c>
      <c r="AY254" s="251" t="s">
        <v>120</v>
      </c>
    </row>
    <row r="255" s="2" customFormat="1" ht="24.15" customHeight="1">
      <c r="A255" s="40"/>
      <c r="B255" s="41"/>
      <c r="C255" s="198" t="s">
        <v>359</v>
      </c>
      <c r="D255" s="198" t="s">
        <v>121</v>
      </c>
      <c r="E255" s="199" t="s">
        <v>360</v>
      </c>
      <c r="F255" s="200" t="s">
        <v>361</v>
      </c>
      <c r="G255" s="201" t="s">
        <v>334</v>
      </c>
      <c r="H255" s="202">
        <v>0.59999999999999998</v>
      </c>
      <c r="I255" s="203"/>
      <c r="J255" s="204">
        <f>ROUND(I255*H255,2)</f>
        <v>0</v>
      </c>
      <c r="K255" s="200" t="s">
        <v>167</v>
      </c>
      <c r="L255" s="46"/>
      <c r="M255" s="205" t="s">
        <v>32</v>
      </c>
      <c r="N255" s="206" t="s">
        <v>49</v>
      </c>
      <c r="O255" s="86"/>
      <c r="P255" s="207">
        <f>O255*H255</f>
        <v>0</v>
      </c>
      <c r="Q255" s="207">
        <v>0.0010499999999999999</v>
      </c>
      <c r="R255" s="207">
        <f>Q255*H255</f>
        <v>0.00062999999999999992</v>
      </c>
      <c r="S255" s="207">
        <v>0.0061999999999999998</v>
      </c>
      <c r="T255" s="208">
        <f>S255*H255</f>
        <v>0.0037199999999999998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09" t="s">
        <v>119</v>
      </c>
      <c r="AT255" s="209" t="s">
        <v>121</v>
      </c>
      <c r="AU255" s="209" t="s">
        <v>89</v>
      </c>
      <c r="AY255" s="18" t="s">
        <v>120</v>
      </c>
      <c r="BE255" s="210">
        <f>IF(N255="základní",J255,0)</f>
        <v>0</v>
      </c>
      <c r="BF255" s="210">
        <f>IF(N255="snížená",J255,0)</f>
        <v>0</v>
      </c>
      <c r="BG255" s="210">
        <f>IF(N255="zákl. přenesená",J255,0)</f>
        <v>0</v>
      </c>
      <c r="BH255" s="210">
        <f>IF(N255="sníž. přenesená",J255,0)</f>
        <v>0</v>
      </c>
      <c r="BI255" s="210">
        <f>IF(N255="nulová",J255,0)</f>
        <v>0</v>
      </c>
      <c r="BJ255" s="18" t="s">
        <v>86</v>
      </c>
      <c r="BK255" s="210">
        <f>ROUND(I255*H255,2)</f>
        <v>0</v>
      </c>
      <c r="BL255" s="18" t="s">
        <v>119</v>
      </c>
      <c r="BM255" s="209" t="s">
        <v>362</v>
      </c>
    </row>
    <row r="256" s="2" customFormat="1">
      <c r="A256" s="40"/>
      <c r="B256" s="41"/>
      <c r="C256" s="42"/>
      <c r="D256" s="211" t="s">
        <v>126</v>
      </c>
      <c r="E256" s="42"/>
      <c r="F256" s="212" t="s">
        <v>363</v>
      </c>
      <c r="G256" s="42"/>
      <c r="H256" s="42"/>
      <c r="I256" s="213"/>
      <c r="J256" s="42"/>
      <c r="K256" s="42"/>
      <c r="L256" s="46"/>
      <c r="M256" s="214"/>
      <c r="N256" s="215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8" t="s">
        <v>126</v>
      </c>
      <c r="AU256" s="18" t="s">
        <v>89</v>
      </c>
    </row>
    <row r="257" s="2" customFormat="1">
      <c r="A257" s="40"/>
      <c r="B257" s="41"/>
      <c r="C257" s="42"/>
      <c r="D257" s="229" t="s">
        <v>170</v>
      </c>
      <c r="E257" s="42"/>
      <c r="F257" s="230" t="s">
        <v>364</v>
      </c>
      <c r="G257" s="42"/>
      <c r="H257" s="42"/>
      <c r="I257" s="213"/>
      <c r="J257" s="42"/>
      <c r="K257" s="42"/>
      <c r="L257" s="46"/>
      <c r="M257" s="214"/>
      <c r="N257" s="215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8" t="s">
        <v>170</v>
      </c>
      <c r="AU257" s="18" t="s">
        <v>89</v>
      </c>
    </row>
    <row r="258" s="13" customFormat="1">
      <c r="A258" s="13"/>
      <c r="B258" s="231"/>
      <c r="C258" s="232"/>
      <c r="D258" s="211" t="s">
        <v>213</v>
      </c>
      <c r="E258" s="233" t="s">
        <v>32</v>
      </c>
      <c r="F258" s="234" t="s">
        <v>365</v>
      </c>
      <c r="G258" s="232"/>
      <c r="H258" s="233" t="s">
        <v>32</v>
      </c>
      <c r="I258" s="235"/>
      <c r="J258" s="232"/>
      <c r="K258" s="232"/>
      <c r="L258" s="236"/>
      <c r="M258" s="237"/>
      <c r="N258" s="238"/>
      <c r="O258" s="238"/>
      <c r="P258" s="238"/>
      <c r="Q258" s="238"/>
      <c r="R258" s="238"/>
      <c r="S258" s="238"/>
      <c r="T258" s="23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0" t="s">
        <v>213</v>
      </c>
      <c r="AU258" s="240" t="s">
        <v>89</v>
      </c>
      <c r="AV258" s="13" t="s">
        <v>86</v>
      </c>
      <c r="AW258" s="13" t="s">
        <v>39</v>
      </c>
      <c r="AX258" s="13" t="s">
        <v>78</v>
      </c>
      <c r="AY258" s="240" t="s">
        <v>120</v>
      </c>
    </row>
    <row r="259" s="14" customFormat="1">
      <c r="A259" s="14"/>
      <c r="B259" s="241"/>
      <c r="C259" s="242"/>
      <c r="D259" s="211" t="s">
        <v>213</v>
      </c>
      <c r="E259" s="243" t="s">
        <v>32</v>
      </c>
      <c r="F259" s="244" t="s">
        <v>366</v>
      </c>
      <c r="G259" s="242"/>
      <c r="H259" s="245">
        <v>0.59999999999999998</v>
      </c>
      <c r="I259" s="246"/>
      <c r="J259" s="242"/>
      <c r="K259" s="242"/>
      <c r="L259" s="247"/>
      <c r="M259" s="248"/>
      <c r="N259" s="249"/>
      <c r="O259" s="249"/>
      <c r="P259" s="249"/>
      <c r="Q259" s="249"/>
      <c r="R259" s="249"/>
      <c r="S259" s="249"/>
      <c r="T259" s="250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1" t="s">
        <v>213</v>
      </c>
      <c r="AU259" s="251" t="s">
        <v>89</v>
      </c>
      <c r="AV259" s="14" t="s">
        <v>89</v>
      </c>
      <c r="AW259" s="14" t="s">
        <v>39</v>
      </c>
      <c r="AX259" s="14" t="s">
        <v>86</v>
      </c>
      <c r="AY259" s="251" t="s">
        <v>120</v>
      </c>
    </row>
    <row r="260" s="11" customFormat="1" ht="22.8" customHeight="1">
      <c r="A260" s="11"/>
      <c r="B260" s="184"/>
      <c r="C260" s="185"/>
      <c r="D260" s="186" t="s">
        <v>77</v>
      </c>
      <c r="E260" s="227" t="s">
        <v>367</v>
      </c>
      <c r="F260" s="227" t="s">
        <v>368</v>
      </c>
      <c r="G260" s="185"/>
      <c r="H260" s="185"/>
      <c r="I260" s="188"/>
      <c r="J260" s="228">
        <f>BK260</f>
        <v>0</v>
      </c>
      <c r="K260" s="185"/>
      <c r="L260" s="190"/>
      <c r="M260" s="191"/>
      <c r="N260" s="192"/>
      <c r="O260" s="192"/>
      <c r="P260" s="193">
        <f>SUM(P261:P278)</f>
        <v>0</v>
      </c>
      <c r="Q260" s="192"/>
      <c r="R260" s="193">
        <f>SUM(R261:R278)</f>
        <v>0</v>
      </c>
      <c r="S260" s="192"/>
      <c r="T260" s="194">
        <f>SUM(T261:T278)</f>
        <v>0</v>
      </c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R260" s="195" t="s">
        <v>86</v>
      </c>
      <c r="AT260" s="196" t="s">
        <v>77</v>
      </c>
      <c r="AU260" s="196" t="s">
        <v>86</v>
      </c>
      <c r="AY260" s="195" t="s">
        <v>120</v>
      </c>
      <c r="BK260" s="197">
        <f>SUM(BK261:BK278)</f>
        <v>0</v>
      </c>
    </row>
    <row r="261" s="2" customFormat="1" ht="16.5" customHeight="1">
      <c r="A261" s="40"/>
      <c r="B261" s="41"/>
      <c r="C261" s="198" t="s">
        <v>7</v>
      </c>
      <c r="D261" s="198" t="s">
        <v>121</v>
      </c>
      <c r="E261" s="199" t="s">
        <v>369</v>
      </c>
      <c r="F261" s="200" t="s">
        <v>370</v>
      </c>
      <c r="G261" s="201" t="s">
        <v>264</v>
      </c>
      <c r="H261" s="202">
        <v>21.530000000000001</v>
      </c>
      <c r="I261" s="203"/>
      <c r="J261" s="204">
        <f>ROUND(I261*H261,2)</f>
        <v>0</v>
      </c>
      <c r="K261" s="200" t="s">
        <v>167</v>
      </c>
      <c r="L261" s="46"/>
      <c r="M261" s="205" t="s">
        <v>32</v>
      </c>
      <c r="N261" s="206" t="s">
        <v>49</v>
      </c>
      <c r="O261" s="86"/>
      <c r="P261" s="207">
        <f>O261*H261</f>
        <v>0</v>
      </c>
      <c r="Q261" s="207">
        <v>0</v>
      </c>
      <c r="R261" s="207">
        <f>Q261*H261</f>
        <v>0</v>
      </c>
      <c r="S261" s="207">
        <v>0</v>
      </c>
      <c r="T261" s="208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09" t="s">
        <v>119</v>
      </c>
      <c r="AT261" s="209" t="s">
        <v>121</v>
      </c>
      <c r="AU261" s="209" t="s">
        <v>89</v>
      </c>
      <c r="AY261" s="18" t="s">
        <v>120</v>
      </c>
      <c r="BE261" s="210">
        <f>IF(N261="základní",J261,0)</f>
        <v>0</v>
      </c>
      <c r="BF261" s="210">
        <f>IF(N261="snížená",J261,0)</f>
        <v>0</v>
      </c>
      <c r="BG261" s="210">
        <f>IF(N261="zákl. přenesená",J261,0)</f>
        <v>0</v>
      </c>
      <c r="BH261" s="210">
        <f>IF(N261="sníž. přenesená",J261,0)</f>
        <v>0</v>
      </c>
      <c r="BI261" s="210">
        <f>IF(N261="nulová",J261,0)</f>
        <v>0</v>
      </c>
      <c r="BJ261" s="18" t="s">
        <v>86</v>
      </c>
      <c r="BK261" s="210">
        <f>ROUND(I261*H261,2)</f>
        <v>0</v>
      </c>
      <c r="BL261" s="18" t="s">
        <v>119</v>
      </c>
      <c r="BM261" s="209" t="s">
        <v>371</v>
      </c>
    </row>
    <row r="262" s="2" customFormat="1">
      <c r="A262" s="40"/>
      <c r="B262" s="41"/>
      <c r="C262" s="42"/>
      <c r="D262" s="211" t="s">
        <v>126</v>
      </c>
      <c r="E262" s="42"/>
      <c r="F262" s="212" t="s">
        <v>372</v>
      </c>
      <c r="G262" s="42"/>
      <c r="H262" s="42"/>
      <c r="I262" s="213"/>
      <c r="J262" s="42"/>
      <c r="K262" s="42"/>
      <c r="L262" s="46"/>
      <c r="M262" s="214"/>
      <c r="N262" s="215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8" t="s">
        <v>126</v>
      </c>
      <c r="AU262" s="18" t="s">
        <v>89</v>
      </c>
    </row>
    <row r="263" s="2" customFormat="1">
      <c r="A263" s="40"/>
      <c r="B263" s="41"/>
      <c r="C263" s="42"/>
      <c r="D263" s="229" t="s">
        <v>170</v>
      </c>
      <c r="E263" s="42"/>
      <c r="F263" s="230" t="s">
        <v>373</v>
      </c>
      <c r="G263" s="42"/>
      <c r="H263" s="42"/>
      <c r="I263" s="213"/>
      <c r="J263" s="42"/>
      <c r="K263" s="42"/>
      <c r="L263" s="46"/>
      <c r="M263" s="214"/>
      <c r="N263" s="215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8" t="s">
        <v>170</v>
      </c>
      <c r="AU263" s="18" t="s">
        <v>89</v>
      </c>
    </row>
    <row r="264" s="2" customFormat="1" ht="24.15" customHeight="1">
      <c r="A264" s="40"/>
      <c r="B264" s="41"/>
      <c r="C264" s="198" t="s">
        <v>374</v>
      </c>
      <c r="D264" s="198" t="s">
        <v>121</v>
      </c>
      <c r="E264" s="199" t="s">
        <v>375</v>
      </c>
      <c r="F264" s="200" t="s">
        <v>376</v>
      </c>
      <c r="G264" s="201" t="s">
        <v>264</v>
      </c>
      <c r="H264" s="202">
        <v>86.120000000000005</v>
      </c>
      <c r="I264" s="203"/>
      <c r="J264" s="204">
        <f>ROUND(I264*H264,2)</f>
        <v>0</v>
      </c>
      <c r="K264" s="200" t="s">
        <v>167</v>
      </c>
      <c r="L264" s="46"/>
      <c r="M264" s="205" t="s">
        <v>32</v>
      </c>
      <c r="N264" s="206" t="s">
        <v>49</v>
      </c>
      <c r="O264" s="86"/>
      <c r="P264" s="207">
        <f>O264*H264</f>
        <v>0</v>
      </c>
      <c r="Q264" s="207">
        <v>0</v>
      </c>
      <c r="R264" s="207">
        <f>Q264*H264</f>
        <v>0</v>
      </c>
      <c r="S264" s="207">
        <v>0</v>
      </c>
      <c r="T264" s="208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09" t="s">
        <v>119</v>
      </c>
      <c r="AT264" s="209" t="s">
        <v>121</v>
      </c>
      <c r="AU264" s="209" t="s">
        <v>89</v>
      </c>
      <c r="AY264" s="18" t="s">
        <v>120</v>
      </c>
      <c r="BE264" s="210">
        <f>IF(N264="základní",J264,0)</f>
        <v>0</v>
      </c>
      <c r="BF264" s="210">
        <f>IF(N264="snížená",J264,0)</f>
        <v>0</v>
      </c>
      <c r="BG264" s="210">
        <f>IF(N264="zákl. přenesená",J264,0)</f>
        <v>0</v>
      </c>
      <c r="BH264" s="210">
        <f>IF(N264="sníž. přenesená",J264,0)</f>
        <v>0</v>
      </c>
      <c r="BI264" s="210">
        <f>IF(N264="nulová",J264,0)</f>
        <v>0</v>
      </c>
      <c r="BJ264" s="18" t="s">
        <v>86</v>
      </c>
      <c r="BK264" s="210">
        <f>ROUND(I264*H264,2)</f>
        <v>0</v>
      </c>
      <c r="BL264" s="18" t="s">
        <v>119</v>
      </c>
      <c r="BM264" s="209" t="s">
        <v>377</v>
      </c>
    </row>
    <row r="265" s="2" customFormat="1">
      <c r="A265" s="40"/>
      <c r="B265" s="41"/>
      <c r="C265" s="42"/>
      <c r="D265" s="211" t="s">
        <v>126</v>
      </c>
      <c r="E265" s="42"/>
      <c r="F265" s="212" t="s">
        <v>378</v>
      </c>
      <c r="G265" s="42"/>
      <c r="H265" s="42"/>
      <c r="I265" s="213"/>
      <c r="J265" s="42"/>
      <c r="K265" s="42"/>
      <c r="L265" s="46"/>
      <c r="M265" s="214"/>
      <c r="N265" s="215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8" t="s">
        <v>126</v>
      </c>
      <c r="AU265" s="18" t="s">
        <v>89</v>
      </c>
    </row>
    <row r="266" s="2" customFormat="1">
      <c r="A266" s="40"/>
      <c r="B266" s="41"/>
      <c r="C266" s="42"/>
      <c r="D266" s="229" t="s">
        <v>170</v>
      </c>
      <c r="E266" s="42"/>
      <c r="F266" s="230" t="s">
        <v>379</v>
      </c>
      <c r="G266" s="42"/>
      <c r="H266" s="42"/>
      <c r="I266" s="213"/>
      <c r="J266" s="42"/>
      <c r="K266" s="42"/>
      <c r="L266" s="46"/>
      <c r="M266" s="214"/>
      <c r="N266" s="215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8" t="s">
        <v>170</v>
      </c>
      <c r="AU266" s="18" t="s">
        <v>89</v>
      </c>
    </row>
    <row r="267" s="14" customFormat="1">
      <c r="A267" s="14"/>
      <c r="B267" s="241"/>
      <c r="C267" s="242"/>
      <c r="D267" s="211" t="s">
        <v>213</v>
      </c>
      <c r="E267" s="242"/>
      <c r="F267" s="244" t="s">
        <v>380</v>
      </c>
      <c r="G267" s="242"/>
      <c r="H267" s="245">
        <v>86.120000000000005</v>
      </c>
      <c r="I267" s="246"/>
      <c r="J267" s="242"/>
      <c r="K267" s="242"/>
      <c r="L267" s="247"/>
      <c r="M267" s="248"/>
      <c r="N267" s="249"/>
      <c r="O267" s="249"/>
      <c r="P267" s="249"/>
      <c r="Q267" s="249"/>
      <c r="R267" s="249"/>
      <c r="S267" s="249"/>
      <c r="T267" s="250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1" t="s">
        <v>213</v>
      </c>
      <c r="AU267" s="251" t="s">
        <v>89</v>
      </c>
      <c r="AV267" s="14" t="s">
        <v>89</v>
      </c>
      <c r="AW267" s="14" t="s">
        <v>4</v>
      </c>
      <c r="AX267" s="14" t="s">
        <v>86</v>
      </c>
      <c r="AY267" s="251" t="s">
        <v>120</v>
      </c>
    </row>
    <row r="268" s="2" customFormat="1" ht="24.15" customHeight="1">
      <c r="A268" s="40"/>
      <c r="B268" s="41"/>
      <c r="C268" s="198" t="s">
        <v>381</v>
      </c>
      <c r="D268" s="198" t="s">
        <v>121</v>
      </c>
      <c r="E268" s="199" t="s">
        <v>382</v>
      </c>
      <c r="F268" s="200" t="s">
        <v>383</v>
      </c>
      <c r="G268" s="201" t="s">
        <v>264</v>
      </c>
      <c r="H268" s="202">
        <v>21.530000000000001</v>
      </c>
      <c r="I268" s="203"/>
      <c r="J268" s="204">
        <f>ROUND(I268*H268,2)</f>
        <v>0</v>
      </c>
      <c r="K268" s="200" t="s">
        <v>167</v>
      </c>
      <c r="L268" s="46"/>
      <c r="M268" s="205" t="s">
        <v>32</v>
      </c>
      <c r="N268" s="206" t="s">
        <v>49</v>
      </c>
      <c r="O268" s="86"/>
      <c r="P268" s="207">
        <f>O268*H268</f>
        <v>0</v>
      </c>
      <c r="Q268" s="207">
        <v>0</v>
      </c>
      <c r="R268" s="207">
        <f>Q268*H268</f>
        <v>0</v>
      </c>
      <c r="S268" s="207">
        <v>0</v>
      </c>
      <c r="T268" s="208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09" t="s">
        <v>119</v>
      </c>
      <c r="AT268" s="209" t="s">
        <v>121</v>
      </c>
      <c r="AU268" s="209" t="s">
        <v>89</v>
      </c>
      <c r="AY268" s="18" t="s">
        <v>120</v>
      </c>
      <c r="BE268" s="210">
        <f>IF(N268="základní",J268,0)</f>
        <v>0</v>
      </c>
      <c r="BF268" s="210">
        <f>IF(N268="snížená",J268,0)</f>
        <v>0</v>
      </c>
      <c r="BG268" s="210">
        <f>IF(N268="zákl. přenesená",J268,0)</f>
        <v>0</v>
      </c>
      <c r="BH268" s="210">
        <f>IF(N268="sníž. přenesená",J268,0)</f>
        <v>0</v>
      </c>
      <c r="BI268" s="210">
        <f>IF(N268="nulová",J268,0)</f>
        <v>0</v>
      </c>
      <c r="BJ268" s="18" t="s">
        <v>86</v>
      </c>
      <c r="BK268" s="210">
        <f>ROUND(I268*H268,2)</f>
        <v>0</v>
      </c>
      <c r="BL268" s="18" t="s">
        <v>119</v>
      </c>
      <c r="BM268" s="209" t="s">
        <v>384</v>
      </c>
    </row>
    <row r="269" s="2" customFormat="1">
      <c r="A269" s="40"/>
      <c r="B269" s="41"/>
      <c r="C269" s="42"/>
      <c r="D269" s="211" t="s">
        <v>126</v>
      </c>
      <c r="E269" s="42"/>
      <c r="F269" s="212" t="s">
        <v>385</v>
      </c>
      <c r="G269" s="42"/>
      <c r="H269" s="42"/>
      <c r="I269" s="213"/>
      <c r="J269" s="42"/>
      <c r="K269" s="42"/>
      <c r="L269" s="46"/>
      <c r="M269" s="214"/>
      <c r="N269" s="215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8" t="s">
        <v>126</v>
      </c>
      <c r="AU269" s="18" t="s">
        <v>89</v>
      </c>
    </row>
    <row r="270" s="2" customFormat="1">
      <c r="A270" s="40"/>
      <c r="B270" s="41"/>
      <c r="C270" s="42"/>
      <c r="D270" s="229" t="s">
        <v>170</v>
      </c>
      <c r="E270" s="42"/>
      <c r="F270" s="230" t="s">
        <v>386</v>
      </c>
      <c r="G270" s="42"/>
      <c r="H270" s="42"/>
      <c r="I270" s="213"/>
      <c r="J270" s="42"/>
      <c r="K270" s="42"/>
      <c r="L270" s="46"/>
      <c r="M270" s="214"/>
      <c r="N270" s="215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8" t="s">
        <v>170</v>
      </c>
      <c r="AU270" s="18" t="s">
        <v>89</v>
      </c>
    </row>
    <row r="271" s="2" customFormat="1" ht="44.25" customHeight="1">
      <c r="A271" s="40"/>
      <c r="B271" s="41"/>
      <c r="C271" s="198" t="s">
        <v>387</v>
      </c>
      <c r="D271" s="198" t="s">
        <v>121</v>
      </c>
      <c r="E271" s="199" t="s">
        <v>388</v>
      </c>
      <c r="F271" s="200" t="s">
        <v>266</v>
      </c>
      <c r="G271" s="201" t="s">
        <v>264</v>
      </c>
      <c r="H271" s="202">
        <v>18.414999999999999</v>
      </c>
      <c r="I271" s="203"/>
      <c r="J271" s="204">
        <f>ROUND(I271*H271,2)</f>
        <v>0</v>
      </c>
      <c r="K271" s="200" t="s">
        <v>167</v>
      </c>
      <c r="L271" s="46"/>
      <c r="M271" s="205" t="s">
        <v>32</v>
      </c>
      <c r="N271" s="206" t="s">
        <v>49</v>
      </c>
      <c r="O271" s="86"/>
      <c r="P271" s="207">
        <f>O271*H271</f>
        <v>0</v>
      </c>
      <c r="Q271" s="207">
        <v>0</v>
      </c>
      <c r="R271" s="207">
        <f>Q271*H271</f>
        <v>0</v>
      </c>
      <c r="S271" s="207">
        <v>0</v>
      </c>
      <c r="T271" s="208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09" t="s">
        <v>119</v>
      </c>
      <c r="AT271" s="209" t="s">
        <v>121</v>
      </c>
      <c r="AU271" s="209" t="s">
        <v>89</v>
      </c>
      <c r="AY271" s="18" t="s">
        <v>120</v>
      </c>
      <c r="BE271" s="210">
        <f>IF(N271="základní",J271,0)</f>
        <v>0</v>
      </c>
      <c r="BF271" s="210">
        <f>IF(N271="snížená",J271,0)</f>
        <v>0</v>
      </c>
      <c r="BG271" s="210">
        <f>IF(N271="zákl. přenesená",J271,0)</f>
        <v>0</v>
      </c>
      <c r="BH271" s="210">
        <f>IF(N271="sníž. přenesená",J271,0)</f>
        <v>0</v>
      </c>
      <c r="BI271" s="210">
        <f>IF(N271="nulová",J271,0)</f>
        <v>0</v>
      </c>
      <c r="BJ271" s="18" t="s">
        <v>86</v>
      </c>
      <c r="BK271" s="210">
        <f>ROUND(I271*H271,2)</f>
        <v>0</v>
      </c>
      <c r="BL271" s="18" t="s">
        <v>119</v>
      </c>
      <c r="BM271" s="209" t="s">
        <v>389</v>
      </c>
    </row>
    <row r="272" s="2" customFormat="1">
      <c r="A272" s="40"/>
      <c r="B272" s="41"/>
      <c r="C272" s="42"/>
      <c r="D272" s="211" t="s">
        <v>126</v>
      </c>
      <c r="E272" s="42"/>
      <c r="F272" s="212" t="s">
        <v>266</v>
      </c>
      <c r="G272" s="42"/>
      <c r="H272" s="42"/>
      <c r="I272" s="213"/>
      <c r="J272" s="42"/>
      <c r="K272" s="42"/>
      <c r="L272" s="46"/>
      <c r="M272" s="214"/>
      <c r="N272" s="215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8" t="s">
        <v>126</v>
      </c>
      <c r="AU272" s="18" t="s">
        <v>89</v>
      </c>
    </row>
    <row r="273" s="2" customFormat="1">
      <c r="A273" s="40"/>
      <c r="B273" s="41"/>
      <c r="C273" s="42"/>
      <c r="D273" s="229" t="s">
        <v>170</v>
      </c>
      <c r="E273" s="42"/>
      <c r="F273" s="230" t="s">
        <v>390</v>
      </c>
      <c r="G273" s="42"/>
      <c r="H273" s="42"/>
      <c r="I273" s="213"/>
      <c r="J273" s="42"/>
      <c r="K273" s="42"/>
      <c r="L273" s="46"/>
      <c r="M273" s="214"/>
      <c r="N273" s="215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8" t="s">
        <v>170</v>
      </c>
      <c r="AU273" s="18" t="s">
        <v>89</v>
      </c>
    </row>
    <row r="274" s="14" customFormat="1">
      <c r="A274" s="14"/>
      <c r="B274" s="241"/>
      <c r="C274" s="242"/>
      <c r="D274" s="211" t="s">
        <v>213</v>
      </c>
      <c r="E274" s="243" t="s">
        <v>32</v>
      </c>
      <c r="F274" s="244" t="s">
        <v>391</v>
      </c>
      <c r="G274" s="242"/>
      <c r="H274" s="245">
        <v>18.414999999999999</v>
      </c>
      <c r="I274" s="246"/>
      <c r="J274" s="242"/>
      <c r="K274" s="242"/>
      <c r="L274" s="247"/>
      <c r="M274" s="248"/>
      <c r="N274" s="249"/>
      <c r="O274" s="249"/>
      <c r="P274" s="249"/>
      <c r="Q274" s="249"/>
      <c r="R274" s="249"/>
      <c r="S274" s="249"/>
      <c r="T274" s="250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1" t="s">
        <v>213</v>
      </c>
      <c r="AU274" s="251" t="s">
        <v>89</v>
      </c>
      <c r="AV274" s="14" t="s">
        <v>89</v>
      </c>
      <c r="AW274" s="14" t="s">
        <v>39</v>
      </c>
      <c r="AX274" s="14" t="s">
        <v>86</v>
      </c>
      <c r="AY274" s="251" t="s">
        <v>120</v>
      </c>
    </row>
    <row r="275" s="2" customFormat="1" ht="44.25" customHeight="1">
      <c r="A275" s="40"/>
      <c r="B275" s="41"/>
      <c r="C275" s="198" t="s">
        <v>392</v>
      </c>
      <c r="D275" s="198" t="s">
        <v>121</v>
      </c>
      <c r="E275" s="199" t="s">
        <v>393</v>
      </c>
      <c r="F275" s="200" t="s">
        <v>394</v>
      </c>
      <c r="G275" s="201" t="s">
        <v>264</v>
      </c>
      <c r="H275" s="202">
        <v>3.1120000000000001</v>
      </c>
      <c r="I275" s="203"/>
      <c r="J275" s="204">
        <f>ROUND(I275*H275,2)</f>
        <v>0</v>
      </c>
      <c r="K275" s="200" t="s">
        <v>167</v>
      </c>
      <c r="L275" s="46"/>
      <c r="M275" s="205" t="s">
        <v>32</v>
      </c>
      <c r="N275" s="206" t="s">
        <v>49</v>
      </c>
      <c r="O275" s="86"/>
      <c r="P275" s="207">
        <f>O275*H275</f>
        <v>0</v>
      </c>
      <c r="Q275" s="207">
        <v>0</v>
      </c>
      <c r="R275" s="207">
        <f>Q275*H275</f>
        <v>0</v>
      </c>
      <c r="S275" s="207">
        <v>0</v>
      </c>
      <c r="T275" s="208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09" t="s">
        <v>119</v>
      </c>
      <c r="AT275" s="209" t="s">
        <v>121</v>
      </c>
      <c r="AU275" s="209" t="s">
        <v>89</v>
      </c>
      <c r="AY275" s="18" t="s">
        <v>120</v>
      </c>
      <c r="BE275" s="210">
        <f>IF(N275="základní",J275,0)</f>
        <v>0</v>
      </c>
      <c r="BF275" s="210">
        <f>IF(N275="snížená",J275,0)</f>
        <v>0</v>
      </c>
      <c r="BG275" s="210">
        <f>IF(N275="zákl. přenesená",J275,0)</f>
        <v>0</v>
      </c>
      <c r="BH275" s="210">
        <f>IF(N275="sníž. přenesená",J275,0)</f>
        <v>0</v>
      </c>
      <c r="BI275" s="210">
        <f>IF(N275="nulová",J275,0)</f>
        <v>0</v>
      </c>
      <c r="BJ275" s="18" t="s">
        <v>86</v>
      </c>
      <c r="BK275" s="210">
        <f>ROUND(I275*H275,2)</f>
        <v>0</v>
      </c>
      <c r="BL275" s="18" t="s">
        <v>119</v>
      </c>
      <c r="BM275" s="209" t="s">
        <v>395</v>
      </c>
    </row>
    <row r="276" s="2" customFormat="1">
      <c r="A276" s="40"/>
      <c r="B276" s="41"/>
      <c r="C276" s="42"/>
      <c r="D276" s="211" t="s">
        <v>126</v>
      </c>
      <c r="E276" s="42"/>
      <c r="F276" s="212" t="s">
        <v>394</v>
      </c>
      <c r="G276" s="42"/>
      <c r="H276" s="42"/>
      <c r="I276" s="213"/>
      <c r="J276" s="42"/>
      <c r="K276" s="42"/>
      <c r="L276" s="46"/>
      <c r="M276" s="214"/>
      <c r="N276" s="215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8" t="s">
        <v>126</v>
      </c>
      <c r="AU276" s="18" t="s">
        <v>89</v>
      </c>
    </row>
    <row r="277" s="2" customFormat="1">
      <c r="A277" s="40"/>
      <c r="B277" s="41"/>
      <c r="C277" s="42"/>
      <c r="D277" s="229" t="s">
        <v>170</v>
      </c>
      <c r="E277" s="42"/>
      <c r="F277" s="230" t="s">
        <v>396</v>
      </c>
      <c r="G277" s="42"/>
      <c r="H277" s="42"/>
      <c r="I277" s="213"/>
      <c r="J277" s="42"/>
      <c r="K277" s="42"/>
      <c r="L277" s="46"/>
      <c r="M277" s="214"/>
      <c r="N277" s="215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8" t="s">
        <v>170</v>
      </c>
      <c r="AU277" s="18" t="s">
        <v>89</v>
      </c>
    </row>
    <row r="278" s="14" customFormat="1">
      <c r="A278" s="14"/>
      <c r="B278" s="241"/>
      <c r="C278" s="242"/>
      <c r="D278" s="211" t="s">
        <v>213</v>
      </c>
      <c r="E278" s="243" t="s">
        <v>32</v>
      </c>
      <c r="F278" s="244" t="s">
        <v>397</v>
      </c>
      <c r="G278" s="242"/>
      <c r="H278" s="245">
        <v>3.1120000000000001</v>
      </c>
      <c r="I278" s="246"/>
      <c r="J278" s="242"/>
      <c r="K278" s="242"/>
      <c r="L278" s="247"/>
      <c r="M278" s="248"/>
      <c r="N278" s="249"/>
      <c r="O278" s="249"/>
      <c r="P278" s="249"/>
      <c r="Q278" s="249"/>
      <c r="R278" s="249"/>
      <c r="S278" s="249"/>
      <c r="T278" s="250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1" t="s">
        <v>213</v>
      </c>
      <c r="AU278" s="251" t="s">
        <v>89</v>
      </c>
      <c r="AV278" s="14" t="s">
        <v>89</v>
      </c>
      <c r="AW278" s="14" t="s">
        <v>39</v>
      </c>
      <c r="AX278" s="14" t="s">
        <v>86</v>
      </c>
      <c r="AY278" s="251" t="s">
        <v>120</v>
      </c>
    </row>
    <row r="279" s="11" customFormat="1" ht="22.8" customHeight="1">
      <c r="A279" s="11"/>
      <c r="B279" s="184"/>
      <c r="C279" s="185"/>
      <c r="D279" s="186" t="s">
        <v>77</v>
      </c>
      <c r="E279" s="227" t="s">
        <v>398</v>
      </c>
      <c r="F279" s="227" t="s">
        <v>399</v>
      </c>
      <c r="G279" s="185"/>
      <c r="H279" s="185"/>
      <c r="I279" s="188"/>
      <c r="J279" s="228">
        <f>BK279</f>
        <v>0</v>
      </c>
      <c r="K279" s="185"/>
      <c r="L279" s="190"/>
      <c r="M279" s="191"/>
      <c r="N279" s="192"/>
      <c r="O279" s="192"/>
      <c r="P279" s="193">
        <f>SUM(P280:P285)</f>
        <v>0</v>
      </c>
      <c r="Q279" s="192"/>
      <c r="R279" s="193">
        <f>SUM(R280:R285)</f>
        <v>0</v>
      </c>
      <c r="S279" s="192"/>
      <c r="T279" s="194">
        <f>SUM(T280:T285)</f>
        <v>0</v>
      </c>
      <c r="U279" s="11"/>
      <c r="V279" s="11"/>
      <c r="W279" s="11"/>
      <c r="X279" s="11"/>
      <c r="Y279" s="11"/>
      <c r="Z279" s="11"/>
      <c r="AA279" s="11"/>
      <c r="AB279" s="11"/>
      <c r="AC279" s="11"/>
      <c r="AD279" s="11"/>
      <c r="AE279" s="11"/>
      <c r="AR279" s="195" t="s">
        <v>86</v>
      </c>
      <c r="AT279" s="196" t="s">
        <v>77</v>
      </c>
      <c r="AU279" s="196" t="s">
        <v>86</v>
      </c>
      <c r="AY279" s="195" t="s">
        <v>120</v>
      </c>
      <c r="BK279" s="197">
        <f>SUM(BK280:BK285)</f>
        <v>0</v>
      </c>
    </row>
    <row r="280" s="2" customFormat="1" ht="24.15" customHeight="1">
      <c r="A280" s="40"/>
      <c r="B280" s="41"/>
      <c r="C280" s="198" t="s">
        <v>400</v>
      </c>
      <c r="D280" s="198" t="s">
        <v>121</v>
      </c>
      <c r="E280" s="199" t="s">
        <v>401</v>
      </c>
      <c r="F280" s="200" t="s">
        <v>402</v>
      </c>
      <c r="G280" s="201" t="s">
        <v>264</v>
      </c>
      <c r="H280" s="202">
        <v>54.622999999999998</v>
      </c>
      <c r="I280" s="203"/>
      <c r="J280" s="204">
        <f>ROUND(I280*H280,2)</f>
        <v>0</v>
      </c>
      <c r="K280" s="200" t="s">
        <v>167</v>
      </c>
      <c r="L280" s="46"/>
      <c r="M280" s="205" t="s">
        <v>32</v>
      </c>
      <c r="N280" s="206" t="s">
        <v>49</v>
      </c>
      <c r="O280" s="86"/>
      <c r="P280" s="207">
        <f>O280*H280</f>
        <v>0</v>
      </c>
      <c r="Q280" s="207">
        <v>0</v>
      </c>
      <c r="R280" s="207">
        <f>Q280*H280</f>
        <v>0</v>
      </c>
      <c r="S280" s="207">
        <v>0</v>
      </c>
      <c r="T280" s="208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09" t="s">
        <v>119</v>
      </c>
      <c r="AT280" s="209" t="s">
        <v>121</v>
      </c>
      <c r="AU280" s="209" t="s">
        <v>89</v>
      </c>
      <c r="AY280" s="18" t="s">
        <v>120</v>
      </c>
      <c r="BE280" s="210">
        <f>IF(N280="základní",J280,0)</f>
        <v>0</v>
      </c>
      <c r="BF280" s="210">
        <f>IF(N280="snížená",J280,0)</f>
        <v>0</v>
      </c>
      <c r="BG280" s="210">
        <f>IF(N280="zákl. přenesená",J280,0)</f>
        <v>0</v>
      </c>
      <c r="BH280" s="210">
        <f>IF(N280="sníž. přenesená",J280,0)</f>
        <v>0</v>
      </c>
      <c r="BI280" s="210">
        <f>IF(N280="nulová",J280,0)</f>
        <v>0</v>
      </c>
      <c r="BJ280" s="18" t="s">
        <v>86</v>
      </c>
      <c r="BK280" s="210">
        <f>ROUND(I280*H280,2)</f>
        <v>0</v>
      </c>
      <c r="BL280" s="18" t="s">
        <v>119</v>
      </c>
      <c r="BM280" s="209" t="s">
        <v>403</v>
      </c>
    </row>
    <row r="281" s="2" customFormat="1">
      <c r="A281" s="40"/>
      <c r="B281" s="41"/>
      <c r="C281" s="42"/>
      <c r="D281" s="211" t="s">
        <v>126</v>
      </c>
      <c r="E281" s="42"/>
      <c r="F281" s="212" t="s">
        <v>404</v>
      </c>
      <c r="G281" s="42"/>
      <c r="H281" s="42"/>
      <c r="I281" s="213"/>
      <c r="J281" s="42"/>
      <c r="K281" s="42"/>
      <c r="L281" s="46"/>
      <c r="M281" s="214"/>
      <c r="N281" s="215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8" t="s">
        <v>126</v>
      </c>
      <c r="AU281" s="18" t="s">
        <v>89</v>
      </c>
    </row>
    <row r="282" s="2" customFormat="1">
      <c r="A282" s="40"/>
      <c r="B282" s="41"/>
      <c r="C282" s="42"/>
      <c r="D282" s="229" t="s">
        <v>170</v>
      </c>
      <c r="E282" s="42"/>
      <c r="F282" s="230" t="s">
        <v>405</v>
      </c>
      <c r="G282" s="42"/>
      <c r="H282" s="42"/>
      <c r="I282" s="213"/>
      <c r="J282" s="42"/>
      <c r="K282" s="42"/>
      <c r="L282" s="46"/>
      <c r="M282" s="214"/>
      <c r="N282" s="215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8" t="s">
        <v>170</v>
      </c>
      <c r="AU282" s="18" t="s">
        <v>89</v>
      </c>
    </row>
    <row r="283" s="2" customFormat="1" ht="33" customHeight="1">
      <c r="A283" s="40"/>
      <c r="B283" s="41"/>
      <c r="C283" s="198" t="s">
        <v>406</v>
      </c>
      <c r="D283" s="198" t="s">
        <v>121</v>
      </c>
      <c r="E283" s="199" t="s">
        <v>407</v>
      </c>
      <c r="F283" s="200" t="s">
        <v>408</v>
      </c>
      <c r="G283" s="201" t="s">
        <v>264</v>
      </c>
      <c r="H283" s="202">
        <v>54.622999999999998</v>
      </c>
      <c r="I283" s="203"/>
      <c r="J283" s="204">
        <f>ROUND(I283*H283,2)</f>
        <v>0</v>
      </c>
      <c r="K283" s="200" t="s">
        <v>167</v>
      </c>
      <c r="L283" s="46"/>
      <c r="M283" s="205" t="s">
        <v>32</v>
      </c>
      <c r="N283" s="206" t="s">
        <v>49</v>
      </c>
      <c r="O283" s="86"/>
      <c r="P283" s="207">
        <f>O283*H283</f>
        <v>0</v>
      </c>
      <c r="Q283" s="207">
        <v>0</v>
      </c>
      <c r="R283" s="207">
        <f>Q283*H283</f>
        <v>0</v>
      </c>
      <c r="S283" s="207">
        <v>0</v>
      </c>
      <c r="T283" s="208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09" t="s">
        <v>119</v>
      </c>
      <c r="AT283" s="209" t="s">
        <v>121</v>
      </c>
      <c r="AU283" s="209" t="s">
        <v>89</v>
      </c>
      <c r="AY283" s="18" t="s">
        <v>120</v>
      </c>
      <c r="BE283" s="210">
        <f>IF(N283="základní",J283,0)</f>
        <v>0</v>
      </c>
      <c r="BF283" s="210">
        <f>IF(N283="snížená",J283,0)</f>
        <v>0</v>
      </c>
      <c r="BG283" s="210">
        <f>IF(N283="zákl. přenesená",J283,0)</f>
        <v>0</v>
      </c>
      <c r="BH283" s="210">
        <f>IF(N283="sníž. přenesená",J283,0)</f>
        <v>0</v>
      </c>
      <c r="BI283" s="210">
        <f>IF(N283="nulová",J283,0)</f>
        <v>0</v>
      </c>
      <c r="BJ283" s="18" t="s">
        <v>86</v>
      </c>
      <c r="BK283" s="210">
        <f>ROUND(I283*H283,2)</f>
        <v>0</v>
      </c>
      <c r="BL283" s="18" t="s">
        <v>119</v>
      </c>
      <c r="BM283" s="209" t="s">
        <v>409</v>
      </c>
    </row>
    <row r="284" s="2" customFormat="1">
      <c r="A284" s="40"/>
      <c r="B284" s="41"/>
      <c r="C284" s="42"/>
      <c r="D284" s="211" t="s">
        <v>126</v>
      </c>
      <c r="E284" s="42"/>
      <c r="F284" s="212" t="s">
        <v>410</v>
      </c>
      <c r="G284" s="42"/>
      <c r="H284" s="42"/>
      <c r="I284" s="213"/>
      <c r="J284" s="42"/>
      <c r="K284" s="42"/>
      <c r="L284" s="46"/>
      <c r="M284" s="214"/>
      <c r="N284" s="215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8" t="s">
        <v>126</v>
      </c>
      <c r="AU284" s="18" t="s">
        <v>89</v>
      </c>
    </row>
    <row r="285" s="2" customFormat="1">
      <c r="A285" s="40"/>
      <c r="B285" s="41"/>
      <c r="C285" s="42"/>
      <c r="D285" s="229" t="s">
        <v>170</v>
      </c>
      <c r="E285" s="42"/>
      <c r="F285" s="230" t="s">
        <v>411</v>
      </c>
      <c r="G285" s="42"/>
      <c r="H285" s="42"/>
      <c r="I285" s="213"/>
      <c r="J285" s="42"/>
      <c r="K285" s="42"/>
      <c r="L285" s="46"/>
      <c r="M285" s="214"/>
      <c r="N285" s="215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8" t="s">
        <v>170</v>
      </c>
      <c r="AU285" s="18" t="s">
        <v>89</v>
      </c>
    </row>
    <row r="286" s="11" customFormat="1" ht="25.92" customHeight="1">
      <c r="A286" s="11"/>
      <c r="B286" s="184"/>
      <c r="C286" s="185"/>
      <c r="D286" s="186" t="s">
        <v>77</v>
      </c>
      <c r="E286" s="187" t="s">
        <v>412</v>
      </c>
      <c r="F286" s="187" t="s">
        <v>413</v>
      </c>
      <c r="G286" s="185"/>
      <c r="H286" s="185"/>
      <c r="I286" s="188"/>
      <c r="J286" s="189">
        <f>BK286</f>
        <v>0</v>
      </c>
      <c r="K286" s="185"/>
      <c r="L286" s="190"/>
      <c r="M286" s="191"/>
      <c r="N286" s="192"/>
      <c r="O286" s="192"/>
      <c r="P286" s="193">
        <f>P287+P314</f>
        <v>0</v>
      </c>
      <c r="Q286" s="192"/>
      <c r="R286" s="193">
        <f>R287+R314</f>
        <v>0.043537000000000006</v>
      </c>
      <c r="S286" s="192"/>
      <c r="T286" s="194">
        <f>T287+T314</f>
        <v>0</v>
      </c>
      <c r="U286" s="11"/>
      <c r="V286" s="11"/>
      <c r="W286" s="11"/>
      <c r="X286" s="11"/>
      <c r="Y286" s="11"/>
      <c r="Z286" s="11"/>
      <c r="AA286" s="11"/>
      <c r="AB286" s="11"/>
      <c r="AC286" s="11"/>
      <c r="AD286" s="11"/>
      <c r="AE286" s="11"/>
      <c r="AR286" s="195" t="s">
        <v>89</v>
      </c>
      <c r="AT286" s="196" t="s">
        <v>77</v>
      </c>
      <c r="AU286" s="196" t="s">
        <v>78</v>
      </c>
      <c r="AY286" s="195" t="s">
        <v>120</v>
      </c>
      <c r="BK286" s="197">
        <f>BK287+BK314</f>
        <v>0</v>
      </c>
    </row>
    <row r="287" s="11" customFormat="1" ht="22.8" customHeight="1">
      <c r="A287" s="11"/>
      <c r="B287" s="184"/>
      <c r="C287" s="185"/>
      <c r="D287" s="186" t="s">
        <v>77</v>
      </c>
      <c r="E287" s="227" t="s">
        <v>414</v>
      </c>
      <c r="F287" s="227" t="s">
        <v>415</v>
      </c>
      <c r="G287" s="185"/>
      <c r="H287" s="185"/>
      <c r="I287" s="188"/>
      <c r="J287" s="228">
        <f>BK287</f>
        <v>0</v>
      </c>
      <c r="K287" s="185"/>
      <c r="L287" s="190"/>
      <c r="M287" s="191"/>
      <c r="N287" s="192"/>
      <c r="O287" s="192"/>
      <c r="P287" s="193">
        <f>SUM(P288:P313)</f>
        <v>0</v>
      </c>
      <c r="Q287" s="192"/>
      <c r="R287" s="193">
        <f>SUM(R288:R313)</f>
        <v>0.043397000000000005</v>
      </c>
      <c r="S287" s="192"/>
      <c r="T287" s="194">
        <f>SUM(T288:T313)</f>
        <v>0</v>
      </c>
      <c r="U287" s="11"/>
      <c r="V287" s="11"/>
      <c r="W287" s="11"/>
      <c r="X287" s="11"/>
      <c r="Y287" s="11"/>
      <c r="Z287" s="11"/>
      <c r="AA287" s="11"/>
      <c r="AB287" s="11"/>
      <c r="AC287" s="11"/>
      <c r="AD287" s="11"/>
      <c r="AE287" s="11"/>
      <c r="AR287" s="195" t="s">
        <v>89</v>
      </c>
      <c r="AT287" s="196" t="s">
        <v>77</v>
      </c>
      <c r="AU287" s="196" t="s">
        <v>86</v>
      </c>
      <c r="AY287" s="195" t="s">
        <v>120</v>
      </c>
      <c r="BK287" s="197">
        <f>SUM(BK288:BK313)</f>
        <v>0</v>
      </c>
    </row>
    <row r="288" s="2" customFormat="1" ht="24.15" customHeight="1">
      <c r="A288" s="40"/>
      <c r="B288" s="41"/>
      <c r="C288" s="198" t="s">
        <v>416</v>
      </c>
      <c r="D288" s="198" t="s">
        <v>121</v>
      </c>
      <c r="E288" s="199" t="s">
        <v>417</v>
      </c>
      <c r="F288" s="200" t="s">
        <v>418</v>
      </c>
      <c r="G288" s="201" t="s">
        <v>334</v>
      </c>
      <c r="H288" s="202">
        <v>2</v>
      </c>
      <c r="I288" s="203"/>
      <c r="J288" s="204">
        <f>ROUND(I288*H288,2)</f>
        <v>0</v>
      </c>
      <c r="K288" s="200" t="s">
        <v>167</v>
      </c>
      <c r="L288" s="46"/>
      <c r="M288" s="205" t="s">
        <v>32</v>
      </c>
      <c r="N288" s="206" t="s">
        <v>49</v>
      </c>
      <c r="O288" s="86"/>
      <c r="P288" s="207">
        <f>O288*H288</f>
        <v>0</v>
      </c>
      <c r="Q288" s="207">
        <v>0.0060299999999999998</v>
      </c>
      <c r="R288" s="207">
        <f>Q288*H288</f>
        <v>0.01206</v>
      </c>
      <c r="S288" s="207">
        <v>0</v>
      </c>
      <c r="T288" s="208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09" t="s">
        <v>331</v>
      </c>
      <c r="AT288" s="209" t="s">
        <v>121</v>
      </c>
      <c r="AU288" s="209" t="s">
        <v>89</v>
      </c>
      <c r="AY288" s="18" t="s">
        <v>120</v>
      </c>
      <c r="BE288" s="210">
        <f>IF(N288="základní",J288,0)</f>
        <v>0</v>
      </c>
      <c r="BF288" s="210">
        <f>IF(N288="snížená",J288,0)</f>
        <v>0</v>
      </c>
      <c r="BG288" s="210">
        <f>IF(N288="zákl. přenesená",J288,0)</f>
        <v>0</v>
      </c>
      <c r="BH288" s="210">
        <f>IF(N288="sníž. přenesená",J288,0)</f>
        <v>0</v>
      </c>
      <c r="BI288" s="210">
        <f>IF(N288="nulová",J288,0)</f>
        <v>0</v>
      </c>
      <c r="BJ288" s="18" t="s">
        <v>86</v>
      </c>
      <c r="BK288" s="210">
        <f>ROUND(I288*H288,2)</f>
        <v>0</v>
      </c>
      <c r="BL288" s="18" t="s">
        <v>331</v>
      </c>
      <c r="BM288" s="209" t="s">
        <v>419</v>
      </c>
    </row>
    <row r="289" s="2" customFormat="1">
      <c r="A289" s="40"/>
      <c r="B289" s="41"/>
      <c r="C289" s="42"/>
      <c r="D289" s="211" t="s">
        <v>126</v>
      </c>
      <c r="E289" s="42"/>
      <c r="F289" s="212" t="s">
        <v>420</v>
      </c>
      <c r="G289" s="42"/>
      <c r="H289" s="42"/>
      <c r="I289" s="213"/>
      <c r="J289" s="42"/>
      <c r="K289" s="42"/>
      <c r="L289" s="46"/>
      <c r="M289" s="214"/>
      <c r="N289" s="215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8" t="s">
        <v>126</v>
      </c>
      <c r="AU289" s="18" t="s">
        <v>89</v>
      </c>
    </row>
    <row r="290" s="2" customFormat="1">
      <c r="A290" s="40"/>
      <c r="B290" s="41"/>
      <c r="C290" s="42"/>
      <c r="D290" s="229" t="s">
        <v>170</v>
      </c>
      <c r="E290" s="42"/>
      <c r="F290" s="230" t="s">
        <v>421</v>
      </c>
      <c r="G290" s="42"/>
      <c r="H290" s="42"/>
      <c r="I290" s="213"/>
      <c r="J290" s="42"/>
      <c r="K290" s="42"/>
      <c r="L290" s="46"/>
      <c r="M290" s="214"/>
      <c r="N290" s="215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8" t="s">
        <v>170</v>
      </c>
      <c r="AU290" s="18" t="s">
        <v>89</v>
      </c>
    </row>
    <row r="291" s="13" customFormat="1">
      <c r="A291" s="13"/>
      <c r="B291" s="231"/>
      <c r="C291" s="232"/>
      <c r="D291" s="211" t="s">
        <v>213</v>
      </c>
      <c r="E291" s="233" t="s">
        <v>32</v>
      </c>
      <c r="F291" s="234" t="s">
        <v>422</v>
      </c>
      <c r="G291" s="232"/>
      <c r="H291" s="233" t="s">
        <v>32</v>
      </c>
      <c r="I291" s="235"/>
      <c r="J291" s="232"/>
      <c r="K291" s="232"/>
      <c r="L291" s="236"/>
      <c r="M291" s="237"/>
      <c r="N291" s="238"/>
      <c r="O291" s="238"/>
      <c r="P291" s="238"/>
      <c r="Q291" s="238"/>
      <c r="R291" s="238"/>
      <c r="S291" s="238"/>
      <c r="T291" s="239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0" t="s">
        <v>213</v>
      </c>
      <c r="AU291" s="240" t="s">
        <v>89</v>
      </c>
      <c r="AV291" s="13" t="s">
        <v>86</v>
      </c>
      <c r="AW291" s="13" t="s">
        <v>39</v>
      </c>
      <c r="AX291" s="13" t="s">
        <v>78</v>
      </c>
      <c r="AY291" s="240" t="s">
        <v>120</v>
      </c>
    </row>
    <row r="292" s="14" customFormat="1">
      <c r="A292" s="14"/>
      <c r="B292" s="241"/>
      <c r="C292" s="242"/>
      <c r="D292" s="211" t="s">
        <v>213</v>
      </c>
      <c r="E292" s="243" t="s">
        <v>32</v>
      </c>
      <c r="F292" s="244" t="s">
        <v>89</v>
      </c>
      <c r="G292" s="242"/>
      <c r="H292" s="245">
        <v>2</v>
      </c>
      <c r="I292" s="246"/>
      <c r="J292" s="242"/>
      <c r="K292" s="242"/>
      <c r="L292" s="247"/>
      <c r="M292" s="248"/>
      <c r="N292" s="249"/>
      <c r="O292" s="249"/>
      <c r="P292" s="249"/>
      <c r="Q292" s="249"/>
      <c r="R292" s="249"/>
      <c r="S292" s="249"/>
      <c r="T292" s="250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1" t="s">
        <v>213</v>
      </c>
      <c r="AU292" s="251" t="s">
        <v>89</v>
      </c>
      <c r="AV292" s="14" t="s">
        <v>89</v>
      </c>
      <c r="AW292" s="14" t="s">
        <v>39</v>
      </c>
      <c r="AX292" s="14" t="s">
        <v>86</v>
      </c>
      <c r="AY292" s="251" t="s">
        <v>120</v>
      </c>
    </row>
    <row r="293" s="2" customFormat="1" ht="16.5" customHeight="1">
      <c r="A293" s="40"/>
      <c r="B293" s="41"/>
      <c r="C293" s="198" t="s">
        <v>423</v>
      </c>
      <c r="D293" s="198" t="s">
        <v>121</v>
      </c>
      <c r="E293" s="199" t="s">
        <v>424</v>
      </c>
      <c r="F293" s="200" t="s">
        <v>425</v>
      </c>
      <c r="G293" s="201" t="s">
        <v>334</v>
      </c>
      <c r="H293" s="202">
        <v>0.59999999999999998</v>
      </c>
      <c r="I293" s="203"/>
      <c r="J293" s="204">
        <f>ROUND(I293*H293,2)</f>
        <v>0</v>
      </c>
      <c r="K293" s="200" t="s">
        <v>167</v>
      </c>
      <c r="L293" s="46"/>
      <c r="M293" s="205" t="s">
        <v>32</v>
      </c>
      <c r="N293" s="206" t="s">
        <v>49</v>
      </c>
      <c r="O293" s="86"/>
      <c r="P293" s="207">
        <f>O293*H293</f>
        <v>0</v>
      </c>
      <c r="Q293" s="207">
        <v>0.0046800000000000001</v>
      </c>
      <c r="R293" s="207">
        <f>Q293*H293</f>
        <v>0.0028080000000000002</v>
      </c>
      <c r="S293" s="207">
        <v>0</v>
      </c>
      <c r="T293" s="208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09" t="s">
        <v>331</v>
      </c>
      <c r="AT293" s="209" t="s">
        <v>121</v>
      </c>
      <c r="AU293" s="209" t="s">
        <v>89</v>
      </c>
      <c r="AY293" s="18" t="s">
        <v>120</v>
      </c>
      <c r="BE293" s="210">
        <f>IF(N293="základní",J293,0)</f>
        <v>0</v>
      </c>
      <c r="BF293" s="210">
        <f>IF(N293="snížená",J293,0)</f>
        <v>0</v>
      </c>
      <c r="BG293" s="210">
        <f>IF(N293="zákl. přenesená",J293,0)</f>
        <v>0</v>
      </c>
      <c r="BH293" s="210">
        <f>IF(N293="sníž. přenesená",J293,0)</f>
        <v>0</v>
      </c>
      <c r="BI293" s="210">
        <f>IF(N293="nulová",J293,0)</f>
        <v>0</v>
      </c>
      <c r="BJ293" s="18" t="s">
        <v>86</v>
      </c>
      <c r="BK293" s="210">
        <f>ROUND(I293*H293,2)</f>
        <v>0</v>
      </c>
      <c r="BL293" s="18" t="s">
        <v>331</v>
      </c>
      <c r="BM293" s="209" t="s">
        <v>426</v>
      </c>
    </row>
    <row r="294" s="2" customFormat="1">
      <c r="A294" s="40"/>
      <c r="B294" s="41"/>
      <c r="C294" s="42"/>
      <c r="D294" s="211" t="s">
        <v>126</v>
      </c>
      <c r="E294" s="42"/>
      <c r="F294" s="212" t="s">
        <v>427</v>
      </c>
      <c r="G294" s="42"/>
      <c r="H294" s="42"/>
      <c r="I294" s="213"/>
      <c r="J294" s="42"/>
      <c r="K294" s="42"/>
      <c r="L294" s="46"/>
      <c r="M294" s="214"/>
      <c r="N294" s="215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8" t="s">
        <v>126</v>
      </c>
      <c r="AU294" s="18" t="s">
        <v>89</v>
      </c>
    </row>
    <row r="295" s="2" customFormat="1">
      <c r="A295" s="40"/>
      <c r="B295" s="41"/>
      <c r="C295" s="42"/>
      <c r="D295" s="229" t="s">
        <v>170</v>
      </c>
      <c r="E295" s="42"/>
      <c r="F295" s="230" t="s">
        <v>428</v>
      </c>
      <c r="G295" s="42"/>
      <c r="H295" s="42"/>
      <c r="I295" s="213"/>
      <c r="J295" s="42"/>
      <c r="K295" s="42"/>
      <c r="L295" s="46"/>
      <c r="M295" s="214"/>
      <c r="N295" s="215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8" t="s">
        <v>170</v>
      </c>
      <c r="AU295" s="18" t="s">
        <v>89</v>
      </c>
    </row>
    <row r="296" s="13" customFormat="1">
      <c r="A296" s="13"/>
      <c r="B296" s="231"/>
      <c r="C296" s="232"/>
      <c r="D296" s="211" t="s">
        <v>213</v>
      </c>
      <c r="E296" s="233" t="s">
        <v>32</v>
      </c>
      <c r="F296" s="234" t="s">
        <v>365</v>
      </c>
      <c r="G296" s="232"/>
      <c r="H296" s="233" t="s">
        <v>32</v>
      </c>
      <c r="I296" s="235"/>
      <c r="J296" s="232"/>
      <c r="K296" s="232"/>
      <c r="L296" s="236"/>
      <c r="M296" s="237"/>
      <c r="N296" s="238"/>
      <c r="O296" s="238"/>
      <c r="P296" s="238"/>
      <c r="Q296" s="238"/>
      <c r="R296" s="238"/>
      <c r="S296" s="238"/>
      <c r="T296" s="239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0" t="s">
        <v>213</v>
      </c>
      <c r="AU296" s="240" t="s">
        <v>89</v>
      </c>
      <c r="AV296" s="13" t="s">
        <v>86</v>
      </c>
      <c r="AW296" s="13" t="s">
        <v>39</v>
      </c>
      <c r="AX296" s="13" t="s">
        <v>78</v>
      </c>
      <c r="AY296" s="240" t="s">
        <v>120</v>
      </c>
    </row>
    <row r="297" s="14" customFormat="1">
      <c r="A297" s="14"/>
      <c r="B297" s="241"/>
      <c r="C297" s="242"/>
      <c r="D297" s="211" t="s">
        <v>213</v>
      </c>
      <c r="E297" s="243" t="s">
        <v>32</v>
      </c>
      <c r="F297" s="244" t="s">
        <v>366</v>
      </c>
      <c r="G297" s="242"/>
      <c r="H297" s="245">
        <v>0.59999999999999998</v>
      </c>
      <c r="I297" s="246"/>
      <c r="J297" s="242"/>
      <c r="K297" s="242"/>
      <c r="L297" s="247"/>
      <c r="M297" s="248"/>
      <c r="N297" s="249"/>
      <c r="O297" s="249"/>
      <c r="P297" s="249"/>
      <c r="Q297" s="249"/>
      <c r="R297" s="249"/>
      <c r="S297" s="249"/>
      <c r="T297" s="250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1" t="s">
        <v>213</v>
      </c>
      <c r="AU297" s="251" t="s">
        <v>89</v>
      </c>
      <c r="AV297" s="14" t="s">
        <v>89</v>
      </c>
      <c r="AW297" s="14" t="s">
        <v>39</v>
      </c>
      <c r="AX297" s="14" t="s">
        <v>86</v>
      </c>
      <c r="AY297" s="251" t="s">
        <v>120</v>
      </c>
    </row>
    <row r="298" s="2" customFormat="1" ht="24.15" customHeight="1">
      <c r="A298" s="40"/>
      <c r="B298" s="41"/>
      <c r="C298" s="198" t="s">
        <v>429</v>
      </c>
      <c r="D298" s="198" t="s">
        <v>121</v>
      </c>
      <c r="E298" s="199" t="s">
        <v>430</v>
      </c>
      <c r="F298" s="200" t="s">
        <v>431</v>
      </c>
      <c r="G298" s="201" t="s">
        <v>432</v>
      </c>
      <c r="H298" s="202">
        <v>1</v>
      </c>
      <c r="I298" s="203"/>
      <c r="J298" s="204">
        <f>ROUND(I298*H298,2)</f>
        <v>0</v>
      </c>
      <c r="K298" s="200" t="s">
        <v>167</v>
      </c>
      <c r="L298" s="46"/>
      <c r="M298" s="205" t="s">
        <v>32</v>
      </c>
      <c r="N298" s="206" t="s">
        <v>49</v>
      </c>
      <c r="O298" s="86"/>
      <c r="P298" s="207">
        <f>O298*H298</f>
        <v>0</v>
      </c>
      <c r="Q298" s="207">
        <v>0.0033800000000000002</v>
      </c>
      <c r="R298" s="207">
        <f>Q298*H298</f>
        <v>0.0033800000000000002</v>
      </c>
      <c r="S298" s="207">
        <v>0</v>
      </c>
      <c r="T298" s="208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09" t="s">
        <v>331</v>
      </c>
      <c r="AT298" s="209" t="s">
        <v>121</v>
      </c>
      <c r="AU298" s="209" t="s">
        <v>89</v>
      </c>
      <c r="AY298" s="18" t="s">
        <v>120</v>
      </c>
      <c r="BE298" s="210">
        <f>IF(N298="základní",J298,0)</f>
        <v>0</v>
      </c>
      <c r="BF298" s="210">
        <f>IF(N298="snížená",J298,0)</f>
        <v>0</v>
      </c>
      <c r="BG298" s="210">
        <f>IF(N298="zákl. přenesená",J298,0)</f>
        <v>0</v>
      </c>
      <c r="BH298" s="210">
        <f>IF(N298="sníž. přenesená",J298,0)</f>
        <v>0</v>
      </c>
      <c r="BI298" s="210">
        <f>IF(N298="nulová",J298,0)</f>
        <v>0</v>
      </c>
      <c r="BJ298" s="18" t="s">
        <v>86</v>
      </c>
      <c r="BK298" s="210">
        <f>ROUND(I298*H298,2)</f>
        <v>0</v>
      </c>
      <c r="BL298" s="18" t="s">
        <v>331</v>
      </c>
      <c r="BM298" s="209" t="s">
        <v>433</v>
      </c>
    </row>
    <row r="299" s="2" customFormat="1">
      <c r="A299" s="40"/>
      <c r="B299" s="41"/>
      <c r="C299" s="42"/>
      <c r="D299" s="211" t="s">
        <v>126</v>
      </c>
      <c r="E299" s="42"/>
      <c r="F299" s="212" t="s">
        <v>434</v>
      </c>
      <c r="G299" s="42"/>
      <c r="H299" s="42"/>
      <c r="I299" s="213"/>
      <c r="J299" s="42"/>
      <c r="K299" s="42"/>
      <c r="L299" s="46"/>
      <c r="M299" s="214"/>
      <c r="N299" s="215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8" t="s">
        <v>126</v>
      </c>
      <c r="AU299" s="18" t="s">
        <v>89</v>
      </c>
    </row>
    <row r="300" s="2" customFormat="1">
      <c r="A300" s="40"/>
      <c r="B300" s="41"/>
      <c r="C300" s="42"/>
      <c r="D300" s="229" t="s">
        <v>170</v>
      </c>
      <c r="E300" s="42"/>
      <c r="F300" s="230" t="s">
        <v>435</v>
      </c>
      <c r="G300" s="42"/>
      <c r="H300" s="42"/>
      <c r="I300" s="213"/>
      <c r="J300" s="42"/>
      <c r="K300" s="42"/>
      <c r="L300" s="46"/>
      <c r="M300" s="214"/>
      <c r="N300" s="215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8" t="s">
        <v>170</v>
      </c>
      <c r="AU300" s="18" t="s">
        <v>89</v>
      </c>
    </row>
    <row r="301" s="2" customFormat="1" ht="24.15" customHeight="1">
      <c r="A301" s="40"/>
      <c r="B301" s="41"/>
      <c r="C301" s="198" t="s">
        <v>436</v>
      </c>
      <c r="D301" s="198" t="s">
        <v>121</v>
      </c>
      <c r="E301" s="199" t="s">
        <v>437</v>
      </c>
      <c r="F301" s="200" t="s">
        <v>438</v>
      </c>
      <c r="G301" s="201" t="s">
        <v>334</v>
      </c>
      <c r="H301" s="202">
        <v>33.299999999999997</v>
      </c>
      <c r="I301" s="203"/>
      <c r="J301" s="204">
        <f>ROUND(I301*H301,2)</f>
        <v>0</v>
      </c>
      <c r="K301" s="200" t="s">
        <v>167</v>
      </c>
      <c r="L301" s="46"/>
      <c r="M301" s="205" t="s">
        <v>32</v>
      </c>
      <c r="N301" s="206" t="s">
        <v>49</v>
      </c>
      <c r="O301" s="86"/>
      <c r="P301" s="207">
        <f>O301*H301</f>
        <v>0</v>
      </c>
      <c r="Q301" s="207">
        <v>0.00038000000000000002</v>
      </c>
      <c r="R301" s="207">
        <f>Q301*H301</f>
        <v>0.012654</v>
      </c>
      <c r="S301" s="207">
        <v>0</v>
      </c>
      <c r="T301" s="208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09" t="s">
        <v>331</v>
      </c>
      <c r="AT301" s="209" t="s">
        <v>121</v>
      </c>
      <c r="AU301" s="209" t="s">
        <v>89</v>
      </c>
      <c r="AY301" s="18" t="s">
        <v>120</v>
      </c>
      <c r="BE301" s="210">
        <f>IF(N301="základní",J301,0)</f>
        <v>0</v>
      </c>
      <c r="BF301" s="210">
        <f>IF(N301="snížená",J301,0)</f>
        <v>0</v>
      </c>
      <c r="BG301" s="210">
        <f>IF(N301="zákl. přenesená",J301,0)</f>
        <v>0</v>
      </c>
      <c r="BH301" s="210">
        <f>IF(N301="sníž. přenesená",J301,0)</f>
        <v>0</v>
      </c>
      <c r="BI301" s="210">
        <f>IF(N301="nulová",J301,0)</f>
        <v>0</v>
      </c>
      <c r="BJ301" s="18" t="s">
        <v>86</v>
      </c>
      <c r="BK301" s="210">
        <f>ROUND(I301*H301,2)</f>
        <v>0</v>
      </c>
      <c r="BL301" s="18" t="s">
        <v>331</v>
      </c>
      <c r="BM301" s="209" t="s">
        <v>439</v>
      </c>
    </row>
    <row r="302" s="2" customFormat="1">
      <c r="A302" s="40"/>
      <c r="B302" s="41"/>
      <c r="C302" s="42"/>
      <c r="D302" s="211" t="s">
        <v>126</v>
      </c>
      <c r="E302" s="42"/>
      <c r="F302" s="212" t="s">
        <v>440</v>
      </c>
      <c r="G302" s="42"/>
      <c r="H302" s="42"/>
      <c r="I302" s="213"/>
      <c r="J302" s="42"/>
      <c r="K302" s="42"/>
      <c r="L302" s="46"/>
      <c r="M302" s="214"/>
      <c r="N302" s="215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8" t="s">
        <v>126</v>
      </c>
      <c r="AU302" s="18" t="s">
        <v>89</v>
      </c>
    </row>
    <row r="303" s="2" customFormat="1">
      <c r="A303" s="40"/>
      <c r="B303" s="41"/>
      <c r="C303" s="42"/>
      <c r="D303" s="229" t="s">
        <v>170</v>
      </c>
      <c r="E303" s="42"/>
      <c r="F303" s="230" t="s">
        <v>441</v>
      </c>
      <c r="G303" s="42"/>
      <c r="H303" s="42"/>
      <c r="I303" s="213"/>
      <c r="J303" s="42"/>
      <c r="K303" s="42"/>
      <c r="L303" s="46"/>
      <c r="M303" s="214"/>
      <c r="N303" s="215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8" t="s">
        <v>170</v>
      </c>
      <c r="AU303" s="18" t="s">
        <v>89</v>
      </c>
    </row>
    <row r="304" s="13" customFormat="1">
      <c r="A304" s="13"/>
      <c r="B304" s="231"/>
      <c r="C304" s="232"/>
      <c r="D304" s="211" t="s">
        <v>213</v>
      </c>
      <c r="E304" s="233" t="s">
        <v>32</v>
      </c>
      <c r="F304" s="234" t="s">
        <v>214</v>
      </c>
      <c r="G304" s="232"/>
      <c r="H304" s="233" t="s">
        <v>32</v>
      </c>
      <c r="I304" s="235"/>
      <c r="J304" s="232"/>
      <c r="K304" s="232"/>
      <c r="L304" s="236"/>
      <c r="M304" s="237"/>
      <c r="N304" s="238"/>
      <c r="O304" s="238"/>
      <c r="P304" s="238"/>
      <c r="Q304" s="238"/>
      <c r="R304" s="238"/>
      <c r="S304" s="238"/>
      <c r="T304" s="239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0" t="s">
        <v>213</v>
      </c>
      <c r="AU304" s="240" t="s">
        <v>89</v>
      </c>
      <c r="AV304" s="13" t="s">
        <v>86</v>
      </c>
      <c r="AW304" s="13" t="s">
        <v>39</v>
      </c>
      <c r="AX304" s="13" t="s">
        <v>78</v>
      </c>
      <c r="AY304" s="240" t="s">
        <v>120</v>
      </c>
    </row>
    <row r="305" s="14" customFormat="1">
      <c r="A305" s="14"/>
      <c r="B305" s="241"/>
      <c r="C305" s="242"/>
      <c r="D305" s="211" t="s">
        <v>213</v>
      </c>
      <c r="E305" s="243" t="s">
        <v>32</v>
      </c>
      <c r="F305" s="244" t="s">
        <v>442</v>
      </c>
      <c r="G305" s="242"/>
      <c r="H305" s="245">
        <v>33.299999999999997</v>
      </c>
      <c r="I305" s="246"/>
      <c r="J305" s="242"/>
      <c r="K305" s="242"/>
      <c r="L305" s="247"/>
      <c r="M305" s="248"/>
      <c r="N305" s="249"/>
      <c r="O305" s="249"/>
      <c r="P305" s="249"/>
      <c r="Q305" s="249"/>
      <c r="R305" s="249"/>
      <c r="S305" s="249"/>
      <c r="T305" s="250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1" t="s">
        <v>213</v>
      </c>
      <c r="AU305" s="251" t="s">
        <v>89</v>
      </c>
      <c r="AV305" s="14" t="s">
        <v>89</v>
      </c>
      <c r="AW305" s="14" t="s">
        <v>39</v>
      </c>
      <c r="AX305" s="14" t="s">
        <v>86</v>
      </c>
      <c r="AY305" s="251" t="s">
        <v>120</v>
      </c>
    </row>
    <row r="306" s="2" customFormat="1" ht="24.15" customHeight="1">
      <c r="A306" s="40"/>
      <c r="B306" s="41"/>
      <c r="C306" s="198" t="s">
        <v>443</v>
      </c>
      <c r="D306" s="198" t="s">
        <v>121</v>
      </c>
      <c r="E306" s="199" t="s">
        <v>444</v>
      </c>
      <c r="F306" s="200" t="s">
        <v>445</v>
      </c>
      <c r="G306" s="201" t="s">
        <v>334</v>
      </c>
      <c r="H306" s="202">
        <v>14.699999999999999</v>
      </c>
      <c r="I306" s="203"/>
      <c r="J306" s="204">
        <f>ROUND(I306*H306,2)</f>
        <v>0</v>
      </c>
      <c r="K306" s="200" t="s">
        <v>167</v>
      </c>
      <c r="L306" s="46"/>
      <c r="M306" s="205" t="s">
        <v>32</v>
      </c>
      <c r="N306" s="206" t="s">
        <v>49</v>
      </c>
      <c r="O306" s="86"/>
      <c r="P306" s="207">
        <f>O306*H306</f>
        <v>0</v>
      </c>
      <c r="Q306" s="207">
        <v>0.00084999999999999995</v>
      </c>
      <c r="R306" s="207">
        <f>Q306*H306</f>
        <v>0.012494999999999999</v>
      </c>
      <c r="S306" s="207">
        <v>0</v>
      </c>
      <c r="T306" s="208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09" t="s">
        <v>331</v>
      </c>
      <c r="AT306" s="209" t="s">
        <v>121</v>
      </c>
      <c r="AU306" s="209" t="s">
        <v>89</v>
      </c>
      <c r="AY306" s="18" t="s">
        <v>120</v>
      </c>
      <c r="BE306" s="210">
        <f>IF(N306="základní",J306,0)</f>
        <v>0</v>
      </c>
      <c r="BF306" s="210">
        <f>IF(N306="snížená",J306,0)</f>
        <v>0</v>
      </c>
      <c r="BG306" s="210">
        <f>IF(N306="zákl. přenesená",J306,0)</f>
        <v>0</v>
      </c>
      <c r="BH306" s="210">
        <f>IF(N306="sníž. přenesená",J306,0)</f>
        <v>0</v>
      </c>
      <c r="BI306" s="210">
        <f>IF(N306="nulová",J306,0)</f>
        <v>0</v>
      </c>
      <c r="BJ306" s="18" t="s">
        <v>86</v>
      </c>
      <c r="BK306" s="210">
        <f>ROUND(I306*H306,2)</f>
        <v>0</v>
      </c>
      <c r="BL306" s="18" t="s">
        <v>331</v>
      </c>
      <c r="BM306" s="209" t="s">
        <v>446</v>
      </c>
    </row>
    <row r="307" s="2" customFormat="1">
      <c r="A307" s="40"/>
      <c r="B307" s="41"/>
      <c r="C307" s="42"/>
      <c r="D307" s="211" t="s">
        <v>126</v>
      </c>
      <c r="E307" s="42"/>
      <c r="F307" s="212" t="s">
        <v>447</v>
      </c>
      <c r="G307" s="42"/>
      <c r="H307" s="42"/>
      <c r="I307" s="213"/>
      <c r="J307" s="42"/>
      <c r="K307" s="42"/>
      <c r="L307" s="46"/>
      <c r="M307" s="214"/>
      <c r="N307" s="215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8" t="s">
        <v>126</v>
      </c>
      <c r="AU307" s="18" t="s">
        <v>89</v>
      </c>
    </row>
    <row r="308" s="2" customFormat="1">
      <c r="A308" s="40"/>
      <c r="B308" s="41"/>
      <c r="C308" s="42"/>
      <c r="D308" s="229" t="s">
        <v>170</v>
      </c>
      <c r="E308" s="42"/>
      <c r="F308" s="230" t="s">
        <v>448</v>
      </c>
      <c r="G308" s="42"/>
      <c r="H308" s="42"/>
      <c r="I308" s="213"/>
      <c r="J308" s="42"/>
      <c r="K308" s="42"/>
      <c r="L308" s="46"/>
      <c r="M308" s="214"/>
      <c r="N308" s="215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8" t="s">
        <v>170</v>
      </c>
      <c r="AU308" s="18" t="s">
        <v>89</v>
      </c>
    </row>
    <row r="309" s="13" customFormat="1">
      <c r="A309" s="13"/>
      <c r="B309" s="231"/>
      <c r="C309" s="232"/>
      <c r="D309" s="211" t="s">
        <v>213</v>
      </c>
      <c r="E309" s="233" t="s">
        <v>32</v>
      </c>
      <c r="F309" s="234" t="s">
        <v>217</v>
      </c>
      <c r="G309" s="232"/>
      <c r="H309" s="233" t="s">
        <v>32</v>
      </c>
      <c r="I309" s="235"/>
      <c r="J309" s="232"/>
      <c r="K309" s="232"/>
      <c r="L309" s="236"/>
      <c r="M309" s="237"/>
      <c r="N309" s="238"/>
      <c r="O309" s="238"/>
      <c r="P309" s="238"/>
      <c r="Q309" s="238"/>
      <c r="R309" s="238"/>
      <c r="S309" s="238"/>
      <c r="T309" s="239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0" t="s">
        <v>213</v>
      </c>
      <c r="AU309" s="240" t="s">
        <v>89</v>
      </c>
      <c r="AV309" s="13" t="s">
        <v>86</v>
      </c>
      <c r="AW309" s="13" t="s">
        <v>39</v>
      </c>
      <c r="AX309" s="13" t="s">
        <v>78</v>
      </c>
      <c r="AY309" s="240" t="s">
        <v>120</v>
      </c>
    </row>
    <row r="310" s="14" customFormat="1">
      <c r="A310" s="14"/>
      <c r="B310" s="241"/>
      <c r="C310" s="242"/>
      <c r="D310" s="211" t="s">
        <v>213</v>
      </c>
      <c r="E310" s="243" t="s">
        <v>32</v>
      </c>
      <c r="F310" s="244" t="s">
        <v>449</v>
      </c>
      <c r="G310" s="242"/>
      <c r="H310" s="245">
        <v>14.699999999999999</v>
      </c>
      <c r="I310" s="246"/>
      <c r="J310" s="242"/>
      <c r="K310" s="242"/>
      <c r="L310" s="247"/>
      <c r="M310" s="248"/>
      <c r="N310" s="249"/>
      <c r="O310" s="249"/>
      <c r="P310" s="249"/>
      <c r="Q310" s="249"/>
      <c r="R310" s="249"/>
      <c r="S310" s="249"/>
      <c r="T310" s="250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1" t="s">
        <v>213</v>
      </c>
      <c r="AU310" s="251" t="s">
        <v>89</v>
      </c>
      <c r="AV310" s="14" t="s">
        <v>89</v>
      </c>
      <c r="AW310" s="14" t="s">
        <v>39</v>
      </c>
      <c r="AX310" s="14" t="s">
        <v>86</v>
      </c>
      <c r="AY310" s="251" t="s">
        <v>120</v>
      </c>
    </row>
    <row r="311" s="2" customFormat="1" ht="24.15" customHeight="1">
      <c r="A311" s="40"/>
      <c r="B311" s="41"/>
      <c r="C311" s="198" t="s">
        <v>450</v>
      </c>
      <c r="D311" s="198" t="s">
        <v>121</v>
      </c>
      <c r="E311" s="199" t="s">
        <v>451</v>
      </c>
      <c r="F311" s="200" t="s">
        <v>452</v>
      </c>
      <c r="G311" s="201" t="s">
        <v>264</v>
      </c>
      <c r="H311" s="202">
        <v>0.042999999999999997</v>
      </c>
      <c r="I311" s="203"/>
      <c r="J311" s="204">
        <f>ROUND(I311*H311,2)</f>
        <v>0</v>
      </c>
      <c r="K311" s="200" t="s">
        <v>167</v>
      </c>
      <c r="L311" s="46"/>
      <c r="M311" s="205" t="s">
        <v>32</v>
      </c>
      <c r="N311" s="206" t="s">
        <v>49</v>
      </c>
      <c r="O311" s="86"/>
      <c r="P311" s="207">
        <f>O311*H311</f>
        <v>0</v>
      </c>
      <c r="Q311" s="207">
        <v>0</v>
      </c>
      <c r="R311" s="207">
        <f>Q311*H311</f>
        <v>0</v>
      </c>
      <c r="S311" s="207">
        <v>0</v>
      </c>
      <c r="T311" s="208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09" t="s">
        <v>331</v>
      </c>
      <c r="AT311" s="209" t="s">
        <v>121</v>
      </c>
      <c r="AU311" s="209" t="s">
        <v>89</v>
      </c>
      <c r="AY311" s="18" t="s">
        <v>120</v>
      </c>
      <c r="BE311" s="210">
        <f>IF(N311="základní",J311,0)</f>
        <v>0</v>
      </c>
      <c r="BF311" s="210">
        <f>IF(N311="snížená",J311,0)</f>
        <v>0</v>
      </c>
      <c r="BG311" s="210">
        <f>IF(N311="zákl. přenesená",J311,0)</f>
        <v>0</v>
      </c>
      <c r="BH311" s="210">
        <f>IF(N311="sníž. přenesená",J311,0)</f>
        <v>0</v>
      </c>
      <c r="BI311" s="210">
        <f>IF(N311="nulová",J311,0)</f>
        <v>0</v>
      </c>
      <c r="BJ311" s="18" t="s">
        <v>86</v>
      </c>
      <c r="BK311" s="210">
        <f>ROUND(I311*H311,2)</f>
        <v>0</v>
      </c>
      <c r="BL311" s="18" t="s">
        <v>331</v>
      </c>
      <c r="BM311" s="209" t="s">
        <v>453</v>
      </c>
    </row>
    <row r="312" s="2" customFormat="1">
      <c r="A312" s="40"/>
      <c r="B312" s="41"/>
      <c r="C312" s="42"/>
      <c r="D312" s="211" t="s">
        <v>126</v>
      </c>
      <c r="E312" s="42"/>
      <c r="F312" s="212" t="s">
        <v>454</v>
      </c>
      <c r="G312" s="42"/>
      <c r="H312" s="42"/>
      <c r="I312" s="213"/>
      <c r="J312" s="42"/>
      <c r="K312" s="42"/>
      <c r="L312" s="46"/>
      <c r="M312" s="214"/>
      <c r="N312" s="215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8" t="s">
        <v>126</v>
      </c>
      <c r="AU312" s="18" t="s">
        <v>89</v>
      </c>
    </row>
    <row r="313" s="2" customFormat="1">
      <c r="A313" s="40"/>
      <c r="B313" s="41"/>
      <c r="C313" s="42"/>
      <c r="D313" s="229" t="s">
        <v>170</v>
      </c>
      <c r="E313" s="42"/>
      <c r="F313" s="230" t="s">
        <v>455</v>
      </c>
      <c r="G313" s="42"/>
      <c r="H313" s="42"/>
      <c r="I313" s="213"/>
      <c r="J313" s="42"/>
      <c r="K313" s="42"/>
      <c r="L313" s="46"/>
      <c r="M313" s="214"/>
      <c r="N313" s="215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8" t="s">
        <v>170</v>
      </c>
      <c r="AU313" s="18" t="s">
        <v>89</v>
      </c>
    </row>
    <row r="314" s="11" customFormat="1" ht="22.8" customHeight="1">
      <c r="A314" s="11"/>
      <c r="B314" s="184"/>
      <c r="C314" s="185"/>
      <c r="D314" s="186" t="s">
        <v>77</v>
      </c>
      <c r="E314" s="227" t="s">
        <v>456</v>
      </c>
      <c r="F314" s="227" t="s">
        <v>457</v>
      </c>
      <c r="G314" s="185"/>
      <c r="H314" s="185"/>
      <c r="I314" s="188"/>
      <c r="J314" s="228">
        <f>BK314</f>
        <v>0</v>
      </c>
      <c r="K314" s="185"/>
      <c r="L314" s="190"/>
      <c r="M314" s="191"/>
      <c r="N314" s="192"/>
      <c r="O314" s="192"/>
      <c r="P314" s="193">
        <f>SUM(P315:P334)</f>
        <v>0</v>
      </c>
      <c r="Q314" s="192"/>
      <c r="R314" s="193">
        <f>SUM(R315:R334)</f>
        <v>0.00014000000000000002</v>
      </c>
      <c r="S314" s="192"/>
      <c r="T314" s="194">
        <f>SUM(T315:T334)</f>
        <v>0</v>
      </c>
      <c r="U314" s="11"/>
      <c r="V314" s="11"/>
      <c r="W314" s="11"/>
      <c r="X314" s="11"/>
      <c r="Y314" s="11"/>
      <c r="Z314" s="11"/>
      <c r="AA314" s="11"/>
      <c r="AB314" s="11"/>
      <c r="AC314" s="11"/>
      <c r="AD314" s="11"/>
      <c r="AE314" s="11"/>
      <c r="AR314" s="195" t="s">
        <v>89</v>
      </c>
      <c r="AT314" s="196" t="s">
        <v>77</v>
      </c>
      <c r="AU314" s="196" t="s">
        <v>86</v>
      </c>
      <c r="AY314" s="195" t="s">
        <v>120</v>
      </c>
      <c r="BK314" s="197">
        <f>SUM(BK315:BK334)</f>
        <v>0</v>
      </c>
    </row>
    <row r="315" s="2" customFormat="1" ht="24.15" customHeight="1">
      <c r="A315" s="40"/>
      <c r="B315" s="41"/>
      <c r="C315" s="198" t="s">
        <v>458</v>
      </c>
      <c r="D315" s="198" t="s">
        <v>121</v>
      </c>
      <c r="E315" s="199" t="s">
        <v>459</v>
      </c>
      <c r="F315" s="200" t="s">
        <v>460</v>
      </c>
      <c r="G315" s="201" t="s">
        <v>334</v>
      </c>
      <c r="H315" s="202">
        <v>2</v>
      </c>
      <c r="I315" s="203"/>
      <c r="J315" s="204">
        <f>ROUND(I315*H315,2)</f>
        <v>0</v>
      </c>
      <c r="K315" s="200" t="s">
        <v>167</v>
      </c>
      <c r="L315" s="46"/>
      <c r="M315" s="205" t="s">
        <v>32</v>
      </c>
      <c r="N315" s="206" t="s">
        <v>49</v>
      </c>
      <c r="O315" s="86"/>
      <c r="P315" s="207">
        <f>O315*H315</f>
        <v>0</v>
      </c>
      <c r="Q315" s="207">
        <v>1.0000000000000001E-05</v>
      </c>
      <c r="R315" s="207">
        <f>Q315*H315</f>
        <v>2.0000000000000002E-05</v>
      </c>
      <c r="S315" s="207">
        <v>0</v>
      </c>
      <c r="T315" s="208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09" t="s">
        <v>331</v>
      </c>
      <c r="AT315" s="209" t="s">
        <v>121</v>
      </c>
      <c r="AU315" s="209" t="s">
        <v>89</v>
      </c>
      <c r="AY315" s="18" t="s">
        <v>120</v>
      </c>
      <c r="BE315" s="210">
        <f>IF(N315="základní",J315,0)</f>
        <v>0</v>
      </c>
      <c r="BF315" s="210">
        <f>IF(N315="snížená",J315,0)</f>
        <v>0</v>
      </c>
      <c r="BG315" s="210">
        <f>IF(N315="zákl. přenesená",J315,0)</f>
        <v>0</v>
      </c>
      <c r="BH315" s="210">
        <f>IF(N315="sníž. přenesená",J315,0)</f>
        <v>0</v>
      </c>
      <c r="BI315" s="210">
        <f>IF(N315="nulová",J315,0)</f>
        <v>0</v>
      </c>
      <c r="BJ315" s="18" t="s">
        <v>86</v>
      </c>
      <c r="BK315" s="210">
        <f>ROUND(I315*H315,2)</f>
        <v>0</v>
      </c>
      <c r="BL315" s="18" t="s">
        <v>331</v>
      </c>
      <c r="BM315" s="209" t="s">
        <v>461</v>
      </c>
    </row>
    <row r="316" s="2" customFormat="1">
      <c r="A316" s="40"/>
      <c r="B316" s="41"/>
      <c r="C316" s="42"/>
      <c r="D316" s="211" t="s">
        <v>126</v>
      </c>
      <c r="E316" s="42"/>
      <c r="F316" s="212" t="s">
        <v>462</v>
      </c>
      <c r="G316" s="42"/>
      <c r="H316" s="42"/>
      <c r="I316" s="213"/>
      <c r="J316" s="42"/>
      <c r="K316" s="42"/>
      <c r="L316" s="46"/>
      <c r="M316" s="214"/>
      <c r="N316" s="215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8" t="s">
        <v>126</v>
      </c>
      <c r="AU316" s="18" t="s">
        <v>89</v>
      </c>
    </row>
    <row r="317" s="2" customFormat="1">
      <c r="A317" s="40"/>
      <c r="B317" s="41"/>
      <c r="C317" s="42"/>
      <c r="D317" s="229" t="s">
        <v>170</v>
      </c>
      <c r="E317" s="42"/>
      <c r="F317" s="230" t="s">
        <v>463</v>
      </c>
      <c r="G317" s="42"/>
      <c r="H317" s="42"/>
      <c r="I317" s="213"/>
      <c r="J317" s="42"/>
      <c r="K317" s="42"/>
      <c r="L317" s="46"/>
      <c r="M317" s="214"/>
      <c r="N317" s="215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8" t="s">
        <v>170</v>
      </c>
      <c r="AU317" s="18" t="s">
        <v>89</v>
      </c>
    </row>
    <row r="318" s="13" customFormat="1">
      <c r="A318" s="13"/>
      <c r="B318" s="231"/>
      <c r="C318" s="232"/>
      <c r="D318" s="211" t="s">
        <v>213</v>
      </c>
      <c r="E318" s="233" t="s">
        <v>32</v>
      </c>
      <c r="F318" s="234" t="s">
        <v>422</v>
      </c>
      <c r="G318" s="232"/>
      <c r="H318" s="233" t="s">
        <v>32</v>
      </c>
      <c r="I318" s="235"/>
      <c r="J318" s="232"/>
      <c r="K318" s="232"/>
      <c r="L318" s="236"/>
      <c r="M318" s="237"/>
      <c r="N318" s="238"/>
      <c r="O318" s="238"/>
      <c r="P318" s="238"/>
      <c r="Q318" s="238"/>
      <c r="R318" s="238"/>
      <c r="S318" s="238"/>
      <c r="T318" s="239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0" t="s">
        <v>213</v>
      </c>
      <c r="AU318" s="240" t="s">
        <v>89</v>
      </c>
      <c r="AV318" s="13" t="s">
        <v>86</v>
      </c>
      <c r="AW318" s="13" t="s">
        <v>39</v>
      </c>
      <c r="AX318" s="13" t="s">
        <v>78</v>
      </c>
      <c r="AY318" s="240" t="s">
        <v>120</v>
      </c>
    </row>
    <row r="319" s="14" customFormat="1">
      <c r="A319" s="14"/>
      <c r="B319" s="241"/>
      <c r="C319" s="242"/>
      <c r="D319" s="211" t="s">
        <v>213</v>
      </c>
      <c r="E319" s="243" t="s">
        <v>32</v>
      </c>
      <c r="F319" s="244" t="s">
        <v>89</v>
      </c>
      <c r="G319" s="242"/>
      <c r="H319" s="245">
        <v>2</v>
      </c>
      <c r="I319" s="246"/>
      <c r="J319" s="242"/>
      <c r="K319" s="242"/>
      <c r="L319" s="247"/>
      <c r="M319" s="248"/>
      <c r="N319" s="249"/>
      <c r="O319" s="249"/>
      <c r="P319" s="249"/>
      <c r="Q319" s="249"/>
      <c r="R319" s="249"/>
      <c r="S319" s="249"/>
      <c r="T319" s="250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1" t="s">
        <v>213</v>
      </c>
      <c r="AU319" s="251" t="s">
        <v>89</v>
      </c>
      <c r="AV319" s="14" t="s">
        <v>89</v>
      </c>
      <c r="AW319" s="14" t="s">
        <v>39</v>
      </c>
      <c r="AX319" s="14" t="s">
        <v>86</v>
      </c>
      <c r="AY319" s="251" t="s">
        <v>120</v>
      </c>
    </row>
    <row r="320" s="2" customFormat="1" ht="24.15" customHeight="1">
      <c r="A320" s="40"/>
      <c r="B320" s="41"/>
      <c r="C320" s="198" t="s">
        <v>464</v>
      </c>
      <c r="D320" s="198" t="s">
        <v>121</v>
      </c>
      <c r="E320" s="199" t="s">
        <v>465</v>
      </c>
      <c r="F320" s="200" t="s">
        <v>466</v>
      </c>
      <c r="G320" s="201" t="s">
        <v>334</v>
      </c>
      <c r="H320" s="202">
        <v>2</v>
      </c>
      <c r="I320" s="203"/>
      <c r="J320" s="204">
        <f>ROUND(I320*H320,2)</f>
        <v>0</v>
      </c>
      <c r="K320" s="200" t="s">
        <v>167</v>
      </c>
      <c r="L320" s="46"/>
      <c r="M320" s="205" t="s">
        <v>32</v>
      </c>
      <c r="N320" s="206" t="s">
        <v>49</v>
      </c>
      <c r="O320" s="86"/>
      <c r="P320" s="207">
        <f>O320*H320</f>
        <v>0</v>
      </c>
      <c r="Q320" s="207">
        <v>2.0000000000000002E-05</v>
      </c>
      <c r="R320" s="207">
        <f>Q320*H320</f>
        <v>4.0000000000000003E-05</v>
      </c>
      <c r="S320" s="207">
        <v>0</v>
      </c>
      <c r="T320" s="208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09" t="s">
        <v>331</v>
      </c>
      <c r="AT320" s="209" t="s">
        <v>121</v>
      </c>
      <c r="AU320" s="209" t="s">
        <v>89</v>
      </c>
      <c r="AY320" s="18" t="s">
        <v>120</v>
      </c>
      <c r="BE320" s="210">
        <f>IF(N320="základní",J320,0)</f>
        <v>0</v>
      </c>
      <c r="BF320" s="210">
        <f>IF(N320="snížená",J320,0)</f>
        <v>0</v>
      </c>
      <c r="BG320" s="210">
        <f>IF(N320="zákl. přenesená",J320,0)</f>
        <v>0</v>
      </c>
      <c r="BH320" s="210">
        <f>IF(N320="sníž. přenesená",J320,0)</f>
        <v>0</v>
      </c>
      <c r="BI320" s="210">
        <f>IF(N320="nulová",J320,0)</f>
        <v>0</v>
      </c>
      <c r="BJ320" s="18" t="s">
        <v>86</v>
      </c>
      <c r="BK320" s="210">
        <f>ROUND(I320*H320,2)</f>
        <v>0</v>
      </c>
      <c r="BL320" s="18" t="s">
        <v>331</v>
      </c>
      <c r="BM320" s="209" t="s">
        <v>467</v>
      </c>
    </row>
    <row r="321" s="2" customFormat="1">
      <c r="A321" s="40"/>
      <c r="B321" s="41"/>
      <c r="C321" s="42"/>
      <c r="D321" s="211" t="s">
        <v>126</v>
      </c>
      <c r="E321" s="42"/>
      <c r="F321" s="212" t="s">
        <v>468</v>
      </c>
      <c r="G321" s="42"/>
      <c r="H321" s="42"/>
      <c r="I321" s="213"/>
      <c r="J321" s="42"/>
      <c r="K321" s="42"/>
      <c r="L321" s="46"/>
      <c r="M321" s="214"/>
      <c r="N321" s="215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8" t="s">
        <v>126</v>
      </c>
      <c r="AU321" s="18" t="s">
        <v>89</v>
      </c>
    </row>
    <row r="322" s="2" customFormat="1">
      <c r="A322" s="40"/>
      <c r="B322" s="41"/>
      <c r="C322" s="42"/>
      <c r="D322" s="229" t="s">
        <v>170</v>
      </c>
      <c r="E322" s="42"/>
      <c r="F322" s="230" t="s">
        <v>469</v>
      </c>
      <c r="G322" s="42"/>
      <c r="H322" s="42"/>
      <c r="I322" s="213"/>
      <c r="J322" s="42"/>
      <c r="K322" s="42"/>
      <c r="L322" s="46"/>
      <c r="M322" s="214"/>
      <c r="N322" s="215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8" t="s">
        <v>170</v>
      </c>
      <c r="AU322" s="18" t="s">
        <v>89</v>
      </c>
    </row>
    <row r="323" s="13" customFormat="1">
      <c r="A323" s="13"/>
      <c r="B323" s="231"/>
      <c r="C323" s="232"/>
      <c r="D323" s="211" t="s">
        <v>213</v>
      </c>
      <c r="E323" s="233" t="s">
        <v>32</v>
      </c>
      <c r="F323" s="234" t="s">
        <v>422</v>
      </c>
      <c r="G323" s="232"/>
      <c r="H323" s="233" t="s">
        <v>32</v>
      </c>
      <c r="I323" s="235"/>
      <c r="J323" s="232"/>
      <c r="K323" s="232"/>
      <c r="L323" s="236"/>
      <c r="M323" s="237"/>
      <c r="N323" s="238"/>
      <c r="O323" s="238"/>
      <c r="P323" s="238"/>
      <c r="Q323" s="238"/>
      <c r="R323" s="238"/>
      <c r="S323" s="238"/>
      <c r="T323" s="239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0" t="s">
        <v>213</v>
      </c>
      <c r="AU323" s="240" t="s">
        <v>89</v>
      </c>
      <c r="AV323" s="13" t="s">
        <v>86</v>
      </c>
      <c r="AW323" s="13" t="s">
        <v>39</v>
      </c>
      <c r="AX323" s="13" t="s">
        <v>78</v>
      </c>
      <c r="AY323" s="240" t="s">
        <v>120</v>
      </c>
    </row>
    <row r="324" s="14" customFormat="1">
      <c r="A324" s="14"/>
      <c r="B324" s="241"/>
      <c r="C324" s="242"/>
      <c r="D324" s="211" t="s">
        <v>213</v>
      </c>
      <c r="E324" s="243" t="s">
        <v>32</v>
      </c>
      <c r="F324" s="244" t="s">
        <v>89</v>
      </c>
      <c r="G324" s="242"/>
      <c r="H324" s="245">
        <v>2</v>
      </c>
      <c r="I324" s="246"/>
      <c r="J324" s="242"/>
      <c r="K324" s="242"/>
      <c r="L324" s="247"/>
      <c r="M324" s="248"/>
      <c r="N324" s="249"/>
      <c r="O324" s="249"/>
      <c r="P324" s="249"/>
      <c r="Q324" s="249"/>
      <c r="R324" s="249"/>
      <c r="S324" s="249"/>
      <c r="T324" s="250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1" t="s">
        <v>213</v>
      </c>
      <c r="AU324" s="251" t="s">
        <v>89</v>
      </c>
      <c r="AV324" s="14" t="s">
        <v>89</v>
      </c>
      <c r="AW324" s="14" t="s">
        <v>39</v>
      </c>
      <c r="AX324" s="14" t="s">
        <v>86</v>
      </c>
      <c r="AY324" s="251" t="s">
        <v>120</v>
      </c>
    </row>
    <row r="325" s="2" customFormat="1" ht="24.15" customHeight="1">
      <c r="A325" s="40"/>
      <c r="B325" s="41"/>
      <c r="C325" s="198" t="s">
        <v>470</v>
      </c>
      <c r="D325" s="198" t="s">
        <v>121</v>
      </c>
      <c r="E325" s="199" t="s">
        <v>471</v>
      </c>
      <c r="F325" s="200" t="s">
        <v>472</v>
      </c>
      <c r="G325" s="201" t="s">
        <v>334</v>
      </c>
      <c r="H325" s="202">
        <v>2</v>
      </c>
      <c r="I325" s="203"/>
      <c r="J325" s="204">
        <f>ROUND(I325*H325,2)</f>
        <v>0</v>
      </c>
      <c r="K325" s="200" t="s">
        <v>167</v>
      </c>
      <c r="L325" s="46"/>
      <c r="M325" s="205" t="s">
        <v>32</v>
      </c>
      <c r="N325" s="206" t="s">
        <v>49</v>
      </c>
      <c r="O325" s="86"/>
      <c r="P325" s="207">
        <f>O325*H325</f>
        <v>0</v>
      </c>
      <c r="Q325" s="207">
        <v>2.0000000000000002E-05</v>
      </c>
      <c r="R325" s="207">
        <f>Q325*H325</f>
        <v>4.0000000000000003E-05</v>
      </c>
      <c r="S325" s="207">
        <v>0</v>
      </c>
      <c r="T325" s="208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09" t="s">
        <v>331</v>
      </c>
      <c r="AT325" s="209" t="s">
        <v>121</v>
      </c>
      <c r="AU325" s="209" t="s">
        <v>89</v>
      </c>
      <c r="AY325" s="18" t="s">
        <v>120</v>
      </c>
      <c r="BE325" s="210">
        <f>IF(N325="základní",J325,0)</f>
        <v>0</v>
      </c>
      <c r="BF325" s="210">
        <f>IF(N325="snížená",J325,0)</f>
        <v>0</v>
      </c>
      <c r="BG325" s="210">
        <f>IF(N325="zákl. přenesená",J325,0)</f>
        <v>0</v>
      </c>
      <c r="BH325" s="210">
        <f>IF(N325="sníž. přenesená",J325,0)</f>
        <v>0</v>
      </c>
      <c r="BI325" s="210">
        <f>IF(N325="nulová",J325,0)</f>
        <v>0</v>
      </c>
      <c r="BJ325" s="18" t="s">
        <v>86</v>
      </c>
      <c r="BK325" s="210">
        <f>ROUND(I325*H325,2)</f>
        <v>0</v>
      </c>
      <c r="BL325" s="18" t="s">
        <v>331</v>
      </c>
      <c r="BM325" s="209" t="s">
        <v>473</v>
      </c>
    </row>
    <row r="326" s="2" customFormat="1">
      <c r="A326" s="40"/>
      <c r="B326" s="41"/>
      <c r="C326" s="42"/>
      <c r="D326" s="211" t="s">
        <v>126</v>
      </c>
      <c r="E326" s="42"/>
      <c r="F326" s="212" t="s">
        <v>474</v>
      </c>
      <c r="G326" s="42"/>
      <c r="H326" s="42"/>
      <c r="I326" s="213"/>
      <c r="J326" s="42"/>
      <c r="K326" s="42"/>
      <c r="L326" s="46"/>
      <c r="M326" s="214"/>
      <c r="N326" s="215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8" t="s">
        <v>126</v>
      </c>
      <c r="AU326" s="18" t="s">
        <v>89</v>
      </c>
    </row>
    <row r="327" s="2" customFormat="1">
      <c r="A327" s="40"/>
      <c r="B327" s="41"/>
      <c r="C327" s="42"/>
      <c r="D327" s="229" t="s">
        <v>170</v>
      </c>
      <c r="E327" s="42"/>
      <c r="F327" s="230" t="s">
        <v>475</v>
      </c>
      <c r="G327" s="42"/>
      <c r="H327" s="42"/>
      <c r="I327" s="213"/>
      <c r="J327" s="42"/>
      <c r="K327" s="42"/>
      <c r="L327" s="46"/>
      <c r="M327" s="214"/>
      <c r="N327" s="215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8" t="s">
        <v>170</v>
      </c>
      <c r="AU327" s="18" t="s">
        <v>89</v>
      </c>
    </row>
    <row r="328" s="13" customFormat="1">
      <c r="A328" s="13"/>
      <c r="B328" s="231"/>
      <c r="C328" s="232"/>
      <c r="D328" s="211" t="s">
        <v>213</v>
      </c>
      <c r="E328" s="233" t="s">
        <v>32</v>
      </c>
      <c r="F328" s="234" t="s">
        <v>422</v>
      </c>
      <c r="G328" s="232"/>
      <c r="H328" s="233" t="s">
        <v>32</v>
      </c>
      <c r="I328" s="235"/>
      <c r="J328" s="232"/>
      <c r="K328" s="232"/>
      <c r="L328" s="236"/>
      <c r="M328" s="237"/>
      <c r="N328" s="238"/>
      <c r="O328" s="238"/>
      <c r="P328" s="238"/>
      <c r="Q328" s="238"/>
      <c r="R328" s="238"/>
      <c r="S328" s="238"/>
      <c r="T328" s="239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0" t="s">
        <v>213</v>
      </c>
      <c r="AU328" s="240" t="s">
        <v>89</v>
      </c>
      <c r="AV328" s="13" t="s">
        <v>86</v>
      </c>
      <c r="AW328" s="13" t="s">
        <v>39</v>
      </c>
      <c r="AX328" s="13" t="s">
        <v>78</v>
      </c>
      <c r="AY328" s="240" t="s">
        <v>120</v>
      </c>
    </row>
    <row r="329" s="14" customFormat="1">
      <c r="A329" s="14"/>
      <c r="B329" s="241"/>
      <c r="C329" s="242"/>
      <c r="D329" s="211" t="s">
        <v>213</v>
      </c>
      <c r="E329" s="243" t="s">
        <v>32</v>
      </c>
      <c r="F329" s="244" t="s">
        <v>89</v>
      </c>
      <c r="G329" s="242"/>
      <c r="H329" s="245">
        <v>2</v>
      </c>
      <c r="I329" s="246"/>
      <c r="J329" s="242"/>
      <c r="K329" s="242"/>
      <c r="L329" s="247"/>
      <c r="M329" s="248"/>
      <c r="N329" s="249"/>
      <c r="O329" s="249"/>
      <c r="P329" s="249"/>
      <c r="Q329" s="249"/>
      <c r="R329" s="249"/>
      <c r="S329" s="249"/>
      <c r="T329" s="250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1" t="s">
        <v>213</v>
      </c>
      <c r="AU329" s="251" t="s">
        <v>89</v>
      </c>
      <c r="AV329" s="14" t="s">
        <v>89</v>
      </c>
      <c r="AW329" s="14" t="s">
        <v>39</v>
      </c>
      <c r="AX329" s="14" t="s">
        <v>86</v>
      </c>
      <c r="AY329" s="251" t="s">
        <v>120</v>
      </c>
    </row>
    <row r="330" s="2" customFormat="1" ht="24.15" customHeight="1">
      <c r="A330" s="40"/>
      <c r="B330" s="41"/>
      <c r="C330" s="198" t="s">
        <v>476</v>
      </c>
      <c r="D330" s="198" t="s">
        <v>121</v>
      </c>
      <c r="E330" s="199" t="s">
        <v>477</v>
      </c>
      <c r="F330" s="200" t="s">
        <v>478</v>
      </c>
      <c r="G330" s="201" t="s">
        <v>334</v>
      </c>
      <c r="H330" s="202">
        <v>2</v>
      </c>
      <c r="I330" s="203"/>
      <c r="J330" s="204">
        <f>ROUND(I330*H330,2)</f>
        <v>0</v>
      </c>
      <c r="K330" s="200" t="s">
        <v>167</v>
      </c>
      <c r="L330" s="46"/>
      <c r="M330" s="205" t="s">
        <v>32</v>
      </c>
      <c r="N330" s="206" t="s">
        <v>49</v>
      </c>
      <c r="O330" s="86"/>
      <c r="P330" s="207">
        <f>O330*H330</f>
        <v>0</v>
      </c>
      <c r="Q330" s="207">
        <v>2.0000000000000002E-05</v>
      </c>
      <c r="R330" s="207">
        <f>Q330*H330</f>
        <v>4.0000000000000003E-05</v>
      </c>
      <c r="S330" s="207">
        <v>0</v>
      </c>
      <c r="T330" s="208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09" t="s">
        <v>331</v>
      </c>
      <c r="AT330" s="209" t="s">
        <v>121</v>
      </c>
      <c r="AU330" s="209" t="s">
        <v>89</v>
      </c>
      <c r="AY330" s="18" t="s">
        <v>120</v>
      </c>
      <c r="BE330" s="210">
        <f>IF(N330="základní",J330,0)</f>
        <v>0</v>
      </c>
      <c r="BF330" s="210">
        <f>IF(N330="snížená",J330,0)</f>
        <v>0</v>
      </c>
      <c r="BG330" s="210">
        <f>IF(N330="zákl. přenesená",J330,0)</f>
        <v>0</v>
      </c>
      <c r="BH330" s="210">
        <f>IF(N330="sníž. přenesená",J330,0)</f>
        <v>0</v>
      </c>
      <c r="BI330" s="210">
        <f>IF(N330="nulová",J330,0)</f>
        <v>0</v>
      </c>
      <c r="BJ330" s="18" t="s">
        <v>86</v>
      </c>
      <c r="BK330" s="210">
        <f>ROUND(I330*H330,2)</f>
        <v>0</v>
      </c>
      <c r="BL330" s="18" t="s">
        <v>331</v>
      </c>
      <c r="BM330" s="209" t="s">
        <v>479</v>
      </c>
    </row>
    <row r="331" s="2" customFormat="1">
      <c r="A331" s="40"/>
      <c r="B331" s="41"/>
      <c r="C331" s="42"/>
      <c r="D331" s="211" t="s">
        <v>126</v>
      </c>
      <c r="E331" s="42"/>
      <c r="F331" s="212" t="s">
        <v>480</v>
      </c>
      <c r="G331" s="42"/>
      <c r="H331" s="42"/>
      <c r="I331" s="213"/>
      <c r="J331" s="42"/>
      <c r="K331" s="42"/>
      <c r="L331" s="46"/>
      <c r="M331" s="214"/>
      <c r="N331" s="215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8" t="s">
        <v>126</v>
      </c>
      <c r="AU331" s="18" t="s">
        <v>89</v>
      </c>
    </row>
    <row r="332" s="2" customFormat="1">
      <c r="A332" s="40"/>
      <c r="B332" s="41"/>
      <c r="C332" s="42"/>
      <c r="D332" s="229" t="s">
        <v>170</v>
      </c>
      <c r="E332" s="42"/>
      <c r="F332" s="230" t="s">
        <v>481</v>
      </c>
      <c r="G332" s="42"/>
      <c r="H332" s="42"/>
      <c r="I332" s="213"/>
      <c r="J332" s="42"/>
      <c r="K332" s="42"/>
      <c r="L332" s="46"/>
      <c r="M332" s="214"/>
      <c r="N332" s="215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8" t="s">
        <v>170</v>
      </c>
      <c r="AU332" s="18" t="s">
        <v>89</v>
      </c>
    </row>
    <row r="333" s="13" customFormat="1">
      <c r="A333" s="13"/>
      <c r="B333" s="231"/>
      <c r="C333" s="232"/>
      <c r="D333" s="211" t="s">
        <v>213</v>
      </c>
      <c r="E333" s="233" t="s">
        <v>32</v>
      </c>
      <c r="F333" s="234" t="s">
        <v>422</v>
      </c>
      <c r="G333" s="232"/>
      <c r="H333" s="233" t="s">
        <v>32</v>
      </c>
      <c r="I333" s="235"/>
      <c r="J333" s="232"/>
      <c r="K333" s="232"/>
      <c r="L333" s="236"/>
      <c r="M333" s="237"/>
      <c r="N333" s="238"/>
      <c r="O333" s="238"/>
      <c r="P333" s="238"/>
      <c r="Q333" s="238"/>
      <c r="R333" s="238"/>
      <c r="S333" s="238"/>
      <c r="T333" s="239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0" t="s">
        <v>213</v>
      </c>
      <c r="AU333" s="240" t="s">
        <v>89</v>
      </c>
      <c r="AV333" s="13" t="s">
        <v>86</v>
      </c>
      <c r="AW333" s="13" t="s">
        <v>39</v>
      </c>
      <c r="AX333" s="13" t="s">
        <v>78</v>
      </c>
      <c r="AY333" s="240" t="s">
        <v>120</v>
      </c>
    </row>
    <row r="334" s="14" customFormat="1">
      <c r="A334" s="14"/>
      <c r="B334" s="241"/>
      <c r="C334" s="242"/>
      <c r="D334" s="211" t="s">
        <v>213</v>
      </c>
      <c r="E334" s="243" t="s">
        <v>32</v>
      </c>
      <c r="F334" s="244" t="s">
        <v>89</v>
      </c>
      <c r="G334" s="242"/>
      <c r="H334" s="245">
        <v>2</v>
      </c>
      <c r="I334" s="246"/>
      <c r="J334" s="242"/>
      <c r="K334" s="242"/>
      <c r="L334" s="247"/>
      <c r="M334" s="248"/>
      <c r="N334" s="249"/>
      <c r="O334" s="249"/>
      <c r="P334" s="249"/>
      <c r="Q334" s="249"/>
      <c r="R334" s="249"/>
      <c r="S334" s="249"/>
      <c r="T334" s="250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1" t="s">
        <v>213</v>
      </c>
      <c r="AU334" s="251" t="s">
        <v>89</v>
      </c>
      <c r="AV334" s="14" t="s">
        <v>89</v>
      </c>
      <c r="AW334" s="14" t="s">
        <v>39</v>
      </c>
      <c r="AX334" s="14" t="s">
        <v>86</v>
      </c>
      <c r="AY334" s="251" t="s">
        <v>120</v>
      </c>
    </row>
    <row r="335" s="11" customFormat="1" ht="25.92" customHeight="1">
      <c r="A335" s="11"/>
      <c r="B335" s="184"/>
      <c r="C335" s="185"/>
      <c r="D335" s="186" t="s">
        <v>77</v>
      </c>
      <c r="E335" s="187" t="s">
        <v>292</v>
      </c>
      <c r="F335" s="187" t="s">
        <v>482</v>
      </c>
      <c r="G335" s="185"/>
      <c r="H335" s="185"/>
      <c r="I335" s="188"/>
      <c r="J335" s="189">
        <f>BK335</f>
        <v>0</v>
      </c>
      <c r="K335" s="185"/>
      <c r="L335" s="190"/>
      <c r="M335" s="191"/>
      <c r="N335" s="192"/>
      <c r="O335" s="192"/>
      <c r="P335" s="193">
        <f>P336+P362</f>
        <v>0</v>
      </c>
      <c r="Q335" s="192"/>
      <c r="R335" s="193">
        <f>R336+R362</f>
        <v>3.1991500000000004</v>
      </c>
      <c r="S335" s="192"/>
      <c r="T335" s="194">
        <f>T336+T362</f>
        <v>0</v>
      </c>
      <c r="U335" s="11"/>
      <c r="V335" s="11"/>
      <c r="W335" s="11"/>
      <c r="X335" s="11"/>
      <c r="Y335" s="11"/>
      <c r="Z335" s="11"/>
      <c r="AA335" s="11"/>
      <c r="AB335" s="11"/>
      <c r="AC335" s="11"/>
      <c r="AD335" s="11"/>
      <c r="AE335" s="11"/>
      <c r="AR335" s="195" t="s">
        <v>130</v>
      </c>
      <c r="AT335" s="196" t="s">
        <v>77</v>
      </c>
      <c r="AU335" s="196" t="s">
        <v>78</v>
      </c>
      <c r="AY335" s="195" t="s">
        <v>120</v>
      </c>
      <c r="BK335" s="197">
        <f>BK336+BK362</f>
        <v>0</v>
      </c>
    </row>
    <row r="336" s="11" customFormat="1" ht="22.8" customHeight="1">
      <c r="A336" s="11"/>
      <c r="B336" s="184"/>
      <c r="C336" s="185"/>
      <c r="D336" s="186" t="s">
        <v>77</v>
      </c>
      <c r="E336" s="227" t="s">
        <v>483</v>
      </c>
      <c r="F336" s="227" t="s">
        <v>484</v>
      </c>
      <c r="G336" s="185"/>
      <c r="H336" s="185"/>
      <c r="I336" s="188"/>
      <c r="J336" s="228">
        <f>BK336</f>
        <v>0</v>
      </c>
      <c r="K336" s="185"/>
      <c r="L336" s="190"/>
      <c r="M336" s="191"/>
      <c r="N336" s="192"/>
      <c r="O336" s="192"/>
      <c r="P336" s="193">
        <f>SUM(P337:P361)</f>
        <v>0</v>
      </c>
      <c r="Q336" s="192"/>
      <c r="R336" s="193">
        <f>SUM(R337:R361)</f>
        <v>0.0015200000000000001</v>
      </c>
      <c r="S336" s="192"/>
      <c r="T336" s="194">
        <f>SUM(T337:T361)</f>
        <v>0</v>
      </c>
      <c r="U336" s="11"/>
      <c r="V336" s="11"/>
      <c r="W336" s="11"/>
      <c r="X336" s="11"/>
      <c r="Y336" s="11"/>
      <c r="Z336" s="11"/>
      <c r="AA336" s="11"/>
      <c r="AB336" s="11"/>
      <c r="AC336" s="11"/>
      <c r="AD336" s="11"/>
      <c r="AE336" s="11"/>
      <c r="AR336" s="195" t="s">
        <v>130</v>
      </c>
      <c r="AT336" s="196" t="s">
        <v>77</v>
      </c>
      <c r="AU336" s="196" t="s">
        <v>86</v>
      </c>
      <c r="AY336" s="195" t="s">
        <v>120</v>
      </c>
      <c r="BK336" s="197">
        <f>SUM(BK337:BK361)</f>
        <v>0</v>
      </c>
    </row>
    <row r="337" s="2" customFormat="1" ht="16.5" customHeight="1">
      <c r="A337" s="40"/>
      <c r="B337" s="41"/>
      <c r="C337" s="198" t="s">
        <v>485</v>
      </c>
      <c r="D337" s="198" t="s">
        <v>121</v>
      </c>
      <c r="E337" s="199" t="s">
        <v>486</v>
      </c>
      <c r="F337" s="200" t="s">
        <v>487</v>
      </c>
      <c r="G337" s="201" t="s">
        <v>301</v>
      </c>
      <c r="H337" s="202">
        <v>1</v>
      </c>
      <c r="I337" s="203"/>
      <c r="J337" s="204">
        <f>ROUND(I337*H337,2)</f>
        <v>0</v>
      </c>
      <c r="K337" s="200" t="s">
        <v>167</v>
      </c>
      <c r="L337" s="46"/>
      <c r="M337" s="205" t="s">
        <v>32</v>
      </c>
      <c r="N337" s="206" t="s">
        <v>49</v>
      </c>
      <c r="O337" s="86"/>
      <c r="P337" s="207">
        <f>O337*H337</f>
        <v>0</v>
      </c>
      <c r="Q337" s="207">
        <v>3.0000000000000001E-05</v>
      </c>
      <c r="R337" s="207">
        <f>Q337*H337</f>
        <v>3.0000000000000001E-05</v>
      </c>
      <c r="S337" s="207">
        <v>0</v>
      </c>
      <c r="T337" s="208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09" t="s">
        <v>119</v>
      </c>
      <c r="AT337" s="209" t="s">
        <v>121</v>
      </c>
      <c r="AU337" s="209" t="s">
        <v>89</v>
      </c>
      <c r="AY337" s="18" t="s">
        <v>120</v>
      </c>
      <c r="BE337" s="210">
        <f>IF(N337="základní",J337,0)</f>
        <v>0</v>
      </c>
      <c r="BF337" s="210">
        <f>IF(N337="snížená",J337,0)</f>
        <v>0</v>
      </c>
      <c r="BG337" s="210">
        <f>IF(N337="zákl. přenesená",J337,0)</f>
        <v>0</v>
      </c>
      <c r="BH337" s="210">
        <f>IF(N337="sníž. přenesená",J337,0)</f>
        <v>0</v>
      </c>
      <c r="BI337" s="210">
        <f>IF(N337="nulová",J337,0)</f>
        <v>0</v>
      </c>
      <c r="BJ337" s="18" t="s">
        <v>86</v>
      </c>
      <c r="BK337" s="210">
        <f>ROUND(I337*H337,2)</f>
        <v>0</v>
      </c>
      <c r="BL337" s="18" t="s">
        <v>119</v>
      </c>
      <c r="BM337" s="209" t="s">
        <v>488</v>
      </c>
    </row>
    <row r="338" s="2" customFormat="1">
      <c r="A338" s="40"/>
      <c r="B338" s="41"/>
      <c r="C338" s="42"/>
      <c r="D338" s="211" t="s">
        <v>126</v>
      </c>
      <c r="E338" s="42"/>
      <c r="F338" s="212" t="s">
        <v>489</v>
      </c>
      <c r="G338" s="42"/>
      <c r="H338" s="42"/>
      <c r="I338" s="213"/>
      <c r="J338" s="42"/>
      <c r="K338" s="42"/>
      <c r="L338" s="46"/>
      <c r="M338" s="214"/>
      <c r="N338" s="215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8" t="s">
        <v>126</v>
      </c>
      <c r="AU338" s="18" t="s">
        <v>89</v>
      </c>
    </row>
    <row r="339" s="2" customFormat="1">
      <c r="A339" s="40"/>
      <c r="B339" s="41"/>
      <c r="C339" s="42"/>
      <c r="D339" s="229" t="s">
        <v>170</v>
      </c>
      <c r="E339" s="42"/>
      <c r="F339" s="230" t="s">
        <v>490</v>
      </c>
      <c r="G339" s="42"/>
      <c r="H339" s="42"/>
      <c r="I339" s="213"/>
      <c r="J339" s="42"/>
      <c r="K339" s="42"/>
      <c r="L339" s="46"/>
      <c r="M339" s="214"/>
      <c r="N339" s="215"/>
      <c r="O339" s="86"/>
      <c r="P339" s="86"/>
      <c r="Q339" s="86"/>
      <c r="R339" s="86"/>
      <c r="S339" s="86"/>
      <c r="T339" s="87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8" t="s">
        <v>170</v>
      </c>
      <c r="AU339" s="18" t="s">
        <v>89</v>
      </c>
    </row>
    <row r="340" s="14" customFormat="1">
      <c r="A340" s="14"/>
      <c r="B340" s="241"/>
      <c r="C340" s="242"/>
      <c r="D340" s="211" t="s">
        <v>213</v>
      </c>
      <c r="E340" s="243" t="s">
        <v>32</v>
      </c>
      <c r="F340" s="244" t="s">
        <v>86</v>
      </c>
      <c r="G340" s="242"/>
      <c r="H340" s="245">
        <v>1</v>
      </c>
      <c r="I340" s="246"/>
      <c r="J340" s="242"/>
      <c r="K340" s="242"/>
      <c r="L340" s="247"/>
      <c r="M340" s="248"/>
      <c r="N340" s="249"/>
      <c r="O340" s="249"/>
      <c r="P340" s="249"/>
      <c r="Q340" s="249"/>
      <c r="R340" s="249"/>
      <c r="S340" s="249"/>
      <c r="T340" s="250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1" t="s">
        <v>213</v>
      </c>
      <c r="AU340" s="251" t="s">
        <v>89</v>
      </c>
      <c r="AV340" s="14" t="s">
        <v>89</v>
      </c>
      <c r="AW340" s="14" t="s">
        <v>39</v>
      </c>
      <c r="AX340" s="14" t="s">
        <v>86</v>
      </c>
      <c r="AY340" s="251" t="s">
        <v>120</v>
      </c>
    </row>
    <row r="341" s="2" customFormat="1" ht="24.15" customHeight="1">
      <c r="A341" s="40"/>
      <c r="B341" s="41"/>
      <c r="C341" s="263" t="s">
        <v>491</v>
      </c>
      <c r="D341" s="263" t="s">
        <v>292</v>
      </c>
      <c r="E341" s="264" t="s">
        <v>492</v>
      </c>
      <c r="F341" s="265" t="s">
        <v>493</v>
      </c>
      <c r="G341" s="266" t="s">
        <v>301</v>
      </c>
      <c r="H341" s="267">
        <v>1</v>
      </c>
      <c r="I341" s="268"/>
      <c r="J341" s="269">
        <f>ROUND(I341*H341,2)</f>
        <v>0</v>
      </c>
      <c r="K341" s="265" t="s">
        <v>167</v>
      </c>
      <c r="L341" s="270"/>
      <c r="M341" s="271" t="s">
        <v>32</v>
      </c>
      <c r="N341" s="272" t="s">
        <v>49</v>
      </c>
      <c r="O341" s="86"/>
      <c r="P341" s="207">
        <f>O341*H341</f>
        <v>0</v>
      </c>
      <c r="Q341" s="207">
        <v>0.00060999999999999997</v>
      </c>
      <c r="R341" s="207">
        <f>Q341*H341</f>
        <v>0.00060999999999999997</v>
      </c>
      <c r="S341" s="207">
        <v>0</v>
      </c>
      <c r="T341" s="208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09" t="s">
        <v>153</v>
      </c>
      <c r="AT341" s="209" t="s">
        <v>292</v>
      </c>
      <c r="AU341" s="209" t="s">
        <v>89</v>
      </c>
      <c r="AY341" s="18" t="s">
        <v>120</v>
      </c>
      <c r="BE341" s="210">
        <f>IF(N341="základní",J341,0)</f>
        <v>0</v>
      </c>
      <c r="BF341" s="210">
        <f>IF(N341="snížená",J341,0)</f>
        <v>0</v>
      </c>
      <c r="BG341" s="210">
        <f>IF(N341="zákl. přenesená",J341,0)</f>
        <v>0</v>
      </c>
      <c r="BH341" s="210">
        <f>IF(N341="sníž. přenesená",J341,0)</f>
        <v>0</v>
      </c>
      <c r="BI341" s="210">
        <f>IF(N341="nulová",J341,0)</f>
        <v>0</v>
      </c>
      <c r="BJ341" s="18" t="s">
        <v>86</v>
      </c>
      <c r="BK341" s="210">
        <f>ROUND(I341*H341,2)</f>
        <v>0</v>
      </c>
      <c r="BL341" s="18" t="s">
        <v>119</v>
      </c>
      <c r="BM341" s="209" t="s">
        <v>494</v>
      </c>
    </row>
    <row r="342" s="2" customFormat="1">
      <c r="A342" s="40"/>
      <c r="B342" s="41"/>
      <c r="C342" s="42"/>
      <c r="D342" s="211" t="s">
        <v>126</v>
      </c>
      <c r="E342" s="42"/>
      <c r="F342" s="212" t="s">
        <v>493</v>
      </c>
      <c r="G342" s="42"/>
      <c r="H342" s="42"/>
      <c r="I342" s="213"/>
      <c r="J342" s="42"/>
      <c r="K342" s="42"/>
      <c r="L342" s="46"/>
      <c r="M342" s="214"/>
      <c r="N342" s="215"/>
      <c r="O342" s="86"/>
      <c r="P342" s="86"/>
      <c r="Q342" s="86"/>
      <c r="R342" s="86"/>
      <c r="S342" s="86"/>
      <c r="T342" s="87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8" t="s">
        <v>126</v>
      </c>
      <c r="AU342" s="18" t="s">
        <v>89</v>
      </c>
    </row>
    <row r="343" s="14" customFormat="1">
      <c r="A343" s="14"/>
      <c r="B343" s="241"/>
      <c r="C343" s="242"/>
      <c r="D343" s="211" t="s">
        <v>213</v>
      </c>
      <c r="E343" s="243" t="s">
        <v>32</v>
      </c>
      <c r="F343" s="244" t="s">
        <v>86</v>
      </c>
      <c r="G343" s="242"/>
      <c r="H343" s="245">
        <v>1</v>
      </c>
      <c r="I343" s="246"/>
      <c r="J343" s="242"/>
      <c r="K343" s="242"/>
      <c r="L343" s="247"/>
      <c r="M343" s="248"/>
      <c r="N343" s="249"/>
      <c r="O343" s="249"/>
      <c r="P343" s="249"/>
      <c r="Q343" s="249"/>
      <c r="R343" s="249"/>
      <c r="S343" s="249"/>
      <c r="T343" s="250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1" t="s">
        <v>213</v>
      </c>
      <c r="AU343" s="251" t="s">
        <v>89</v>
      </c>
      <c r="AV343" s="14" t="s">
        <v>89</v>
      </c>
      <c r="AW343" s="14" t="s">
        <v>39</v>
      </c>
      <c r="AX343" s="14" t="s">
        <v>86</v>
      </c>
      <c r="AY343" s="251" t="s">
        <v>120</v>
      </c>
    </row>
    <row r="344" s="2" customFormat="1" ht="24.15" customHeight="1">
      <c r="A344" s="40"/>
      <c r="B344" s="41"/>
      <c r="C344" s="198" t="s">
        <v>495</v>
      </c>
      <c r="D344" s="198" t="s">
        <v>121</v>
      </c>
      <c r="E344" s="199" t="s">
        <v>496</v>
      </c>
      <c r="F344" s="200" t="s">
        <v>497</v>
      </c>
      <c r="G344" s="201" t="s">
        <v>301</v>
      </c>
      <c r="H344" s="202">
        <v>1</v>
      </c>
      <c r="I344" s="203"/>
      <c r="J344" s="204">
        <f>ROUND(I344*H344,2)</f>
        <v>0</v>
      </c>
      <c r="K344" s="200" t="s">
        <v>167</v>
      </c>
      <c r="L344" s="46"/>
      <c r="M344" s="205" t="s">
        <v>32</v>
      </c>
      <c r="N344" s="206" t="s">
        <v>49</v>
      </c>
      <c r="O344" s="86"/>
      <c r="P344" s="207">
        <f>O344*H344</f>
        <v>0</v>
      </c>
      <c r="Q344" s="207">
        <v>0</v>
      </c>
      <c r="R344" s="207">
        <f>Q344*H344</f>
        <v>0</v>
      </c>
      <c r="S344" s="207">
        <v>0</v>
      </c>
      <c r="T344" s="208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09" t="s">
        <v>119</v>
      </c>
      <c r="AT344" s="209" t="s">
        <v>121</v>
      </c>
      <c r="AU344" s="209" t="s">
        <v>89</v>
      </c>
      <c r="AY344" s="18" t="s">
        <v>120</v>
      </c>
      <c r="BE344" s="210">
        <f>IF(N344="základní",J344,0)</f>
        <v>0</v>
      </c>
      <c r="BF344" s="210">
        <f>IF(N344="snížená",J344,0)</f>
        <v>0</v>
      </c>
      <c r="BG344" s="210">
        <f>IF(N344="zákl. přenesená",J344,0)</f>
        <v>0</v>
      </c>
      <c r="BH344" s="210">
        <f>IF(N344="sníž. přenesená",J344,0)</f>
        <v>0</v>
      </c>
      <c r="BI344" s="210">
        <f>IF(N344="nulová",J344,0)</f>
        <v>0</v>
      </c>
      <c r="BJ344" s="18" t="s">
        <v>86</v>
      </c>
      <c r="BK344" s="210">
        <f>ROUND(I344*H344,2)</f>
        <v>0</v>
      </c>
      <c r="BL344" s="18" t="s">
        <v>119</v>
      </c>
      <c r="BM344" s="209" t="s">
        <v>498</v>
      </c>
    </row>
    <row r="345" s="2" customFormat="1">
      <c r="A345" s="40"/>
      <c r="B345" s="41"/>
      <c r="C345" s="42"/>
      <c r="D345" s="211" t="s">
        <v>126</v>
      </c>
      <c r="E345" s="42"/>
      <c r="F345" s="212" t="s">
        <v>499</v>
      </c>
      <c r="G345" s="42"/>
      <c r="H345" s="42"/>
      <c r="I345" s="213"/>
      <c r="J345" s="42"/>
      <c r="K345" s="42"/>
      <c r="L345" s="46"/>
      <c r="M345" s="214"/>
      <c r="N345" s="215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8" t="s">
        <v>126</v>
      </c>
      <c r="AU345" s="18" t="s">
        <v>89</v>
      </c>
    </row>
    <row r="346" s="2" customFormat="1">
      <c r="A346" s="40"/>
      <c r="B346" s="41"/>
      <c r="C346" s="42"/>
      <c r="D346" s="229" t="s">
        <v>170</v>
      </c>
      <c r="E346" s="42"/>
      <c r="F346" s="230" t="s">
        <v>500</v>
      </c>
      <c r="G346" s="42"/>
      <c r="H346" s="42"/>
      <c r="I346" s="213"/>
      <c r="J346" s="42"/>
      <c r="K346" s="42"/>
      <c r="L346" s="46"/>
      <c r="M346" s="214"/>
      <c r="N346" s="215"/>
      <c r="O346" s="86"/>
      <c r="P346" s="86"/>
      <c r="Q346" s="86"/>
      <c r="R346" s="86"/>
      <c r="S346" s="86"/>
      <c r="T346" s="87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T346" s="18" t="s">
        <v>170</v>
      </c>
      <c r="AU346" s="18" t="s">
        <v>89</v>
      </c>
    </row>
    <row r="347" s="2" customFormat="1" ht="21.75" customHeight="1">
      <c r="A347" s="40"/>
      <c r="B347" s="41"/>
      <c r="C347" s="263" t="s">
        <v>501</v>
      </c>
      <c r="D347" s="263" t="s">
        <v>292</v>
      </c>
      <c r="E347" s="264" t="s">
        <v>502</v>
      </c>
      <c r="F347" s="265" t="s">
        <v>503</v>
      </c>
      <c r="G347" s="266" t="s">
        <v>301</v>
      </c>
      <c r="H347" s="267">
        <v>1</v>
      </c>
      <c r="I347" s="268"/>
      <c r="J347" s="269">
        <f>ROUND(I347*H347,2)</f>
        <v>0</v>
      </c>
      <c r="K347" s="265" t="s">
        <v>167</v>
      </c>
      <c r="L347" s="270"/>
      <c r="M347" s="271" t="s">
        <v>32</v>
      </c>
      <c r="N347" s="272" t="s">
        <v>49</v>
      </c>
      <c r="O347" s="86"/>
      <c r="P347" s="207">
        <f>O347*H347</f>
        <v>0</v>
      </c>
      <c r="Q347" s="207">
        <v>0.00029</v>
      </c>
      <c r="R347" s="207">
        <f>Q347*H347</f>
        <v>0.00029</v>
      </c>
      <c r="S347" s="207">
        <v>0</v>
      </c>
      <c r="T347" s="208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09" t="s">
        <v>153</v>
      </c>
      <c r="AT347" s="209" t="s">
        <v>292</v>
      </c>
      <c r="AU347" s="209" t="s">
        <v>89</v>
      </c>
      <c r="AY347" s="18" t="s">
        <v>120</v>
      </c>
      <c r="BE347" s="210">
        <f>IF(N347="základní",J347,0)</f>
        <v>0</v>
      </c>
      <c r="BF347" s="210">
        <f>IF(N347="snížená",J347,0)</f>
        <v>0</v>
      </c>
      <c r="BG347" s="210">
        <f>IF(N347="zákl. přenesená",J347,0)</f>
        <v>0</v>
      </c>
      <c r="BH347" s="210">
        <f>IF(N347="sníž. přenesená",J347,0)</f>
        <v>0</v>
      </c>
      <c r="BI347" s="210">
        <f>IF(N347="nulová",J347,0)</f>
        <v>0</v>
      </c>
      <c r="BJ347" s="18" t="s">
        <v>86</v>
      </c>
      <c r="BK347" s="210">
        <f>ROUND(I347*H347,2)</f>
        <v>0</v>
      </c>
      <c r="BL347" s="18" t="s">
        <v>119</v>
      </c>
      <c r="BM347" s="209" t="s">
        <v>504</v>
      </c>
    </row>
    <row r="348" s="2" customFormat="1">
      <c r="A348" s="40"/>
      <c r="B348" s="41"/>
      <c r="C348" s="42"/>
      <c r="D348" s="211" t="s">
        <v>126</v>
      </c>
      <c r="E348" s="42"/>
      <c r="F348" s="212" t="s">
        <v>503</v>
      </c>
      <c r="G348" s="42"/>
      <c r="H348" s="42"/>
      <c r="I348" s="213"/>
      <c r="J348" s="42"/>
      <c r="K348" s="42"/>
      <c r="L348" s="46"/>
      <c r="M348" s="214"/>
      <c r="N348" s="215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8" t="s">
        <v>126</v>
      </c>
      <c r="AU348" s="18" t="s">
        <v>89</v>
      </c>
    </row>
    <row r="349" s="2" customFormat="1" ht="24.15" customHeight="1">
      <c r="A349" s="40"/>
      <c r="B349" s="41"/>
      <c r="C349" s="198" t="s">
        <v>505</v>
      </c>
      <c r="D349" s="198" t="s">
        <v>121</v>
      </c>
      <c r="E349" s="199" t="s">
        <v>506</v>
      </c>
      <c r="F349" s="200" t="s">
        <v>507</v>
      </c>
      <c r="G349" s="201" t="s">
        <v>301</v>
      </c>
      <c r="H349" s="202">
        <v>1</v>
      </c>
      <c r="I349" s="203"/>
      <c r="J349" s="204">
        <f>ROUND(I349*H349,2)</f>
        <v>0</v>
      </c>
      <c r="K349" s="200" t="s">
        <v>167</v>
      </c>
      <c r="L349" s="46"/>
      <c r="M349" s="205" t="s">
        <v>32</v>
      </c>
      <c r="N349" s="206" t="s">
        <v>49</v>
      </c>
      <c r="O349" s="86"/>
      <c r="P349" s="207">
        <f>O349*H349</f>
        <v>0</v>
      </c>
      <c r="Q349" s="207">
        <v>0</v>
      </c>
      <c r="R349" s="207">
        <f>Q349*H349</f>
        <v>0</v>
      </c>
      <c r="S349" s="207">
        <v>0</v>
      </c>
      <c r="T349" s="208">
        <f>S349*H349</f>
        <v>0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09" t="s">
        <v>119</v>
      </c>
      <c r="AT349" s="209" t="s">
        <v>121</v>
      </c>
      <c r="AU349" s="209" t="s">
        <v>89</v>
      </c>
      <c r="AY349" s="18" t="s">
        <v>120</v>
      </c>
      <c r="BE349" s="210">
        <f>IF(N349="základní",J349,0)</f>
        <v>0</v>
      </c>
      <c r="BF349" s="210">
        <f>IF(N349="snížená",J349,0)</f>
        <v>0</v>
      </c>
      <c r="BG349" s="210">
        <f>IF(N349="zákl. přenesená",J349,0)</f>
        <v>0</v>
      </c>
      <c r="BH349" s="210">
        <f>IF(N349="sníž. přenesená",J349,0)</f>
        <v>0</v>
      </c>
      <c r="BI349" s="210">
        <f>IF(N349="nulová",J349,0)</f>
        <v>0</v>
      </c>
      <c r="BJ349" s="18" t="s">
        <v>86</v>
      </c>
      <c r="BK349" s="210">
        <f>ROUND(I349*H349,2)</f>
        <v>0</v>
      </c>
      <c r="BL349" s="18" t="s">
        <v>119</v>
      </c>
      <c r="BM349" s="209" t="s">
        <v>508</v>
      </c>
    </row>
    <row r="350" s="2" customFormat="1">
      <c r="A350" s="40"/>
      <c r="B350" s="41"/>
      <c r="C350" s="42"/>
      <c r="D350" s="211" t="s">
        <v>126</v>
      </c>
      <c r="E350" s="42"/>
      <c r="F350" s="212" t="s">
        <v>509</v>
      </c>
      <c r="G350" s="42"/>
      <c r="H350" s="42"/>
      <c r="I350" s="213"/>
      <c r="J350" s="42"/>
      <c r="K350" s="42"/>
      <c r="L350" s="46"/>
      <c r="M350" s="214"/>
      <c r="N350" s="215"/>
      <c r="O350" s="86"/>
      <c r="P350" s="86"/>
      <c r="Q350" s="86"/>
      <c r="R350" s="86"/>
      <c r="S350" s="86"/>
      <c r="T350" s="87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T350" s="18" t="s">
        <v>126</v>
      </c>
      <c r="AU350" s="18" t="s">
        <v>89</v>
      </c>
    </row>
    <row r="351" s="2" customFormat="1">
      <c r="A351" s="40"/>
      <c r="B351" s="41"/>
      <c r="C351" s="42"/>
      <c r="D351" s="229" t="s">
        <v>170</v>
      </c>
      <c r="E351" s="42"/>
      <c r="F351" s="230" t="s">
        <v>510</v>
      </c>
      <c r="G351" s="42"/>
      <c r="H351" s="42"/>
      <c r="I351" s="213"/>
      <c r="J351" s="42"/>
      <c r="K351" s="42"/>
      <c r="L351" s="46"/>
      <c r="M351" s="214"/>
      <c r="N351" s="215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8" t="s">
        <v>170</v>
      </c>
      <c r="AU351" s="18" t="s">
        <v>89</v>
      </c>
    </row>
    <row r="352" s="2" customFormat="1" ht="21.75" customHeight="1">
      <c r="A352" s="40"/>
      <c r="B352" s="41"/>
      <c r="C352" s="263" t="s">
        <v>511</v>
      </c>
      <c r="D352" s="263" t="s">
        <v>292</v>
      </c>
      <c r="E352" s="264" t="s">
        <v>512</v>
      </c>
      <c r="F352" s="265" t="s">
        <v>513</v>
      </c>
      <c r="G352" s="266" t="s">
        <v>301</v>
      </c>
      <c r="H352" s="267">
        <v>1</v>
      </c>
      <c r="I352" s="268"/>
      <c r="J352" s="269">
        <f>ROUND(I352*H352,2)</f>
        <v>0</v>
      </c>
      <c r="K352" s="265" t="s">
        <v>167</v>
      </c>
      <c r="L352" s="270"/>
      <c r="M352" s="271" t="s">
        <v>32</v>
      </c>
      <c r="N352" s="272" t="s">
        <v>49</v>
      </c>
      <c r="O352" s="86"/>
      <c r="P352" s="207">
        <f>O352*H352</f>
        <v>0</v>
      </c>
      <c r="Q352" s="207">
        <v>0.00059000000000000003</v>
      </c>
      <c r="R352" s="207">
        <f>Q352*H352</f>
        <v>0.00059000000000000003</v>
      </c>
      <c r="S352" s="207">
        <v>0</v>
      </c>
      <c r="T352" s="208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09" t="s">
        <v>153</v>
      </c>
      <c r="AT352" s="209" t="s">
        <v>292</v>
      </c>
      <c r="AU352" s="209" t="s">
        <v>89</v>
      </c>
      <c r="AY352" s="18" t="s">
        <v>120</v>
      </c>
      <c r="BE352" s="210">
        <f>IF(N352="základní",J352,0)</f>
        <v>0</v>
      </c>
      <c r="BF352" s="210">
        <f>IF(N352="snížená",J352,0)</f>
        <v>0</v>
      </c>
      <c r="BG352" s="210">
        <f>IF(N352="zákl. přenesená",J352,0)</f>
        <v>0</v>
      </c>
      <c r="BH352" s="210">
        <f>IF(N352="sníž. přenesená",J352,0)</f>
        <v>0</v>
      </c>
      <c r="BI352" s="210">
        <f>IF(N352="nulová",J352,0)</f>
        <v>0</v>
      </c>
      <c r="BJ352" s="18" t="s">
        <v>86</v>
      </c>
      <c r="BK352" s="210">
        <f>ROUND(I352*H352,2)</f>
        <v>0</v>
      </c>
      <c r="BL352" s="18" t="s">
        <v>119</v>
      </c>
      <c r="BM352" s="209" t="s">
        <v>514</v>
      </c>
    </row>
    <row r="353" s="2" customFormat="1">
      <c r="A353" s="40"/>
      <c r="B353" s="41"/>
      <c r="C353" s="42"/>
      <c r="D353" s="211" t="s">
        <v>126</v>
      </c>
      <c r="E353" s="42"/>
      <c r="F353" s="212" t="s">
        <v>513</v>
      </c>
      <c r="G353" s="42"/>
      <c r="H353" s="42"/>
      <c r="I353" s="213"/>
      <c r="J353" s="42"/>
      <c r="K353" s="42"/>
      <c r="L353" s="46"/>
      <c r="M353" s="214"/>
      <c r="N353" s="215"/>
      <c r="O353" s="86"/>
      <c r="P353" s="86"/>
      <c r="Q353" s="86"/>
      <c r="R353" s="86"/>
      <c r="S353" s="86"/>
      <c r="T353" s="87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T353" s="18" t="s">
        <v>126</v>
      </c>
      <c r="AU353" s="18" t="s">
        <v>89</v>
      </c>
    </row>
    <row r="354" s="2" customFormat="1" ht="21.75" customHeight="1">
      <c r="A354" s="40"/>
      <c r="B354" s="41"/>
      <c r="C354" s="198" t="s">
        <v>515</v>
      </c>
      <c r="D354" s="198" t="s">
        <v>121</v>
      </c>
      <c r="E354" s="199" t="s">
        <v>516</v>
      </c>
      <c r="F354" s="200" t="s">
        <v>517</v>
      </c>
      <c r="G354" s="201" t="s">
        <v>334</v>
      </c>
      <c r="H354" s="202">
        <v>48</v>
      </c>
      <c r="I354" s="203"/>
      <c r="J354" s="204">
        <f>ROUND(I354*H354,2)</f>
        <v>0</v>
      </c>
      <c r="K354" s="200" t="s">
        <v>167</v>
      </c>
      <c r="L354" s="46"/>
      <c r="M354" s="205" t="s">
        <v>32</v>
      </c>
      <c r="N354" s="206" t="s">
        <v>49</v>
      </c>
      <c r="O354" s="86"/>
      <c r="P354" s="207">
        <f>O354*H354</f>
        <v>0</v>
      </c>
      <c r="Q354" s="207">
        <v>0</v>
      </c>
      <c r="R354" s="207">
        <f>Q354*H354</f>
        <v>0</v>
      </c>
      <c r="S354" s="207">
        <v>0</v>
      </c>
      <c r="T354" s="208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09" t="s">
        <v>119</v>
      </c>
      <c r="AT354" s="209" t="s">
        <v>121</v>
      </c>
      <c r="AU354" s="209" t="s">
        <v>89</v>
      </c>
      <c r="AY354" s="18" t="s">
        <v>120</v>
      </c>
      <c r="BE354" s="210">
        <f>IF(N354="základní",J354,0)</f>
        <v>0</v>
      </c>
      <c r="BF354" s="210">
        <f>IF(N354="snížená",J354,0)</f>
        <v>0</v>
      </c>
      <c r="BG354" s="210">
        <f>IF(N354="zákl. přenesená",J354,0)</f>
        <v>0</v>
      </c>
      <c r="BH354" s="210">
        <f>IF(N354="sníž. přenesená",J354,0)</f>
        <v>0</v>
      </c>
      <c r="BI354" s="210">
        <f>IF(N354="nulová",J354,0)</f>
        <v>0</v>
      </c>
      <c r="BJ354" s="18" t="s">
        <v>86</v>
      </c>
      <c r="BK354" s="210">
        <f>ROUND(I354*H354,2)</f>
        <v>0</v>
      </c>
      <c r="BL354" s="18" t="s">
        <v>119</v>
      </c>
      <c r="BM354" s="209" t="s">
        <v>518</v>
      </c>
    </row>
    <row r="355" s="2" customFormat="1">
      <c r="A355" s="40"/>
      <c r="B355" s="41"/>
      <c r="C355" s="42"/>
      <c r="D355" s="211" t="s">
        <v>126</v>
      </c>
      <c r="E355" s="42"/>
      <c r="F355" s="212" t="s">
        <v>519</v>
      </c>
      <c r="G355" s="42"/>
      <c r="H355" s="42"/>
      <c r="I355" s="213"/>
      <c r="J355" s="42"/>
      <c r="K355" s="42"/>
      <c r="L355" s="46"/>
      <c r="M355" s="214"/>
      <c r="N355" s="215"/>
      <c r="O355" s="86"/>
      <c r="P355" s="86"/>
      <c r="Q355" s="86"/>
      <c r="R355" s="86"/>
      <c r="S355" s="86"/>
      <c r="T355" s="87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8" t="s">
        <v>126</v>
      </c>
      <c r="AU355" s="18" t="s">
        <v>89</v>
      </c>
    </row>
    <row r="356" s="2" customFormat="1">
      <c r="A356" s="40"/>
      <c r="B356" s="41"/>
      <c r="C356" s="42"/>
      <c r="D356" s="229" t="s">
        <v>170</v>
      </c>
      <c r="E356" s="42"/>
      <c r="F356" s="230" t="s">
        <v>520</v>
      </c>
      <c r="G356" s="42"/>
      <c r="H356" s="42"/>
      <c r="I356" s="213"/>
      <c r="J356" s="42"/>
      <c r="K356" s="42"/>
      <c r="L356" s="46"/>
      <c r="M356" s="214"/>
      <c r="N356" s="215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8" t="s">
        <v>170</v>
      </c>
      <c r="AU356" s="18" t="s">
        <v>89</v>
      </c>
    </row>
    <row r="357" s="13" customFormat="1">
      <c r="A357" s="13"/>
      <c r="B357" s="231"/>
      <c r="C357" s="232"/>
      <c r="D357" s="211" t="s">
        <v>213</v>
      </c>
      <c r="E357" s="233" t="s">
        <v>32</v>
      </c>
      <c r="F357" s="234" t="s">
        <v>214</v>
      </c>
      <c r="G357" s="232"/>
      <c r="H357" s="233" t="s">
        <v>32</v>
      </c>
      <c r="I357" s="235"/>
      <c r="J357" s="232"/>
      <c r="K357" s="232"/>
      <c r="L357" s="236"/>
      <c r="M357" s="237"/>
      <c r="N357" s="238"/>
      <c r="O357" s="238"/>
      <c r="P357" s="238"/>
      <c r="Q357" s="238"/>
      <c r="R357" s="238"/>
      <c r="S357" s="238"/>
      <c r="T357" s="239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0" t="s">
        <v>213</v>
      </c>
      <c r="AU357" s="240" t="s">
        <v>89</v>
      </c>
      <c r="AV357" s="13" t="s">
        <v>86</v>
      </c>
      <c r="AW357" s="13" t="s">
        <v>39</v>
      </c>
      <c r="AX357" s="13" t="s">
        <v>78</v>
      </c>
      <c r="AY357" s="240" t="s">
        <v>120</v>
      </c>
    </row>
    <row r="358" s="14" customFormat="1">
      <c r="A358" s="14"/>
      <c r="B358" s="241"/>
      <c r="C358" s="242"/>
      <c r="D358" s="211" t="s">
        <v>213</v>
      </c>
      <c r="E358" s="243" t="s">
        <v>32</v>
      </c>
      <c r="F358" s="244" t="s">
        <v>442</v>
      </c>
      <c r="G358" s="242"/>
      <c r="H358" s="245">
        <v>33.299999999999997</v>
      </c>
      <c r="I358" s="246"/>
      <c r="J358" s="242"/>
      <c r="K358" s="242"/>
      <c r="L358" s="247"/>
      <c r="M358" s="248"/>
      <c r="N358" s="249"/>
      <c r="O358" s="249"/>
      <c r="P358" s="249"/>
      <c r="Q358" s="249"/>
      <c r="R358" s="249"/>
      <c r="S358" s="249"/>
      <c r="T358" s="250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1" t="s">
        <v>213</v>
      </c>
      <c r="AU358" s="251" t="s">
        <v>89</v>
      </c>
      <c r="AV358" s="14" t="s">
        <v>89</v>
      </c>
      <c r="AW358" s="14" t="s">
        <v>39</v>
      </c>
      <c r="AX358" s="14" t="s">
        <v>78</v>
      </c>
      <c r="AY358" s="251" t="s">
        <v>120</v>
      </c>
    </row>
    <row r="359" s="13" customFormat="1">
      <c r="A359" s="13"/>
      <c r="B359" s="231"/>
      <c r="C359" s="232"/>
      <c r="D359" s="211" t="s">
        <v>213</v>
      </c>
      <c r="E359" s="233" t="s">
        <v>32</v>
      </c>
      <c r="F359" s="234" t="s">
        <v>217</v>
      </c>
      <c r="G359" s="232"/>
      <c r="H359" s="233" t="s">
        <v>32</v>
      </c>
      <c r="I359" s="235"/>
      <c r="J359" s="232"/>
      <c r="K359" s="232"/>
      <c r="L359" s="236"/>
      <c r="M359" s="237"/>
      <c r="N359" s="238"/>
      <c r="O359" s="238"/>
      <c r="P359" s="238"/>
      <c r="Q359" s="238"/>
      <c r="R359" s="238"/>
      <c r="S359" s="238"/>
      <c r="T359" s="239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0" t="s">
        <v>213</v>
      </c>
      <c r="AU359" s="240" t="s">
        <v>89</v>
      </c>
      <c r="AV359" s="13" t="s">
        <v>86</v>
      </c>
      <c r="AW359" s="13" t="s">
        <v>39</v>
      </c>
      <c r="AX359" s="13" t="s">
        <v>78</v>
      </c>
      <c r="AY359" s="240" t="s">
        <v>120</v>
      </c>
    </row>
    <row r="360" s="14" customFormat="1">
      <c r="A360" s="14"/>
      <c r="B360" s="241"/>
      <c r="C360" s="242"/>
      <c r="D360" s="211" t="s">
        <v>213</v>
      </c>
      <c r="E360" s="243" t="s">
        <v>32</v>
      </c>
      <c r="F360" s="244" t="s">
        <v>449</v>
      </c>
      <c r="G360" s="242"/>
      <c r="H360" s="245">
        <v>14.699999999999999</v>
      </c>
      <c r="I360" s="246"/>
      <c r="J360" s="242"/>
      <c r="K360" s="242"/>
      <c r="L360" s="247"/>
      <c r="M360" s="248"/>
      <c r="N360" s="249"/>
      <c r="O360" s="249"/>
      <c r="P360" s="249"/>
      <c r="Q360" s="249"/>
      <c r="R360" s="249"/>
      <c r="S360" s="249"/>
      <c r="T360" s="250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1" t="s">
        <v>213</v>
      </c>
      <c r="AU360" s="251" t="s">
        <v>89</v>
      </c>
      <c r="AV360" s="14" t="s">
        <v>89</v>
      </c>
      <c r="AW360" s="14" t="s">
        <v>39</v>
      </c>
      <c r="AX360" s="14" t="s">
        <v>78</v>
      </c>
      <c r="AY360" s="251" t="s">
        <v>120</v>
      </c>
    </row>
    <row r="361" s="15" customFormat="1">
      <c r="A361" s="15"/>
      <c r="B361" s="252"/>
      <c r="C361" s="253"/>
      <c r="D361" s="211" t="s">
        <v>213</v>
      </c>
      <c r="E361" s="254" t="s">
        <v>32</v>
      </c>
      <c r="F361" s="255" t="s">
        <v>219</v>
      </c>
      <c r="G361" s="253"/>
      <c r="H361" s="256">
        <v>48</v>
      </c>
      <c r="I361" s="257"/>
      <c r="J361" s="253"/>
      <c r="K361" s="253"/>
      <c r="L361" s="258"/>
      <c r="M361" s="259"/>
      <c r="N361" s="260"/>
      <c r="O361" s="260"/>
      <c r="P361" s="260"/>
      <c r="Q361" s="260"/>
      <c r="R361" s="260"/>
      <c r="S361" s="260"/>
      <c r="T361" s="261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62" t="s">
        <v>213</v>
      </c>
      <c r="AU361" s="262" t="s">
        <v>89</v>
      </c>
      <c r="AV361" s="15" t="s">
        <v>119</v>
      </c>
      <c r="AW361" s="15" t="s">
        <v>39</v>
      </c>
      <c r="AX361" s="15" t="s">
        <v>86</v>
      </c>
      <c r="AY361" s="262" t="s">
        <v>120</v>
      </c>
    </row>
    <row r="362" s="11" customFormat="1" ht="22.8" customHeight="1">
      <c r="A362" s="11"/>
      <c r="B362" s="184"/>
      <c r="C362" s="185"/>
      <c r="D362" s="186" t="s">
        <v>77</v>
      </c>
      <c r="E362" s="227" t="s">
        <v>521</v>
      </c>
      <c r="F362" s="227" t="s">
        <v>522</v>
      </c>
      <c r="G362" s="185"/>
      <c r="H362" s="185"/>
      <c r="I362" s="188"/>
      <c r="J362" s="228">
        <f>BK362</f>
        <v>0</v>
      </c>
      <c r="K362" s="185"/>
      <c r="L362" s="190"/>
      <c r="M362" s="191"/>
      <c r="N362" s="192"/>
      <c r="O362" s="192"/>
      <c r="P362" s="193">
        <f>SUM(P363:P374)</f>
        <v>0</v>
      </c>
      <c r="Q362" s="192"/>
      <c r="R362" s="193">
        <f>SUM(R363:R374)</f>
        <v>3.1976300000000002</v>
      </c>
      <c r="S362" s="192"/>
      <c r="T362" s="194">
        <f>SUM(T363:T374)</f>
        <v>0</v>
      </c>
      <c r="U362" s="11"/>
      <c r="V362" s="11"/>
      <c r="W362" s="11"/>
      <c r="X362" s="11"/>
      <c r="Y362" s="11"/>
      <c r="Z362" s="11"/>
      <c r="AA362" s="11"/>
      <c r="AB362" s="11"/>
      <c r="AC362" s="11"/>
      <c r="AD362" s="11"/>
      <c r="AE362" s="11"/>
      <c r="AR362" s="195" t="s">
        <v>130</v>
      </c>
      <c r="AT362" s="196" t="s">
        <v>77</v>
      </c>
      <c r="AU362" s="196" t="s">
        <v>86</v>
      </c>
      <c r="AY362" s="195" t="s">
        <v>120</v>
      </c>
      <c r="BK362" s="197">
        <f>SUM(BK363:BK374)</f>
        <v>0</v>
      </c>
    </row>
    <row r="363" s="2" customFormat="1" ht="33" customHeight="1">
      <c r="A363" s="40"/>
      <c r="B363" s="41"/>
      <c r="C363" s="198" t="s">
        <v>523</v>
      </c>
      <c r="D363" s="198" t="s">
        <v>121</v>
      </c>
      <c r="E363" s="199" t="s">
        <v>524</v>
      </c>
      <c r="F363" s="200" t="s">
        <v>525</v>
      </c>
      <c r="G363" s="201" t="s">
        <v>301</v>
      </c>
      <c r="H363" s="202">
        <v>1</v>
      </c>
      <c r="I363" s="203"/>
      <c r="J363" s="204">
        <f>ROUND(I363*H363,2)</f>
        <v>0</v>
      </c>
      <c r="K363" s="200" t="s">
        <v>167</v>
      </c>
      <c r="L363" s="46"/>
      <c r="M363" s="205" t="s">
        <v>32</v>
      </c>
      <c r="N363" s="206" t="s">
        <v>49</v>
      </c>
      <c r="O363" s="86"/>
      <c r="P363" s="207">
        <f>O363*H363</f>
        <v>0</v>
      </c>
      <c r="Q363" s="207">
        <v>1.5235799999999999</v>
      </c>
      <c r="R363" s="207">
        <f>Q363*H363</f>
        <v>1.5235799999999999</v>
      </c>
      <c r="S363" s="207">
        <v>0</v>
      </c>
      <c r="T363" s="208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09" t="s">
        <v>526</v>
      </c>
      <c r="AT363" s="209" t="s">
        <v>121</v>
      </c>
      <c r="AU363" s="209" t="s">
        <v>89</v>
      </c>
      <c r="AY363" s="18" t="s">
        <v>120</v>
      </c>
      <c r="BE363" s="210">
        <f>IF(N363="základní",J363,0)</f>
        <v>0</v>
      </c>
      <c r="BF363" s="210">
        <f>IF(N363="snížená",J363,0)</f>
        <v>0</v>
      </c>
      <c r="BG363" s="210">
        <f>IF(N363="zákl. přenesená",J363,0)</f>
        <v>0</v>
      </c>
      <c r="BH363" s="210">
        <f>IF(N363="sníž. přenesená",J363,0)</f>
        <v>0</v>
      </c>
      <c r="BI363" s="210">
        <f>IF(N363="nulová",J363,0)</f>
        <v>0</v>
      </c>
      <c r="BJ363" s="18" t="s">
        <v>86</v>
      </c>
      <c r="BK363" s="210">
        <f>ROUND(I363*H363,2)</f>
        <v>0</v>
      </c>
      <c r="BL363" s="18" t="s">
        <v>526</v>
      </c>
      <c r="BM363" s="209" t="s">
        <v>527</v>
      </c>
    </row>
    <row r="364" s="2" customFormat="1">
      <c r="A364" s="40"/>
      <c r="B364" s="41"/>
      <c r="C364" s="42"/>
      <c r="D364" s="211" t="s">
        <v>126</v>
      </c>
      <c r="E364" s="42"/>
      <c r="F364" s="212" t="s">
        <v>528</v>
      </c>
      <c r="G364" s="42"/>
      <c r="H364" s="42"/>
      <c r="I364" s="213"/>
      <c r="J364" s="42"/>
      <c r="K364" s="42"/>
      <c r="L364" s="46"/>
      <c r="M364" s="214"/>
      <c r="N364" s="215"/>
      <c r="O364" s="86"/>
      <c r="P364" s="86"/>
      <c r="Q364" s="86"/>
      <c r="R364" s="86"/>
      <c r="S364" s="86"/>
      <c r="T364" s="87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T364" s="18" t="s">
        <v>126</v>
      </c>
      <c r="AU364" s="18" t="s">
        <v>89</v>
      </c>
    </row>
    <row r="365" s="2" customFormat="1">
      <c r="A365" s="40"/>
      <c r="B365" s="41"/>
      <c r="C365" s="42"/>
      <c r="D365" s="229" t="s">
        <v>170</v>
      </c>
      <c r="E365" s="42"/>
      <c r="F365" s="230" t="s">
        <v>529</v>
      </c>
      <c r="G365" s="42"/>
      <c r="H365" s="42"/>
      <c r="I365" s="213"/>
      <c r="J365" s="42"/>
      <c r="K365" s="42"/>
      <c r="L365" s="46"/>
      <c r="M365" s="214"/>
      <c r="N365" s="215"/>
      <c r="O365" s="86"/>
      <c r="P365" s="86"/>
      <c r="Q365" s="86"/>
      <c r="R365" s="86"/>
      <c r="S365" s="86"/>
      <c r="T365" s="87"/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T365" s="18" t="s">
        <v>170</v>
      </c>
      <c r="AU365" s="18" t="s">
        <v>89</v>
      </c>
    </row>
    <row r="366" s="2" customFormat="1">
      <c r="A366" s="40"/>
      <c r="B366" s="41"/>
      <c r="C366" s="42"/>
      <c r="D366" s="211" t="s">
        <v>134</v>
      </c>
      <c r="E366" s="42"/>
      <c r="F366" s="216" t="s">
        <v>530</v>
      </c>
      <c r="G366" s="42"/>
      <c r="H366" s="42"/>
      <c r="I366" s="213"/>
      <c r="J366" s="42"/>
      <c r="K366" s="42"/>
      <c r="L366" s="46"/>
      <c r="M366" s="214"/>
      <c r="N366" s="215"/>
      <c r="O366" s="86"/>
      <c r="P366" s="86"/>
      <c r="Q366" s="86"/>
      <c r="R366" s="86"/>
      <c r="S366" s="86"/>
      <c r="T366" s="87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T366" s="18" t="s">
        <v>134</v>
      </c>
      <c r="AU366" s="18" t="s">
        <v>89</v>
      </c>
    </row>
    <row r="367" s="14" customFormat="1">
      <c r="A367" s="14"/>
      <c r="B367" s="241"/>
      <c r="C367" s="242"/>
      <c r="D367" s="211" t="s">
        <v>213</v>
      </c>
      <c r="E367" s="242"/>
      <c r="F367" s="244" t="s">
        <v>531</v>
      </c>
      <c r="G367" s="242"/>
      <c r="H367" s="245">
        <v>1</v>
      </c>
      <c r="I367" s="246"/>
      <c r="J367" s="242"/>
      <c r="K367" s="242"/>
      <c r="L367" s="247"/>
      <c r="M367" s="248"/>
      <c r="N367" s="249"/>
      <c r="O367" s="249"/>
      <c r="P367" s="249"/>
      <c r="Q367" s="249"/>
      <c r="R367" s="249"/>
      <c r="S367" s="249"/>
      <c r="T367" s="250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1" t="s">
        <v>213</v>
      </c>
      <c r="AU367" s="251" t="s">
        <v>89</v>
      </c>
      <c r="AV367" s="14" t="s">
        <v>89</v>
      </c>
      <c r="AW367" s="14" t="s">
        <v>4</v>
      </c>
      <c r="AX367" s="14" t="s">
        <v>86</v>
      </c>
      <c r="AY367" s="251" t="s">
        <v>120</v>
      </c>
    </row>
    <row r="368" s="2" customFormat="1" ht="33" customHeight="1">
      <c r="A368" s="40"/>
      <c r="B368" s="41"/>
      <c r="C368" s="198" t="s">
        <v>532</v>
      </c>
      <c r="D368" s="198" t="s">
        <v>121</v>
      </c>
      <c r="E368" s="199" t="s">
        <v>533</v>
      </c>
      <c r="F368" s="200" t="s">
        <v>534</v>
      </c>
      <c r="G368" s="201" t="s">
        <v>301</v>
      </c>
      <c r="H368" s="202">
        <v>1</v>
      </c>
      <c r="I368" s="203"/>
      <c r="J368" s="204">
        <f>ROUND(I368*H368,2)</f>
        <v>0</v>
      </c>
      <c r="K368" s="200" t="s">
        <v>167</v>
      </c>
      <c r="L368" s="46"/>
      <c r="M368" s="205" t="s">
        <v>32</v>
      </c>
      <c r="N368" s="206" t="s">
        <v>49</v>
      </c>
      <c r="O368" s="86"/>
      <c r="P368" s="207">
        <f>O368*H368</f>
        <v>0</v>
      </c>
      <c r="Q368" s="207">
        <v>1.67405</v>
      </c>
      <c r="R368" s="207">
        <f>Q368*H368</f>
        <v>1.67405</v>
      </c>
      <c r="S368" s="207">
        <v>0</v>
      </c>
      <c r="T368" s="208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09" t="s">
        <v>526</v>
      </c>
      <c r="AT368" s="209" t="s">
        <v>121</v>
      </c>
      <c r="AU368" s="209" t="s">
        <v>89</v>
      </c>
      <c r="AY368" s="18" t="s">
        <v>120</v>
      </c>
      <c r="BE368" s="210">
        <f>IF(N368="základní",J368,0)</f>
        <v>0</v>
      </c>
      <c r="BF368" s="210">
        <f>IF(N368="snížená",J368,0)</f>
        <v>0</v>
      </c>
      <c r="BG368" s="210">
        <f>IF(N368="zákl. přenesená",J368,0)</f>
        <v>0</v>
      </c>
      <c r="BH368" s="210">
        <f>IF(N368="sníž. přenesená",J368,0)</f>
        <v>0</v>
      </c>
      <c r="BI368" s="210">
        <f>IF(N368="nulová",J368,0)</f>
        <v>0</v>
      </c>
      <c r="BJ368" s="18" t="s">
        <v>86</v>
      </c>
      <c r="BK368" s="210">
        <f>ROUND(I368*H368,2)</f>
        <v>0</v>
      </c>
      <c r="BL368" s="18" t="s">
        <v>526</v>
      </c>
      <c r="BM368" s="209" t="s">
        <v>535</v>
      </c>
    </row>
    <row r="369" s="2" customFormat="1">
      <c r="A369" s="40"/>
      <c r="B369" s="41"/>
      <c r="C369" s="42"/>
      <c r="D369" s="211" t="s">
        <v>126</v>
      </c>
      <c r="E369" s="42"/>
      <c r="F369" s="212" t="s">
        <v>536</v>
      </c>
      <c r="G369" s="42"/>
      <c r="H369" s="42"/>
      <c r="I369" s="213"/>
      <c r="J369" s="42"/>
      <c r="K369" s="42"/>
      <c r="L369" s="46"/>
      <c r="M369" s="214"/>
      <c r="N369" s="215"/>
      <c r="O369" s="86"/>
      <c r="P369" s="86"/>
      <c r="Q369" s="86"/>
      <c r="R369" s="86"/>
      <c r="S369" s="86"/>
      <c r="T369" s="87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T369" s="18" t="s">
        <v>126</v>
      </c>
      <c r="AU369" s="18" t="s">
        <v>89</v>
      </c>
    </row>
    <row r="370" s="2" customFormat="1">
      <c r="A370" s="40"/>
      <c r="B370" s="41"/>
      <c r="C370" s="42"/>
      <c r="D370" s="229" t="s">
        <v>170</v>
      </c>
      <c r="E370" s="42"/>
      <c r="F370" s="230" t="s">
        <v>537</v>
      </c>
      <c r="G370" s="42"/>
      <c r="H370" s="42"/>
      <c r="I370" s="213"/>
      <c r="J370" s="42"/>
      <c r="K370" s="42"/>
      <c r="L370" s="46"/>
      <c r="M370" s="214"/>
      <c r="N370" s="215"/>
      <c r="O370" s="86"/>
      <c r="P370" s="86"/>
      <c r="Q370" s="86"/>
      <c r="R370" s="86"/>
      <c r="S370" s="86"/>
      <c r="T370" s="87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T370" s="18" t="s">
        <v>170</v>
      </c>
      <c r="AU370" s="18" t="s">
        <v>89</v>
      </c>
    </row>
    <row r="371" s="2" customFormat="1">
      <c r="A371" s="40"/>
      <c r="B371" s="41"/>
      <c r="C371" s="42"/>
      <c r="D371" s="211" t="s">
        <v>134</v>
      </c>
      <c r="E371" s="42"/>
      <c r="F371" s="216" t="s">
        <v>530</v>
      </c>
      <c r="G371" s="42"/>
      <c r="H371" s="42"/>
      <c r="I371" s="213"/>
      <c r="J371" s="42"/>
      <c r="K371" s="42"/>
      <c r="L371" s="46"/>
      <c r="M371" s="214"/>
      <c r="N371" s="215"/>
      <c r="O371" s="86"/>
      <c r="P371" s="86"/>
      <c r="Q371" s="86"/>
      <c r="R371" s="86"/>
      <c r="S371" s="86"/>
      <c r="T371" s="87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T371" s="18" t="s">
        <v>134</v>
      </c>
      <c r="AU371" s="18" t="s">
        <v>89</v>
      </c>
    </row>
    <row r="372" s="2" customFormat="1" ht="24.15" customHeight="1">
      <c r="A372" s="40"/>
      <c r="B372" s="41"/>
      <c r="C372" s="198" t="s">
        <v>538</v>
      </c>
      <c r="D372" s="198" t="s">
        <v>121</v>
      </c>
      <c r="E372" s="199" t="s">
        <v>539</v>
      </c>
      <c r="F372" s="200" t="s">
        <v>540</v>
      </c>
      <c r="G372" s="201" t="s">
        <v>264</v>
      </c>
      <c r="H372" s="202">
        <v>3.198</v>
      </c>
      <c r="I372" s="203"/>
      <c r="J372" s="204">
        <f>ROUND(I372*H372,2)</f>
        <v>0</v>
      </c>
      <c r="K372" s="200" t="s">
        <v>167</v>
      </c>
      <c r="L372" s="46"/>
      <c r="M372" s="205" t="s">
        <v>32</v>
      </c>
      <c r="N372" s="206" t="s">
        <v>49</v>
      </c>
      <c r="O372" s="86"/>
      <c r="P372" s="207">
        <f>O372*H372</f>
        <v>0</v>
      </c>
      <c r="Q372" s="207">
        <v>0</v>
      </c>
      <c r="R372" s="207">
        <f>Q372*H372</f>
        <v>0</v>
      </c>
      <c r="S372" s="207">
        <v>0</v>
      </c>
      <c r="T372" s="208">
        <f>S372*H372</f>
        <v>0</v>
      </c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R372" s="209" t="s">
        <v>526</v>
      </c>
      <c r="AT372" s="209" t="s">
        <v>121</v>
      </c>
      <c r="AU372" s="209" t="s">
        <v>89</v>
      </c>
      <c r="AY372" s="18" t="s">
        <v>120</v>
      </c>
      <c r="BE372" s="210">
        <f>IF(N372="základní",J372,0)</f>
        <v>0</v>
      </c>
      <c r="BF372" s="210">
        <f>IF(N372="snížená",J372,0)</f>
        <v>0</v>
      </c>
      <c r="BG372" s="210">
        <f>IF(N372="zákl. přenesená",J372,0)</f>
        <v>0</v>
      </c>
      <c r="BH372" s="210">
        <f>IF(N372="sníž. přenesená",J372,0)</f>
        <v>0</v>
      </c>
      <c r="BI372" s="210">
        <f>IF(N372="nulová",J372,0)</f>
        <v>0</v>
      </c>
      <c r="BJ372" s="18" t="s">
        <v>86</v>
      </c>
      <c r="BK372" s="210">
        <f>ROUND(I372*H372,2)</f>
        <v>0</v>
      </c>
      <c r="BL372" s="18" t="s">
        <v>526</v>
      </c>
      <c r="BM372" s="209" t="s">
        <v>541</v>
      </c>
    </row>
    <row r="373" s="2" customFormat="1">
      <c r="A373" s="40"/>
      <c r="B373" s="41"/>
      <c r="C373" s="42"/>
      <c r="D373" s="211" t="s">
        <v>126</v>
      </c>
      <c r="E373" s="42"/>
      <c r="F373" s="212" t="s">
        <v>542</v>
      </c>
      <c r="G373" s="42"/>
      <c r="H373" s="42"/>
      <c r="I373" s="213"/>
      <c r="J373" s="42"/>
      <c r="K373" s="42"/>
      <c r="L373" s="46"/>
      <c r="M373" s="214"/>
      <c r="N373" s="215"/>
      <c r="O373" s="86"/>
      <c r="P373" s="86"/>
      <c r="Q373" s="86"/>
      <c r="R373" s="86"/>
      <c r="S373" s="86"/>
      <c r="T373" s="87"/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T373" s="18" t="s">
        <v>126</v>
      </c>
      <c r="AU373" s="18" t="s">
        <v>89</v>
      </c>
    </row>
    <row r="374" s="2" customFormat="1">
      <c r="A374" s="40"/>
      <c r="B374" s="41"/>
      <c r="C374" s="42"/>
      <c r="D374" s="229" t="s">
        <v>170</v>
      </c>
      <c r="E374" s="42"/>
      <c r="F374" s="230" t="s">
        <v>543</v>
      </c>
      <c r="G374" s="42"/>
      <c r="H374" s="42"/>
      <c r="I374" s="213"/>
      <c r="J374" s="42"/>
      <c r="K374" s="42"/>
      <c r="L374" s="46"/>
      <c r="M374" s="214"/>
      <c r="N374" s="215"/>
      <c r="O374" s="86"/>
      <c r="P374" s="86"/>
      <c r="Q374" s="86"/>
      <c r="R374" s="86"/>
      <c r="S374" s="86"/>
      <c r="T374" s="87"/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T374" s="18" t="s">
        <v>170</v>
      </c>
      <c r="AU374" s="18" t="s">
        <v>89</v>
      </c>
    </row>
    <row r="375" s="11" customFormat="1" ht="25.92" customHeight="1">
      <c r="A375" s="11"/>
      <c r="B375" s="184"/>
      <c r="C375" s="185"/>
      <c r="D375" s="186" t="s">
        <v>77</v>
      </c>
      <c r="E375" s="187" t="s">
        <v>544</v>
      </c>
      <c r="F375" s="187" t="s">
        <v>545</v>
      </c>
      <c r="G375" s="185"/>
      <c r="H375" s="185"/>
      <c r="I375" s="188"/>
      <c r="J375" s="189">
        <f>BK375</f>
        <v>0</v>
      </c>
      <c r="K375" s="185"/>
      <c r="L375" s="190"/>
      <c r="M375" s="191"/>
      <c r="N375" s="192"/>
      <c r="O375" s="192"/>
      <c r="P375" s="193">
        <f>SUM(P376:P379)</f>
        <v>0</v>
      </c>
      <c r="Q375" s="192"/>
      <c r="R375" s="193">
        <f>SUM(R376:R379)</f>
        <v>0</v>
      </c>
      <c r="S375" s="192"/>
      <c r="T375" s="194">
        <f>SUM(T376:T379)</f>
        <v>0</v>
      </c>
      <c r="U375" s="11"/>
      <c r="V375" s="11"/>
      <c r="W375" s="11"/>
      <c r="X375" s="11"/>
      <c r="Y375" s="11"/>
      <c r="Z375" s="11"/>
      <c r="AA375" s="11"/>
      <c r="AB375" s="11"/>
      <c r="AC375" s="11"/>
      <c r="AD375" s="11"/>
      <c r="AE375" s="11"/>
      <c r="AR375" s="195" t="s">
        <v>119</v>
      </c>
      <c r="AT375" s="196" t="s">
        <v>77</v>
      </c>
      <c r="AU375" s="196" t="s">
        <v>78</v>
      </c>
      <c r="AY375" s="195" t="s">
        <v>120</v>
      </c>
      <c r="BK375" s="197">
        <f>SUM(BK376:BK379)</f>
        <v>0</v>
      </c>
    </row>
    <row r="376" s="2" customFormat="1" ht="21.75" customHeight="1">
      <c r="A376" s="40"/>
      <c r="B376" s="41"/>
      <c r="C376" s="198" t="s">
        <v>546</v>
      </c>
      <c r="D376" s="198" t="s">
        <v>121</v>
      </c>
      <c r="E376" s="199" t="s">
        <v>547</v>
      </c>
      <c r="F376" s="200" t="s">
        <v>548</v>
      </c>
      <c r="G376" s="201" t="s">
        <v>549</v>
      </c>
      <c r="H376" s="202">
        <v>17</v>
      </c>
      <c r="I376" s="203"/>
      <c r="J376" s="204">
        <f>ROUND(I376*H376,2)</f>
        <v>0</v>
      </c>
      <c r="K376" s="200" t="s">
        <v>167</v>
      </c>
      <c r="L376" s="46"/>
      <c r="M376" s="205" t="s">
        <v>32</v>
      </c>
      <c r="N376" s="206" t="s">
        <v>49</v>
      </c>
      <c r="O376" s="86"/>
      <c r="P376" s="207">
        <f>O376*H376</f>
        <v>0</v>
      </c>
      <c r="Q376" s="207">
        <v>0</v>
      </c>
      <c r="R376" s="207">
        <f>Q376*H376</f>
        <v>0</v>
      </c>
      <c r="S376" s="207">
        <v>0</v>
      </c>
      <c r="T376" s="208">
        <f>S376*H376</f>
        <v>0</v>
      </c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R376" s="209" t="s">
        <v>124</v>
      </c>
      <c r="AT376" s="209" t="s">
        <v>121</v>
      </c>
      <c r="AU376" s="209" t="s">
        <v>86</v>
      </c>
      <c r="AY376" s="18" t="s">
        <v>120</v>
      </c>
      <c r="BE376" s="210">
        <f>IF(N376="základní",J376,0)</f>
        <v>0</v>
      </c>
      <c r="BF376" s="210">
        <f>IF(N376="snížená",J376,0)</f>
        <v>0</v>
      </c>
      <c r="BG376" s="210">
        <f>IF(N376="zákl. přenesená",J376,0)</f>
        <v>0</v>
      </c>
      <c r="BH376" s="210">
        <f>IF(N376="sníž. přenesená",J376,0)</f>
        <v>0</v>
      </c>
      <c r="BI376" s="210">
        <f>IF(N376="nulová",J376,0)</f>
        <v>0</v>
      </c>
      <c r="BJ376" s="18" t="s">
        <v>86</v>
      </c>
      <c r="BK376" s="210">
        <f>ROUND(I376*H376,2)</f>
        <v>0</v>
      </c>
      <c r="BL376" s="18" t="s">
        <v>124</v>
      </c>
      <c r="BM376" s="209" t="s">
        <v>550</v>
      </c>
    </row>
    <row r="377" s="2" customFormat="1">
      <c r="A377" s="40"/>
      <c r="B377" s="41"/>
      <c r="C377" s="42"/>
      <c r="D377" s="211" t="s">
        <v>126</v>
      </c>
      <c r="E377" s="42"/>
      <c r="F377" s="212" t="s">
        <v>551</v>
      </c>
      <c r="G377" s="42"/>
      <c r="H377" s="42"/>
      <c r="I377" s="213"/>
      <c r="J377" s="42"/>
      <c r="K377" s="42"/>
      <c r="L377" s="46"/>
      <c r="M377" s="214"/>
      <c r="N377" s="215"/>
      <c r="O377" s="86"/>
      <c r="P377" s="86"/>
      <c r="Q377" s="86"/>
      <c r="R377" s="86"/>
      <c r="S377" s="86"/>
      <c r="T377" s="87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T377" s="18" t="s">
        <v>126</v>
      </c>
      <c r="AU377" s="18" t="s">
        <v>86</v>
      </c>
    </row>
    <row r="378" s="2" customFormat="1">
      <c r="A378" s="40"/>
      <c r="B378" s="41"/>
      <c r="C378" s="42"/>
      <c r="D378" s="229" t="s">
        <v>170</v>
      </c>
      <c r="E378" s="42"/>
      <c r="F378" s="230" t="s">
        <v>552</v>
      </c>
      <c r="G378" s="42"/>
      <c r="H378" s="42"/>
      <c r="I378" s="213"/>
      <c r="J378" s="42"/>
      <c r="K378" s="42"/>
      <c r="L378" s="46"/>
      <c r="M378" s="214"/>
      <c r="N378" s="215"/>
      <c r="O378" s="86"/>
      <c r="P378" s="86"/>
      <c r="Q378" s="86"/>
      <c r="R378" s="86"/>
      <c r="S378" s="86"/>
      <c r="T378" s="87"/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T378" s="18" t="s">
        <v>170</v>
      </c>
      <c r="AU378" s="18" t="s">
        <v>86</v>
      </c>
    </row>
    <row r="379" s="14" customFormat="1">
      <c r="A379" s="14"/>
      <c r="B379" s="241"/>
      <c r="C379" s="242"/>
      <c r="D379" s="211" t="s">
        <v>213</v>
      </c>
      <c r="E379" s="243" t="s">
        <v>32</v>
      </c>
      <c r="F379" s="244" t="s">
        <v>553</v>
      </c>
      <c r="G379" s="242"/>
      <c r="H379" s="245">
        <v>17</v>
      </c>
      <c r="I379" s="246"/>
      <c r="J379" s="242"/>
      <c r="K379" s="242"/>
      <c r="L379" s="247"/>
      <c r="M379" s="248"/>
      <c r="N379" s="249"/>
      <c r="O379" s="249"/>
      <c r="P379" s="249"/>
      <c r="Q379" s="249"/>
      <c r="R379" s="249"/>
      <c r="S379" s="249"/>
      <c r="T379" s="250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1" t="s">
        <v>213</v>
      </c>
      <c r="AU379" s="251" t="s">
        <v>86</v>
      </c>
      <c r="AV379" s="14" t="s">
        <v>89</v>
      </c>
      <c r="AW379" s="14" t="s">
        <v>39</v>
      </c>
      <c r="AX379" s="14" t="s">
        <v>86</v>
      </c>
      <c r="AY379" s="251" t="s">
        <v>120</v>
      </c>
    </row>
    <row r="380" s="11" customFormat="1" ht="25.92" customHeight="1">
      <c r="A380" s="11"/>
      <c r="B380" s="184"/>
      <c r="C380" s="185"/>
      <c r="D380" s="186" t="s">
        <v>77</v>
      </c>
      <c r="E380" s="187" t="s">
        <v>162</v>
      </c>
      <c r="F380" s="187" t="s">
        <v>91</v>
      </c>
      <c r="G380" s="185"/>
      <c r="H380" s="185"/>
      <c r="I380" s="188"/>
      <c r="J380" s="189">
        <f>BK380</f>
        <v>0</v>
      </c>
      <c r="K380" s="185"/>
      <c r="L380" s="190"/>
      <c r="M380" s="191"/>
      <c r="N380" s="192"/>
      <c r="O380" s="192"/>
      <c r="P380" s="193">
        <f>P381</f>
        <v>0</v>
      </c>
      <c r="Q380" s="192"/>
      <c r="R380" s="193">
        <f>R381</f>
        <v>0</v>
      </c>
      <c r="S380" s="192"/>
      <c r="T380" s="194">
        <f>T381</f>
        <v>0</v>
      </c>
      <c r="U380" s="11"/>
      <c r="V380" s="11"/>
      <c r="W380" s="11"/>
      <c r="X380" s="11"/>
      <c r="Y380" s="11"/>
      <c r="Z380" s="11"/>
      <c r="AA380" s="11"/>
      <c r="AB380" s="11"/>
      <c r="AC380" s="11"/>
      <c r="AD380" s="11"/>
      <c r="AE380" s="11"/>
      <c r="AR380" s="195" t="s">
        <v>140</v>
      </c>
      <c r="AT380" s="196" t="s">
        <v>77</v>
      </c>
      <c r="AU380" s="196" t="s">
        <v>78</v>
      </c>
      <c r="AY380" s="195" t="s">
        <v>120</v>
      </c>
      <c r="BK380" s="197">
        <f>BK381</f>
        <v>0</v>
      </c>
    </row>
    <row r="381" s="11" customFormat="1" ht="22.8" customHeight="1">
      <c r="A381" s="11"/>
      <c r="B381" s="184"/>
      <c r="C381" s="185"/>
      <c r="D381" s="186" t="s">
        <v>77</v>
      </c>
      <c r="E381" s="227" t="s">
        <v>554</v>
      </c>
      <c r="F381" s="227" t="s">
        <v>555</v>
      </c>
      <c r="G381" s="185"/>
      <c r="H381" s="185"/>
      <c r="I381" s="188"/>
      <c r="J381" s="228">
        <f>BK381</f>
        <v>0</v>
      </c>
      <c r="K381" s="185"/>
      <c r="L381" s="190"/>
      <c r="M381" s="191"/>
      <c r="N381" s="192"/>
      <c r="O381" s="192"/>
      <c r="P381" s="193">
        <f>SUM(P382:P385)</f>
        <v>0</v>
      </c>
      <c r="Q381" s="192"/>
      <c r="R381" s="193">
        <f>SUM(R382:R385)</f>
        <v>0</v>
      </c>
      <c r="S381" s="192"/>
      <c r="T381" s="194">
        <f>SUM(T382:T385)</f>
        <v>0</v>
      </c>
      <c r="U381" s="11"/>
      <c r="V381" s="11"/>
      <c r="W381" s="11"/>
      <c r="X381" s="11"/>
      <c r="Y381" s="11"/>
      <c r="Z381" s="11"/>
      <c r="AA381" s="11"/>
      <c r="AB381" s="11"/>
      <c r="AC381" s="11"/>
      <c r="AD381" s="11"/>
      <c r="AE381" s="11"/>
      <c r="AR381" s="195" t="s">
        <v>140</v>
      </c>
      <c r="AT381" s="196" t="s">
        <v>77</v>
      </c>
      <c r="AU381" s="196" t="s">
        <v>86</v>
      </c>
      <c r="AY381" s="195" t="s">
        <v>120</v>
      </c>
      <c r="BK381" s="197">
        <f>SUM(BK382:BK385)</f>
        <v>0</v>
      </c>
    </row>
    <row r="382" s="2" customFormat="1" ht="24.15" customHeight="1">
      <c r="A382" s="40"/>
      <c r="B382" s="41"/>
      <c r="C382" s="198" t="s">
        <v>556</v>
      </c>
      <c r="D382" s="198" t="s">
        <v>121</v>
      </c>
      <c r="E382" s="199" t="s">
        <v>557</v>
      </c>
      <c r="F382" s="200" t="s">
        <v>558</v>
      </c>
      <c r="G382" s="201" t="s">
        <v>166</v>
      </c>
      <c r="H382" s="202">
        <v>1</v>
      </c>
      <c r="I382" s="203"/>
      <c r="J382" s="204">
        <f>ROUND(I382*H382,2)</f>
        <v>0</v>
      </c>
      <c r="K382" s="200" t="s">
        <v>167</v>
      </c>
      <c r="L382" s="46"/>
      <c r="M382" s="205" t="s">
        <v>32</v>
      </c>
      <c r="N382" s="206" t="s">
        <v>49</v>
      </c>
      <c r="O382" s="86"/>
      <c r="P382" s="207">
        <f>O382*H382</f>
        <v>0</v>
      </c>
      <c r="Q382" s="207">
        <v>0</v>
      </c>
      <c r="R382" s="207">
        <f>Q382*H382</f>
        <v>0</v>
      </c>
      <c r="S382" s="207">
        <v>0</v>
      </c>
      <c r="T382" s="208">
        <f>S382*H382</f>
        <v>0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09" t="s">
        <v>168</v>
      </c>
      <c r="AT382" s="209" t="s">
        <v>121</v>
      </c>
      <c r="AU382" s="209" t="s">
        <v>89</v>
      </c>
      <c r="AY382" s="18" t="s">
        <v>120</v>
      </c>
      <c r="BE382" s="210">
        <f>IF(N382="základní",J382,0)</f>
        <v>0</v>
      </c>
      <c r="BF382" s="210">
        <f>IF(N382="snížená",J382,0)</f>
        <v>0</v>
      </c>
      <c r="BG382" s="210">
        <f>IF(N382="zákl. přenesená",J382,0)</f>
        <v>0</v>
      </c>
      <c r="BH382" s="210">
        <f>IF(N382="sníž. přenesená",J382,0)</f>
        <v>0</v>
      </c>
      <c r="BI382" s="210">
        <f>IF(N382="nulová",J382,0)</f>
        <v>0</v>
      </c>
      <c r="BJ382" s="18" t="s">
        <v>86</v>
      </c>
      <c r="BK382" s="210">
        <f>ROUND(I382*H382,2)</f>
        <v>0</v>
      </c>
      <c r="BL382" s="18" t="s">
        <v>168</v>
      </c>
      <c r="BM382" s="209" t="s">
        <v>559</v>
      </c>
    </row>
    <row r="383" s="2" customFormat="1">
      <c r="A383" s="40"/>
      <c r="B383" s="41"/>
      <c r="C383" s="42"/>
      <c r="D383" s="211" t="s">
        <v>126</v>
      </c>
      <c r="E383" s="42"/>
      <c r="F383" s="212" t="s">
        <v>558</v>
      </c>
      <c r="G383" s="42"/>
      <c r="H383" s="42"/>
      <c r="I383" s="213"/>
      <c r="J383" s="42"/>
      <c r="K383" s="42"/>
      <c r="L383" s="46"/>
      <c r="M383" s="214"/>
      <c r="N383" s="215"/>
      <c r="O383" s="86"/>
      <c r="P383" s="86"/>
      <c r="Q383" s="86"/>
      <c r="R383" s="86"/>
      <c r="S383" s="86"/>
      <c r="T383" s="87"/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T383" s="18" t="s">
        <v>126</v>
      </c>
      <c r="AU383" s="18" t="s">
        <v>89</v>
      </c>
    </row>
    <row r="384" s="2" customFormat="1">
      <c r="A384" s="40"/>
      <c r="B384" s="41"/>
      <c r="C384" s="42"/>
      <c r="D384" s="229" t="s">
        <v>170</v>
      </c>
      <c r="E384" s="42"/>
      <c r="F384" s="230" t="s">
        <v>560</v>
      </c>
      <c r="G384" s="42"/>
      <c r="H384" s="42"/>
      <c r="I384" s="213"/>
      <c r="J384" s="42"/>
      <c r="K384" s="42"/>
      <c r="L384" s="46"/>
      <c r="M384" s="214"/>
      <c r="N384" s="215"/>
      <c r="O384" s="86"/>
      <c r="P384" s="86"/>
      <c r="Q384" s="86"/>
      <c r="R384" s="86"/>
      <c r="S384" s="86"/>
      <c r="T384" s="87"/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T384" s="18" t="s">
        <v>170</v>
      </c>
      <c r="AU384" s="18" t="s">
        <v>89</v>
      </c>
    </row>
    <row r="385" s="2" customFormat="1">
      <c r="A385" s="40"/>
      <c r="B385" s="41"/>
      <c r="C385" s="42"/>
      <c r="D385" s="211" t="s">
        <v>134</v>
      </c>
      <c r="E385" s="42"/>
      <c r="F385" s="216" t="s">
        <v>561</v>
      </c>
      <c r="G385" s="42"/>
      <c r="H385" s="42"/>
      <c r="I385" s="213"/>
      <c r="J385" s="42"/>
      <c r="K385" s="42"/>
      <c r="L385" s="46"/>
      <c r="M385" s="217"/>
      <c r="N385" s="218"/>
      <c r="O385" s="219"/>
      <c r="P385" s="219"/>
      <c r="Q385" s="219"/>
      <c r="R385" s="219"/>
      <c r="S385" s="219"/>
      <c r="T385" s="220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T385" s="18" t="s">
        <v>134</v>
      </c>
      <c r="AU385" s="18" t="s">
        <v>89</v>
      </c>
    </row>
    <row r="386" s="2" customFormat="1" ht="6.96" customHeight="1">
      <c r="A386" s="40"/>
      <c r="B386" s="61"/>
      <c r="C386" s="62"/>
      <c r="D386" s="62"/>
      <c r="E386" s="62"/>
      <c r="F386" s="62"/>
      <c r="G386" s="62"/>
      <c r="H386" s="62"/>
      <c r="I386" s="62"/>
      <c r="J386" s="62"/>
      <c r="K386" s="62"/>
      <c r="L386" s="46"/>
      <c r="M386" s="40"/>
      <c r="O386" s="40"/>
      <c r="P386" s="40"/>
      <c r="Q386" s="40"/>
      <c r="R386" s="40"/>
      <c r="S386" s="40"/>
      <c r="T386" s="40"/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</row>
  </sheetData>
  <sheetProtection sheet="1" autoFilter="0" formatColumns="0" formatRows="0" objects="1" scenarios="1" spinCount="100000" saltValue="FNPJ/KYQCEeLA8QI9L1gfsvBejxfiJ4Mxvz1WpffzN+RqberIeiSwPSRw60k1pzWTrbQj0TXew43JVH6LFr7Jw==" hashValue="ZCOIOm+XAdP+nZCzdhGYiXz6lZbweAcWG8M4WrsZ2faBIeePOXdUZkpZBMy2bskRUo3HlDENOh4J4K7HDi3Ajg==" algorithmName="SHA-512" password="9C2B"/>
  <autoFilter ref="C96:K385"/>
  <mergeCells count="9">
    <mergeCell ref="E7:H7"/>
    <mergeCell ref="E9:H9"/>
    <mergeCell ref="E18:H18"/>
    <mergeCell ref="E27:H27"/>
    <mergeCell ref="E48:H48"/>
    <mergeCell ref="E50:H50"/>
    <mergeCell ref="E87:H87"/>
    <mergeCell ref="E89:H89"/>
    <mergeCell ref="L2:V2"/>
  </mergeCells>
  <hyperlinks>
    <hyperlink ref="F102" r:id="rId1" display="https://podminky.urs.cz/item/CS_URS_2023_01/113107324"/>
    <hyperlink ref="F111" r:id="rId2" display="https://podminky.urs.cz/item/CS_URS_2023_01/113107341"/>
    <hyperlink ref="F120" r:id="rId3" display="https://podminky.urs.cz/item/CS_URS_2023_01/132251102"/>
    <hyperlink ref="F130" r:id="rId4" display="https://podminky.urs.cz/item/CS_URS_2023_01/139001101"/>
    <hyperlink ref="F135" r:id="rId5" display="https://podminky.urs.cz/item/CS_URS_2023_01/151101101"/>
    <hyperlink ref="F145" r:id="rId6" display="https://podminky.urs.cz/item/CS_URS_2023_01/151101111"/>
    <hyperlink ref="F155" r:id="rId7" display="https://podminky.urs.cz/item/CS_URS_2023_01/162651111"/>
    <hyperlink ref="F161" r:id="rId8" display="https://podminky.urs.cz/item/CS_URS_2023_01/171201231"/>
    <hyperlink ref="F168" r:id="rId9" display="https://podminky.urs.cz/item/CS_URS_2023_01/174151101"/>
    <hyperlink ref="F180" r:id="rId10" display="https://podminky.urs.cz/item/CS_URS_2023_01/175111101"/>
    <hyperlink ref="F194" r:id="rId11" display="https://podminky.urs.cz/item/CS_URS_2023_01/348273943"/>
    <hyperlink ref="F199" r:id="rId12" display="https://podminky.urs.cz/item/CS_URS_2023_01/451573111"/>
    <hyperlink ref="F210" r:id="rId13" display="https://podminky.urs.cz/item/CS_URS_2023_01/566901233"/>
    <hyperlink ref="F221" r:id="rId14" display="https://podminky.urs.cz/item/CS_URS_2023_01/572341111"/>
    <hyperlink ref="F232" r:id="rId15" display="https://podminky.urs.cz/item/CS_URS_2023_01/899721111"/>
    <hyperlink ref="F240" r:id="rId16" display="https://podminky.urs.cz/item/CS_URS_2023_01/899722114"/>
    <hyperlink ref="F249" r:id="rId17" display="https://podminky.urs.cz/item/CS_URS_2023_01/919732211"/>
    <hyperlink ref="F253" r:id="rId18" display="https://podminky.urs.cz/item/CS_URS_2023_01/919735114"/>
    <hyperlink ref="F257" r:id="rId19" display="https://podminky.urs.cz/item/CS_URS_2023_01/977151114"/>
    <hyperlink ref="F263" r:id="rId20" display="https://podminky.urs.cz/item/CS_URS_2023_01/997221571"/>
    <hyperlink ref="F266" r:id="rId21" display="https://podminky.urs.cz/item/CS_URS_2023_01/997221579"/>
    <hyperlink ref="F270" r:id="rId22" display="https://podminky.urs.cz/item/CS_URS_2023_01/997221612"/>
    <hyperlink ref="F273" r:id="rId23" display="https://podminky.urs.cz/item/CS_URS_2023_01/997221873"/>
    <hyperlink ref="F277" r:id="rId24" display="https://podminky.urs.cz/item/CS_URS_2023_01/997221875"/>
    <hyperlink ref="F282" r:id="rId25" display="https://podminky.urs.cz/item/CS_URS_2023_01/998276101"/>
    <hyperlink ref="F285" r:id="rId26" display="https://podminky.urs.cz/item/CS_URS_2023_01/998276124"/>
    <hyperlink ref="F290" r:id="rId27" display="https://podminky.urs.cz/item/CS_URS_2023_01/723111307"/>
    <hyperlink ref="F295" r:id="rId28" display="https://podminky.urs.cz/item/CS_URS_2023_01/723150367"/>
    <hyperlink ref="F300" r:id="rId29" display="https://podminky.urs.cz/item/CS_URS_2023_01/723160204"/>
    <hyperlink ref="F303" r:id="rId30" display="https://podminky.urs.cz/item/CS_URS_2023_01/723170114"/>
    <hyperlink ref="F308" r:id="rId31" display="https://podminky.urs.cz/item/CS_URS_2023_01/723170116"/>
    <hyperlink ref="F313" r:id="rId32" display="https://podminky.urs.cz/item/CS_URS_2023_01/998723101"/>
    <hyperlink ref="F317" r:id="rId33" display="https://podminky.urs.cz/item/CS_URS_2023_01/783601715"/>
    <hyperlink ref="F322" r:id="rId34" display="https://podminky.urs.cz/item/CS_URS_2023_01/783614653"/>
    <hyperlink ref="F327" r:id="rId35" display="https://podminky.urs.cz/item/CS_URS_2023_01/783615551"/>
    <hyperlink ref="F332" r:id="rId36" display="https://podminky.urs.cz/item/CS_URS_2023_01/783617601"/>
    <hyperlink ref="F339" r:id="rId37" display="https://podminky.urs.cz/item/CS_URS_2023_01/230040006"/>
    <hyperlink ref="F346" r:id="rId38" display="https://podminky.urs.cz/item/CS_URS_2023_01/230205225"/>
    <hyperlink ref="F351" r:id="rId39" display="https://podminky.urs.cz/item/CS_URS_2023_01/230205255"/>
    <hyperlink ref="F356" r:id="rId40" display="https://podminky.urs.cz/item/CS_URS_2023_01/230230016"/>
    <hyperlink ref="F365" r:id="rId41" display="https://podminky.urs.cz/item/CS_URS_2023_01/460902115"/>
    <hyperlink ref="F370" r:id="rId42" display="https://podminky.urs.cz/item/CS_URS_2023_01/460902212"/>
    <hyperlink ref="F374" r:id="rId43" display="https://podminky.urs.cz/item/CS_URS_2023_01/469981111"/>
    <hyperlink ref="F378" r:id="rId44" display="https://podminky.urs.cz/item/CS_URS_2023_01/HZS2491"/>
    <hyperlink ref="F384" r:id="rId45" display="https://podminky.urs.cz/item/CS_URS_2023_01/072103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6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3" customWidth="1"/>
    <col min="2" max="2" width="1.667969" style="273" customWidth="1"/>
    <col min="3" max="4" width="5" style="273" customWidth="1"/>
    <col min="5" max="5" width="11.66016" style="273" customWidth="1"/>
    <col min="6" max="6" width="9.160156" style="273" customWidth="1"/>
    <col min="7" max="7" width="5" style="273" customWidth="1"/>
    <col min="8" max="8" width="77.83203" style="273" customWidth="1"/>
    <col min="9" max="10" width="20" style="273" customWidth="1"/>
    <col min="11" max="11" width="1.667969" style="273" customWidth="1"/>
  </cols>
  <sheetData>
    <row r="1" s="1" customFormat="1" ht="37.5" customHeight="1"/>
    <row r="2" s="1" customFormat="1" ht="7.5" customHeight="1">
      <c r="B2" s="274"/>
      <c r="C2" s="275"/>
      <c r="D2" s="275"/>
      <c r="E2" s="275"/>
      <c r="F2" s="275"/>
      <c r="G2" s="275"/>
      <c r="H2" s="275"/>
      <c r="I2" s="275"/>
      <c r="J2" s="275"/>
      <c r="K2" s="276"/>
    </row>
    <row r="3" s="16" customFormat="1" ht="45" customHeight="1">
      <c r="B3" s="277"/>
      <c r="C3" s="278" t="s">
        <v>562</v>
      </c>
      <c r="D3" s="278"/>
      <c r="E3" s="278"/>
      <c r="F3" s="278"/>
      <c r="G3" s="278"/>
      <c r="H3" s="278"/>
      <c r="I3" s="278"/>
      <c r="J3" s="278"/>
      <c r="K3" s="279"/>
    </row>
    <row r="4" s="1" customFormat="1" ht="25.5" customHeight="1">
      <c r="B4" s="280"/>
      <c r="C4" s="281" t="s">
        <v>563</v>
      </c>
      <c r="D4" s="281"/>
      <c r="E4" s="281"/>
      <c r="F4" s="281"/>
      <c r="G4" s="281"/>
      <c r="H4" s="281"/>
      <c r="I4" s="281"/>
      <c r="J4" s="281"/>
      <c r="K4" s="282"/>
    </row>
    <row r="5" s="1" customFormat="1" ht="5.25" customHeight="1">
      <c r="B5" s="280"/>
      <c r="C5" s="283"/>
      <c r="D5" s="283"/>
      <c r="E5" s="283"/>
      <c r="F5" s="283"/>
      <c r="G5" s="283"/>
      <c r="H5" s="283"/>
      <c r="I5" s="283"/>
      <c r="J5" s="283"/>
      <c r="K5" s="282"/>
    </row>
    <row r="6" s="1" customFormat="1" ht="15" customHeight="1">
      <c r="B6" s="280"/>
      <c r="C6" s="284" t="s">
        <v>564</v>
      </c>
      <c r="D6" s="284"/>
      <c r="E6" s="284"/>
      <c r="F6" s="284"/>
      <c r="G6" s="284"/>
      <c r="H6" s="284"/>
      <c r="I6" s="284"/>
      <c r="J6" s="284"/>
      <c r="K6" s="282"/>
    </row>
    <row r="7" s="1" customFormat="1" ht="15" customHeight="1">
      <c r="B7" s="285"/>
      <c r="C7" s="284" t="s">
        <v>565</v>
      </c>
      <c r="D7" s="284"/>
      <c r="E7" s="284"/>
      <c r="F7" s="284"/>
      <c r="G7" s="284"/>
      <c r="H7" s="284"/>
      <c r="I7" s="284"/>
      <c r="J7" s="284"/>
      <c r="K7" s="282"/>
    </row>
    <row r="8" s="1" customFormat="1" ht="12.75" customHeight="1">
      <c r="B8" s="285"/>
      <c r="C8" s="284"/>
      <c r="D8" s="284"/>
      <c r="E8" s="284"/>
      <c r="F8" s="284"/>
      <c r="G8" s="284"/>
      <c r="H8" s="284"/>
      <c r="I8" s="284"/>
      <c r="J8" s="284"/>
      <c r="K8" s="282"/>
    </row>
    <row r="9" s="1" customFormat="1" ht="15" customHeight="1">
      <c r="B9" s="285"/>
      <c r="C9" s="284" t="s">
        <v>566</v>
      </c>
      <c r="D9" s="284"/>
      <c r="E9" s="284"/>
      <c r="F9" s="284"/>
      <c r="G9" s="284"/>
      <c r="H9" s="284"/>
      <c r="I9" s="284"/>
      <c r="J9" s="284"/>
      <c r="K9" s="282"/>
    </row>
    <row r="10" s="1" customFormat="1" ht="15" customHeight="1">
      <c r="B10" s="285"/>
      <c r="C10" s="284"/>
      <c r="D10" s="284" t="s">
        <v>567</v>
      </c>
      <c r="E10" s="284"/>
      <c r="F10" s="284"/>
      <c r="G10" s="284"/>
      <c r="H10" s="284"/>
      <c r="I10" s="284"/>
      <c r="J10" s="284"/>
      <c r="K10" s="282"/>
    </row>
    <row r="11" s="1" customFormat="1" ht="15" customHeight="1">
      <c r="B11" s="285"/>
      <c r="C11" s="286"/>
      <c r="D11" s="284" t="s">
        <v>568</v>
      </c>
      <c r="E11" s="284"/>
      <c r="F11" s="284"/>
      <c r="G11" s="284"/>
      <c r="H11" s="284"/>
      <c r="I11" s="284"/>
      <c r="J11" s="284"/>
      <c r="K11" s="282"/>
    </row>
    <row r="12" s="1" customFormat="1" ht="15" customHeight="1">
      <c r="B12" s="285"/>
      <c r="C12" s="286"/>
      <c r="D12" s="284"/>
      <c r="E12" s="284"/>
      <c r="F12" s="284"/>
      <c r="G12" s="284"/>
      <c r="H12" s="284"/>
      <c r="I12" s="284"/>
      <c r="J12" s="284"/>
      <c r="K12" s="282"/>
    </row>
    <row r="13" s="1" customFormat="1" ht="15" customHeight="1">
      <c r="B13" s="285"/>
      <c r="C13" s="286"/>
      <c r="D13" s="287" t="s">
        <v>569</v>
      </c>
      <c r="E13" s="284"/>
      <c r="F13" s="284"/>
      <c r="G13" s="284"/>
      <c r="H13" s="284"/>
      <c r="I13" s="284"/>
      <c r="J13" s="284"/>
      <c r="K13" s="282"/>
    </row>
    <row r="14" s="1" customFormat="1" ht="12.75" customHeight="1">
      <c r="B14" s="285"/>
      <c r="C14" s="286"/>
      <c r="D14" s="286"/>
      <c r="E14" s="286"/>
      <c r="F14" s="286"/>
      <c r="G14" s="286"/>
      <c r="H14" s="286"/>
      <c r="I14" s="286"/>
      <c r="J14" s="286"/>
      <c r="K14" s="282"/>
    </row>
    <row r="15" s="1" customFormat="1" ht="15" customHeight="1">
      <c r="B15" s="285"/>
      <c r="C15" s="286"/>
      <c r="D15" s="284" t="s">
        <v>570</v>
      </c>
      <c r="E15" s="284"/>
      <c r="F15" s="284"/>
      <c r="G15" s="284"/>
      <c r="H15" s="284"/>
      <c r="I15" s="284"/>
      <c r="J15" s="284"/>
      <c r="K15" s="282"/>
    </row>
    <row r="16" s="1" customFormat="1" ht="15" customHeight="1">
      <c r="B16" s="285"/>
      <c r="C16" s="286"/>
      <c r="D16" s="284" t="s">
        <v>571</v>
      </c>
      <c r="E16" s="284"/>
      <c r="F16" s="284"/>
      <c r="G16" s="284"/>
      <c r="H16" s="284"/>
      <c r="I16" s="284"/>
      <c r="J16" s="284"/>
      <c r="K16" s="282"/>
    </row>
    <row r="17" s="1" customFormat="1" ht="15" customHeight="1">
      <c r="B17" s="285"/>
      <c r="C17" s="286"/>
      <c r="D17" s="284" t="s">
        <v>572</v>
      </c>
      <c r="E17" s="284"/>
      <c r="F17" s="284"/>
      <c r="G17" s="284"/>
      <c r="H17" s="284"/>
      <c r="I17" s="284"/>
      <c r="J17" s="284"/>
      <c r="K17" s="282"/>
    </row>
    <row r="18" s="1" customFormat="1" ht="15" customHeight="1">
      <c r="B18" s="285"/>
      <c r="C18" s="286"/>
      <c r="D18" s="286"/>
      <c r="E18" s="288" t="s">
        <v>85</v>
      </c>
      <c r="F18" s="284" t="s">
        <v>573</v>
      </c>
      <c r="G18" s="284"/>
      <c r="H18" s="284"/>
      <c r="I18" s="284"/>
      <c r="J18" s="284"/>
      <c r="K18" s="282"/>
    </row>
    <row r="19" s="1" customFormat="1" ht="15" customHeight="1">
      <c r="B19" s="285"/>
      <c r="C19" s="286"/>
      <c r="D19" s="286"/>
      <c r="E19" s="288" t="s">
        <v>574</v>
      </c>
      <c r="F19" s="284" t="s">
        <v>575</v>
      </c>
      <c r="G19" s="284"/>
      <c r="H19" s="284"/>
      <c r="I19" s="284"/>
      <c r="J19" s="284"/>
      <c r="K19" s="282"/>
    </row>
    <row r="20" s="1" customFormat="1" ht="15" customHeight="1">
      <c r="B20" s="285"/>
      <c r="C20" s="286"/>
      <c r="D20" s="286"/>
      <c r="E20" s="288" t="s">
        <v>576</v>
      </c>
      <c r="F20" s="284" t="s">
        <v>577</v>
      </c>
      <c r="G20" s="284"/>
      <c r="H20" s="284"/>
      <c r="I20" s="284"/>
      <c r="J20" s="284"/>
      <c r="K20" s="282"/>
    </row>
    <row r="21" s="1" customFormat="1" ht="15" customHeight="1">
      <c r="B21" s="285"/>
      <c r="C21" s="286"/>
      <c r="D21" s="286"/>
      <c r="E21" s="288" t="s">
        <v>578</v>
      </c>
      <c r="F21" s="284" t="s">
        <v>579</v>
      </c>
      <c r="G21" s="284"/>
      <c r="H21" s="284"/>
      <c r="I21" s="284"/>
      <c r="J21" s="284"/>
      <c r="K21" s="282"/>
    </row>
    <row r="22" s="1" customFormat="1" ht="15" customHeight="1">
      <c r="B22" s="285"/>
      <c r="C22" s="286"/>
      <c r="D22" s="286"/>
      <c r="E22" s="288" t="s">
        <v>117</v>
      </c>
      <c r="F22" s="284" t="s">
        <v>118</v>
      </c>
      <c r="G22" s="284"/>
      <c r="H22" s="284"/>
      <c r="I22" s="284"/>
      <c r="J22" s="284"/>
      <c r="K22" s="282"/>
    </row>
    <row r="23" s="1" customFormat="1" ht="15" customHeight="1">
      <c r="B23" s="285"/>
      <c r="C23" s="286"/>
      <c r="D23" s="286"/>
      <c r="E23" s="288" t="s">
        <v>580</v>
      </c>
      <c r="F23" s="284" t="s">
        <v>581</v>
      </c>
      <c r="G23" s="284"/>
      <c r="H23" s="284"/>
      <c r="I23" s="284"/>
      <c r="J23" s="284"/>
      <c r="K23" s="282"/>
    </row>
    <row r="24" s="1" customFormat="1" ht="12.75" customHeight="1">
      <c r="B24" s="285"/>
      <c r="C24" s="286"/>
      <c r="D24" s="286"/>
      <c r="E24" s="286"/>
      <c r="F24" s="286"/>
      <c r="G24" s="286"/>
      <c r="H24" s="286"/>
      <c r="I24" s="286"/>
      <c r="J24" s="286"/>
      <c r="K24" s="282"/>
    </row>
    <row r="25" s="1" customFormat="1" ht="15" customHeight="1">
      <c r="B25" s="285"/>
      <c r="C25" s="284" t="s">
        <v>582</v>
      </c>
      <c r="D25" s="284"/>
      <c r="E25" s="284"/>
      <c r="F25" s="284"/>
      <c r="G25" s="284"/>
      <c r="H25" s="284"/>
      <c r="I25" s="284"/>
      <c r="J25" s="284"/>
      <c r="K25" s="282"/>
    </row>
    <row r="26" s="1" customFormat="1" ht="15" customHeight="1">
      <c r="B26" s="285"/>
      <c r="C26" s="284" t="s">
        <v>583</v>
      </c>
      <c r="D26" s="284"/>
      <c r="E26" s="284"/>
      <c r="F26" s="284"/>
      <c r="G26" s="284"/>
      <c r="H26" s="284"/>
      <c r="I26" s="284"/>
      <c r="J26" s="284"/>
      <c r="K26" s="282"/>
    </row>
    <row r="27" s="1" customFormat="1" ht="15" customHeight="1">
      <c r="B27" s="285"/>
      <c r="C27" s="284"/>
      <c r="D27" s="284" t="s">
        <v>584</v>
      </c>
      <c r="E27" s="284"/>
      <c r="F27" s="284"/>
      <c r="G27" s="284"/>
      <c r="H27" s="284"/>
      <c r="I27" s="284"/>
      <c r="J27" s="284"/>
      <c r="K27" s="282"/>
    </row>
    <row r="28" s="1" customFormat="1" ht="15" customHeight="1">
      <c r="B28" s="285"/>
      <c r="C28" s="286"/>
      <c r="D28" s="284" t="s">
        <v>585</v>
      </c>
      <c r="E28" s="284"/>
      <c r="F28" s="284"/>
      <c r="G28" s="284"/>
      <c r="H28" s="284"/>
      <c r="I28" s="284"/>
      <c r="J28" s="284"/>
      <c r="K28" s="282"/>
    </row>
    <row r="29" s="1" customFormat="1" ht="12.75" customHeight="1">
      <c r="B29" s="285"/>
      <c r="C29" s="286"/>
      <c r="D29" s="286"/>
      <c r="E29" s="286"/>
      <c r="F29" s="286"/>
      <c r="G29" s="286"/>
      <c r="H29" s="286"/>
      <c r="I29" s="286"/>
      <c r="J29" s="286"/>
      <c r="K29" s="282"/>
    </row>
    <row r="30" s="1" customFormat="1" ht="15" customHeight="1">
      <c r="B30" s="285"/>
      <c r="C30" s="286"/>
      <c r="D30" s="284" t="s">
        <v>586</v>
      </c>
      <c r="E30" s="284"/>
      <c r="F30" s="284"/>
      <c r="G30" s="284"/>
      <c r="H30" s="284"/>
      <c r="I30" s="284"/>
      <c r="J30" s="284"/>
      <c r="K30" s="282"/>
    </row>
    <row r="31" s="1" customFormat="1" ht="15" customHeight="1">
      <c r="B31" s="285"/>
      <c r="C31" s="286"/>
      <c r="D31" s="284" t="s">
        <v>587</v>
      </c>
      <c r="E31" s="284"/>
      <c r="F31" s="284"/>
      <c r="G31" s="284"/>
      <c r="H31" s="284"/>
      <c r="I31" s="284"/>
      <c r="J31" s="284"/>
      <c r="K31" s="282"/>
    </row>
    <row r="32" s="1" customFormat="1" ht="12.75" customHeight="1">
      <c r="B32" s="285"/>
      <c r="C32" s="286"/>
      <c r="D32" s="286"/>
      <c r="E32" s="286"/>
      <c r="F32" s="286"/>
      <c r="G32" s="286"/>
      <c r="H32" s="286"/>
      <c r="I32" s="286"/>
      <c r="J32" s="286"/>
      <c r="K32" s="282"/>
    </row>
    <row r="33" s="1" customFormat="1" ht="15" customHeight="1">
      <c r="B33" s="285"/>
      <c r="C33" s="286"/>
      <c r="D33" s="284" t="s">
        <v>588</v>
      </c>
      <c r="E33" s="284"/>
      <c r="F33" s="284"/>
      <c r="G33" s="284"/>
      <c r="H33" s="284"/>
      <c r="I33" s="284"/>
      <c r="J33" s="284"/>
      <c r="K33" s="282"/>
    </row>
    <row r="34" s="1" customFormat="1" ht="15" customHeight="1">
      <c r="B34" s="285"/>
      <c r="C34" s="286"/>
      <c r="D34" s="284" t="s">
        <v>589</v>
      </c>
      <c r="E34" s="284"/>
      <c r="F34" s="284"/>
      <c r="G34" s="284"/>
      <c r="H34" s="284"/>
      <c r="I34" s="284"/>
      <c r="J34" s="284"/>
      <c r="K34" s="282"/>
    </row>
    <row r="35" s="1" customFormat="1" ht="15" customHeight="1">
      <c r="B35" s="285"/>
      <c r="C35" s="286"/>
      <c r="D35" s="284" t="s">
        <v>590</v>
      </c>
      <c r="E35" s="284"/>
      <c r="F35" s="284"/>
      <c r="G35" s="284"/>
      <c r="H35" s="284"/>
      <c r="I35" s="284"/>
      <c r="J35" s="284"/>
      <c r="K35" s="282"/>
    </row>
    <row r="36" s="1" customFormat="1" ht="15" customHeight="1">
      <c r="B36" s="285"/>
      <c r="C36" s="286"/>
      <c r="D36" s="284"/>
      <c r="E36" s="287" t="s">
        <v>105</v>
      </c>
      <c r="F36" s="284"/>
      <c r="G36" s="284" t="s">
        <v>591</v>
      </c>
      <c r="H36" s="284"/>
      <c r="I36" s="284"/>
      <c r="J36" s="284"/>
      <c r="K36" s="282"/>
    </row>
    <row r="37" s="1" customFormat="1" ht="30.75" customHeight="1">
      <c r="B37" s="285"/>
      <c r="C37" s="286"/>
      <c r="D37" s="284"/>
      <c r="E37" s="287" t="s">
        <v>592</v>
      </c>
      <c r="F37" s="284"/>
      <c r="G37" s="284" t="s">
        <v>593</v>
      </c>
      <c r="H37" s="284"/>
      <c r="I37" s="284"/>
      <c r="J37" s="284"/>
      <c r="K37" s="282"/>
    </row>
    <row r="38" s="1" customFormat="1" ht="15" customHeight="1">
      <c r="B38" s="285"/>
      <c r="C38" s="286"/>
      <c r="D38" s="284"/>
      <c r="E38" s="287" t="s">
        <v>59</v>
      </c>
      <c r="F38" s="284"/>
      <c r="G38" s="284" t="s">
        <v>594</v>
      </c>
      <c r="H38" s="284"/>
      <c r="I38" s="284"/>
      <c r="J38" s="284"/>
      <c r="K38" s="282"/>
    </row>
    <row r="39" s="1" customFormat="1" ht="15" customHeight="1">
      <c r="B39" s="285"/>
      <c r="C39" s="286"/>
      <c r="D39" s="284"/>
      <c r="E39" s="287" t="s">
        <v>60</v>
      </c>
      <c r="F39" s="284"/>
      <c r="G39" s="284" t="s">
        <v>595</v>
      </c>
      <c r="H39" s="284"/>
      <c r="I39" s="284"/>
      <c r="J39" s="284"/>
      <c r="K39" s="282"/>
    </row>
    <row r="40" s="1" customFormat="1" ht="15" customHeight="1">
      <c r="B40" s="285"/>
      <c r="C40" s="286"/>
      <c r="D40" s="284"/>
      <c r="E40" s="287" t="s">
        <v>106</v>
      </c>
      <c r="F40" s="284"/>
      <c r="G40" s="284" t="s">
        <v>596</v>
      </c>
      <c r="H40" s="284"/>
      <c r="I40" s="284"/>
      <c r="J40" s="284"/>
      <c r="K40" s="282"/>
    </row>
    <row r="41" s="1" customFormat="1" ht="15" customHeight="1">
      <c r="B41" s="285"/>
      <c r="C41" s="286"/>
      <c r="D41" s="284"/>
      <c r="E41" s="287" t="s">
        <v>107</v>
      </c>
      <c r="F41" s="284"/>
      <c r="G41" s="284" t="s">
        <v>597</v>
      </c>
      <c r="H41" s="284"/>
      <c r="I41" s="284"/>
      <c r="J41" s="284"/>
      <c r="K41" s="282"/>
    </row>
    <row r="42" s="1" customFormat="1" ht="15" customHeight="1">
      <c r="B42" s="285"/>
      <c r="C42" s="286"/>
      <c r="D42" s="284"/>
      <c r="E42" s="287" t="s">
        <v>598</v>
      </c>
      <c r="F42" s="284"/>
      <c r="G42" s="284" t="s">
        <v>599</v>
      </c>
      <c r="H42" s="284"/>
      <c r="I42" s="284"/>
      <c r="J42" s="284"/>
      <c r="K42" s="282"/>
    </row>
    <row r="43" s="1" customFormat="1" ht="15" customHeight="1">
      <c r="B43" s="285"/>
      <c r="C43" s="286"/>
      <c r="D43" s="284"/>
      <c r="E43" s="287"/>
      <c r="F43" s="284"/>
      <c r="G43" s="284" t="s">
        <v>600</v>
      </c>
      <c r="H43" s="284"/>
      <c r="I43" s="284"/>
      <c r="J43" s="284"/>
      <c r="K43" s="282"/>
    </row>
    <row r="44" s="1" customFormat="1" ht="15" customHeight="1">
      <c r="B44" s="285"/>
      <c r="C44" s="286"/>
      <c r="D44" s="284"/>
      <c r="E44" s="287" t="s">
        <v>601</v>
      </c>
      <c r="F44" s="284"/>
      <c r="G44" s="284" t="s">
        <v>602</v>
      </c>
      <c r="H44" s="284"/>
      <c r="I44" s="284"/>
      <c r="J44" s="284"/>
      <c r="K44" s="282"/>
    </row>
    <row r="45" s="1" customFormat="1" ht="15" customHeight="1">
      <c r="B45" s="285"/>
      <c r="C45" s="286"/>
      <c r="D45" s="284"/>
      <c r="E45" s="287" t="s">
        <v>109</v>
      </c>
      <c r="F45" s="284"/>
      <c r="G45" s="284" t="s">
        <v>603</v>
      </c>
      <c r="H45" s="284"/>
      <c r="I45" s="284"/>
      <c r="J45" s="284"/>
      <c r="K45" s="282"/>
    </row>
    <row r="46" s="1" customFormat="1" ht="12.75" customHeight="1">
      <c r="B46" s="285"/>
      <c r="C46" s="286"/>
      <c r="D46" s="284"/>
      <c r="E46" s="284"/>
      <c r="F46" s="284"/>
      <c r="G46" s="284"/>
      <c r="H46" s="284"/>
      <c r="I46" s="284"/>
      <c r="J46" s="284"/>
      <c r="K46" s="282"/>
    </row>
    <row r="47" s="1" customFormat="1" ht="15" customHeight="1">
      <c r="B47" s="285"/>
      <c r="C47" s="286"/>
      <c r="D47" s="284" t="s">
        <v>604</v>
      </c>
      <c r="E47" s="284"/>
      <c r="F47" s="284"/>
      <c r="G47" s="284"/>
      <c r="H47" s="284"/>
      <c r="I47" s="284"/>
      <c r="J47" s="284"/>
      <c r="K47" s="282"/>
    </row>
    <row r="48" s="1" customFormat="1" ht="15" customHeight="1">
      <c r="B48" s="285"/>
      <c r="C48" s="286"/>
      <c r="D48" s="286"/>
      <c r="E48" s="284" t="s">
        <v>605</v>
      </c>
      <c r="F48" s="284"/>
      <c r="G48" s="284"/>
      <c r="H48" s="284"/>
      <c r="I48" s="284"/>
      <c r="J48" s="284"/>
      <c r="K48" s="282"/>
    </row>
    <row r="49" s="1" customFormat="1" ht="15" customHeight="1">
      <c r="B49" s="285"/>
      <c r="C49" s="286"/>
      <c r="D49" s="286"/>
      <c r="E49" s="284" t="s">
        <v>606</v>
      </c>
      <c r="F49" s="284"/>
      <c r="G49" s="284"/>
      <c r="H49" s="284"/>
      <c r="I49" s="284"/>
      <c r="J49" s="284"/>
      <c r="K49" s="282"/>
    </row>
    <row r="50" s="1" customFormat="1" ht="15" customHeight="1">
      <c r="B50" s="285"/>
      <c r="C50" s="286"/>
      <c r="D50" s="286"/>
      <c r="E50" s="284" t="s">
        <v>607</v>
      </c>
      <c r="F50" s="284"/>
      <c r="G50" s="284"/>
      <c r="H50" s="284"/>
      <c r="I50" s="284"/>
      <c r="J50" s="284"/>
      <c r="K50" s="282"/>
    </row>
    <row r="51" s="1" customFormat="1" ht="15" customHeight="1">
      <c r="B51" s="285"/>
      <c r="C51" s="286"/>
      <c r="D51" s="284" t="s">
        <v>608</v>
      </c>
      <c r="E51" s="284"/>
      <c r="F51" s="284"/>
      <c r="G51" s="284"/>
      <c r="H51" s="284"/>
      <c r="I51" s="284"/>
      <c r="J51" s="284"/>
      <c r="K51" s="282"/>
    </row>
    <row r="52" s="1" customFormat="1" ht="25.5" customHeight="1">
      <c r="B52" s="280"/>
      <c r="C52" s="281" t="s">
        <v>609</v>
      </c>
      <c r="D52" s="281"/>
      <c r="E52" s="281"/>
      <c r="F52" s="281"/>
      <c r="G52" s="281"/>
      <c r="H52" s="281"/>
      <c r="I52" s="281"/>
      <c r="J52" s="281"/>
      <c r="K52" s="282"/>
    </row>
    <row r="53" s="1" customFormat="1" ht="5.25" customHeight="1">
      <c r="B53" s="280"/>
      <c r="C53" s="283"/>
      <c r="D53" s="283"/>
      <c r="E53" s="283"/>
      <c r="F53" s="283"/>
      <c r="G53" s="283"/>
      <c r="H53" s="283"/>
      <c r="I53" s="283"/>
      <c r="J53" s="283"/>
      <c r="K53" s="282"/>
    </row>
    <row r="54" s="1" customFormat="1" ht="15" customHeight="1">
      <c r="B54" s="280"/>
      <c r="C54" s="284" t="s">
        <v>610</v>
      </c>
      <c r="D54" s="284"/>
      <c r="E54" s="284"/>
      <c r="F54" s="284"/>
      <c r="G54" s="284"/>
      <c r="H54" s="284"/>
      <c r="I54" s="284"/>
      <c r="J54" s="284"/>
      <c r="K54" s="282"/>
    </row>
    <row r="55" s="1" customFormat="1" ht="15" customHeight="1">
      <c r="B55" s="280"/>
      <c r="C55" s="284" t="s">
        <v>611</v>
      </c>
      <c r="D55" s="284"/>
      <c r="E55" s="284"/>
      <c r="F55" s="284"/>
      <c r="G55" s="284"/>
      <c r="H55" s="284"/>
      <c r="I55" s="284"/>
      <c r="J55" s="284"/>
      <c r="K55" s="282"/>
    </row>
    <row r="56" s="1" customFormat="1" ht="12.75" customHeight="1">
      <c r="B56" s="280"/>
      <c r="C56" s="284"/>
      <c r="D56" s="284"/>
      <c r="E56" s="284"/>
      <c r="F56" s="284"/>
      <c r="G56" s="284"/>
      <c r="H56" s="284"/>
      <c r="I56" s="284"/>
      <c r="J56" s="284"/>
      <c r="K56" s="282"/>
    </row>
    <row r="57" s="1" customFormat="1" ht="15" customHeight="1">
      <c r="B57" s="280"/>
      <c r="C57" s="284" t="s">
        <v>612</v>
      </c>
      <c r="D57" s="284"/>
      <c r="E57" s="284"/>
      <c r="F57" s="284"/>
      <c r="G57" s="284"/>
      <c r="H57" s="284"/>
      <c r="I57" s="284"/>
      <c r="J57" s="284"/>
      <c r="K57" s="282"/>
    </row>
    <row r="58" s="1" customFormat="1" ht="15" customHeight="1">
      <c r="B58" s="280"/>
      <c r="C58" s="286"/>
      <c r="D58" s="284" t="s">
        <v>613</v>
      </c>
      <c r="E58" s="284"/>
      <c r="F58" s="284"/>
      <c r="G58" s="284"/>
      <c r="H58" s="284"/>
      <c r="I58" s="284"/>
      <c r="J58" s="284"/>
      <c r="K58" s="282"/>
    </row>
    <row r="59" s="1" customFormat="1" ht="15" customHeight="1">
      <c r="B59" s="280"/>
      <c r="C59" s="286"/>
      <c r="D59" s="284" t="s">
        <v>614</v>
      </c>
      <c r="E59" s="284"/>
      <c r="F59" s="284"/>
      <c r="G59" s="284"/>
      <c r="H59" s="284"/>
      <c r="I59" s="284"/>
      <c r="J59" s="284"/>
      <c r="K59" s="282"/>
    </row>
    <row r="60" s="1" customFormat="1" ht="15" customHeight="1">
      <c r="B60" s="280"/>
      <c r="C60" s="286"/>
      <c r="D60" s="284" t="s">
        <v>615</v>
      </c>
      <c r="E60" s="284"/>
      <c r="F60" s="284"/>
      <c r="G60" s="284"/>
      <c r="H60" s="284"/>
      <c r="I60" s="284"/>
      <c r="J60" s="284"/>
      <c r="K60" s="282"/>
    </row>
    <row r="61" s="1" customFormat="1" ht="15" customHeight="1">
      <c r="B61" s="280"/>
      <c r="C61" s="286"/>
      <c r="D61" s="284" t="s">
        <v>616</v>
      </c>
      <c r="E61" s="284"/>
      <c r="F61" s="284"/>
      <c r="G61" s="284"/>
      <c r="H61" s="284"/>
      <c r="I61" s="284"/>
      <c r="J61" s="284"/>
      <c r="K61" s="282"/>
    </row>
    <row r="62" s="1" customFormat="1" ht="15" customHeight="1">
      <c r="B62" s="280"/>
      <c r="C62" s="286"/>
      <c r="D62" s="289" t="s">
        <v>617</v>
      </c>
      <c r="E62" s="289"/>
      <c r="F62" s="289"/>
      <c r="G62" s="289"/>
      <c r="H62" s="289"/>
      <c r="I62" s="289"/>
      <c r="J62" s="289"/>
      <c r="K62" s="282"/>
    </row>
    <row r="63" s="1" customFormat="1" ht="15" customHeight="1">
      <c r="B63" s="280"/>
      <c r="C63" s="286"/>
      <c r="D63" s="284" t="s">
        <v>618</v>
      </c>
      <c r="E63" s="284"/>
      <c r="F63" s="284"/>
      <c r="G63" s="284"/>
      <c r="H63" s="284"/>
      <c r="I63" s="284"/>
      <c r="J63" s="284"/>
      <c r="K63" s="282"/>
    </row>
    <row r="64" s="1" customFormat="1" ht="12.75" customHeight="1">
      <c r="B64" s="280"/>
      <c r="C64" s="286"/>
      <c r="D64" s="286"/>
      <c r="E64" s="290"/>
      <c r="F64" s="286"/>
      <c r="G64" s="286"/>
      <c r="H64" s="286"/>
      <c r="I64" s="286"/>
      <c r="J64" s="286"/>
      <c r="K64" s="282"/>
    </row>
    <row r="65" s="1" customFormat="1" ht="15" customHeight="1">
      <c r="B65" s="280"/>
      <c r="C65" s="286"/>
      <c r="D65" s="284" t="s">
        <v>619</v>
      </c>
      <c r="E65" s="284"/>
      <c r="F65" s="284"/>
      <c r="G65" s="284"/>
      <c r="H65" s="284"/>
      <c r="I65" s="284"/>
      <c r="J65" s="284"/>
      <c r="K65" s="282"/>
    </row>
    <row r="66" s="1" customFormat="1" ht="15" customHeight="1">
      <c r="B66" s="280"/>
      <c r="C66" s="286"/>
      <c r="D66" s="289" t="s">
        <v>620</v>
      </c>
      <c r="E66" s="289"/>
      <c r="F66" s="289"/>
      <c r="G66" s="289"/>
      <c r="H66" s="289"/>
      <c r="I66" s="289"/>
      <c r="J66" s="289"/>
      <c r="K66" s="282"/>
    </row>
    <row r="67" s="1" customFormat="1" ht="15" customHeight="1">
      <c r="B67" s="280"/>
      <c r="C67" s="286"/>
      <c r="D67" s="284" t="s">
        <v>621</v>
      </c>
      <c r="E67" s="284"/>
      <c r="F67" s="284"/>
      <c r="G67" s="284"/>
      <c r="H67" s="284"/>
      <c r="I67" s="284"/>
      <c r="J67" s="284"/>
      <c r="K67" s="282"/>
    </row>
    <row r="68" s="1" customFormat="1" ht="15" customHeight="1">
      <c r="B68" s="280"/>
      <c r="C68" s="286"/>
      <c r="D68" s="284" t="s">
        <v>622</v>
      </c>
      <c r="E68" s="284"/>
      <c r="F68" s="284"/>
      <c r="G68" s="284"/>
      <c r="H68" s="284"/>
      <c r="I68" s="284"/>
      <c r="J68" s="284"/>
      <c r="K68" s="282"/>
    </row>
    <row r="69" s="1" customFormat="1" ht="15" customHeight="1">
      <c r="B69" s="280"/>
      <c r="C69" s="286"/>
      <c r="D69" s="284" t="s">
        <v>623</v>
      </c>
      <c r="E69" s="284"/>
      <c r="F69" s="284"/>
      <c r="G69" s="284"/>
      <c r="H69" s="284"/>
      <c r="I69" s="284"/>
      <c r="J69" s="284"/>
      <c r="K69" s="282"/>
    </row>
    <row r="70" s="1" customFormat="1" ht="15" customHeight="1">
      <c r="B70" s="280"/>
      <c r="C70" s="286"/>
      <c r="D70" s="284" t="s">
        <v>624</v>
      </c>
      <c r="E70" s="284"/>
      <c r="F70" s="284"/>
      <c r="G70" s="284"/>
      <c r="H70" s="284"/>
      <c r="I70" s="284"/>
      <c r="J70" s="284"/>
      <c r="K70" s="282"/>
    </row>
    <row r="71" s="1" customFormat="1" ht="12.75" customHeight="1">
      <c r="B71" s="291"/>
      <c r="C71" s="292"/>
      <c r="D71" s="292"/>
      <c r="E71" s="292"/>
      <c r="F71" s="292"/>
      <c r="G71" s="292"/>
      <c r="H71" s="292"/>
      <c r="I71" s="292"/>
      <c r="J71" s="292"/>
      <c r="K71" s="293"/>
    </row>
    <row r="72" s="1" customFormat="1" ht="18.75" customHeight="1">
      <c r="B72" s="294"/>
      <c r="C72" s="294"/>
      <c r="D72" s="294"/>
      <c r="E72" s="294"/>
      <c r="F72" s="294"/>
      <c r="G72" s="294"/>
      <c r="H72" s="294"/>
      <c r="I72" s="294"/>
      <c r="J72" s="294"/>
      <c r="K72" s="295"/>
    </row>
    <row r="73" s="1" customFormat="1" ht="18.75" customHeight="1">
      <c r="B73" s="295"/>
      <c r="C73" s="295"/>
      <c r="D73" s="295"/>
      <c r="E73" s="295"/>
      <c r="F73" s="295"/>
      <c r="G73" s="295"/>
      <c r="H73" s="295"/>
      <c r="I73" s="295"/>
      <c r="J73" s="295"/>
      <c r="K73" s="295"/>
    </row>
    <row r="74" s="1" customFormat="1" ht="7.5" customHeight="1">
      <c r="B74" s="296"/>
      <c r="C74" s="297"/>
      <c r="D74" s="297"/>
      <c r="E74" s="297"/>
      <c r="F74" s="297"/>
      <c r="G74" s="297"/>
      <c r="H74" s="297"/>
      <c r="I74" s="297"/>
      <c r="J74" s="297"/>
      <c r="K74" s="298"/>
    </row>
    <row r="75" s="1" customFormat="1" ht="45" customHeight="1">
      <c r="B75" s="299"/>
      <c r="C75" s="300" t="s">
        <v>625</v>
      </c>
      <c r="D75" s="300"/>
      <c r="E75" s="300"/>
      <c r="F75" s="300"/>
      <c r="G75" s="300"/>
      <c r="H75" s="300"/>
      <c r="I75" s="300"/>
      <c r="J75" s="300"/>
      <c r="K75" s="301"/>
    </row>
    <row r="76" s="1" customFormat="1" ht="17.25" customHeight="1">
      <c r="B76" s="299"/>
      <c r="C76" s="302" t="s">
        <v>626</v>
      </c>
      <c r="D76" s="302"/>
      <c r="E76" s="302"/>
      <c r="F76" s="302" t="s">
        <v>627</v>
      </c>
      <c r="G76" s="303"/>
      <c r="H76" s="302" t="s">
        <v>60</v>
      </c>
      <c r="I76" s="302" t="s">
        <v>63</v>
      </c>
      <c r="J76" s="302" t="s">
        <v>628</v>
      </c>
      <c r="K76" s="301"/>
    </row>
    <row r="77" s="1" customFormat="1" ht="17.25" customHeight="1">
      <c r="B77" s="299"/>
      <c r="C77" s="304" t="s">
        <v>629</v>
      </c>
      <c r="D77" s="304"/>
      <c r="E77" s="304"/>
      <c r="F77" s="305" t="s">
        <v>630</v>
      </c>
      <c r="G77" s="306"/>
      <c r="H77" s="304"/>
      <c r="I77" s="304"/>
      <c r="J77" s="304" t="s">
        <v>631</v>
      </c>
      <c r="K77" s="301"/>
    </row>
    <row r="78" s="1" customFormat="1" ht="5.25" customHeight="1">
      <c r="B78" s="299"/>
      <c r="C78" s="307"/>
      <c r="D78" s="307"/>
      <c r="E78" s="307"/>
      <c r="F78" s="307"/>
      <c r="G78" s="308"/>
      <c r="H78" s="307"/>
      <c r="I78" s="307"/>
      <c r="J78" s="307"/>
      <c r="K78" s="301"/>
    </row>
    <row r="79" s="1" customFormat="1" ht="15" customHeight="1">
      <c r="B79" s="299"/>
      <c r="C79" s="287" t="s">
        <v>59</v>
      </c>
      <c r="D79" s="309"/>
      <c r="E79" s="309"/>
      <c r="F79" s="310" t="s">
        <v>632</v>
      </c>
      <c r="G79" s="311"/>
      <c r="H79" s="287" t="s">
        <v>633</v>
      </c>
      <c r="I79" s="287" t="s">
        <v>634</v>
      </c>
      <c r="J79" s="287">
        <v>20</v>
      </c>
      <c r="K79" s="301"/>
    </row>
    <row r="80" s="1" customFormat="1" ht="15" customHeight="1">
      <c r="B80" s="299"/>
      <c r="C80" s="287" t="s">
        <v>635</v>
      </c>
      <c r="D80" s="287"/>
      <c r="E80" s="287"/>
      <c r="F80" s="310" t="s">
        <v>632</v>
      </c>
      <c r="G80" s="311"/>
      <c r="H80" s="287" t="s">
        <v>636</v>
      </c>
      <c r="I80" s="287" t="s">
        <v>634</v>
      </c>
      <c r="J80" s="287">
        <v>120</v>
      </c>
      <c r="K80" s="301"/>
    </row>
    <row r="81" s="1" customFormat="1" ht="15" customHeight="1">
      <c r="B81" s="312"/>
      <c r="C81" s="287" t="s">
        <v>637</v>
      </c>
      <c r="D81" s="287"/>
      <c r="E81" s="287"/>
      <c r="F81" s="310" t="s">
        <v>638</v>
      </c>
      <c r="G81" s="311"/>
      <c r="H81" s="287" t="s">
        <v>639</v>
      </c>
      <c r="I81" s="287" t="s">
        <v>634</v>
      </c>
      <c r="J81" s="287">
        <v>50</v>
      </c>
      <c r="K81" s="301"/>
    </row>
    <row r="82" s="1" customFormat="1" ht="15" customHeight="1">
      <c r="B82" s="312"/>
      <c r="C82" s="287" t="s">
        <v>640</v>
      </c>
      <c r="D82" s="287"/>
      <c r="E82" s="287"/>
      <c r="F82" s="310" t="s">
        <v>632</v>
      </c>
      <c r="G82" s="311"/>
      <c r="H82" s="287" t="s">
        <v>641</v>
      </c>
      <c r="I82" s="287" t="s">
        <v>642</v>
      </c>
      <c r="J82" s="287"/>
      <c r="K82" s="301"/>
    </row>
    <row r="83" s="1" customFormat="1" ht="15" customHeight="1">
      <c r="B83" s="312"/>
      <c r="C83" s="313" t="s">
        <v>643</v>
      </c>
      <c r="D83" s="313"/>
      <c r="E83" s="313"/>
      <c r="F83" s="314" t="s">
        <v>638</v>
      </c>
      <c r="G83" s="313"/>
      <c r="H83" s="313" t="s">
        <v>644</v>
      </c>
      <c r="I83" s="313" t="s">
        <v>634</v>
      </c>
      <c r="J83" s="313">
        <v>15</v>
      </c>
      <c r="K83" s="301"/>
    </row>
    <row r="84" s="1" customFormat="1" ht="15" customHeight="1">
      <c r="B84" s="312"/>
      <c r="C84" s="313" t="s">
        <v>645</v>
      </c>
      <c r="D84" s="313"/>
      <c r="E84" s="313"/>
      <c r="F84" s="314" t="s">
        <v>638</v>
      </c>
      <c r="G84" s="313"/>
      <c r="H84" s="313" t="s">
        <v>646</v>
      </c>
      <c r="I84" s="313" t="s">
        <v>634</v>
      </c>
      <c r="J84" s="313">
        <v>15</v>
      </c>
      <c r="K84" s="301"/>
    </row>
    <row r="85" s="1" customFormat="1" ht="15" customHeight="1">
      <c r="B85" s="312"/>
      <c r="C85" s="313" t="s">
        <v>647</v>
      </c>
      <c r="D85" s="313"/>
      <c r="E85" s="313"/>
      <c r="F85" s="314" t="s">
        <v>638</v>
      </c>
      <c r="G85" s="313"/>
      <c r="H85" s="313" t="s">
        <v>648</v>
      </c>
      <c r="I85" s="313" t="s">
        <v>634</v>
      </c>
      <c r="J85" s="313">
        <v>20</v>
      </c>
      <c r="K85" s="301"/>
    </row>
    <row r="86" s="1" customFormat="1" ht="15" customHeight="1">
      <c r="B86" s="312"/>
      <c r="C86" s="313" t="s">
        <v>649</v>
      </c>
      <c r="D86" s="313"/>
      <c r="E86" s="313"/>
      <c r="F86" s="314" t="s">
        <v>638</v>
      </c>
      <c r="G86" s="313"/>
      <c r="H86" s="313" t="s">
        <v>650</v>
      </c>
      <c r="I86" s="313" t="s">
        <v>634</v>
      </c>
      <c r="J86" s="313">
        <v>20</v>
      </c>
      <c r="K86" s="301"/>
    </row>
    <row r="87" s="1" customFormat="1" ht="15" customHeight="1">
      <c r="B87" s="312"/>
      <c r="C87" s="287" t="s">
        <v>651</v>
      </c>
      <c r="D87" s="287"/>
      <c r="E87" s="287"/>
      <c r="F87" s="310" t="s">
        <v>638</v>
      </c>
      <c r="G87" s="311"/>
      <c r="H87" s="287" t="s">
        <v>652</v>
      </c>
      <c r="I87" s="287" t="s">
        <v>634</v>
      </c>
      <c r="J87" s="287">
        <v>50</v>
      </c>
      <c r="K87" s="301"/>
    </row>
    <row r="88" s="1" customFormat="1" ht="15" customHeight="1">
      <c r="B88" s="312"/>
      <c r="C88" s="287" t="s">
        <v>653</v>
      </c>
      <c r="D88" s="287"/>
      <c r="E88" s="287"/>
      <c r="F88" s="310" t="s">
        <v>638</v>
      </c>
      <c r="G88" s="311"/>
      <c r="H88" s="287" t="s">
        <v>654</v>
      </c>
      <c r="I88" s="287" t="s">
        <v>634</v>
      </c>
      <c r="J88" s="287">
        <v>20</v>
      </c>
      <c r="K88" s="301"/>
    </row>
    <row r="89" s="1" customFormat="1" ht="15" customHeight="1">
      <c r="B89" s="312"/>
      <c r="C89" s="287" t="s">
        <v>655</v>
      </c>
      <c r="D89" s="287"/>
      <c r="E89" s="287"/>
      <c r="F89" s="310" t="s">
        <v>638</v>
      </c>
      <c r="G89" s="311"/>
      <c r="H89" s="287" t="s">
        <v>656</v>
      </c>
      <c r="I89" s="287" t="s">
        <v>634</v>
      </c>
      <c r="J89" s="287">
        <v>20</v>
      </c>
      <c r="K89" s="301"/>
    </row>
    <row r="90" s="1" customFormat="1" ht="15" customHeight="1">
      <c r="B90" s="312"/>
      <c r="C90" s="287" t="s">
        <v>657</v>
      </c>
      <c r="D90" s="287"/>
      <c r="E90" s="287"/>
      <c r="F90" s="310" t="s">
        <v>638</v>
      </c>
      <c r="G90" s="311"/>
      <c r="H90" s="287" t="s">
        <v>658</v>
      </c>
      <c r="I90" s="287" t="s">
        <v>634</v>
      </c>
      <c r="J90" s="287">
        <v>50</v>
      </c>
      <c r="K90" s="301"/>
    </row>
    <row r="91" s="1" customFormat="1" ht="15" customHeight="1">
      <c r="B91" s="312"/>
      <c r="C91" s="287" t="s">
        <v>659</v>
      </c>
      <c r="D91" s="287"/>
      <c r="E91" s="287"/>
      <c r="F91" s="310" t="s">
        <v>638</v>
      </c>
      <c r="G91" s="311"/>
      <c r="H91" s="287" t="s">
        <v>659</v>
      </c>
      <c r="I91" s="287" t="s">
        <v>634</v>
      </c>
      <c r="J91" s="287">
        <v>50</v>
      </c>
      <c r="K91" s="301"/>
    </row>
    <row r="92" s="1" customFormat="1" ht="15" customHeight="1">
      <c r="B92" s="312"/>
      <c r="C92" s="287" t="s">
        <v>660</v>
      </c>
      <c r="D92" s="287"/>
      <c r="E92" s="287"/>
      <c r="F92" s="310" t="s">
        <v>638</v>
      </c>
      <c r="G92" s="311"/>
      <c r="H92" s="287" t="s">
        <v>661</v>
      </c>
      <c r="I92" s="287" t="s">
        <v>634</v>
      </c>
      <c r="J92" s="287">
        <v>255</v>
      </c>
      <c r="K92" s="301"/>
    </row>
    <row r="93" s="1" customFormat="1" ht="15" customHeight="1">
      <c r="B93" s="312"/>
      <c r="C93" s="287" t="s">
        <v>662</v>
      </c>
      <c r="D93" s="287"/>
      <c r="E93" s="287"/>
      <c r="F93" s="310" t="s">
        <v>632</v>
      </c>
      <c r="G93" s="311"/>
      <c r="H93" s="287" t="s">
        <v>663</v>
      </c>
      <c r="I93" s="287" t="s">
        <v>664</v>
      </c>
      <c r="J93" s="287"/>
      <c r="K93" s="301"/>
    </row>
    <row r="94" s="1" customFormat="1" ht="15" customHeight="1">
      <c r="B94" s="312"/>
      <c r="C94" s="287" t="s">
        <v>665</v>
      </c>
      <c r="D94" s="287"/>
      <c r="E94" s="287"/>
      <c r="F94" s="310" t="s">
        <v>632</v>
      </c>
      <c r="G94" s="311"/>
      <c r="H94" s="287" t="s">
        <v>666</v>
      </c>
      <c r="I94" s="287" t="s">
        <v>667</v>
      </c>
      <c r="J94" s="287"/>
      <c r="K94" s="301"/>
    </row>
    <row r="95" s="1" customFormat="1" ht="15" customHeight="1">
      <c r="B95" s="312"/>
      <c r="C95" s="287" t="s">
        <v>668</v>
      </c>
      <c r="D95" s="287"/>
      <c r="E95" s="287"/>
      <c r="F95" s="310" t="s">
        <v>632</v>
      </c>
      <c r="G95" s="311"/>
      <c r="H95" s="287" t="s">
        <v>668</v>
      </c>
      <c r="I95" s="287" t="s">
        <v>667</v>
      </c>
      <c r="J95" s="287"/>
      <c r="K95" s="301"/>
    </row>
    <row r="96" s="1" customFormat="1" ht="15" customHeight="1">
      <c r="B96" s="312"/>
      <c r="C96" s="287" t="s">
        <v>44</v>
      </c>
      <c r="D96" s="287"/>
      <c r="E96" s="287"/>
      <c r="F96" s="310" t="s">
        <v>632</v>
      </c>
      <c r="G96" s="311"/>
      <c r="H96" s="287" t="s">
        <v>669</v>
      </c>
      <c r="I96" s="287" t="s">
        <v>667</v>
      </c>
      <c r="J96" s="287"/>
      <c r="K96" s="301"/>
    </row>
    <row r="97" s="1" customFormat="1" ht="15" customHeight="1">
      <c r="B97" s="312"/>
      <c r="C97" s="287" t="s">
        <v>54</v>
      </c>
      <c r="D97" s="287"/>
      <c r="E97" s="287"/>
      <c r="F97" s="310" t="s">
        <v>632</v>
      </c>
      <c r="G97" s="311"/>
      <c r="H97" s="287" t="s">
        <v>670</v>
      </c>
      <c r="I97" s="287" t="s">
        <v>667</v>
      </c>
      <c r="J97" s="287"/>
      <c r="K97" s="301"/>
    </row>
    <row r="98" s="1" customFormat="1" ht="15" customHeight="1">
      <c r="B98" s="315"/>
      <c r="C98" s="316"/>
      <c r="D98" s="316"/>
      <c r="E98" s="316"/>
      <c r="F98" s="316"/>
      <c r="G98" s="316"/>
      <c r="H98" s="316"/>
      <c r="I98" s="316"/>
      <c r="J98" s="316"/>
      <c r="K98" s="317"/>
    </row>
    <row r="99" s="1" customFormat="1" ht="18.75" customHeight="1">
      <c r="B99" s="318"/>
      <c r="C99" s="319"/>
      <c r="D99" s="319"/>
      <c r="E99" s="319"/>
      <c r="F99" s="319"/>
      <c r="G99" s="319"/>
      <c r="H99" s="319"/>
      <c r="I99" s="319"/>
      <c r="J99" s="319"/>
      <c r="K99" s="318"/>
    </row>
    <row r="100" s="1" customFormat="1" ht="18.75" customHeight="1">
      <c r="B100" s="295"/>
      <c r="C100" s="295"/>
      <c r="D100" s="295"/>
      <c r="E100" s="295"/>
      <c r="F100" s="295"/>
      <c r="G100" s="295"/>
      <c r="H100" s="295"/>
      <c r="I100" s="295"/>
      <c r="J100" s="295"/>
      <c r="K100" s="295"/>
    </row>
    <row r="101" s="1" customFormat="1" ht="7.5" customHeight="1">
      <c r="B101" s="296"/>
      <c r="C101" s="297"/>
      <c r="D101" s="297"/>
      <c r="E101" s="297"/>
      <c r="F101" s="297"/>
      <c r="G101" s="297"/>
      <c r="H101" s="297"/>
      <c r="I101" s="297"/>
      <c r="J101" s="297"/>
      <c r="K101" s="298"/>
    </row>
    <row r="102" s="1" customFormat="1" ht="45" customHeight="1">
      <c r="B102" s="299"/>
      <c r="C102" s="300" t="s">
        <v>671</v>
      </c>
      <c r="D102" s="300"/>
      <c r="E102" s="300"/>
      <c r="F102" s="300"/>
      <c r="G102" s="300"/>
      <c r="H102" s="300"/>
      <c r="I102" s="300"/>
      <c r="J102" s="300"/>
      <c r="K102" s="301"/>
    </row>
    <row r="103" s="1" customFormat="1" ht="17.25" customHeight="1">
      <c r="B103" s="299"/>
      <c r="C103" s="302" t="s">
        <v>626</v>
      </c>
      <c r="D103" s="302"/>
      <c r="E103" s="302"/>
      <c r="F103" s="302" t="s">
        <v>627</v>
      </c>
      <c r="G103" s="303"/>
      <c r="H103" s="302" t="s">
        <v>60</v>
      </c>
      <c r="I103" s="302" t="s">
        <v>63</v>
      </c>
      <c r="J103" s="302" t="s">
        <v>628</v>
      </c>
      <c r="K103" s="301"/>
    </row>
    <row r="104" s="1" customFormat="1" ht="17.25" customHeight="1">
      <c r="B104" s="299"/>
      <c r="C104" s="304" t="s">
        <v>629</v>
      </c>
      <c r="D104" s="304"/>
      <c r="E104" s="304"/>
      <c r="F104" s="305" t="s">
        <v>630</v>
      </c>
      <c r="G104" s="306"/>
      <c r="H104" s="304"/>
      <c r="I104" s="304"/>
      <c r="J104" s="304" t="s">
        <v>631</v>
      </c>
      <c r="K104" s="301"/>
    </row>
    <row r="105" s="1" customFormat="1" ht="5.25" customHeight="1">
      <c r="B105" s="299"/>
      <c r="C105" s="302"/>
      <c r="D105" s="302"/>
      <c r="E105" s="302"/>
      <c r="F105" s="302"/>
      <c r="G105" s="320"/>
      <c r="H105" s="302"/>
      <c r="I105" s="302"/>
      <c r="J105" s="302"/>
      <c r="K105" s="301"/>
    </row>
    <row r="106" s="1" customFormat="1" ht="15" customHeight="1">
      <c r="B106" s="299"/>
      <c r="C106" s="287" t="s">
        <v>59</v>
      </c>
      <c r="D106" s="309"/>
      <c r="E106" s="309"/>
      <c r="F106" s="310" t="s">
        <v>632</v>
      </c>
      <c r="G106" s="287"/>
      <c r="H106" s="287" t="s">
        <v>672</v>
      </c>
      <c r="I106" s="287" t="s">
        <v>634</v>
      </c>
      <c r="J106" s="287">
        <v>20</v>
      </c>
      <c r="K106" s="301"/>
    </row>
    <row r="107" s="1" customFormat="1" ht="15" customHeight="1">
      <c r="B107" s="299"/>
      <c r="C107" s="287" t="s">
        <v>635</v>
      </c>
      <c r="D107" s="287"/>
      <c r="E107" s="287"/>
      <c r="F107" s="310" t="s">
        <v>632</v>
      </c>
      <c r="G107" s="287"/>
      <c r="H107" s="287" t="s">
        <v>672</v>
      </c>
      <c r="I107" s="287" t="s">
        <v>634</v>
      </c>
      <c r="J107" s="287">
        <v>120</v>
      </c>
      <c r="K107" s="301"/>
    </row>
    <row r="108" s="1" customFormat="1" ht="15" customHeight="1">
      <c r="B108" s="312"/>
      <c r="C108" s="287" t="s">
        <v>637</v>
      </c>
      <c r="D108" s="287"/>
      <c r="E108" s="287"/>
      <c r="F108" s="310" t="s">
        <v>638</v>
      </c>
      <c r="G108" s="287"/>
      <c r="H108" s="287" t="s">
        <v>672</v>
      </c>
      <c r="I108" s="287" t="s">
        <v>634</v>
      </c>
      <c r="J108" s="287">
        <v>50</v>
      </c>
      <c r="K108" s="301"/>
    </row>
    <row r="109" s="1" customFormat="1" ht="15" customHeight="1">
      <c r="B109" s="312"/>
      <c r="C109" s="287" t="s">
        <v>640</v>
      </c>
      <c r="D109" s="287"/>
      <c r="E109" s="287"/>
      <c r="F109" s="310" t="s">
        <v>632</v>
      </c>
      <c r="G109" s="287"/>
      <c r="H109" s="287" t="s">
        <v>672</v>
      </c>
      <c r="I109" s="287" t="s">
        <v>642</v>
      </c>
      <c r="J109" s="287"/>
      <c r="K109" s="301"/>
    </row>
    <row r="110" s="1" customFormat="1" ht="15" customHeight="1">
      <c r="B110" s="312"/>
      <c r="C110" s="287" t="s">
        <v>651</v>
      </c>
      <c r="D110" s="287"/>
      <c r="E110" s="287"/>
      <c r="F110" s="310" t="s">
        <v>638</v>
      </c>
      <c r="G110" s="287"/>
      <c r="H110" s="287" t="s">
        <v>672</v>
      </c>
      <c r="I110" s="287" t="s">
        <v>634</v>
      </c>
      <c r="J110" s="287">
        <v>50</v>
      </c>
      <c r="K110" s="301"/>
    </row>
    <row r="111" s="1" customFormat="1" ht="15" customHeight="1">
      <c r="B111" s="312"/>
      <c r="C111" s="287" t="s">
        <v>659</v>
      </c>
      <c r="D111" s="287"/>
      <c r="E111" s="287"/>
      <c r="F111" s="310" t="s">
        <v>638</v>
      </c>
      <c r="G111" s="287"/>
      <c r="H111" s="287" t="s">
        <v>672</v>
      </c>
      <c r="I111" s="287" t="s">
        <v>634</v>
      </c>
      <c r="J111" s="287">
        <v>50</v>
      </c>
      <c r="K111" s="301"/>
    </row>
    <row r="112" s="1" customFormat="1" ht="15" customHeight="1">
      <c r="B112" s="312"/>
      <c r="C112" s="287" t="s">
        <v>657</v>
      </c>
      <c r="D112" s="287"/>
      <c r="E112" s="287"/>
      <c r="F112" s="310" t="s">
        <v>638</v>
      </c>
      <c r="G112" s="287"/>
      <c r="H112" s="287" t="s">
        <v>672</v>
      </c>
      <c r="I112" s="287" t="s">
        <v>634</v>
      </c>
      <c r="J112" s="287">
        <v>50</v>
      </c>
      <c r="K112" s="301"/>
    </row>
    <row r="113" s="1" customFormat="1" ht="15" customHeight="1">
      <c r="B113" s="312"/>
      <c r="C113" s="287" t="s">
        <v>59</v>
      </c>
      <c r="D113" s="287"/>
      <c r="E113" s="287"/>
      <c r="F113" s="310" t="s">
        <v>632</v>
      </c>
      <c r="G113" s="287"/>
      <c r="H113" s="287" t="s">
        <v>673</v>
      </c>
      <c r="I113" s="287" t="s">
        <v>634</v>
      </c>
      <c r="J113" s="287">
        <v>20</v>
      </c>
      <c r="K113" s="301"/>
    </row>
    <row r="114" s="1" customFormat="1" ht="15" customHeight="1">
      <c r="B114" s="312"/>
      <c r="C114" s="287" t="s">
        <v>674</v>
      </c>
      <c r="D114" s="287"/>
      <c r="E114" s="287"/>
      <c r="F114" s="310" t="s">
        <v>632</v>
      </c>
      <c r="G114" s="287"/>
      <c r="H114" s="287" t="s">
        <v>675</v>
      </c>
      <c r="I114" s="287" t="s">
        <v>634</v>
      </c>
      <c r="J114" s="287">
        <v>120</v>
      </c>
      <c r="K114" s="301"/>
    </row>
    <row r="115" s="1" customFormat="1" ht="15" customHeight="1">
      <c r="B115" s="312"/>
      <c r="C115" s="287" t="s">
        <v>44</v>
      </c>
      <c r="D115" s="287"/>
      <c r="E115" s="287"/>
      <c r="F115" s="310" t="s">
        <v>632</v>
      </c>
      <c r="G115" s="287"/>
      <c r="H115" s="287" t="s">
        <v>676</v>
      </c>
      <c r="I115" s="287" t="s">
        <v>667</v>
      </c>
      <c r="J115" s="287"/>
      <c r="K115" s="301"/>
    </row>
    <row r="116" s="1" customFormat="1" ht="15" customHeight="1">
      <c r="B116" s="312"/>
      <c r="C116" s="287" t="s">
        <v>54</v>
      </c>
      <c r="D116" s="287"/>
      <c r="E116" s="287"/>
      <c r="F116" s="310" t="s">
        <v>632</v>
      </c>
      <c r="G116" s="287"/>
      <c r="H116" s="287" t="s">
        <v>677</v>
      </c>
      <c r="I116" s="287" t="s">
        <v>667</v>
      </c>
      <c r="J116" s="287"/>
      <c r="K116" s="301"/>
    </row>
    <row r="117" s="1" customFormat="1" ht="15" customHeight="1">
      <c r="B117" s="312"/>
      <c r="C117" s="287" t="s">
        <v>63</v>
      </c>
      <c r="D117" s="287"/>
      <c r="E117" s="287"/>
      <c r="F117" s="310" t="s">
        <v>632</v>
      </c>
      <c r="G117" s="287"/>
      <c r="H117" s="287" t="s">
        <v>678</v>
      </c>
      <c r="I117" s="287" t="s">
        <v>679</v>
      </c>
      <c r="J117" s="287"/>
      <c r="K117" s="301"/>
    </row>
    <row r="118" s="1" customFormat="1" ht="15" customHeight="1">
      <c r="B118" s="315"/>
      <c r="C118" s="321"/>
      <c r="D118" s="321"/>
      <c r="E118" s="321"/>
      <c r="F118" s="321"/>
      <c r="G118" s="321"/>
      <c r="H118" s="321"/>
      <c r="I118" s="321"/>
      <c r="J118" s="321"/>
      <c r="K118" s="317"/>
    </row>
    <row r="119" s="1" customFormat="1" ht="18.75" customHeight="1">
      <c r="B119" s="322"/>
      <c r="C119" s="323"/>
      <c r="D119" s="323"/>
      <c r="E119" s="323"/>
      <c r="F119" s="324"/>
      <c r="G119" s="323"/>
      <c r="H119" s="323"/>
      <c r="I119" s="323"/>
      <c r="J119" s="323"/>
      <c r="K119" s="322"/>
    </row>
    <row r="120" s="1" customFormat="1" ht="18.75" customHeight="1">
      <c r="B120" s="295"/>
      <c r="C120" s="295"/>
      <c r="D120" s="295"/>
      <c r="E120" s="295"/>
      <c r="F120" s="295"/>
      <c r="G120" s="295"/>
      <c r="H120" s="295"/>
      <c r="I120" s="295"/>
      <c r="J120" s="295"/>
      <c r="K120" s="295"/>
    </row>
    <row r="121" s="1" customFormat="1" ht="7.5" customHeight="1">
      <c r="B121" s="325"/>
      <c r="C121" s="326"/>
      <c r="D121" s="326"/>
      <c r="E121" s="326"/>
      <c r="F121" s="326"/>
      <c r="G121" s="326"/>
      <c r="H121" s="326"/>
      <c r="I121" s="326"/>
      <c r="J121" s="326"/>
      <c r="K121" s="327"/>
    </row>
    <row r="122" s="1" customFormat="1" ht="45" customHeight="1">
      <c r="B122" s="328"/>
      <c r="C122" s="278" t="s">
        <v>680</v>
      </c>
      <c r="D122" s="278"/>
      <c r="E122" s="278"/>
      <c r="F122" s="278"/>
      <c r="G122" s="278"/>
      <c r="H122" s="278"/>
      <c r="I122" s="278"/>
      <c r="J122" s="278"/>
      <c r="K122" s="329"/>
    </row>
    <row r="123" s="1" customFormat="1" ht="17.25" customHeight="1">
      <c r="B123" s="330"/>
      <c r="C123" s="302" t="s">
        <v>626</v>
      </c>
      <c r="D123" s="302"/>
      <c r="E123" s="302"/>
      <c r="F123" s="302" t="s">
        <v>627</v>
      </c>
      <c r="G123" s="303"/>
      <c r="H123" s="302" t="s">
        <v>60</v>
      </c>
      <c r="I123" s="302" t="s">
        <v>63</v>
      </c>
      <c r="J123" s="302" t="s">
        <v>628</v>
      </c>
      <c r="K123" s="331"/>
    </row>
    <row r="124" s="1" customFormat="1" ht="17.25" customHeight="1">
      <c r="B124" s="330"/>
      <c r="C124" s="304" t="s">
        <v>629</v>
      </c>
      <c r="D124" s="304"/>
      <c r="E124" s="304"/>
      <c r="F124" s="305" t="s">
        <v>630</v>
      </c>
      <c r="G124" s="306"/>
      <c r="H124" s="304"/>
      <c r="I124" s="304"/>
      <c r="J124" s="304" t="s">
        <v>631</v>
      </c>
      <c r="K124" s="331"/>
    </row>
    <row r="125" s="1" customFormat="1" ht="5.25" customHeight="1">
      <c r="B125" s="332"/>
      <c r="C125" s="307"/>
      <c r="D125" s="307"/>
      <c r="E125" s="307"/>
      <c r="F125" s="307"/>
      <c r="G125" s="333"/>
      <c r="H125" s="307"/>
      <c r="I125" s="307"/>
      <c r="J125" s="307"/>
      <c r="K125" s="334"/>
    </row>
    <row r="126" s="1" customFormat="1" ht="15" customHeight="1">
      <c r="B126" s="332"/>
      <c r="C126" s="287" t="s">
        <v>635</v>
      </c>
      <c r="D126" s="309"/>
      <c r="E126" s="309"/>
      <c r="F126" s="310" t="s">
        <v>632</v>
      </c>
      <c r="G126" s="287"/>
      <c r="H126" s="287" t="s">
        <v>672</v>
      </c>
      <c r="I126" s="287" t="s">
        <v>634</v>
      </c>
      <c r="J126" s="287">
        <v>120</v>
      </c>
      <c r="K126" s="335"/>
    </row>
    <row r="127" s="1" customFormat="1" ht="15" customHeight="1">
      <c r="B127" s="332"/>
      <c r="C127" s="287" t="s">
        <v>681</v>
      </c>
      <c r="D127" s="287"/>
      <c r="E127" s="287"/>
      <c r="F127" s="310" t="s">
        <v>632</v>
      </c>
      <c r="G127" s="287"/>
      <c r="H127" s="287" t="s">
        <v>682</v>
      </c>
      <c r="I127" s="287" t="s">
        <v>634</v>
      </c>
      <c r="J127" s="287" t="s">
        <v>683</v>
      </c>
      <c r="K127" s="335"/>
    </row>
    <row r="128" s="1" customFormat="1" ht="15" customHeight="1">
      <c r="B128" s="332"/>
      <c r="C128" s="287" t="s">
        <v>580</v>
      </c>
      <c r="D128" s="287"/>
      <c r="E128" s="287"/>
      <c r="F128" s="310" t="s">
        <v>632</v>
      </c>
      <c r="G128" s="287"/>
      <c r="H128" s="287" t="s">
        <v>684</v>
      </c>
      <c r="I128" s="287" t="s">
        <v>634</v>
      </c>
      <c r="J128" s="287" t="s">
        <v>683</v>
      </c>
      <c r="K128" s="335"/>
    </row>
    <row r="129" s="1" customFormat="1" ht="15" customHeight="1">
      <c r="B129" s="332"/>
      <c r="C129" s="287" t="s">
        <v>643</v>
      </c>
      <c r="D129" s="287"/>
      <c r="E129" s="287"/>
      <c r="F129" s="310" t="s">
        <v>638</v>
      </c>
      <c r="G129" s="287"/>
      <c r="H129" s="287" t="s">
        <v>644</v>
      </c>
      <c r="I129" s="287" t="s">
        <v>634</v>
      </c>
      <c r="J129" s="287">
        <v>15</v>
      </c>
      <c r="K129" s="335"/>
    </row>
    <row r="130" s="1" customFormat="1" ht="15" customHeight="1">
      <c r="B130" s="332"/>
      <c r="C130" s="313" t="s">
        <v>645</v>
      </c>
      <c r="D130" s="313"/>
      <c r="E130" s="313"/>
      <c r="F130" s="314" t="s">
        <v>638</v>
      </c>
      <c r="G130" s="313"/>
      <c r="H130" s="313" t="s">
        <v>646</v>
      </c>
      <c r="I130" s="313" t="s">
        <v>634</v>
      </c>
      <c r="J130" s="313">
        <v>15</v>
      </c>
      <c r="K130" s="335"/>
    </row>
    <row r="131" s="1" customFormat="1" ht="15" customHeight="1">
      <c r="B131" s="332"/>
      <c r="C131" s="313" t="s">
        <v>647</v>
      </c>
      <c r="D131" s="313"/>
      <c r="E131" s="313"/>
      <c r="F131" s="314" t="s">
        <v>638</v>
      </c>
      <c r="G131" s="313"/>
      <c r="H131" s="313" t="s">
        <v>648</v>
      </c>
      <c r="I131" s="313" t="s">
        <v>634</v>
      </c>
      <c r="J131" s="313">
        <v>20</v>
      </c>
      <c r="K131" s="335"/>
    </row>
    <row r="132" s="1" customFormat="1" ht="15" customHeight="1">
      <c r="B132" s="332"/>
      <c r="C132" s="313" t="s">
        <v>649</v>
      </c>
      <c r="D132" s="313"/>
      <c r="E132" s="313"/>
      <c r="F132" s="314" t="s">
        <v>638</v>
      </c>
      <c r="G132" s="313"/>
      <c r="H132" s="313" t="s">
        <v>650</v>
      </c>
      <c r="I132" s="313" t="s">
        <v>634</v>
      </c>
      <c r="J132" s="313">
        <v>20</v>
      </c>
      <c r="K132" s="335"/>
    </row>
    <row r="133" s="1" customFormat="1" ht="15" customHeight="1">
      <c r="B133" s="332"/>
      <c r="C133" s="287" t="s">
        <v>637</v>
      </c>
      <c r="D133" s="287"/>
      <c r="E133" s="287"/>
      <c r="F133" s="310" t="s">
        <v>638</v>
      </c>
      <c r="G133" s="287"/>
      <c r="H133" s="287" t="s">
        <v>672</v>
      </c>
      <c r="I133" s="287" t="s">
        <v>634</v>
      </c>
      <c r="J133" s="287">
        <v>50</v>
      </c>
      <c r="K133" s="335"/>
    </row>
    <row r="134" s="1" customFormat="1" ht="15" customHeight="1">
      <c r="B134" s="332"/>
      <c r="C134" s="287" t="s">
        <v>651</v>
      </c>
      <c r="D134" s="287"/>
      <c r="E134" s="287"/>
      <c r="F134" s="310" t="s">
        <v>638</v>
      </c>
      <c r="G134" s="287"/>
      <c r="H134" s="287" t="s">
        <v>672</v>
      </c>
      <c r="I134" s="287" t="s">
        <v>634</v>
      </c>
      <c r="J134" s="287">
        <v>50</v>
      </c>
      <c r="K134" s="335"/>
    </row>
    <row r="135" s="1" customFormat="1" ht="15" customHeight="1">
      <c r="B135" s="332"/>
      <c r="C135" s="287" t="s">
        <v>657</v>
      </c>
      <c r="D135" s="287"/>
      <c r="E135" s="287"/>
      <c r="F135" s="310" t="s">
        <v>638</v>
      </c>
      <c r="G135" s="287"/>
      <c r="H135" s="287" t="s">
        <v>672</v>
      </c>
      <c r="I135" s="287" t="s">
        <v>634</v>
      </c>
      <c r="J135" s="287">
        <v>50</v>
      </c>
      <c r="K135" s="335"/>
    </row>
    <row r="136" s="1" customFormat="1" ht="15" customHeight="1">
      <c r="B136" s="332"/>
      <c r="C136" s="287" t="s">
        <v>659</v>
      </c>
      <c r="D136" s="287"/>
      <c r="E136" s="287"/>
      <c r="F136" s="310" t="s">
        <v>638</v>
      </c>
      <c r="G136" s="287"/>
      <c r="H136" s="287" t="s">
        <v>672</v>
      </c>
      <c r="I136" s="287" t="s">
        <v>634</v>
      </c>
      <c r="J136" s="287">
        <v>50</v>
      </c>
      <c r="K136" s="335"/>
    </row>
    <row r="137" s="1" customFormat="1" ht="15" customHeight="1">
      <c r="B137" s="332"/>
      <c r="C137" s="287" t="s">
        <v>660</v>
      </c>
      <c r="D137" s="287"/>
      <c r="E137" s="287"/>
      <c r="F137" s="310" t="s">
        <v>638</v>
      </c>
      <c r="G137" s="287"/>
      <c r="H137" s="287" t="s">
        <v>685</v>
      </c>
      <c r="I137" s="287" t="s">
        <v>634</v>
      </c>
      <c r="J137" s="287">
        <v>255</v>
      </c>
      <c r="K137" s="335"/>
    </row>
    <row r="138" s="1" customFormat="1" ht="15" customHeight="1">
      <c r="B138" s="332"/>
      <c r="C138" s="287" t="s">
        <v>662</v>
      </c>
      <c r="D138" s="287"/>
      <c r="E138" s="287"/>
      <c r="F138" s="310" t="s">
        <v>632</v>
      </c>
      <c r="G138" s="287"/>
      <c r="H138" s="287" t="s">
        <v>686</v>
      </c>
      <c r="I138" s="287" t="s">
        <v>664</v>
      </c>
      <c r="J138" s="287"/>
      <c r="K138" s="335"/>
    </row>
    <row r="139" s="1" customFormat="1" ht="15" customHeight="1">
      <c r="B139" s="332"/>
      <c r="C139" s="287" t="s">
        <v>665</v>
      </c>
      <c r="D139" s="287"/>
      <c r="E139" s="287"/>
      <c r="F139" s="310" t="s">
        <v>632</v>
      </c>
      <c r="G139" s="287"/>
      <c r="H139" s="287" t="s">
        <v>687</v>
      </c>
      <c r="I139" s="287" t="s">
        <v>667</v>
      </c>
      <c r="J139" s="287"/>
      <c r="K139" s="335"/>
    </row>
    <row r="140" s="1" customFormat="1" ht="15" customHeight="1">
      <c r="B140" s="332"/>
      <c r="C140" s="287" t="s">
        <v>668</v>
      </c>
      <c r="D140" s="287"/>
      <c r="E140" s="287"/>
      <c r="F140" s="310" t="s">
        <v>632</v>
      </c>
      <c r="G140" s="287"/>
      <c r="H140" s="287" t="s">
        <v>668</v>
      </c>
      <c r="I140" s="287" t="s">
        <v>667</v>
      </c>
      <c r="J140" s="287"/>
      <c r="K140" s="335"/>
    </row>
    <row r="141" s="1" customFormat="1" ht="15" customHeight="1">
      <c r="B141" s="332"/>
      <c r="C141" s="287" t="s">
        <v>44</v>
      </c>
      <c r="D141" s="287"/>
      <c r="E141" s="287"/>
      <c r="F141" s="310" t="s">
        <v>632</v>
      </c>
      <c r="G141" s="287"/>
      <c r="H141" s="287" t="s">
        <v>688</v>
      </c>
      <c r="I141" s="287" t="s">
        <v>667</v>
      </c>
      <c r="J141" s="287"/>
      <c r="K141" s="335"/>
    </row>
    <row r="142" s="1" customFormat="1" ht="15" customHeight="1">
      <c r="B142" s="332"/>
      <c r="C142" s="287" t="s">
        <v>689</v>
      </c>
      <c r="D142" s="287"/>
      <c r="E142" s="287"/>
      <c r="F142" s="310" t="s">
        <v>632</v>
      </c>
      <c r="G142" s="287"/>
      <c r="H142" s="287" t="s">
        <v>690</v>
      </c>
      <c r="I142" s="287" t="s">
        <v>667</v>
      </c>
      <c r="J142" s="287"/>
      <c r="K142" s="335"/>
    </row>
    <row r="143" s="1" customFormat="1" ht="15" customHeight="1">
      <c r="B143" s="336"/>
      <c r="C143" s="337"/>
      <c r="D143" s="337"/>
      <c r="E143" s="337"/>
      <c r="F143" s="337"/>
      <c r="G143" s="337"/>
      <c r="H143" s="337"/>
      <c r="I143" s="337"/>
      <c r="J143" s="337"/>
      <c r="K143" s="338"/>
    </row>
    <row r="144" s="1" customFormat="1" ht="18.75" customHeight="1">
      <c r="B144" s="323"/>
      <c r="C144" s="323"/>
      <c r="D144" s="323"/>
      <c r="E144" s="323"/>
      <c r="F144" s="324"/>
      <c r="G144" s="323"/>
      <c r="H144" s="323"/>
      <c r="I144" s="323"/>
      <c r="J144" s="323"/>
      <c r="K144" s="323"/>
    </row>
    <row r="145" s="1" customFormat="1" ht="18.75" customHeight="1">
      <c r="B145" s="295"/>
      <c r="C145" s="295"/>
      <c r="D145" s="295"/>
      <c r="E145" s="295"/>
      <c r="F145" s="295"/>
      <c r="G145" s="295"/>
      <c r="H145" s="295"/>
      <c r="I145" s="295"/>
      <c r="J145" s="295"/>
      <c r="K145" s="295"/>
    </row>
    <row r="146" s="1" customFormat="1" ht="7.5" customHeight="1">
      <c r="B146" s="296"/>
      <c r="C146" s="297"/>
      <c r="D146" s="297"/>
      <c r="E146" s="297"/>
      <c r="F146" s="297"/>
      <c r="G146" s="297"/>
      <c r="H146" s="297"/>
      <c r="I146" s="297"/>
      <c r="J146" s="297"/>
      <c r="K146" s="298"/>
    </row>
    <row r="147" s="1" customFormat="1" ht="45" customHeight="1">
      <c r="B147" s="299"/>
      <c r="C147" s="300" t="s">
        <v>691</v>
      </c>
      <c r="D147" s="300"/>
      <c r="E147" s="300"/>
      <c r="F147" s="300"/>
      <c r="G147" s="300"/>
      <c r="H147" s="300"/>
      <c r="I147" s="300"/>
      <c r="J147" s="300"/>
      <c r="K147" s="301"/>
    </row>
    <row r="148" s="1" customFormat="1" ht="17.25" customHeight="1">
      <c r="B148" s="299"/>
      <c r="C148" s="302" t="s">
        <v>626</v>
      </c>
      <c r="D148" s="302"/>
      <c r="E148" s="302"/>
      <c r="F148" s="302" t="s">
        <v>627</v>
      </c>
      <c r="G148" s="303"/>
      <c r="H148" s="302" t="s">
        <v>60</v>
      </c>
      <c r="I148" s="302" t="s">
        <v>63</v>
      </c>
      <c r="J148" s="302" t="s">
        <v>628</v>
      </c>
      <c r="K148" s="301"/>
    </row>
    <row r="149" s="1" customFormat="1" ht="17.25" customHeight="1">
      <c r="B149" s="299"/>
      <c r="C149" s="304" t="s">
        <v>629</v>
      </c>
      <c r="D149" s="304"/>
      <c r="E149" s="304"/>
      <c r="F149" s="305" t="s">
        <v>630</v>
      </c>
      <c r="G149" s="306"/>
      <c r="H149" s="304"/>
      <c r="I149" s="304"/>
      <c r="J149" s="304" t="s">
        <v>631</v>
      </c>
      <c r="K149" s="301"/>
    </row>
    <row r="150" s="1" customFormat="1" ht="5.25" customHeight="1">
      <c r="B150" s="312"/>
      <c r="C150" s="307"/>
      <c r="D150" s="307"/>
      <c r="E150" s="307"/>
      <c r="F150" s="307"/>
      <c r="G150" s="308"/>
      <c r="H150" s="307"/>
      <c r="I150" s="307"/>
      <c r="J150" s="307"/>
      <c r="K150" s="335"/>
    </row>
    <row r="151" s="1" customFormat="1" ht="15" customHeight="1">
      <c r="B151" s="312"/>
      <c r="C151" s="339" t="s">
        <v>635</v>
      </c>
      <c r="D151" s="287"/>
      <c r="E151" s="287"/>
      <c r="F151" s="340" t="s">
        <v>632</v>
      </c>
      <c r="G151" s="287"/>
      <c r="H151" s="339" t="s">
        <v>672</v>
      </c>
      <c r="I151" s="339" t="s">
        <v>634</v>
      </c>
      <c r="J151" s="339">
        <v>120</v>
      </c>
      <c r="K151" s="335"/>
    </row>
    <row r="152" s="1" customFormat="1" ht="15" customHeight="1">
      <c r="B152" s="312"/>
      <c r="C152" s="339" t="s">
        <v>681</v>
      </c>
      <c r="D152" s="287"/>
      <c r="E152" s="287"/>
      <c r="F152" s="340" t="s">
        <v>632</v>
      </c>
      <c r="G152" s="287"/>
      <c r="H152" s="339" t="s">
        <v>692</v>
      </c>
      <c r="I152" s="339" t="s">
        <v>634</v>
      </c>
      <c r="J152" s="339" t="s">
        <v>683</v>
      </c>
      <c r="K152" s="335"/>
    </row>
    <row r="153" s="1" customFormat="1" ht="15" customHeight="1">
      <c r="B153" s="312"/>
      <c r="C153" s="339" t="s">
        <v>580</v>
      </c>
      <c r="D153" s="287"/>
      <c r="E153" s="287"/>
      <c r="F153" s="340" t="s">
        <v>632</v>
      </c>
      <c r="G153" s="287"/>
      <c r="H153" s="339" t="s">
        <v>693</v>
      </c>
      <c r="I153" s="339" t="s">
        <v>634</v>
      </c>
      <c r="J153" s="339" t="s">
        <v>683</v>
      </c>
      <c r="K153" s="335"/>
    </row>
    <row r="154" s="1" customFormat="1" ht="15" customHeight="1">
      <c r="B154" s="312"/>
      <c r="C154" s="339" t="s">
        <v>637</v>
      </c>
      <c r="D154" s="287"/>
      <c r="E154" s="287"/>
      <c r="F154" s="340" t="s">
        <v>638</v>
      </c>
      <c r="G154" s="287"/>
      <c r="H154" s="339" t="s">
        <v>672</v>
      </c>
      <c r="I154" s="339" t="s">
        <v>634</v>
      </c>
      <c r="J154" s="339">
        <v>50</v>
      </c>
      <c r="K154" s="335"/>
    </row>
    <row r="155" s="1" customFormat="1" ht="15" customHeight="1">
      <c r="B155" s="312"/>
      <c r="C155" s="339" t="s">
        <v>640</v>
      </c>
      <c r="D155" s="287"/>
      <c r="E155" s="287"/>
      <c r="F155" s="340" t="s">
        <v>632</v>
      </c>
      <c r="G155" s="287"/>
      <c r="H155" s="339" t="s">
        <v>672</v>
      </c>
      <c r="I155" s="339" t="s">
        <v>642</v>
      </c>
      <c r="J155" s="339"/>
      <c r="K155" s="335"/>
    </row>
    <row r="156" s="1" customFormat="1" ht="15" customHeight="1">
      <c r="B156" s="312"/>
      <c r="C156" s="339" t="s">
        <v>651</v>
      </c>
      <c r="D156" s="287"/>
      <c r="E156" s="287"/>
      <c r="F156" s="340" t="s">
        <v>638</v>
      </c>
      <c r="G156" s="287"/>
      <c r="H156" s="339" t="s">
        <v>672</v>
      </c>
      <c r="I156" s="339" t="s">
        <v>634</v>
      </c>
      <c r="J156" s="339">
        <v>50</v>
      </c>
      <c r="K156" s="335"/>
    </row>
    <row r="157" s="1" customFormat="1" ht="15" customHeight="1">
      <c r="B157" s="312"/>
      <c r="C157" s="339" t="s">
        <v>659</v>
      </c>
      <c r="D157" s="287"/>
      <c r="E157" s="287"/>
      <c r="F157" s="340" t="s">
        <v>638</v>
      </c>
      <c r="G157" s="287"/>
      <c r="H157" s="339" t="s">
        <v>672</v>
      </c>
      <c r="I157" s="339" t="s">
        <v>634</v>
      </c>
      <c r="J157" s="339">
        <v>50</v>
      </c>
      <c r="K157" s="335"/>
    </row>
    <row r="158" s="1" customFormat="1" ht="15" customHeight="1">
      <c r="B158" s="312"/>
      <c r="C158" s="339" t="s">
        <v>657</v>
      </c>
      <c r="D158" s="287"/>
      <c r="E158" s="287"/>
      <c r="F158" s="340" t="s">
        <v>638</v>
      </c>
      <c r="G158" s="287"/>
      <c r="H158" s="339" t="s">
        <v>672</v>
      </c>
      <c r="I158" s="339" t="s">
        <v>634</v>
      </c>
      <c r="J158" s="339">
        <v>50</v>
      </c>
      <c r="K158" s="335"/>
    </row>
    <row r="159" s="1" customFormat="1" ht="15" customHeight="1">
      <c r="B159" s="312"/>
      <c r="C159" s="339" t="s">
        <v>100</v>
      </c>
      <c r="D159" s="287"/>
      <c r="E159" s="287"/>
      <c r="F159" s="340" t="s">
        <v>632</v>
      </c>
      <c r="G159" s="287"/>
      <c r="H159" s="339" t="s">
        <v>694</v>
      </c>
      <c r="I159" s="339" t="s">
        <v>634</v>
      </c>
      <c r="J159" s="339" t="s">
        <v>695</v>
      </c>
      <c r="K159" s="335"/>
    </row>
    <row r="160" s="1" customFormat="1" ht="15" customHeight="1">
      <c r="B160" s="312"/>
      <c r="C160" s="339" t="s">
        <v>696</v>
      </c>
      <c r="D160" s="287"/>
      <c r="E160" s="287"/>
      <c r="F160" s="340" t="s">
        <v>632</v>
      </c>
      <c r="G160" s="287"/>
      <c r="H160" s="339" t="s">
        <v>697</v>
      </c>
      <c r="I160" s="339" t="s">
        <v>667</v>
      </c>
      <c r="J160" s="339"/>
      <c r="K160" s="335"/>
    </row>
    <row r="161" s="1" customFormat="1" ht="15" customHeight="1">
      <c r="B161" s="341"/>
      <c r="C161" s="321"/>
      <c r="D161" s="321"/>
      <c r="E161" s="321"/>
      <c r="F161" s="321"/>
      <c r="G161" s="321"/>
      <c r="H161" s="321"/>
      <c r="I161" s="321"/>
      <c r="J161" s="321"/>
      <c r="K161" s="342"/>
    </row>
    <row r="162" s="1" customFormat="1" ht="18.75" customHeight="1">
      <c r="B162" s="323"/>
      <c r="C162" s="333"/>
      <c r="D162" s="333"/>
      <c r="E162" s="333"/>
      <c r="F162" s="343"/>
      <c r="G162" s="333"/>
      <c r="H162" s="333"/>
      <c r="I162" s="333"/>
      <c r="J162" s="333"/>
      <c r="K162" s="323"/>
    </row>
    <row r="163" s="1" customFormat="1" ht="18.75" customHeight="1">
      <c r="B163" s="295"/>
      <c r="C163" s="295"/>
      <c r="D163" s="295"/>
      <c r="E163" s="295"/>
      <c r="F163" s="295"/>
      <c r="G163" s="295"/>
      <c r="H163" s="295"/>
      <c r="I163" s="295"/>
      <c r="J163" s="295"/>
      <c r="K163" s="295"/>
    </row>
    <row r="164" s="1" customFormat="1" ht="7.5" customHeight="1">
      <c r="B164" s="274"/>
      <c r="C164" s="275"/>
      <c r="D164" s="275"/>
      <c r="E164" s="275"/>
      <c r="F164" s="275"/>
      <c r="G164" s="275"/>
      <c r="H164" s="275"/>
      <c r="I164" s="275"/>
      <c r="J164" s="275"/>
      <c r="K164" s="276"/>
    </row>
    <row r="165" s="1" customFormat="1" ht="45" customHeight="1">
      <c r="B165" s="277"/>
      <c r="C165" s="278" t="s">
        <v>698</v>
      </c>
      <c r="D165" s="278"/>
      <c r="E165" s="278"/>
      <c r="F165" s="278"/>
      <c r="G165" s="278"/>
      <c r="H165" s="278"/>
      <c r="I165" s="278"/>
      <c r="J165" s="278"/>
      <c r="K165" s="279"/>
    </row>
    <row r="166" s="1" customFormat="1" ht="17.25" customHeight="1">
      <c r="B166" s="277"/>
      <c r="C166" s="302" t="s">
        <v>626</v>
      </c>
      <c r="D166" s="302"/>
      <c r="E166" s="302"/>
      <c r="F166" s="302" t="s">
        <v>627</v>
      </c>
      <c r="G166" s="344"/>
      <c r="H166" s="345" t="s">
        <v>60</v>
      </c>
      <c r="I166" s="345" t="s">
        <v>63</v>
      </c>
      <c r="J166" s="302" t="s">
        <v>628</v>
      </c>
      <c r="K166" s="279"/>
    </row>
    <row r="167" s="1" customFormat="1" ht="17.25" customHeight="1">
      <c r="B167" s="280"/>
      <c r="C167" s="304" t="s">
        <v>629</v>
      </c>
      <c r="D167" s="304"/>
      <c r="E167" s="304"/>
      <c r="F167" s="305" t="s">
        <v>630</v>
      </c>
      <c r="G167" s="346"/>
      <c r="H167" s="347"/>
      <c r="I167" s="347"/>
      <c r="J167" s="304" t="s">
        <v>631</v>
      </c>
      <c r="K167" s="282"/>
    </row>
    <row r="168" s="1" customFormat="1" ht="5.25" customHeight="1">
      <c r="B168" s="312"/>
      <c r="C168" s="307"/>
      <c r="D168" s="307"/>
      <c r="E168" s="307"/>
      <c r="F168" s="307"/>
      <c r="G168" s="308"/>
      <c r="H168" s="307"/>
      <c r="I168" s="307"/>
      <c r="J168" s="307"/>
      <c r="K168" s="335"/>
    </row>
    <row r="169" s="1" customFormat="1" ht="15" customHeight="1">
      <c r="B169" s="312"/>
      <c r="C169" s="287" t="s">
        <v>635</v>
      </c>
      <c r="D169" s="287"/>
      <c r="E169" s="287"/>
      <c r="F169" s="310" t="s">
        <v>632</v>
      </c>
      <c r="G169" s="287"/>
      <c r="H169" s="287" t="s">
        <v>672</v>
      </c>
      <c r="I169" s="287" t="s">
        <v>634</v>
      </c>
      <c r="J169" s="287">
        <v>120</v>
      </c>
      <c r="K169" s="335"/>
    </row>
    <row r="170" s="1" customFormat="1" ht="15" customHeight="1">
      <c r="B170" s="312"/>
      <c r="C170" s="287" t="s">
        <v>681</v>
      </c>
      <c r="D170" s="287"/>
      <c r="E170" s="287"/>
      <c r="F170" s="310" t="s">
        <v>632</v>
      </c>
      <c r="G170" s="287"/>
      <c r="H170" s="287" t="s">
        <v>682</v>
      </c>
      <c r="I170" s="287" t="s">
        <v>634</v>
      </c>
      <c r="J170" s="287" t="s">
        <v>683</v>
      </c>
      <c r="K170" s="335"/>
    </row>
    <row r="171" s="1" customFormat="1" ht="15" customHeight="1">
      <c r="B171" s="312"/>
      <c r="C171" s="287" t="s">
        <v>580</v>
      </c>
      <c r="D171" s="287"/>
      <c r="E171" s="287"/>
      <c r="F171" s="310" t="s">
        <v>632</v>
      </c>
      <c r="G171" s="287"/>
      <c r="H171" s="287" t="s">
        <v>699</v>
      </c>
      <c r="I171" s="287" t="s">
        <v>634</v>
      </c>
      <c r="J171" s="287" t="s">
        <v>683</v>
      </c>
      <c r="K171" s="335"/>
    </row>
    <row r="172" s="1" customFormat="1" ht="15" customHeight="1">
      <c r="B172" s="312"/>
      <c r="C172" s="287" t="s">
        <v>637</v>
      </c>
      <c r="D172" s="287"/>
      <c r="E172" s="287"/>
      <c r="F172" s="310" t="s">
        <v>638</v>
      </c>
      <c r="G172" s="287"/>
      <c r="H172" s="287" t="s">
        <v>699</v>
      </c>
      <c r="I172" s="287" t="s">
        <v>634</v>
      </c>
      <c r="J172" s="287">
        <v>50</v>
      </c>
      <c r="K172" s="335"/>
    </row>
    <row r="173" s="1" customFormat="1" ht="15" customHeight="1">
      <c r="B173" s="312"/>
      <c r="C173" s="287" t="s">
        <v>640</v>
      </c>
      <c r="D173" s="287"/>
      <c r="E173" s="287"/>
      <c r="F173" s="310" t="s">
        <v>632</v>
      </c>
      <c r="G173" s="287"/>
      <c r="H173" s="287" t="s">
        <v>699</v>
      </c>
      <c r="I173" s="287" t="s">
        <v>642</v>
      </c>
      <c r="J173" s="287"/>
      <c r="K173" s="335"/>
    </row>
    <row r="174" s="1" customFormat="1" ht="15" customHeight="1">
      <c r="B174" s="312"/>
      <c r="C174" s="287" t="s">
        <v>651</v>
      </c>
      <c r="D174" s="287"/>
      <c r="E174" s="287"/>
      <c r="F174" s="310" t="s">
        <v>638</v>
      </c>
      <c r="G174" s="287"/>
      <c r="H174" s="287" t="s">
        <v>699</v>
      </c>
      <c r="I174" s="287" t="s">
        <v>634</v>
      </c>
      <c r="J174" s="287">
        <v>50</v>
      </c>
      <c r="K174" s="335"/>
    </row>
    <row r="175" s="1" customFormat="1" ht="15" customHeight="1">
      <c r="B175" s="312"/>
      <c r="C175" s="287" t="s">
        <v>659</v>
      </c>
      <c r="D175" s="287"/>
      <c r="E175" s="287"/>
      <c r="F175" s="310" t="s">
        <v>638</v>
      </c>
      <c r="G175" s="287"/>
      <c r="H175" s="287" t="s">
        <v>699</v>
      </c>
      <c r="I175" s="287" t="s">
        <v>634</v>
      </c>
      <c r="J175" s="287">
        <v>50</v>
      </c>
      <c r="K175" s="335"/>
    </row>
    <row r="176" s="1" customFormat="1" ht="15" customHeight="1">
      <c r="B176" s="312"/>
      <c r="C176" s="287" t="s">
        <v>657</v>
      </c>
      <c r="D176" s="287"/>
      <c r="E176" s="287"/>
      <c r="F176" s="310" t="s">
        <v>638</v>
      </c>
      <c r="G176" s="287"/>
      <c r="H176" s="287" t="s">
        <v>699</v>
      </c>
      <c r="I176" s="287" t="s">
        <v>634</v>
      </c>
      <c r="J176" s="287">
        <v>50</v>
      </c>
      <c r="K176" s="335"/>
    </row>
    <row r="177" s="1" customFormat="1" ht="15" customHeight="1">
      <c r="B177" s="312"/>
      <c r="C177" s="287" t="s">
        <v>105</v>
      </c>
      <c r="D177" s="287"/>
      <c r="E177" s="287"/>
      <c r="F177" s="310" t="s">
        <v>632</v>
      </c>
      <c r="G177" s="287"/>
      <c r="H177" s="287" t="s">
        <v>700</v>
      </c>
      <c r="I177" s="287" t="s">
        <v>701</v>
      </c>
      <c r="J177" s="287"/>
      <c r="K177" s="335"/>
    </row>
    <row r="178" s="1" customFormat="1" ht="15" customHeight="1">
      <c r="B178" s="312"/>
      <c r="C178" s="287" t="s">
        <v>63</v>
      </c>
      <c r="D178" s="287"/>
      <c r="E178" s="287"/>
      <c r="F178" s="310" t="s">
        <v>632</v>
      </c>
      <c r="G178" s="287"/>
      <c r="H178" s="287" t="s">
        <v>702</v>
      </c>
      <c r="I178" s="287" t="s">
        <v>703</v>
      </c>
      <c r="J178" s="287">
        <v>1</v>
      </c>
      <c r="K178" s="335"/>
    </row>
    <row r="179" s="1" customFormat="1" ht="15" customHeight="1">
      <c r="B179" s="312"/>
      <c r="C179" s="287" t="s">
        <v>59</v>
      </c>
      <c r="D179" s="287"/>
      <c r="E179" s="287"/>
      <c r="F179" s="310" t="s">
        <v>632</v>
      </c>
      <c r="G179" s="287"/>
      <c r="H179" s="287" t="s">
        <v>704</v>
      </c>
      <c r="I179" s="287" t="s">
        <v>634</v>
      </c>
      <c r="J179" s="287">
        <v>20</v>
      </c>
      <c r="K179" s="335"/>
    </row>
    <row r="180" s="1" customFormat="1" ht="15" customHeight="1">
      <c r="B180" s="312"/>
      <c r="C180" s="287" t="s">
        <v>60</v>
      </c>
      <c r="D180" s="287"/>
      <c r="E180" s="287"/>
      <c r="F180" s="310" t="s">
        <v>632</v>
      </c>
      <c r="G180" s="287"/>
      <c r="H180" s="287" t="s">
        <v>705</v>
      </c>
      <c r="I180" s="287" t="s">
        <v>634</v>
      </c>
      <c r="J180" s="287">
        <v>255</v>
      </c>
      <c r="K180" s="335"/>
    </row>
    <row r="181" s="1" customFormat="1" ht="15" customHeight="1">
      <c r="B181" s="312"/>
      <c r="C181" s="287" t="s">
        <v>106</v>
      </c>
      <c r="D181" s="287"/>
      <c r="E181" s="287"/>
      <c r="F181" s="310" t="s">
        <v>632</v>
      </c>
      <c r="G181" s="287"/>
      <c r="H181" s="287" t="s">
        <v>596</v>
      </c>
      <c r="I181" s="287" t="s">
        <v>634</v>
      </c>
      <c r="J181" s="287">
        <v>10</v>
      </c>
      <c r="K181" s="335"/>
    </row>
    <row r="182" s="1" customFormat="1" ht="15" customHeight="1">
      <c r="B182" s="312"/>
      <c r="C182" s="287" t="s">
        <v>107</v>
      </c>
      <c r="D182" s="287"/>
      <c r="E182" s="287"/>
      <c r="F182" s="310" t="s">
        <v>632</v>
      </c>
      <c r="G182" s="287"/>
      <c r="H182" s="287" t="s">
        <v>706</v>
      </c>
      <c r="I182" s="287" t="s">
        <v>667</v>
      </c>
      <c r="J182" s="287"/>
      <c r="K182" s="335"/>
    </row>
    <row r="183" s="1" customFormat="1" ht="15" customHeight="1">
      <c r="B183" s="312"/>
      <c r="C183" s="287" t="s">
        <v>707</v>
      </c>
      <c r="D183" s="287"/>
      <c r="E183" s="287"/>
      <c r="F183" s="310" t="s">
        <v>632</v>
      </c>
      <c r="G183" s="287"/>
      <c r="H183" s="287" t="s">
        <v>708</v>
      </c>
      <c r="I183" s="287" t="s">
        <v>667</v>
      </c>
      <c r="J183" s="287"/>
      <c r="K183" s="335"/>
    </row>
    <row r="184" s="1" customFormat="1" ht="15" customHeight="1">
      <c r="B184" s="312"/>
      <c r="C184" s="287" t="s">
        <v>696</v>
      </c>
      <c r="D184" s="287"/>
      <c r="E184" s="287"/>
      <c r="F184" s="310" t="s">
        <v>632</v>
      </c>
      <c r="G184" s="287"/>
      <c r="H184" s="287" t="s">
        <v>709</v>
      </c>
      <c r="I184" s="287" t="s">
        <v>667</v>
      </c>
      <c r="J184" s="287"/>
      <c r="K184" s="335"/>
    </row>
    <row r="185" s="1" customFormat="1" ht="15" customHeight="1">
      <c r="B185" s="312"/>
      <c r="C185" s="287" t="s">
        <v>109</v>
      </c>
      <c r="D185" s="287"/>
      <c r="E185" s="287"/>
      <c r="F185" s="310" t="s">
        <v>638</v>
      </c>
      <c r="G185" s="287"/>
      <c r="H185" s="287" t="s">
        <v>710</v>
      </c>
      <c r="I185" s="287" t="s">
        <v>634</v>
      </c>
      <c r="J185" s="287">
        <v>50</v>
      </c>
      <c r="K185" s="335"/>
    </row>
    <row r="186" s="1" customFormat="1" ht="15" customHeight="1">
      <c r="B186" s="312"/>
      <c r="C186" s="287" t="s">
        <v>711</v>
      </c>
      <c r="D186" s="287"/>
      <c r="E186" s="287"/>
      <c r="F186" s="310" t="s">
        <v>638</v>
      </c>
      <c r="G186" s="287"/>
      <c r="H186" s="287" t="s">
        <v>712</v>
      </c>
      <c r="I186" s="287" t="s">
        <v>713</v>
      </c>
      <c r="J186" s="287"/>
      <c r="K186" s="335"/>
    </row>
    <row r="187" s="1" customFormat="1" ht="15" customHeight="1">
      <c r="B187" s="312"/>
      <c r="C187" s="287" t="s">
        <v>714</v>
      </c>
      <c r="D187" s="287"/>
      <c r="E187" s="287"/>
      <c r="F187" s="310" t="s">
        <v>638</v>
      </c>
      <c r="G187" s="287"/>
      <c r="H187" s="287" t="s">
        <v>715</v>
      </c>
      <c r="I187" s="287" t="s">
        <v>713</v>
      </c>
      <c r="J187" s="287"/>
      <c r="K187" s="335"/>
    </row>
    <row r="188" s="1" customFormat="1" ht="15" customHeight="1">
      <c r="B188" s="312"/>
      <c r="C188" s="287" t="s">
        <v>716</v>
      </c>
      <c r="D188" s="287"/>
      <c r="E188" s="287"/>
      <c r="F188" s="310" t="s">
        <v>638</v>
      </c>
      <c r="G188" s="287"/>
      <c r="H188" s="287" t="s">
        <v>717</v>
      </c>
      <c r="I188" s="287" t="s">
        <v>713</v>
      </c>
      <c r="J188" s="287"/>
      <c r="K188" s="335"/>
    </row>
    <row r="189" s="1" customFormat="1" ht="15" customHeight="1">
      <c r="B189" s="312"/>
      <c r="C189" s="348" t="s">
        <v>718</v>
      </c>
      <c r="D189" s="287"/>
      <c r="E189" s="287"/>
      <c r="F189" s="310" t="s">
        <v>638</v>
      </c>
      <c r="G189" s="287"/>
      <c r="H189" s="287" t="s">
        <v>719</v>
      </c>
      <c r="I189" s="287" t="s">
        <v>720</v>
      </c>
      <c r="J189" s="349" t="s">
        <v>721</v>
      </c>
      <c r="K189" s="335"/>
    </row>
    <row r="190" s="1" customFormat="1" ht="15" customHeight="1">
      <c r="B190" s="312"/>
      <c r="C190" s="348" t="s">
        <v>48</v>
      </c>
      <c r="D190" s="287"/>
      <c r="E190" s="287"/>
      <c r="F190" s="310" t="s">
        <v>632</v>
      </c>
      <c r="G190" s="287"/>
      <c r="H190" s="284" t="s">
        <v>722</v>
      </c>
      <c r="I190" s="287" t="s">
        <v>723</v>
      </c>
      <c r="J190" s="287"/>
      <c r="K190" s="335"/>
    </row>
    <row r="191" s="1" customFormat="1" ht="15" customHeight="1">
      <c r="B191" s="312"/>
      <c r="C191" s="348" t="s">
        <v>724</v>
      </c>
      <c r="D191" s="287"/>
      <c r="E191" s="287"/>
      <c r="F191" s="310" t="s">
        <v>632</v>
      </c>
      <c r="G191" s="287"/>
      <c r="H191" s="287" t="s">
        <v>725</v>
      </c>
      <c r="I191" s="287" t="s">
        <v>667</v>
      </c>
      <c r="J191" s="287"/>
      <c r="K191" s="335"/>
    </row>
    <row r="192" s="1" customFormat="1" ht="15" customHeight="1">
      <c r="B192" s="312"/>
      <c r="C192" s="348" t="s">
        <v>726</v>
      </c>
      <c r="D192" s="287"/>
      <c r="E192" s="287"/>
      <c r="F192" s="310" t="s">
        <v>632</v>
      </c>
      <c r="G192" s="287"/>
      <c r="H192" s="287" t="s">
        <v>727</v>
      </c>
      <c r="I192" s="287" t="s">
        <v>667</v>
      </c>
      <c r="J192" s="287"/>
      <c r="K192" s="335"/>
    </row>
    <row r="193" s="1" customFormat="1" ht="15" customHeight="1">
      <c r="B193" s="312"/>
      <c r="C193" s="348" t="s">
        <v>728</v>
      </c>
      <c r="D193" s="287"/>
      <c r="E193" s="287"/>
      <c r="F193" s="310" t="s">
        <v>638</v>
      </c>
      <c r="G193" s="287"/>
      <c r="H193" s="287" t="s">
        <v>729</v>
      </c>
      <c r="I193" s="287" t="s">
        <v>667</v>
      </c>
      <c r="J193" s="287"/>
      <c r="K193" s="335"/>
    </row>
    <row r="194" s="1" customFormat="1" ht="15" customHeight="1">
      <c r="B194" s="341"/>
      <c r="C194" s="350"/>
      <c r="D194" s="321"/>
      <c r="E194" s="321"/>
      <c r="F194" s="321"/>
      <c r="G194" s="321"/>
      <c r="H194" s="321"/>
      <c r="I194" s="321"/>
      <c r="J194" s="321"/>
      <c r="K194" s="342"/>
    </row>
    <row r="195" s="1" customFormat="1" ht="18.75" customHeight="1">
      <c r="B195" s="323"/>
      <c r="C195" s="333"/>
      <c r="D195" s="333"/>
      <c r="E195" s="333"/>
      <c r="F195" s="343"/>
      <c r="G195" s="333"/>
      <c r="H195" s="333"/>
      <c r="I195" s="333"/>
      <c r="J195" s="333"/>
      <c r="K195" s="323"/>
    </row>
    <row r="196" s="1" customFormat="1" ht="18.75" customHeight="1">
      <c r="B196" s="323"/>
      <c r="C196" s="333"/>
      <c r="D196" s="333"/>
      <c r="E196" s="333"/>
      <c r="F196" s="343"/>
      <c r="G196" s="333"/>
      <c r="H196" s="333"/>
      <c r="I196" s="333"/>
      <c r="J196" s="333"/>
      <c r="K196" s="323"/>
    </row>
    <row r="197" s="1" customFormat="1" ht="18.75" customHeight="1">
      <c r="B197" s="295"/>
      <c r="C197" s="295"/>
      <c r="D197" s="295"/>
      <c r="E197" s="295"/>
      <c r="F197" s="295"/>
      <c r="G197" s="295"/>
      <c r="H197" s="295"/>
      <c r="I197" s="295"/>
      <c r="J197" s="295"/>
      <c r="K197" s="295"/>
    </row>
    <row r="198" s="1" customFormat="1" ht="13.5">
      <c r="B198" s="274"/>
      <c r="C198" s="275"/>
      <c r="D198" s="275"/>
      <c r="E198" s="275"/>
      <c r="F198" s="275"/>
      <c r="G198" s="275"/>
      <c r="H198" s="275"/>
      <c r="I198" s="275"/>
      <c r="J198" s="275"/>
      <c r="K198" s="276"/>
    </row>
    <row r="199" s="1" customFormat="1" ht="21">
      <c r="B199" s="277"/>
      <c r="C199" s="278" t="s">
        <v>730</v>
      </c>
      <c r="D199" s="278"/>
      <c r="E199" s="278"/>
      <c r="F199" s="278"/>
      <c r="G199" s="278"/>
      <c r="H199" s="278"/>
      <c r="I199" s="278"/>
      <c r="J199" s="278"/>
      <c r="K199" s="279"/>
    </row>
    <row r="200" s="1" customFormat="1" ht="25.5" customHeight="1">
      <c r="B200" s="277"/>
      <c r="C200" s="351" t="s">
        <v>731</v>
      </c>
      <c r="D200" s="351"/>
      <c r="E200" s="351"/>
      <c r="F200" s="351" t="s">
        <v>732</v>
      </c>
      <c r="G200" s="352"/>
      <c r="H200" s="351" t="s">
        <v>733</v>
      </c>
      <c r="I200" s="351"/>
      <c r="J200" s="351"/>
      <c r="K200" s="279"/>
    </row>
    <row r="201" s="1" customFormat="1" ht="5.25" customHeight="1">
      <c r="B201" s="312"/>
      <c r="C201" s="307"/>
      <c r="D201" s="307"/>
      <c r="E201" s="307"/>
      <c r="F201" s="307"/>
      <c r="G201" s="333"/>
      <c r="H201" s="307"/>
      <c r="I201" s="307"/>
      <c r="J201" s="307"/>
      <c r="K201" s="335"/>
    </row>
    <row r="202" s="1" customFormat="1" ht="15" customHeight="1">
      <c r="B202" s="312"/>
      <c r="C202" s="287" t="s">
        <v>723</v>
      </c>
      <c r="D202" s="287"/>
      <c r="E202" s="287"/>
      <c r="F202" s="310" t="s">
        <v>49</v>
      </c>
      <c r="G202" s="287"/>
      <c r="H202" s="287" t="s">
        <v>734</v>
      </c>
      <c r="I202" s="287"/>
      <c r="J202" s="287"/>
      <c r="K202" s="335"/>
    </row>
    <row r="203" s="1" customFormat="1" ht="15" customHeight="1">
      <c r="B203" s="312"/>
      <c r="C203" s="287"/>
      <c r="D203" s="287"/>
      <c r="E203" s="287"/>
      <c r="F203" s="310" t="s">
        <v>50</v>
      </c>
      <c r="G203" s="287"/>
      <c r="H203" s="287" t="s">
        <v>735</v>
      </c>
      <c r="I203" s="287"/>
      <c r="J203" s="287"/>
      <c r="K203" s="335"/>
    </row>
    <row r="204" s="1" customFormat="1" ht="15" customHeight="1">
      <c r="B204" s="312"/>
      <c r="C204" s="287"/>
      <c r="D204" s="287"/>
      <c r="E204" s="287"/>
      <c r="F204" s="310" t="s">
        <v>53</v>
      </c>
      <c r="G204" s="287"/>
      <c r="H204" s="287" t="s">
        <v>736</v>
      </c>
      <c r="I204" s="287"/>
      <c r="J204" s="287"/>
      <c r="K204" s="335"/>
    </row>
    <row r="205" s="1" customFormat="1" ht="15" customHeight="1">
      <c r="B205" s="312"/>
      <c r="C205" s="287"/>
      <c r="D205" s="287"/>
      <c r="E205" s="287"/>
      <c r="F205" s="310" t="s">
        <v>51</v>
      </c>
      <c r="G205" s="287"/>
      <c r="H205" s="287" t="s">
        <v>737</v>
      </c>
      <c r="I205" s="287"/>
      <c r="J205" s="287"/>
      <c r="K205" s="335"/>
    </row>
    <row r="206" s="1" customFormat="1" ht="15" customHeight="1">
      <c r="B206" s="312"/>
      <c r="C206" s="287"/>
      <c r="D206" s="287"/>
      <c r="E206" s="287"/>
      <c r="F206" s="310" t="s">
        <v>52</v>
      </c>
      <c r="G206" s="287"/>
      <c r="H206" s="287" t="s">
        <v>738</v>
      </c>
      <c r="I206" s="287"/>
      <c r="J206" s="287"/>
      <c r="K206" s="335"/>
    </row>
    <row r="207" s="1" customFormat="1" ht="15" customHeight="1">
      <c r="B207" s="312"/>
      <c r="C207" s="287"/>
      <c r="D207" s="287"/>
      <c r="E207" s="287"/>
      <c r="F207" s="310"/>
      <c r="G207" s="287"/>
      <c r="H207" s="287"/>
      <c r="I207" s="287"/>
      <c r="J207" s="287"/>
      <c r="K207" s="335"/>
    </row>
    <row r="208" s="1" customFormat="1" ht="15" customHeight="1">
      <c r="B208" s="312"/>
      <c r="C208" s="287" t="s">
        <v>679</v>
      </c>
      <c r="D208" s="287"/>
      <c r="E208" s="287"/>
      <c r="F208" s="310" t="s">
        <v>85</v>
      </c>
      <c r="G208" s="287"/>
      <c r="H208" s="287" t="s">
        <v>739</v>
      </c>
      <c r="I208" s="287"/>
      <c r="J208" s="287"/>
      <c r="K208" s="335"/>
    </row>
    <row r="209" s="1" customFormat="1" ht="15" customHeight="1">
      <c r="B209" s="312"/>
      <c r="C209" s="287"/>
      <c r="D209" s="287"/>
      <c r="E209" s="287"/>
      <c r="F209" s="310" t="s">
        <v>576</v>
      </c>
      <c r="G209" s="287"/>
      <c r="H209" s="287" t="s">
        <v>577</v>
      </c>
      <c r="I209" s="287"/>
      <c r="J209" s="287"/>
      <c r="K209" s="335"/>
    </row>
    <row r="210" s="1" customFormat="1" ht="15" customHeight="1">
      <c r="B210" s="312"/>
      <c r="C210" s="287"/>
      <c r="D210" s="287"/>
      <c r="E210" s="287"/>
      <c r="F210" s="310" t="s">
        <v>574</v>
      </c>
      <c r="G210" s="287"/>
      <c r="H210" s="287" t="s">
        <v>740</v>
      </c>
      <c r="I210" s="287"/>
      <c r="J210" s="287"/>
      <c r="K210" s="335"/>
    </row>
    <row r="211" s="1" customFormat="1" ht="15" customHeight="1">
      <c r="B211" s="353"/>
      <c r="C211" s="287"/>
      <c r="D211" s="287"/>
      <c r="E211" s="287"/>
      <c r="F211" s="310" t="s">
        <v>578</v>
      </c>
      <c r="G211" s="348"/>
      <c r="H211" s="339" t="s">
        <v>579</v>
      </c>
      <c r="I211" s="339"/>
      <c r="J211" s="339"/>
      <c r="K211" s="354"/>
    </row>
    <row r="212" s="1" customFormat="1" ht="15" customHeight="1">
      <c r="B212" s="353"/>
      <c r="C212" s="287"/>
      <c r="D212" s="287"/>
      <c r="E212" s="287"/>
      <c r="F212" s="310" t="s">
        <v>117</v>
      </c>
      <c r="G212" s="348"/>
      <c r="H212" s="339" t="s">
        <v>741</v>
      </c>
      <c r="I212" s="339"/>
      <c r="J212" s="339"/>
      <c r="K212" s="354"/>
    </row>
    <row r="213" s="1" customFormat="1" ht="15" customHeight="1">
      <c r="B213" s="353"/>
      <c r="C213" s="287"/>
      <c r="D213" s="287"/>
      <c r="E213" s="287"/>
      <c r="F213" s="310"/>
      <c r="G213" s="348"/>
      <c r="H213" s="339"/>
      <c r="I213" s="339"/>
      <c r="J213" s="339"/>
      <c r="K213" s="354"/>
    </row>
    <row r="214" s="1" customFormat="1" ht="15" customHeight="1">
      <c r="B214" s="353"/>
      <c r="C214" s="287" t="s">
        <v>703</v>
      </c>
      <c r="D214" s="287"/>
      <c r="E214" s="287"/>
      <c r="F214" s="310">
        <v>1</v>
      </c>
      <c r="G214" s="348"/>
      <c r="H214" s="339" t="s">
        <v>742</v>
      </c>
      <c r="I214" s="339"/>
      <c r="J214" s="339"/>
      <c r="K214" s="354"/>
    </row>
    <row r="215" s="1" customFormat="1" ht="15" customHeight="1">
      <c r="B215" s="353"/>
      <c r="C215" s="287"/>
      <c r="D215" s="287"/>
      <c r="E215" s="287"/>
      <c r="F215" s="310">
        <v>2</v>
      </c>
      <c r="G215" s="348"/>
      <c r="H215" s="339" t="s">
        <v>743</v>
      </c>
      <c r="I215" s="339"/>
      <c r="J215" s="339"/>
      <c r="K215" s="354"/>
    </row>
    <row r="216" s="1" customFormat="1" ht="15" customHeight="1">
      <c r="B216" s="353"/>
      <c r="C216" s="287"/>
      <c r="D216" s="287"/>
      <c r="E216" s="287"/>
      <c r="F216" s="310">
        <v>3</v>
      </c>
      <c r="G216" s="348"/>
      <c r="H216" s="339" t="s">
        <v>744</v>
      </c>
      <c r="I216" s="339"/>
      <c r="J216" s="339"/>
      <c r="K216" s="354"/>
    </row>
    <row r="217" s="1" customFormat="1" ht="15" customHeight="1">
      <c r="B217" s="353"/>
      <c r="C217" s="287"/>
      <c r="D217" s="287"/>
      <c r="E217" s="287"/>
      <c r="F217" s="310">
        <v>4</v>
      </c>
      <c r="G217" s="348"/>
      <c r="H217" s="339" t="s">
        <v>745</v>
      </c>
      <c r="I217" s="339"/>
      <c r="J217" s="339"/>
      <c r="K217" s="354"/>
    </row>
    <row r="218" s="1" customFormat="1" ht="12.75" customHeight="1">
      <c r="B218" s="355"/>
      <c r="C218" s="356"/>
      <c r="D218" s="356"/>
      <c r="E218" s="356"/>
      <c r="F218" s="356"/>
      <c r="G218" s="356"/>
      <c r="H218" s="356"/>
      <c r="I218" s="356"/>
      <c r="J218" s="356"/>
      <c r="K218" s="35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Jakub Vilingr</dc:creator>
  <cp:lastModifiedBy>Jakub Vilingr</cp:lastModifiedBy>
  <dcterms:created xsi:type="dcterms:W3CDTF">2023-05-22T13:36:25Z</dcterms:created>
  <dcterms:modified xsi:type="dcterms:W3CDTF">2023-05-22T13:36:30Z</dcterms:modified>
</cp:coreProperties>
</file>